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15" yWindow="60" windowWidth="12990" windowHeight="8535" tabRatio="921" activeTab="0"/>
  </bookViews>
  <sheets>
    <sheet name="実績報告書(区内)" sheetId="1" r:id="rId1"/>
    <sheet name="在籍児童の状況" sheetId="2" r:id="rId2"/>
    <sheet name="費目別内訳書" sheetId="3" r:id="rId3"/>
    <sheet name="様式２号の２" sheetId="4" r:id="rId4"/>
    <sheet name="様式２号の２（２枚目）" sheetId="5" r:id="rId5"/>
    <sheet name="様式２号の２（添付書類）" sheetId="6" r:id="rId6"/>
    <sheet name="処遇改善加算①" sheetId="7" r:id="rId7"/>
    <sheet name="処遇改善加算②" sheetId="8" r:id="rId8"/>
  </sheets>
  <externalReferences>
    <externalReference r:id="rId11"/>
  </externalReferences>
  <definedNames>
    <definedName name="_xlfn.COUNTIFS" hidden="1">#NAME?</definedName>
    <definedName name="_xlfn.IFERROR" hidden="1">#NAME?</definedName>
    <definedName name="_xlnm.Print_Area" localSheetId="1">'在籍児童の状況'!$A$1:$I$35</definedName>
    <definedName name="_xlnm.Print_Area" localSheetId="0">'実績報告書(区内)'!$A$1:$AV$76</definedName>
    <definedName name="_xlnm.Print_Area" localSheetId="7">'処遇改善加算②'!$A$1:$AE$47</definedName>
    <definedName name="_xlnm.Print_Area" localSheetId="3">'様式２号の２'!$A$1:$AI$48</definedName>
    <definedName name="_xlnm.Print_Area" localSheetId="4">'様式２号の２（２枚目）'!$A$1:$AH$62</definedName>
    <definedName name="_xlnm.Print_Area" localSheetId="5">'様式２号の２（添付書類）'!$A$1:$AG$37</definedName>
    <definedName name="研修保育所その他">'[1]定義（編集削除不可）'!$AM$2:$AM$8</definedName>
  </definedNames>
  <calcPr fullCalcOnLoad="1"/>
</workbook>
</file>

<file path=xl/comments1.xml><?xml version="1.0" encoding="utf-8"?>
<comments xmlns="http://schemas.openxmlformats.org/spreadsheetml/2006/main">
  <authors>
    <author>Matsuhashi101</author>
  </authors>
  <commentList>
    <comment ref="AP3" authorId="0">
      <text>
        <r>
          <rPr>
            <sz val="9"/>
            <rFont val="MS P ゴシック"/>
            <family val="3"/>
          </rPr>
          <t>提出期限は要綱上30日までです。30日までの日付、または空欄でご提出ください。</t>
        </r>
      </text>
    </comment>
    <comment ref="V28" authorId="0">
      <text>
        <r>
          <rPr>
            <sz val="9"/>
            <rFont val="MS P ゴシック"/>
            <family val="3"/>
          </rPr>
          <t>費目別内訳書を入力すると自動反映されます。</t>
        </r>
      </text>
    </comment>
    <comment ref="V30" authorId="0">
      <text>
        <r>
          <rPr>
            <sz val="9"/>
            <rFont val="MS P ゴシック"/>
            <family val="3"/>
          </rPr>
          <t xml:space="preserve">実額の入力を行うと自動反映されます。
</t>
        </r>
      </text>
    </comment>
    <comment ref="V32" authorId="0">
      <text>
        <r>
          <rPr>
            <sz val="9"/>
            <rFont val="MS P ゴシック"/>
            <family val="3"/>
          </rPr>
          <t>差額の合計が自動反映されます。</t>
        </r>
      </text>
    </comment>
    <comment ref="D35" authorId="0">
      <text>
        <r>
          <rPr>
            <sz val="9"/>
            <rFont val="MS P ゴシック"/>
            <family val="3"/>
          </rPr>
          <t>補助事業を通しての成果を記載する。
世田谷区運営費補助要綱第２条の目的を考慮して記載ください。</t>
        </r>
      </text>
    </comment>
    <comment ref="J42" authorId="0">
      <text>
        <r>
          <rPr>
            <sz val="9"/>
            <rFont val="MS P ゴシック"/>
            <family val="3"/>
          </rPr>
          <t>在籍児童の状況を入力すると反映。</t>
        </r>
      </text>
    </comment>
    <comment ref="R44" authorId="0">
      <text>
        <r>
          <rPr>
            <sz val="9"/>
            <rFont val="MS P ゴシック"/>
            <family val="3"/>
          </rPr>
          <t>費目別内訳書を入力すると自動反映</t>
        </r>
        <r>
          <rPr>
            <b/>
            <sz val="9"/>
            <rFont val="MS P ゴシック"/>
            <family val="3"/>
          </rPr>
          <t>。</t>
        </r>
      </text>
    </comment>
    <comment ref="W44" authorId="0">
      <text>
        <r>
          <rPr>
            <sz val="9"/>
            <rFont val="MS P ゴシック"/>
            <family val="3"/>
          </rPr>
          <t>実際に使用した額を記載する。基本的に収入済額と同。</t>
        </r>
      </text>
    </comment>
    <comment ref="AE44" authorId="0">
      <text>
        <r>
          <rPr>
            <sz val="9"/>
            <rFont val="MS P ゴシック"/>
            <family val="3"/>
          </rPr>
          <t>補助金を使い切れなかった金額となるため返還となる。</t>
        </r>
      </text>
    </comment>
    <comment ref="J50" authorId="0">
      <text>
        <r>
          <rPr>
            <sz val="9"/>
            <rFont val="MS P ゴシック"/>
            <family val="3"/>
          </rPr>
          <t>在籍児童の状況を入力すると反映。</t>
        </r>
      </text>
    </comment>
    <comment ref="R50" authorId="0">
      <text>
        <r>
          <rPr>
            <sz val="9"/>
            <rFont val="MS P ゴシック"/>
            <family val="3"/>
          </rPr>
          <t>費目別内訳書を入力すると自動反映。</t>
        </r>
      </text>
    </comment>
    <comment ref="W52" authorId="0">
      <text>
        <r>
          <rPr>
            <sz val="9"/>
            <rFont val="MS P ゴシック"/>
            <family val="3"/>
          </rPr>
          <t>実際に使用した額を記載する。基本的に収入済み額と同額だが分配できなかったものなどがある場合は異なる。</t>
        </r>
      </text>
    </comment>
    <comment ref="W55" authorId="0">
      <text>
        <r>
          <rPr>
            <sz val="9"/>
            <rFont val="MS P ゴシック"/>
            <family val="3"/>
          </rPr>
          <t>「様式２号の２」の入力結果を反映</t>
        </r>
      </text>
    </comment>
    <comment ref="W57" authorId="0">
      <text>
        <r>
          <rPr>
            <sz val="9"/>
            <rFont val="MS P ゴシック"/>
            <family val="3"/>
          </rPr>
          <t xml:space="preserve">「処遇改善加算①」の入力内容を反映。
</t>
        </r>
      </text>
    </comment>
    <comment ref="AD9" authorId="0">
      <text>
        <r>
          <rPr>
            <sz val="9"/>
            <rFont val="MS P ゴシック"/>
            <family val="3"/>
          </rPr>
          <t>株式会社〇〇〇〇
学校法人〇〇〇〇
社会福祉法人〇〇〇〇　等</t>
        </r>
        <r>
          <rPr>
            <b/>
            <sz val="9"/>
            <rFont val="MS P ゴシック"/>
            <family val="3"/>
          </rPr>
          <t xml:space="preserve">
</t>
        </r>
      </text>
    </comment>
    <comment ref="AD12" authorId="0">
      <text>
        <r>
          <rPr>
            <sz val="9"/>
            <rFont val="MS P ゴシック"/>
            <family val="3"/>
          </rPr>
          <t>都道府県含めて記載を行ってください。</t>
        </r>
      </text>
    </comment>
    <comment ref="AD18" authorId="0">
      <text>
        <r>
          <rPr>
            <sz val="9"/>
            <rFont val="MS P ゴシック"/>
            <family val="3"/>
          </rPr>
          <t>代表取締役
理事長
代表役員　等
職名を忘れずに記載ください。</t>
        </r>
      </text>
    </comment>
    <comment ref="W23" authorId="0">
      <text>
        <r>
          <rPr>
            <sz val="9"/>
            <rFont val="MS P ゴシック"/>
            <family val="3"/>
          </rPr>
          <t>直近の変更申請の決定日および番号（交付申請のみの場合はその決定日と番号）。</t>
        </r>
      </text>
    </comment>
    <comment ref="AE57" authorId="0">
      <text>
        <r>
          <rPr>
            <sz val="9"/>
            <rFont val="MS P ゴシック"/>
            <family val="3"/>
          </rPr>
          <t xml:space="preserve">「処遇改善加算①」の入力内容を反映。
</t>
        </r>
      </text>
    </comment>
    <comment ref="AE50" authorId="0">
      <text>
        <r>
          <rPr>
            <sz val="9"/>
            <rFont val="MS P ゴシック"/>
            <family val="3"/>
          </rPr>
          <t>補助金を使い切れなかった金額となるため返還となる。</t>
        </r>
      </text>
    </comment>
    <comment ref="AE55" authorId="0">
      <text>
        <r>
          <rPr>
            <sz val="9"/>
            <rFont val="MS P ゴシック"/>
            <family val="3"/>
          </rPr>
          <t xml:space="preserve">「様式第２号の２」の入力内容を反映。
</t>
        </r>
      </text>
    </comment>
  </commentList>
</comments>
</file>

<file path=xl/comments2.xml><?xml version="1.0" encoding="utf-8"?>
<comments xmlns="http://schemas.openxmlformats.org/spreadsheetml/2006/main">
  <authors>
    <author>Matsuhashi101</author>
  </authors>
  <commentList>
    <comment ref="G4" authorId="0">
      <text>
        <r>
          <rPr>
            <sz val="9"/>
            <rFont val="MS P ゴシック"/>
            <family val="3"/>
          </rPr>
          <t>「実績報告書」の施設名部分から自動反映されます。</t>
        </r>
      </text>
    </comment>
  </commentList>
</comments>
</file>

<file path=xl/comments3.xml><?xml version="1.0" encoding="utf-8"?>
<comments xmlns="http://schemas.openxmlformats.org/spreadsheetml/2006/main">
  <authors>
    <author>Matsuhashi101</author>
  </authors>
  <commentList>
    <comment ref="H8" authorId="0">
      <text>
        <r>
          <rPr>
            <sz val="9"/>
            <rFont val="MS P ゴシック"/>
            <family val="3"/>
          </rPr>
          <t>技能・経験に着目した加算と東京都保育従事職員処遇改善を含む額。分配しきれなかった場合はその額を除く。
「人件費の充当額」＜＝計⑤となるように記載ください。</t>
        </r>
        <r>
          <rPr>
            <b/>
            <sz val="9"/>
            <rFont val="MS P ゴシック"/>
            <family val="3"/>
          </rPr>
          <t xml:space="preserve">
</t>
        </r>
      </text>
    </comment>
    <comment ref="H53" authorId="0">
      <text>
        <r>
          <rPr>
            <sz val="9"/>
            <rFont val="MS P ゴシック"/>
            <family val="3"/>
          </rPr>
          <t xml:space="preserve">「その他の充当額」＜＝計⑧となるように記載ください。
</t>
        </r>
      </text>
    </comment>
    <comment ref="H38" authorId="0">
      <text>
        <r>
          <rPr>
            <sz val="9"/>
            <rFont val="MS P ゴシック"/>
            <family val="3"/>
          </rPr>
          <t>「事務費」の充当額＜＝計⑦となるように記載ください。</t>
        </r>
      </text>
    </comment>
    <comment ref="H26" authorId="0">
      <text>
        <r>
          <rPr>
            <sz val="9"/>
            <rFont val="MS P ゴシック"/>
            <family val="3"/>
          </rPr>
          <t xml:space="preserve">「事業費の充当額」＜＝計⑥となるように記載ください。
</t>
        </r>
      </text>
    </comment>
    <comment ref="A3" authorId="0">
      <text>
        <r>
          <rPr>
            <sz val="9"/>
            <rFont val="MS P ゴシック"/>
            <family val="3"/>
          </rPr>
          <t>２年後の仕入れ控除提出時に事業所様で金額確認等に利用できるため、必ず保管ください。</t>
        </r>
      </text>
    </comment>
    <comment ref="D8" authorId="0">
      <text>
        <r>
          <rPr>
            <sz val="9"/>
            <rFont val="MS P ゴシック"/>
            <family val="3"/>
          </rPr>
          <t>太枠の基本額から減価償却費/賃借料加算を入力すると表示されます。</t>
        </r>
      </text>
    </comment>
    <comment ref="H58" authorId="0">
      <text>
        <r>
          <rPr>
            <sz val="9"/>
            <rFont val="MS P ゴシック"/>
            <family val="3"/>
          </rPr>
          <t>世田谷区運営費補助金額と同額。</t>
        </r>
      </text>
    </comment>
    <comment ref="D9" authorId="0">
      <text>
        <r>
          <rPr>
            <sz val="9"/>
            <rFont val="MS P ゴシック"/>
            <family val="3"/>
          </rPr>
          <t xml:space="preserve">太枠部分を入力すると「実績報告書」へ数字が自動反映されます。
</t>
        </r>
      </text>
    </comment>
    <comment ref="G4" authorId="0">
      <text>
        <r>
          <rPr>
            <sz val="9"/>
            <rFont val="MS P ゴシック"/>
            <family val="3"/>
          </rPr>
          <t>「実績報告書」の施設名部分から自動反映されます。</t>
        </r>
      </text>
    </comment>
  </commentList>
</comments>
</file>

<file path=xl/comments4.xml><?xml version="1.0" encoding="utf-8"?>
<comments xmlns="http://schemas.openxmlformats.org/spreadsheetml/2006/main">
  <authors>
    <author>Matsuhashi101</author>
  </authors>
  <commentList>
    <comment ref="S10" authorId="0">
      <text>
        <r>
          <rPr>
            <sz val="9"/>
            <rFont val="MS P ゴシック"/>
            <family val="3"/>
          </rPr>
          <t>交付申請時にご提出いただいている計画書をもとに記入ください。</t>
        </r>
      </text>
    </comment>
    <comment ref="X10" authorId="0">
      <text>
        <r>
          <rPr>
            <sz val="9"/>
            <rFont val="MS P ゴシック"/>
            <family val="3"/>
          </rPr>
          <t>交付申請時にご提出いただいている計画書をもとに記入ください。</t>
        </r>
      </text>
    </comment>
    <comment ref="AB13" authorId="0">
      <text>
        <r>
          <rPr>
            <sz val="9"/>
            <rFont val="MS P ゴシック"/>
            <family val="3"/>
          </rPr>
          <t>法定福利費を記載ください。</t>
        </r>
      </text>
    </comment>
    <comment ref="Q11" authorId="0">
      <text>
        <r>
          <rPr>
            <sz val="9"/>
            <rFont val="MS P ゴシック"/>
            <family val="3"/>
          </rPr>
          <t>交付申請時にご提出いただいている計画書または費目別内訳書に記載の技能・経験に着目した加算額を記載ください。</t>
        </r>
      </text>
    </comment>
    <comment ref="Q12" authorId="0">
      <text>
        <r>
          <rPr>
            <sz val="9"/>
            <rFont val="MS P ゴシック"/>
            <family val="3"/>
          </rPr>
          <t>日付固定</t>
        </r>
      </text>
    </comment>
    <comment ref="U46" authorId="0">
      <text>
        <r>
          <rPr>
            <sz val="9"/>
            <rFont val="MS P ゴシック"/>
            <family val="3"/>
          </rPr>
          <t>提出期限は要綱上30日までです。30日までの日付、または空欄でご提出ください。</t>
        </r>
      </text>
    </comment>
    <comment ref="U5" authorId="0">
      <text>
        <r>
          <rPr>
            <sz val="9"/>
            <rFont val="MS P ゴシック"/>
            <family val="3"/>
          </rPr>
          <t>「実績報告書」の施設名部分から自動反映されます。</t>
        </r>
      </text>
    </comment>
    <comment ref="U6" authorId="0">
      <text>
        <r>
          <rPr>
            <sz val="9"/>
            <rFont val="MS P ゴシック"/>
            <family val="3"/>
          </rPr>
          <t>「実績報告書」の設置者部分から自動反映されます。</t>
        </r>
      </text>
    </comment>
    <comment ref="Y47" authorId="0">
      <text>
        <r>
          <rPr>
            <sz val="9"/>
            <rFont val="MS P ゴシック"/>
            <family val="3"/>
          </rPr>
          <t>「実績報告書」の事業所部分から自動反映されます。</t>
        </r>
      </text>
    </comment>
    <comment ref="Y48" authorId="0">
      <text>
        <r>
          <rPr>
            <sz val="9"/>
            <rFont val="MS P ゴシック"/>
            <family val="3"/>
          </rPr>
          <t xml:space="preserve">「実績報告書」の代表職・氏名部分から自動反映されます。
</t>
        </r>
      </text>
    </comment>
    <comment ref="V18" authorId="0">
      <text>
        <r>
          <rPr>
            <sz val="9"/>
            <rFont val="MS P ゴシック"/>
            <family val="3"/>
          </rPr>
          <t>賃金改善を行った場合の第３職層の職員および第４職層の職員に対する賃金総額（当該改善額に伴う法定福利費等の事業主負担増加額を含む）。</t>
        </r>
      </text>
    </comment>
    <comment ref="V21" authorId="0">
      <text>
        <r>
          <rPr>
            <sz val="9"/>
            <rFont val="MS P ゴシック"/>
            <family val="3"/>
          </rPr>
          <t>基準年度（加算前年度）における賃金水準を適用した場合の第３職層の職員および第４職層の職員に対する賃金総額（当該改善額に伴う法定福利費等の事業主負担増加額を含む）。</t>
        </r>
      </text>
    </comment>
    <comment ref="Q42" authorId="0">
      <text>
        <r>
          <rPr>
            <sz val="9"/>
            <rFont val="MS P ゴシック"/>
            <family val="3"/>
          </rPr>
          <t>返還額</t>
        </r>
        <r>
          <rPr>
            <b/>
            <sz val="9"/>
            <rFont val="MS P ゴシック"/>
            <family val="3"/>
          </rPr>
          <t xml:space="preserve">
</t>
        </r>
      </text>
    </comment>
    <comment ref="AG36" authorId="0">
      <text>
        <r>
          <rPr>
            <sz val="9"/>
            <rFont val="MS P ゴシック"/>
            <family val="3"/>
          </rPr>
          <t>使用しない</t>
        </r>
      </text>
    </comment>
    <comment ref="D10" authorId="0">
      <text>
        <r>
          <rPr>
            <sz val="9"/>
            <rFont val="MS P ゴシック"/>
            <family val="3"/>
          </rPr>
          <t>「加算実績額（区からの技能経験加算交付総額）」</t>
        </r>
      </text>
    </comment>
  </commentList>
</comments>
</file>

<file path=xl/comments5.xml><?xml version="1.0" encoding="utf-8"?>
<comments xmlns="http://schemas.openxmlformats.org/spreadsheetml/2006/main">
  <authors>
    <author>Matsuhashi101</author>
  </authors>
  <commentList>
    <comment ref="J9" authorId="0">
      <text>
        <r>
          <rPr>
            <sz val="9"/>
            <rFont val="MS P ゴシック"/>
            <family val="3"/>
          </rPr>
          <t>基本給や手当の記載をする。</t>
        </r>
      </text>
    </comment>
    <comment ref="J36" authorId="0">
      <text>
        <r>
          <rPr>
            <sz val="9"/>
            <rFont val="MS P ゴシック"/>
            <family val="3"/>
          </rPr>
          <t>基本給や手当の記載をする。</t>
        </r>
      </text>
    </comment>
    <comment ref="X31" authorId="0">
      <text>
        <r>
          <rPr>
            <sz val="9"/>
            <rFont val="MS P ゴシック"/>
            <family val="3"/>
          </rPr>
          <t>A　第三職層加算額　20,000×人数×実施月数
　　B　第四職層加算額　2,000×人数×実施月数
　　C　他施設配分の相殺結果　拠出ー受入（０）
　　D　第三職層改善（見込）額　
　　E　第四職層改善（見込）額　　
→　A＋B＋C－D－E＝０の確認です。ただし０円にならない場合もあります。</t>
        </r>
      </text>
    </comment>
    <comment ref="X61" authorId="0">
      <text>
        <r>
          <rPr>
            <sz val="9"/>
            <rFont val="MS P ゴシック"/>
            <family val="3"/>
          </rPr>
          <t xml:space="preserve">回答　第四職層の確認欄は、（第三職層での過不足と第四職層の加算額と改善額の差引結果であり、）０が原則です。
</t>
        </r>
      </text>
    </comment>
    <comment ref="U2" authorId="0">
      <text>
        <r>
          <rPr>
            <sz val="9"/>
            <rFont val="MS P ゴシック"/>
            <family val="3"/>
          </rPr>
          <t>「実績報告書」の施設名部分から自動反映されます。</t>
        </r>
      </text>
    </comment>
    <comment ref="AD10" authorId="0">
      <text>
        <r>
          <rPr>
            <sz val="9"/>
            <rFont val="MS P ゴシック"/>
            <family val="3"/>
          </rPr>
          <t>同一職名の場合は、苗字を併記してください。</t>
        </r>
      </text>
    </comment>
    <comment ref="AD37" authorId="0">
      <text>
        <r>
          <rPr>
            <sz val="9"/>
            <rFont val="MS P ゴシック"/>
            <family val="3"/>
          </rPr>
          <t>同一職名の場合は、苗字を併記してください。</t>
        </r>
      </text>
    </comment>
  </commentList>
</comments>
</file>

<file path=xl/comments7.xml><?xml version="1.0" encoding="utf-8"?>
<comments xmlns="http://schemas.openxmlformats.org/spreadsheetml/2006/main">
  <authors>
    <author>Matsuhashi101</author>
  </authors>
  <commentList>
    <comment ref="AA6" authorId="0">
      <text>
        <r>
          <rPr>
            <sz val="9"/>
            <rFont val="MS P ゴシック"/>
            <family val="3"/>
          </rPr>
          <t>実績報告書内施設名が自動反映されます。</t>
        </r>
      </text>
    </comment>
    <comment ref="AB43" authorId="0">
      <text>
        <r>
          <rPr>
            <sz val="9"/>
            <rFont val="MS P ゴシック"/>
            <family val="3"/>
          </rPr>
          <t>提出期限は要綱上30日までです。30日までの日付、または空欄でご提出ください。</t>
        </r>
      </text>
    </comment>
    <comment ref="AD44" authorId="0">
      <text>
        <r>
          <rPr>
            <sz val="9"/>
            <rFont val="MS P ゴシック"/>
            <family val="3"/>
          </rPr>
          <t xml:space="preserve">実績報告書内事業所名が自動反映されます。
</t>
        </r>
      </text>
    </comment>
    <comment ref="AD45" authorId="0">
      <text>
        <r>
          <rPr>
            <sz val="9"/>
            <rFont val="MS P ゴシック"/>
            <family val="3"/>
          </rPr>
          <t>実績報告書内代表者名が自動反映されます。</t>
        </r>
      </text>
    </comment>
    <comment ref="T22" authorId="0">
      <text>
        <r>
          <rPr>
            <sz val="9"/>
            <rFont val="MS P ゴシック"/>
            <family val="3"/>
          </rPr>
          <t>令和４年度10月に提出いただいた実績報告の内容を記載する。
（都に報告しているため変更はできない）</t>
        </r>
      </text>
    </comment>
    <comment ref="T26" authorId="0">
      <text>
        <r>
          <rPr>
            <sz val="9"/>
            <rFont val="MS P ゴシック"/>
            <family val="3"/>
          </rPr>
          <t>令和４年度10月に提出している計画書をもとに記載する。</t>
        </r>
      </text>
    </comment>
    <comment ref="T24" authorId="0">
      <text>
        <r>
          <rPr>
            <sz val="10"/>
            <rFont val="ＭＳ Ｐゴシック"/>
            <family val="3"/>
          </rPr>
          <t>基本給で2/3支払う必要あり。例では約８割基本給で支払い。</t>
        </r>
      </text>
    </comment>
    <comment ref="T30" authorId="0">
      <text>
        <r>
          <rPr>
            <sz val="9"/>
            <rFont val="MS P ゴシック"/>
            <family val="3"/>
          </rPr>
          <t xml:space="preserve">基本給で2/3支払う必要あり。例では約８割基本給で支払い。
</t>
        </r>
      </text>
    </comment>
    <comment ref="T13" authorId="0">
      <text>
        <r>
          <rPr>
            <sz val="9"/>
            <rFont val="MS P ゴシック"/>
            <family val="3"/>
          </rPr>
          <t xml:space="preserve">交付決定および変更承認時の起案で提出された「令和３年度保育士等処遇改善臨時特例交付金算出根拠（賃金改善部分）」を入力ください。（半年分）
</t>
        </r>
      </text>
    </comment>
    <comment ref="T15" authorId="0">
      <text>
        <r>
          <rPr>
            <sz val="9"/>
            <rFont val="MS P ゴシック"/>
            <family val="3"/>
          </rPr>
          <t>４～９月と同様。</t>
        </r>
      </text>
    </comment>
    <comment ref="T16" authorId="0">
      <text>
        <r>
          <rPr>
            <sz val="9"/>
            <rFont val="MS P ゴシック"/>
            <family val="3"/>
          </rPr>
          <t>「費目別内訳書」内「東京都保育従事職員処遇改善」と同額。</t>
        </r>
      </text>
    </comment>
    <comment ref="T23" authorId="0">
      <text>
        <r>
          <rPr>
            <sz val="9"/>
            <rFont val="MS P ゴシック"/>
            <family val="3"/>
          </rPr>
          <t>「処遇改善加算②」の４～９月の総額が自動反映される。</t>
        </r>
      </text>
    </comment>
    <comment ref="T25" authorId="0">
      <text>
        <r>
          <rPr>
            <b/>
            <sz val="9"/>
            <rFont val="MS P ゴシック"/>
            <family val="3"/>
          </rPr>
          <t>Matsuhashi101:</t>
        </r>
        <r>
          <rPr>
            <sz val="9"/>
            <rFont val="MS P ゴシック"/>
            <family val="3"/>
          </rPr>
          <t xml:space="preserve">
</t>
        </r>
      </text>
    </comment>
    <comment ref="T29" authorId="0">
      <text>
        <r>
          <rPr>
            <sz val="9"/>
            <rFont val="MS P ゴシック"/>
            <family val="3"/>
          </rPr>
          <t xml:space="preserve">「処遇改善加算②」の１０～３月の総額が自動反映される。
</t>
        </r>
      </text>
    </comment>
    <comment ref="AK4" authorId="0">
      <text>
        <r>
          <rPr>
            <sz val="9"/>
            <rFont val="MS P ゴシック"/>
            <family val="3"/>
          </rPr>
          <t xml:space="preserve">提出期限は要綱上30日までです。30日までの日付、または空欄でご提出ください。
</t>
        </r>
      </text>
    </comment>
  </commentList>
</comments>
</file>

<file path=xl/comments8.xml><?xml version="1.0" encoding="utf-8"?>
<comments xmlns="http://schemas.openxmlformats.org/spreadsheetml/2006/main">
  <authors>
    <author>Matsuhashi101</author>
  </authors>
  <commentList>
    <comment ref="X2" authorId="0">
      <text>
        <r>
          <rPr>
            <sz val="14"/>
            <rFont val="MS P ゴシック"/>
            <family val="3"/>
          </rPr>
          <t>「実績報告書」の施設名部分から自動反映されます。</t>
        </r>
      </text>
    </comment>
    <comment ref="AB15" authorId="0">
      <text>
        <r>
          <rPr>
            <sz val="14"/>
            <rFont val="MS P ゴシック"/>
            <family val="3"/>
          </rPr>
          <t>育休や休職、退職の場合は他職員に原則分配する。</t>
        </r>
        <r>
          <rPr>
            <sz val="9"/>
            <rFont val="MS P ゴシック"/>
            <family val="3"/>
          </rPr>
          <t xml:space="preserve">
</t>
        </r>
      </text>
    </comment>
    <comment ref="AB16" authorId="0">
      <text>
        <r>
          <rPr>
            <sz val="14"/>
            <rFont val="MS P ゴシック"/>
            <family val="3"/>
          </rPr>
          <t>分配金額をわｋるように記載する。書ききれない場合は別紙でも可。</t>
        </r>
      </text>
    </comment>
    <comment ref="AA15" authorId="0">
      <text>
        <r>
          <rPr>
            <sz val="12"/>
            <rFont val="MS P ゴシック"/>
            <family val="3"/>
          </rPr>
          <t>計算式を修正し、10か月で割って平均を算出</t>
        </r>
        <r>
          <rPr>
            <sz val="9"/>
            <rFont val="MS P ゴシック"/>
            <family val="3"/>
          </rPr>
          <t xml:space="preserve">
</t>
        </r>
      </text>
    </comment>
    <comment ref="J39" authorId="0">
      <text>
        <r>
          <rPr>
            <sz val="16"/>
            <rFont val="MS P ゴシック"/>
            <family val="3"/>
          </rPr>
          <t>法定福利費を入力してください。</t>
        </r>
      </text>
    </comment>
    <comment ref="N39" authorId="0">
      <text>
        <r>
          <rPr>
            <sz val="16"/>
            <rFont val="MS P ゴシック"/>
            <family val="3"/>
          </rPr>
          <t>法定福利費を入力してください。</t>
        </r>
      </text>
    </comment>
    <comment ref="AA8" authorId="0">
      <text>
        <r>
          <rPr>
            <sz val="14"/>
            <rFont val="MS P ゴシック"/>
            <family val="3"/>
          </rPr>
          <t>基本的に１２か月で割って平均を出していますが、職員の該当月にあわせて計算してください。</t>
        </r>
        <r>
          <rPr>
            <sz val="9"/>
            <rFont val="MS P ゴシック"/>
            <family val="3"/>
          </rPr>
          <t xml:space="preserve">
</t>
        </r>
      </text>
    </comment>
    <comment ref="G5" authorId="0">
      <text>
        <r>
          <rPr>
            <sz val="14"/>
            <rFont val="MS P ゴシック"/>
            <family val="3"/>
          </rPr>
          <t xml:space="preserve">令和４年１０月にいただいた実績報告書の内容を転記ください。東京都へ金額の報告をしていますので、変更しないようにご注意ください。
</t>
        </r>
      </text>
    </comment>
    <comment ref="K5" authorId="0">
      <text>
        <r>
          <rPr>
            <sz val="14"/>
            <rFont val="MS P ゴシック"/>
            <family val="3"/>
          </rPr>
          <t>令和４年１０月～令和５年３月の実績を記載ください。</t>
        </r>
        <r>
          <rPr>
            <sz val="9"/>
            <rFont val="MS P ゴシック"/>
            <family val="3"/>
          </rPr>
          <t xml:space="preserve">
</t>
        </r>
      </text>
    </comment>
    <comment ref="G7" authorId="0">
      <text>
        <r>
          <rPr>
            <sz val="12"/>
            <rFont val="MS P ゴシック"/>
            <family val="3"/>
          </rPr>
          <t>総額=手当＋その他=４月～９月の賃金改善月額の合計</t>
        </r>
        <r>
          <rPr>
            <b/>
            <sz val="9"/>
            <rFont val="MS P ゴシック"/>
            <family val="3"/>
          </rPr>
          <t xml:space="preserve">
</t>
        </r>
      </text>
    </comment>
    <comment ref="H7" authorId="0">
      <text>
        <r>
          <rPr>
            <sz val="9"/>
            <rFont val="MS P ゴシック"/>
            <family val="3"/>
          </rPr>
          <t>毎月基本給で支払った額の合計</t>
        </r>
      </text>
    </comment>
    <comment ref="I7" authorId="0">
      <text>
        <r>
          <rPr>
            <sz val="12"/>
            <rFont val="MS P ゴシック"/>
            <family val="3"/>
          </rPr>
          <t>一時金・賞与など</t>
        </r>
      </text>
    </comment>
    <comment ref="K7" authorId="0">
      <text>
        <r>
          <rPr>
            <sz val="12"/>
            <rFont val="MS P ゴシック"/>
            <family val="3"/>
          </rPr>
          <t>総額=手当＋その他=10月～3月の賃金改善月額の合計</t>
        </r>
        <r>
          <rPr>
            <sz val="9"/>
            <rFont val="MS P ゴシック"/>
            <family val="3"/>
          </rPr>
          <t xml:space="preserve">
</t>
        </r>
      </text>
    </comment>
    <comment ref="L7" authorId="0">
      <text>
        <r>
          <rPr>
            <sz val="9"/>
            <rFont val="MS P ゴシック"/>
            <family val="3"/>
          </rPr>
          <t>毎月基本給で支払った額の合計</t>
        </r>
      </text>
    </comment>
    <comment ref="M7" authorId="0">
      <text>
        <r>
          <rPr>
            <sz val="9"/>
            <rFont val="MS P ゴシック"/>
            <family val="3"/>
          </rPr>
          <t>一時金・賞与など</t>
        </r>
      </text>
    </comment>
  </commentList>
</comments>
</file>

<file path=xl/sharedStrings.xml><?xml version="1.0" encoding="utf-8"?>
<sst xmlns="http://schemas.openxmlformats.org/spreadsheetml/2006/main" count="863" uniqueCount="365">
  <si>
    <t>年</t>
  </si>
  <si>
    <t>月</t>
  </si>
  <si>
    <t>日</t>
  </si>
  <si>
    <t>世田谷区長　　あて</t>
  </si>
  <si>
    <t>月</t>
  </si>
  <si>
    <t>付</t>
  </si>
  <si>
    <t>円</t>
  </si>
  <si>
    <t>完了・休止・廃止</t>
  </si>
  <si>
    <t>収  入  関  係</t>
  </si>
  <si>
    <t>項   目</t>
  </si>
  <si>
    <t>金　額（円）</t>
  </si>
  <si>
    <t>人件費</t>
  </si>
  <si>
    <t>給食費</t>
  </si>
  <si>
    <t>寄付金</t>
  </si>
  <si>
    <t>その他</t>
  </si>
  <si>
    <t>１０月</t>
  </si>
  <si>
    <t>１１月</t>
  </si>
  <si>
    <t>１２月</t>
  </si>
  <si>
    <t>号</t>
  </si>
  <si>
    <t>世田谷区認証保育所運営費補助金実績報告書</t>
  </si>
  <si>
    <t>施設の名称</t>
  </si>
  <si>
    <t>第7号様式（第15条関係）</t>
  </si>
  <si>
    <t>をもって交付決定通知または変更・休止・廃止の</t>
  </si>
  <si>
    <t>承認を受けた世田谷区認証保育所運営費補助金について、補助事業の実績を下記のとおり報告します。</t>
  </si>
  <si>
    <t>設置者</t>
  </si>
  <si>
    <t>世田谷区運営費補助</t>
  </si>
  <si>
    <t>計⑥</t>
  </si>
  <si>
    <t>計①</t>
  </si>
  <si>
    <t>計⑦</t>
  </si>
  <si>
    <t>計②</t>
  </si>
  <si>
    <t>計⑧</t>
  </si>
  <si>
    <t>計③</t>
  </si>
  <si>
    <t>A　収入合計（①＋②＋③＋④）</t>
  </si>
  <si>
    <t>C　差引剰余額（A－B）</t>
  </si>
  <si>
    <t xml:space="preserve"> ※費目別内訳書・在籍児童の状況は別に添付のこと。</t>
  </si>
  <si>
    <t>世保認調第</t>
  </si>
  <si>
    <t>①</t>
  </si>
  <si>
    <t>②</t>
  </si>
  <si>
    <t>③</t>
  </si>
  <si>
    <t>④</t>
  </si>
  <si>
    <t>⑥</t>
  </si>
  <si>
    <t>支出金額のうち
世田谷区運営費補助金充当額
               (円)</t>
  </si>
  <si>
    <t>前年度繰越金④</t>
  </si>
  <si>
    <t>１　  年度における収支の状況</t>
  </si>
  <si>
    <t>事業費</t>
  </si>
  <si>
    <t>令和</t>
  </si>
  <si>
    <t>施設名</t>
  </si>
  <si>
    <t>障害児保育加算補助</t>
  </si>
  <si>
    <t>第三者評価受審費補助</t>
  </si>
  <si>
    <t>保育士等宿舎借上支援事業補助</t>
  </si>
  <si>
    <t>保育士等キャリアアップ補助</t>
  </si>
  <si>
    <t>保育力強化事業補助</t>
  </si>
  <si>
    <t>保育士等処遇改善助成金補助</t>
  </si>
  <si>
    <t>運営費補助(世田谷区以外)</t>
  </si>
  <si>
    <t>補助金収入</t>
  </si>
  <si>
    <t>雑収入</t>
  </si>
  <si>
    <t>その他収入</t>
  </si>
  <si>
    <t>利用料収入</t>
  </si>
  <si>
    <t>その他保護者負担金</t>
  </si>
  <si>
    <t>保育料等</t>
  </si>
  <si>
    <t>非常勤職員給与</t>
  </si>
  <si>
    <t>常勤職員給与</t>
  </si>
  <si>
    <t>常勤職員賞与</t>
  </si>
  <si>
    <t>派遣職員費</t>
  </si>
  <si>
    <t>退職金給付</t>
  </si>
  <si>
    <t>法定福利費</t>
  </si>
  <si>
    <t>その他人件費</t>
  </si>
  <si>
    <t>保健衛生費</t>
  </si>
  <si>
    <t>保育材料費</t>
  </si>
  <si>
    <t>水道光熱費</t>
  </si>
  <si>
    <t>消耗品費</t>
  </si>
  <si>
    <t>備品費</t>
  </si>
  <si>
    <t>福利厚生費</t>
  </si>
  <si>
    <t>旅費交通費</t>
  </si>
  <si>
    <t>研修研究費</t>
  </si>
  <si>
    <t>事務消耗品費</t>
  </si>
  <si>
    <t>印刷製本費</t>
  </si>
  <si>
    <t>修繕費</t>
  </si>
  <si>
    <t>通信運搬費</t>
  </si>
  <si>
    <t>広告費</t>
  </si>
  <si>
    <t>業務委託費</t>
  </si>
  <si>
    <t>土地建物賃借料</t>
  </si>
  <si>
    <t>賃借料</t>
  </si>
  <si>
    <t>租税公課</t>
  </si>
  <si>
    <t>その他支出(下記に項目追加)</t>
  </si>
  <si>
    <t>事務費</t>
  </si>
  <si>
    <t>計⑤</t>
  </si>
  <si>
    <t>B 支出合計（⑤＋⑥＋⑦＋⑧）</t>
  </si>
  <si>
    <t>次年度繰越</t>
  </si>
  <si>
    <t>⑤</t>
  </si>
  <si>
    <t>３歳児</t>
  </si>
  <si>
    <t>０歳児</t>
  </si>
  <si>
    <t>人</t>
  </si>
  <si>
    <t>Ａ</t>
  </si>
  <si>
    <t>Ｂ</t>
  </si>
  <si>
    <t>認証</t>
  </si>
  <si>
    <t>→</t>
  </si>
  <si>
    <t>（１）賃金改善実績</t>
  </si>
  <si>
    <t>人数Ａ　　人</t>
  </si>
  <si>
    <t>人数Ｂ</t>
  </si>
  <si>
    <t>賃金改善実施期間</t>
  </si>
  <si>
    <t>ヶ月</t>
  </si>
  <si>
    <t>年</t>
  </si>
  <si>
    <t>月</t>
  </si>
  <si>
    <t>～</t>
  </si>
  <si>
    <t>令和</t>
  </si>
  <si>
    <t>※</t>
  </si>
  <si>
    <t>法定福利費等の事業主負担増加額を含む。</t>
  </si>
  <si>
    <t>（２）賃金改善に要した費用の総額について</t>
  </si>
  <si>
    <t>賃金改善に要した費用の総額（アーイ）</t>
  </si>
  <si>
    <t>※　法定福利費等の事業主負担増加額を含む。</t>
  </si>
  <si>
    <t>ア　賃金改善を行った場合の賃金の総額</t>
  </si>
  <si>
    <t>うち法定福利費等の事業主負担額</t>
  </si>
  <si>
    <t>参考（賃金改善に要した費用の構成）</t>
  </si>
  <si>
    <t>（３）他施設との配分について</t>
  </si>
  <si>
    <t>他施設への拠出実績額</t>
  </si>
  <si>
    <t>（拠出上限額）</t>
  </si>
  <si>
    <t>有</t>
  </si>
  <si>
    <t>他施設からの受入実績額</t>
  </si>
  <si>
    <t>無</t>
  </si>
  <si>
    <t>別紙様式２号の２「同一事業者内における拠出実績額・受入実績額一覧表」を添付すること。</t>
  </si>
  <si>
    <t>上記について相違ないことを証明いたします。</t>
  </si>
  <si>
    <t>事業者名</t>
  </si>
  <si>
    <t>代表者名</t>
  </si>
  <si>
    <t>同一事業者内における拠出実績額・受入実績額一覧表</t>
  </si>
  <si>
    <t>番号</t>
  </si>
  <si>
    <t>区市町村名</t>
  </si>
  <si>
    <t>他事業所への
拠出額（円）</t>
  </si>
  <si>
    <t>他事業所からの
受入額（円）</t>
  </si>
  <si>
    <t>合計額</t>
  </si>
  <si>
    <t>職名</t>
  </si>
  <si>
    <t>職種</t>
  </si>
  <si>
    <t>×</t>
  </si>
  <si>
    <t>✔</t>
  </si>
  <si>
    <t>○</t>
  </si>
  <si>
    <t>令和４年</t>
  </si>
  <si>
    <t>区市町村名</t>
  </si>
  <si>
    <t>施設・事業所類型</t>
  </si>
  <si>
    <t>１．補助額</t>
  </si>
  <si>
    <t>事業実施期間</t>
  </si>
  <si>
    <t>～</t>
  </si>
  <si>
    <t>２．賃金改善額</t>
  </si>
  <si>
    <t>賃金改善に伴い増加する法定福利費等の事業主負担分</t>
  </si>
  <si>
    <t>⑨</t>
  </si>
  <si>
    <t>⑩</t>
  </si>
  <si>
    <t>⑪</t>
  </si>
  <si>
    <t>本事業による賃金改善に係る計画の具体的内容を職員に周知している</t>
  </si>
  <si>
    <t>⑫</t>
  </si>
  <si>
    <t>上記の内容について、全ての職員に対し周知をした上で、提出していることを証明いたします。</t>
  </si>
  <si>
    <t>保育従事職員等処遇改善事業賃金改善実績報告書</t>
  </si>
  <si>
    <r>
      <t>令和４年度</t>
    </r>
    <r>
      <rPr>
        <sz val="12"/>
        <color indexed="10"/>
        <rFont val="HGｺﾞｼｯｸM"/>
        <family val="3"/>
      </rPr>
      <t>（４月～９月）</t>
    </r>
  </si>
  <si>
    <t>補助実績額合計(②＋③)</t>
  </si>
  <si>
    <t>②及び③欄については、東京都保育従事職員等処遇改善事業補助金補助要綱別表の基準額に基づき算定された金額を記入すること。</t>
  </si>
  <si>
    <t>賃金改善実績額</t>
  </si>
  <si>
    <t>※賃金改善前後の賃金を定める規定等、必要な書類を添付すること。</t>
  </si>
  <si>
    <t>施設・事業所名</t>
  </si>
  <si>
    <t>賃金改善内訳(職員別内訳)</t>
  </si>
  <si>
    <t>No</t>
  </si>
  <si>
    <t>職員名</t>
  </si>
  <si>
    <t>職種
※2</t>
  </si>
  <si>
    <t>常勤・非常勤の別
※3</t>
  </si>
  <si>
    <t>備考　※8</t>
  </si>
  <si>
    <t>賃金改善に伴い増加する法定福利費等の事業主負担分　※6</t>
  </si>
  <si>
    <t>基本給及び決まって毎月支払う手当</t>
  </si>
  <si>
    <t>その他</t>
  </si>
  <si>
    <t>平均</t>
  </si>
  <si>
    <t>4月分</t>
  </si>
  <si>
    <t>5月分</t>
  </si>
  <si>
    <t>6月分</t>
  </si>
  <si>
    <t>7月分</t>
  </si>
  <si>
    <t>8月分</t>
  </si>
  <si>
    <t>9月分</t>
  </si>
  <si>
    <t>総額</t>
  </si>
  <si>
    <t>【記入における留意事項】</t>
  </si>
  <si>
    <t>※1</t>
  </si>
  <si>
    <t>施設・事業所に現に勤務している職員全員(職種を問わず、非常勤を含む。)を記入すること。</t>
  </si>
  <si>
    <t>※2</t>
  </si>
  <si>
    <t>職員の職種（施設長、主任保育士、保育士、調理員、事務職員　等）を記入すること。</t>
  </si>
  <si>
    <t>※3　</t>
  </si>
  <si>
    <t>「常勤」とは、原則として施設で定めた勤務時間（所定労働時間）の全てを勤務する者、又は１日６時間以上かつ20日以上勤務している者をいい、「非常勤」とは常勤以外の者をいう。</t>
  </si>
  <si>
    <t>※4</t>
  </si>
  <si>
    <t>※5</t>
  </si>
  <si>
    <t>賃金改善に伴い増加する法定福利費等の事業主負担分を除く。</t>
  </si>
  <si>
    <t>※6</t>
  </si>
  <si>
    <t>※7</t>
  </si>
  <si>
    <t xml:space="preserve">備考欄には、事業実施期間中の採用や退職がある場合にはその旨、また、賃金改善額が他の職員と比較して高額(低額、賃金改善を実施しない場合も含む)である場合についてはその理由を記入すること。
</t>
  </si>
  <si>
    <t>名称</t>
  </si>
  <si>
    <t>所在地</t>
  </si>
  <si>
    <t>（施設名称）</t>
  </si>
  <si>
    <t>（施設所在地）</t>
  </si>
  <si>
    <t>代表者職・氏名</t>
  </si>
  <si>
    <t>３　返還額</t>
  </si>
  <si>
    <t>東京都保育従事職員処遇改善</t>
  </si>
  <si>
    <t>基本額</t>
  </si>
  <si>
    <t>加算額</t>
  </si>
  <si>
    <t>冷暖房費</t>
  </si>
  <si>
    <t>３歳児配置改善</t>
  </si>
  <si>
    <t>物価高騰対策費用</t>
  </si>
  <si>
    <t>⑬</t>
  </si>
  <si>
    <t>給食費</t>
  </si>
  <si>
    <t>賃借料補助事業(附則第２条関連)</t>
  </si>
  <si>
    <t>令和</t>
  </si>
  <si>
    <t>令和５年</t>
  </si>
  <si>
    <t>②基本給及び決まって毎月支払う手当</t>
  </si>
  <si>
    <t>(③基本給及び決まって毎月支払う手当の割合)</t>
  </si>
  <si>
    <t>令和４年度（４月～９月）</t>
  </si>
  <si>
    <t>令和４年度（１０月～３月）</t>
  </si>
  <si>
    <t>令和5年</t>
  </si>
  <si>
    <t>10月分</t>
  </si>
  <si>
    <t>11月分</t>
  </si>
  <si>
    <t>12月分</t>
  </si>
  <si>
    <t>1月分</t>
  </si>
  <si>
    <t>2月分</t>
  </si>
  <si>
    <t>3月分</t>
  </si>
  <si>
    <t>⑦基本給及び決まって毎月支払う手当</t>
  </si>
  <si>
    <t>(⑧基本給及び決まって毎月支払う手当の割合)</t>
  </si>
  <si>
    <t>技能・経験に着目した加算</t>
  </si>
  <si>
    <t>第1号様式別紙（第6条関係）</t>
  </si>
  <si>
    <t>支　出　関　係</t>
  </si>
  <si>
    <t>内訳　　　　　　　　基本額</t>
  </si>
  <si>
    <t>返還額（分配しきれなかった額）</t>
  </si>
  <si>
    <t>返還額（分配しきれなかった額）</t>
  </si>
  <si>
    <t>世田谷区</t>
  </si>
  <si>
    <t>周知している</t>
  </si>
  <si>
    <t>返還総額</t>
  </si>
  <si>
    <r>
      <t>費目別内訳書（ 令和</t>
    </r>
    <r>
      <rPr>
        <sz val="12"/>
        <color indexed="10"/>
        <rFont val="ＭＳ Ｐ明朝"/>
        <family val="1"/>
      </rPr>
      <t xml:space="preserve"> 4</t>
    </r>
    <r>
      <rPr>
        <sz val="12"/>
        <rFont val="ＭＳ Ｐ明朝"/>
        <family val="1"/>
      </rPr>
      <t xml:space="preserve"> 年度）</t>
    </r>
  </si>
  <si>
    <t>常勤</t>
  </si>
  <si>
    <t>非常勤</t>
  </si>
  <si>
    <t>〇〇　〇〇</t>
  </si>
  <si>
    <t>賃金改善額合計</t>
  </si>
  <si>
    <t>新型コロナによる臨時休園補助金</t>
  </si>
  <si>
    <t>新型コロナ緊急対応補助金</t>
  </si>
  <si>
    <t>第７号様式の添付資料</t>
  </si>
  <si>
    <t>［　在籍児童の状況 　］</t>
  </si>
  <si>
    <t xml:space="preserve"> 在籍児童の状況</t>
  </si>
  <si>
    <t>区内
区外</t>
  </si>
  <si>
    <t>初　日　在　籍　児　童　数  (名)</t>
  </si>
  <si>
    <t>０　歳</t>
  </si>
  <si>
    <t>１　歳</t>
  </si>
  <si>
    <t>２　歳</t>
  </si>
  <si>
    <t>３　歳</t>
  </si>
  <si>
    <t>４　歳</t>
  </si>
  <si>
    <t>５歳</t>
  </si>
  <si>
    <t>合　計</t>
  </si>
  <si>
    <t>４　月</t>
  </si>
  <si>
    <t>区内</t>
  </si>
  <si>
    <t>区外</t>
  </si>
  <si>
    <t>５　月</t>
  </si>
  <si>
    <t>６　月</t>
  </si>
  <si>
    <t>７　月</t>
  </si>
  <si>
    <t>８　月</t>
  </si>
  <si>
    <t>９　月</t>
  </si>
  <si>
    <t>１　月</t>
  </si>
  <si>
    <t>２　月</t>
  </si>
  <si>
    <t>３　月</t>
  </si>
  <si>
    <t>※上段は、世田谷区に住民票がある児童数のみ。下段は、世田谷区内に住民票がない児童数を記入。</t>
  </si>
  <si>
    <t>事業者</t>
  </si>
  <si>
    <t>印</t>
  </si>
  <si>
    <t>承認を受けた世田谷区認証保育所運営費補助金について、補助事業の実績を下記のとおり報告します。</t>
  </si>
  <si>
    <t>１　交付決定を受けた補助金額</t>
  </si>
  <si>
    <t>２　実績額</t>
  </si>
  <si>
    <t>４　補助事業の成果</t>
  </si>
  <si>
    <t>５　運営費補助金における内訳</t>
  </si>
  <si>
    <t>（基本項目）</t>
  </si>
  <si>
    <t>延人数</t>
  </si>
  <si>
    <t>収入済額</t>
  </si>
  <si>
    <t>実支出額</t>
  </si>
  <si>
    <t>差額</t>
  </si>
  <si>
    <t>１～２歳児</t>
  </si>
  <si>
    <t>４歳児以上</t>
  </si>
  <si>
    <t>（加算項目）</t>
  </si>
  <si>
    <t>冷暖房費加算</t>
  </si>
  <si>
    <t>3歳児配置改善加算</t>
  </si>
  <si>
    <t>減価償却費加算/賃借料加算</t>
  </si>
  <si>
    <t>６　補助事業の完了、休止又は廃止年月日</t>
  </si>
  <si>
    <t>７　備考</t>
  </si>
  <si>
    <t>１歳児受入促進加算</t>
  </si>
  <si>
    <t>附則第2条に定める加算額</t>
  </si>
  <si>
    <t>物価高騰対策費用加算</t>
  </si>
  <si>
    <t>1歳児受入促進加算用</t>
  </si>
  <si>
    <t>物価高騰</t>
  </si>
  <si>
    <t>0歳計</t>
  </si>
  <si>
    <t>1歳計</t>
  </si>
  <si>
    <t>対象児童数</t>
  </si>
  <si>
    <t>算出人数</t>
  </si>
  <si>
    <t>減価償却費加算</t>
  </si>
  <si>
    <t>保育従事職員等処遇改善事業</t>
  </si>
  <si>
    <t>技能・経験着目した加算</t>
  </si>
  <si>
    <t>減価償却費/賃借料</t>
  </si>
  <si>
    <t>株式会社〇〇〇〇</t>
  </si>
  <si>
    <t>〇〇県〇〇市〇〇3-〇-〇</t>
  </si>
  <si>
    <t>〇〇保育園</t>
  </si>
  <si>
    <t>東京都〇〇〇区〇〇1-〇-〇</t>
  </si>
  <si>
    <t>代表取締役〇〇〇〇</t>
  </si>
  <si>
    <t>令和〇</t>
  </si>
  <si>
    <t>〇</t>
  </si>
  <si>
    <t>〇〇</t>
  </si>
  <si>
    <t>〇〇〇〇</t>
  </si>
  <si>
    <t>単価(31当初)</t>
  </si>
  <si>
    <t>令和</t>
  </si>
  <si>
    <t>＝</t>
  </si>
  <si>
    <t>【確認欄】</t>
  </si>
  <si>
    <t>※　同一事業者が運営する全ての認証保育所について記入すること。</t>
  </si>
  <si>
    <t>　　</t>
  </si>
  <si>
    <t>令和４年度技能・経験に着目した加算賃金改善実績報告書</t>
  </si>
  <si>
    <t>加算実績額（※）</t>
  </si>
  <si>
    <t>加算実績額のうち、法定福利費等の事業主負担増加額</t>
  </si>
  <si>
    <t>第３職層（専門リーダー等）への賃金改善額</t>
  </si>
  <si>
    <t>第４職層（職務分野別リーダー等）への賃金改善額</t>
  </si>
  <si>
    <t>賃金改善額合計額（①＋②）</t>
  </si>
  <si>
    <t>（４）－１　基準年度を加算前年度とする場合（加算当年度から新たに技能経験加算の適用を受けた場合等）</t>
  </si>
  <si>
    <t>加算実績額（（１）①の額。ただし（３）②がある場合はこれを加えた額）と賃金改善に要した費用の総額（（２）の額。ただし（３）①がある場合はこれを加えた額）との差額</t>
  </si>
  <si>
    <t>（残額が生じた場合のみ）</t>
  </si>
  <si>
    <t>（４）－２　基準年度を加算前年度以外とする場合（加算当年度より前から技能経験加算の適用を受けている場合等）</t>
  </si>
  <si>
    <t>加算実績額（法定福利費等の事業主負担増加額を除く。）と第３職層への賃金改善額と第４職層への賃金改善額の合計額（※参考③）の差額</t>
  </si>
  <si>
    <r>
      <rPr>
        <b/>
        <sz val="12"/>
        <color indexed="10"/>
        <rFont val="HGｺﾞｼｯｸM"/>
        <family val="3"/>
      </rPr>
      <t>　【要添付】</t>
    </r>
    <r>
      <rPr>
        <b/>
        <u val="single"/>
        <sz val="12"/>
        <color indexed="10"/>
        <rFont val="HGｺﾞｼｯｸM"/>
        <family val="3"/>
      </rPr>
      <t xml:space="preserve">以下の記載内容の確認書類として、役職名及び担当者名の入った施設内の
</t>
    </r>
    <r>
      <rPr>
        <b/>
        <sz val="12"/>
        <color indexed="10"/>
        <rFont val="HGｺﾞｼｯｸM"/>
        <family val="3"/>
      </rPr>
      <t>　　　　　　</t>
    </r>
    <r>
      <rPr>
        <b/>
        <u val="single"/>
        <sz val="12"/>
        <color indexed="10"/>
        <rFont val="HGｺﾞｼｯｸM"/>
        <family val="3"/>
      </rPr>
      <t>分掌表を添付すること。</t>
    </r>
  </si>
  <si>
    <t>（５）第３職層（専門リーダー等）に係る賃金改善について（内訳）</t>
  </si>
  <si>
    <t>記載例に従って、下記の表に記載すること（職名・職種・改善した給与項目、算出方法が同じ場合には、まとめて記載すること）。</t>
  </si>
  <si>
    <t>改善した
給与項目</t>
  </si>
  <si>
    <t>賃金改善額の算出方法</t>
  </si>
  <si>
    <t>賃金改善額　計</t>
  </si>
  <si>
    <t>第３職層（専門リーダー等）に係る加算額の残額（第４職層（職務分野別リーダー等）への配分額）（※法定福利費等の事業主負担額の増に充当する分を除く。）</t>
  </si>
  <si>
    <t>（６）第４職層（職務分野別リーダー等）に係る賃金改善について（内訳）</t>
  </si>
  <si>
    <t>第４職層（職務分野別リーダー等）に係る加算額の残額
（※法定福利費等の事業主負担額の増に充当する分を除く。）</t>
  </si>
  <si>
    <t>令和５年　５月　　日</t>
  </si>
  <si>
    <t>リーダーＡ</t>
  </si>
  <si>
    <t>サブリーダーＡ</t>
  </si>
  <si>
    <t>サブリーダーＢ</t>
  </si>
  <si>
    <t>サブリーダーＣ</t>
  </si>
  <si>
    <t>保育士</t>
  </si>
  <si>
    <t>基本給</t>
  </si>
  <si>
    <t>認証保育所</t>
  </si>
  <si>
    <t>事業所名</t>
  </si>
  <si>
    <r>
      <t>イ　基準年度</t>
    </r>
    <r>
      <rPr>
        <sz val="11"/>
        <color indexed="10"/>
        <rFont val="HGｺﾞｼｯｸM"/>
        <family val="3"/>
      </rPr>
      <t>（加算前年度）</t>
    </r>
    <r>
      <rPr>
        <sz val="11"/>
        <rFont val="HGｺﾞｼｯｸM"/>
        <family val="3"/>
      </rPr>
      <t>における賃金水準を適用した場合の賃金の総額</t>
    </r>
  </si>
  <si>
    <t>〇〇市</t>
  </si>
  <si>
    <t>В保育園</t>
  </si>
  <si>
    <t>対象者名</t>
  </si>
  <si>
    <t>〇〇　〇〇</t>
  </si>
  <si>
    <t>法人役員兼務支給なし</t>
  </si>
  <si>
    <t>施設長</t>
  </si>
  <si>
    <t>栄養士</t>
  </si>
  <si>
    <t>保育補助</t>
  </si>
  <si>
    <t>看護師</t>
  </si>
  <si>
    <t>事務員</t>
  </si>
  <si>
    <t>２月より育休</t>
  </si>
  <si>
    <t>育休者分1000円を２月以降を分配</t>
  </si>
  <si>
    <t>育休者分1000円を３月以降を分配</t>
  </si>
  <si>
    <t>育休者分1000円を４月以降を分配</t>
  </si>
  <si>
    <t>育休者分1000円を５月以降を分配</t>
  </si>
  <si>
    <t>育休者分1000円を６月以降を分配</t>
  </si>
  <si>
    <t>令和４年度（上期）</t>
  </si>
  <si>
    <t>令和４年度（下期）</t>
  </si>
  <si>
    <t>令和４年度（４月～９月）</t>
  </si>
  <si>
    <t>補助額</t>
  </si>
  <si>
    <t>１月末日付退職</t>
  </si>
  <si>
    <t>サブリーダーＤ</t>
  </si>
  <si>
    <t>サブリーダーＥ</t>
  </si>
  <si>
    <t>サブリーダーＦ</t>
  </si>
  <si>
    <t>サブリーダーＧ</t>
  </si>
  <si>
    <t>サブリーダーＨ</t>
  </si>
  <si>
    <t>賃金改善月額　※6</t>
  </si>
  <si>
    <t>賃金改善額　※4</t>
  </si>
  <si>
    <t>賃金改善に伴い増加する法定福利費等の事業主負担分　※5</t>
  </si>
  <si>
    <t>賃金改善に伴い増加する法定福利費等の事業主負担分については以下の算式により算定することを標準とする。
〔算式〕加算前年度における法定福利費等の事業主負担分の総額÷加算前年度における賃金の総額×賃金改善額"</t>
  </si>
  <si>
    <t xml:space="preserve">職員ごとの賃金改善月額について以下の算式によって得た金額を記入すること。
</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</si>
</sst>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_);[Red]\(#,##0\)"/>
    <numFmt numFmtId="181" formatCode="#,##0_);\(#,##0\)"/>
    <numFmt numFmtId="182" formatCode="&quot;¥&quot;#,##0_);[Red]\(&quot;¥&quot;#,##0\)"/>
    <numFmt numFmtId="183" formatCode="#,##0_ ;[Red]\-#,##0\ "/>
    <numFmt numFmtId="184" formatCode="[&lt;=999]000;[&lt;=9999]000\-00;000\-0000"/>
    <numFmt numFmtId="185" formatCode="0_ "/>
    <numFmt numFmtId="186" formatCode="#,##0;[Red]#,##0"/>
    <numFmt numFmtId="187" formatCode="0_);\(0\)"/>
    <numFmt numFmtId="188" formatCode="0&quot;人&quot;"/>
    <numFmt numFmtId="189" formatCode="0_);[Red]\(0\)"/>
    <numFmt numFmtId="190" formatCode="0.0_ "/>
    <numFmt numFmtId="191" formatCode="#,##0.0_ "/>
    <numFmt numFmtId="192" formatCode="#,##0&quot;人&quot;"/>
    <numFmt numFmtId="193" formatCode="#,##0_ "/>
    <numFmt numFmtId="194" formatCode="[DBNum3]ggge&quot;年&quot;m&quot;月&quot;d&quot;日&quot;;@"/>
    <numFmt numFmtId="195" formatCode="#,##0&quot;円&quot;"/>
    <numFmt numFmtId="196" formatCode="&quot;（&quot;0.0%&quot;）&quot;"/>
    <numFmt numFmtId="197" formatCode="#,###"/>
    <numFmt numFmtId="198" formatCode="0.0"/>
    <numFmt numFmtId="199" formatCode="#,##0;&quot;▲ &quot;#,##0"/>
    <numFmt numFmtId="200" formatCode="??/??"/>
    <numFmt numFmtId="201" formatCode="#\ ?/16"/>
    <numFmt numFmtId="202" formatCode="#,##0;&quot;△ &quot;#,##0"/>
    <numFmt numFmtId="203" formatCode="#,##0\ &quot;円&quot;"/>
    <numFmt numFmtId="204" formatCode="[DBNum3]ggge&quot;年&quot;m&quot;月&quot;;@"/>
    <numFmt numFmtId="205" formatCode="#,##0&quot;月&quot;\ "/>
    <numFmt numFmtId="206" formatCode="#,##0&quot;人&quot;\ "/>
    <numFmt numFmtId="207" formatCode="0.00_ "/>
    <numFmt numFmtId="208" formatCode="#,##0.0&quot;人&quot;\ "/>
    <numFmt numFmtId="209" formatCode="#;\0;0"/>
  </numFmts>
  <fonts count="11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明朝"/>
      <family val="1"/>
    </font>
    <font>
      <sz val="10"/>
      <name val="ＭＳ Ｐ明朝"/>
      <family val="1"/>
    </font>
    <font>
      <sz val="11"/>
      <name val="ＭＳ Ｐ明朝"/>
      <family val="1"/>
    </font>
    <font>
      <sz val="12"/>
      <name val="ＭＳ Ｐゴシック"/>
      <family val="3"/>
    </font>
    <font>
      <sz val="11"/>
      <color indexed="8"/>
      <name val="ＭＳ Ｐゴシック"/>
      <family val="3"/>
    </font>
    <font>
      <sz val="10"/>
      <color indexed="8"/>
      <name val="ＭＳ 明朝"/>
      <family val="1"/>
    </font>
    <font>
      <sz val="12"/>
      <name val="HGｺﾞｼｯｸM"/>
      <family val="3"/>
    </font>
    <font>
      <sz val="11"/>
      <name val="HGｺﾞｼｯｸM"/>
      <family val="3"/>
    </font>
    <font>
      <sz val="10"/>
      <name val="HGｺﾞｼｯｸM"/>
      <family val="3"/>
    </font>
    <font>
      <u val="single"/>
      <sz val="12"/>
      <name val="HGｺﾞｼｯｸM"/>
      <family val="3"/>
    </font>
    <font>
      <b/>
      <sz val="14"/>
      <name val="HGｺﾞｼｯｸM"/>
      <family val="3"/>
    </font>
    <font>
      <sz val="12"/>
      <color indexed="10"/>
      <name val="HGｺﾞｼｯｸM"/>
      <family val="3"/>
    </font>
    <font>
      <sz val="14"/>
      <name val="HGｺﾞｼｯｸM"/>
      <family val="3"/>
    </font>
    <font>
      <b/>
      <sz val="12"/>
      <name val="HGｺﾞｼｯｸM"/>
      <family val="3"/>
    </font>
    <font>
      <sz val="6"/>
      <name val="ＭＳ 明朝"/>
      <family val="1"/>
    </font>
    <font>
      <sz val="10"/>
      <name val="ＭＳ ゴシック"/>
      <family val="3"/>
    </font>
    <font>
      <sz val="11"/>
      <name val="明朝"/>
      <family val="3"/>
    </font>
    <font>
      <b/>
      <sz val="9"/>
      <name val="MS P ゴシック"/>
      <family val="3"/>
    </font>
    <font>
      <sz val="16"/>
      <name val="MS P ゴシック"/>
      <family val="3"/>
    </font>
    <font>
      <sz val="12"/>
      <color indexed="10"/>
      <name val="ＭＳ Ｐ明朝"/>
      <family val="1"/>
    </font>
    <font>
      <sz val="9"/>
      <name val="MS P ゴシック"/>
      <family val="3"/>
    </font>
    <font>
      <sz val="13"/>
      <name val="ＭＳ Ｐ明朝"/>
      <family val="1"/>
    </font>
    <font>
      <sz val="9"/>
      <name val="ＭＳ Ｐ明朝"/>
      <family val="1"/>
    </font>
    <font>
      <b/>
      <u val="single"/>
      <sz val="12"/>
      <color indexed="10"/>
      <name val="HGｺﾞｼｯｸM"/>
      <family val="3"/>
    </font>
    <font>
      <sz val="9"/>
      <name val="HGｺﾞｼｯｸM"/>
      <family val="3"/>
    </font>
    <font>
      <b/>
      <sz val="12"/>
      <color indexed="10"/>
      <name val="HGｺﾞｼｯｸM"/>
      <family val="3"/>
    </font>
    <font>
      <sz val="11"/>
      <color indexed="10"/>
      <name val="HGｺﾞｼｯｸM"/>
      <family val="3"/>
    </font>
    <font>
      <sz val="12"/>
      <name val="MS P ゴシック"/>
      <family val="3"/>
    </font>
    <font>
      <sz val="14"/>
      <name val="MS P ゴシック"/>
      <family val="3"/>
    </font>
    <font>
      <sz val="16"/>
      <name val="Meiryo UI"/>
      <family val="3"/>
    </font>
    <font>
      <sz val="10"/>
      <name val="Meiryo UI"/>
      <family val="3"/>
    </font>
    <font>
      <sz val="18"/>
      <name val="Meiryo UI"/>
      <family val="3"/>
    </font>
    <font>
      <sz val="14"/>
      <name val="Meiryo UI"/>
      <family val="3"/>
    </font>
    <font>
      <sz val="11"/>
      <name val="Meiryo UI"/>
      <family val="3"/>
    </font>
    <font>
      <b/>
      <sz val="22"/>
      <name val="Meiryo UI"/>
      <family val="3"/>
    </font>
    <font>
      <sz val="22"/>
      <name val="Meiryo UI"/>
      <family val="3"/>
    </font>
    <font>
      <sz val="12"/>
      <name val="Meiryo UI"/>
      <family val="3"/>
    </font>
    <font>
      <b/>
      <sz val="14"/>
      <name val="Meiryo UI"/>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10"/>
      <name val="ＭＳ Ｐ明朝"/>
      <family val="1"/>
    </font>
    <font>
      <sz val="11"/>
      <color indexed="8"/>
      <name val="ＭＳ Ｐ明朝"/>
      <family val="1"/>
    </font>
    <font>
      <sz val="11"/>
      <color indexed="8"/>
      <name val="HGｺﾞｼｯｸM"/>
      <family val="3"/>
    </font>
    <font>
      <sz val="12"/>
      <color indexed="8"/>
      <name val="HGｺﾞｼｯｸM"/>
      <family val="3"/>
    </font>
    <font>
      <b/>
      <sz val="11"/>
      <color indexed="8"/>
      <name val="HGｺﾞｼｯｸM"/>
      <family val="3"/>
    </font>
    <font>
      <sz val="10"/>
      <color indexed="8"/>
      <name val="HGｺﾞｼｯｸM"/>
      <family val="3"/>
    </font>
    <font>
      <sz val="12"/>
      <color indexed="55"/>
      <name val="HGｺﾞｼｯｸM"/>
      <family val="3"/>
    </font>
    <font>
      <sz val="14"/>
      <color indexed="10"/>
      <name val="Meiryo UI"/>
      <family val="3"/>
    </font>
    <font>
      <sz val="11"/>
      <color indexed="9"/>
      <name val="HGｺﾞｼｯｸM"/>
      <family val="3"/>
    </font>
    <font>
      <sz val="11"/>
      <color indexed="55"/>
      <name val="HGｺﾞｼｯｸM"/>
      <family val="3"/>
    </font>
    <font>
      <sz val="12"/>
      <color indexed="8"/>
      <name val="ＭＳ Ｐ明朝"/>
      <family val="1"/>
    </font>
    <font>
      <sz val="12"/>
      <color indexed="8"/>
      <name val="ＭＳ Ｐゴシック"/>
      <family val="3"/>
    </font>
    <font>
      <b/>
      <sz val="14"/>
      <color indexed="8"/>
      <name val="HGｺﾞｼｯｸM"/>
      <family val="3"/>
    </font>
    <font>
      <b/>
      <sz val="14"/>
      <color indexed="10"/>
      <name val="HGｺﾞｼｯｸM"/>
      <family val="3"/>
    </font>
    <font>
      <sz val="9"/>
      <color indexed="10"/>
      <name val="Meiryo UI"/>
      <family val="3"/>
    </font>
    <font>
      <sz val="10"/>
      <color indexed="8"/>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明朝"/>
      <family val="1"/>
    </font>
    <font>
      <sz val="12"/>
      <color rgb="FFFF0000"/>
      <name val="HGｺﾞｼｯｸM"/>
      <family val="3"/>
    </font>
    <font>
      <sz val="13"/>
      <color rgb="FFFF0000"/>
      <name val="ＭＳ Ｐ明朝"/>
      <family val="1"/>
    </font>
    <font>
      <sz val="11"/>
      <color theme="1"/>
      <name val="ＭＳ Ｐ明朝"/>
      <family val="1"/>
    </font>
    <font>
      <sz val="11"/>
      <color theme="1"/>
      <name val="HGｺﾞｼｯｸM"/>
      <family val="3"/>
    </font>
    <font>
      <sz val="12"/>
      <color theme="1"/>
      <name val="HGｺﾞｼｯｸM"/>
      <family val="3"/>
    </font>
    <font>
      <sz val="11"/>
      <color rgb="FFFF0000"/>
      <name val="HGｺﾞｼｯｸM"/>
      <family val="3"/>
    </font>
    <font>
      <b/>
      <sz val="11"/>
      <color theme="1"/>
      <name val="HGｺﾞｼｯｸM"/>
      <family val="3"/>
    </font>
    <font>
      <sz val="10"/>
      <color theme="1"/>
      <name val="HGｺﾞｼｯｸM"/>
      <family val="3"/>
    </font>
    <font>
      <sz val="12"/>
      <color theme="0" tint="-0.3499799966812134"/>
      <name val="HGｺﾞｼｯｸM"/>
      <family val="3"/>
    </font>
    <font>
      <sz val="14"/>
      <color rgb="FFFF0000"/>
      <name val="Meiryo UI"/>
      <family val="3"/>
    </font>
    <font>
      <sz val="11"/>
      <color theme="0"/>
      <name val="HGｺﾞｼｯｸM"/>
      <family val="3"/>
    </font>
    <font>
      <sz val="11"/>
      <color theme="0" tint="-0.3499799966812134"/>
      <name val="HGｺﾞｼｯｸM"/>
      <family val="3"/>
    </font>
    <font>
      <sz val="12"/>
      <color theme="1"/>
      <name val="ＭＳ Ｐ明朝"/>
      <family val="1"/>
    </font>
    <font>
      <sz val="12"/>
      <color theme="1"/>
      <name val="ＭＳ Ｐゴシック"/>
      <family val="3"/>
    </font>
    <font>
      <b/>
      <sz val="14"/>
      <color theme="1"/>
      <name val="HGｺﾞｼｯｸM"/>
      <family val="3"/>
    </font>
    <font>
      <b/>
      <u val="single"/>
      <sz val="12"/>
      <color rgb="FFFF0000"/>
      <name val="HGｺﾞｼｯｸM"/>
      <family val="3"/>
    </font>
    <font>
      <sz val="11"/>
      <color rgb="FFFF0000"/>
      <name val="ＭＳ Ｐゴシック"/>
      <family val="3"/>
    </font>
    <font>
      <b/>
      <sz val="14"/>
      <color rgb="FFFF0000"/>
      <name val="HGｺﾞｼｯｸM"/>
      <family val="3"/>
    </font>
    <font>
      <sz val="9"/>
      <color rgb="FFFF0000"/>
      <name val="Meiryo UI"/>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FFFF99"/>
        <bgColor indexed="64"/>
      </patternFill>
    </fill>
    <fill>
      <patternFill patternType="solid">
        <fgColor indexed="43"/>
        <bgColor indexed="64"/>
      </patternFill>
    </fill>
    <fill>
      <patternFill patternType="solid">
        <fgColor theme="0"/>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medium"/>
      <bottom style="thin"/>
    </border>
    <border>
      <left/>
      <right/>
      <top style="medium"/>
      <bottom style="thin"/>
    </border>
    <border>
      <left/>
      <right style="medium"/>
      <top style="medium"/>
      <bottom style="thin"/>
    </border>
    <border>
      <left/>
      <right style="medium"/>
      <top style="thin"/>
      <bottom/>
    </border>
    <border>
      <left style="medium"/>
      <right/>
      <top/>
      <bottom/>
    </border>
    <border>
      <left/>
      <right style="medium"/>
      <top/>
      <bottom/>
    </border>
    <border>
      <left>
        <color indexed="63"/>
      </left>
      <right style="medium"/>
      <top>
        <color indexed="63"/>
      </top>
      <bottom style="thin"/>
    </border>
    <border>
      <left style="medium"/>
      <right style="thin"/>
      <top/>
      <bottom style="thin"/>
    </border>
    <border>
      <left style="medium"/>
      <right style="medium"/>
      <top/>
      <bottom/>
    </border>
    <border>
      <left style="medium"/>
      <right/>
      <top/>
      <bottom style="medium"/>
    </border>
    <border>
      <left style="medium"/>
      <right style="thin"/>
      <top>
        <color indexed="63"/>
      </top>
      <bottom style="medium"/>
    </border>
    <border>
      <left/>
      <right/>
      <top style="thin"/>
      <bottom style="medium"/>
    </border>
    <border>
      <left/>
      <right style="medium"/>
      <top style="thin"/>
      <bottom style="medium"/>
    </border>
    <border>
      <left>
        <color indexed="63"/>
      </left>
      <right>
        <color indexed="63"/>
      </right>
      <top style="medium"/>
      <bottom>
        <color indexed="63"/>
      </bottom>
    </border>
    <border>
      <left/>
      <right/>
      <top/>
      <bottom style="medium"/>
    </border>
    <border>
      <left>
        <color indexed="63"/>
      </left>
      <right style="medium"/>
      <top style="medium"/>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top style="medium"/>
      <bottom/>
    </border>
    <border>
      <left style="medium"/>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style="medium"/>
    </border>
    <border>
      <left style="thin"/>
      <right/>
      <top style="thin"/>
      <bottom style="medium"/>
    </border>
    <border>
      <left style="thin"/>
      <right style="medium"/>
      <top style="thin"/>
      <bottom style="thin"/>
    </border>
    <border>
      <left style="thin"/>
      <right style="thin"/>
      <top style="thin"/>
      <bottom style="hair"/>
    </border>
    <border>
      <left style="thin"/>
      <right style="thin"/>
      <top style="hair"/>
      <bottom style="thin"/>
    </border>
    <border>
      <left style="medium"/>
      <right style="medium"/>
      <top style="medium"/>
      <bottom/>
    </border>
    <border>
      <left style="thin"/>
      <right style="thin"/>
      <top style="thin"/>
      <bottom>
        <color indexed="63"/>
      </bottom>
    </border>
    <border>
      <left style="thin"/>
      <right style="medium"/>
      <top>
        <color indexed="63"/>
      </top>
      <bottom style="medium"/>
    </border>
    <border>
      <left style="thin"/>
      <right style="medium"/>
      <top style="medium"/>
      <bottom style="thin"/>
    </border>
    <border>
      <left style="thin"/>
      <right style="thin"/>
      <top>
        <color indexed="63"/>
      </top>
      <bottom>
        <color indexed="63"/>
      </bottom>
    </border>
    <border>
      <left style="medium"/>
      <right style="medium"/>
      <top style="medium"/>
      <bottom style="medium"/>
    </border>
    <border>
      <left style="medium"/>
      <right style="medium"/>
      <top style="thin"/>
      <bottom/>
    </border>
    <border>
      <left>
        <color indexed="63"/>
      </left>
      <right style="medium"/>
      <top style="thin"/>
      <bottom style="thin"/>
    </border>
    <border>
      <left style="medium"/>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style="medium"/>
      <top/>
      <bottom style="medium"/>
    </border>
    <border>
      <left style="thin"/>
      <right/>
      <top style="thin"/>
      <bottom/>
    </border>
    <border>
      <left/>
      <right style="thin"/>
      <top style="thin"/>
      <bottom/>
    </border>
    <border>
      <left style="thin"/>
      <right/>
      <top/>
      <bottom/>
    </border>
    <border>
      <left/>
      <right style="thin"/>
      <top/>
      <bottom/>
    </border>
    <border>
      <left style="thin"/>
      <right>
        <color indexed="63"/>
      </right>
      <top>
        <color indexed="63"/>
      </top>
      <bottom style="thin"/>
    </border>
    <border>
      <left/>
      <right style="thin"/>
      <top/>
      <bottom style="thin"/>
    </border>
    <border>
      <left>
        <color indexed="63"/>
      </left>
      <right style="thin"/>
      <top style="thin"/>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top style="medium"/>
      <bottom style="thin"/>
    </border>
    <border>
      <left style="thin"/>
      <right style="thin"/>
      <top style="medium"/>
      <bottom style="thin"/>
    </border>
    <border>
      <left style="medium"/>
      <right/>
      <top style="medium"/>
      <bottom style="thin"/>
    </border>
    <border>
      <left style="medium"/>
      <right/>
      <top style="thin"/>
      <bottom style="medium"/>
    </border>
    <border>
      <left style="medium"/>
      <right style="medium"/>
      <top/>
      <bottom style="medium"/>
    </border>
    <border>
      <left/>
      <right style="thin"/>
      <top style="medium"/>
      <bottom/>
    </border>
    <border>
      <left/>
      <right style="thin"/>
      <top/>
      <bottom style="medium"/>
    </border>
    <border>
      <left style="medium"/>
      <right style="thin"/>
      <top style="medium"/>
      <bottom style="medium"/>
    </border>
    <border>
      <left style="thin"/>
      <right style="thin"/>
      <top style="medium"/>
      <bottom style="medium"/>
    </border>
    <border>
      <left style="medium"/>
      <right/>
      <top style="thin"/>
      <bottom/>
    </border>
    <border>
      <left style="medium"/>
      <right/>
      <top style="thin"/>
      <bottom style="thin"/>
    </border>
    <border>
      <left style="medium"/>
      <right style="medium"/>
      <top/>
      <bottom style="thin"/>
    </border>
    <border>
      <left style="medium"/>
      <right/>
      <top/>
      <bottom style="thin"/>
    </border>
    <border>
      <left style="thin"/>
      <right>
        <color indexed="63"/>
      </right>
      <top style="medium"/>
      <bottom>
        <color indexed="63"/>
      </bottom>
    </border>
    <border>
      <left/>
      <right style="thin"/>
      <top style="thin"/>
      <bottom style="medium"/>
    </border>
    <border>
      <left style="thin"/>
      <right/>
      <top/>
      <bottom style="medium"/>
    </border>
    <border>
      <left/>
      <right style="hair"/>
      <top style="medium"/>
      <bottom style="medium"/>
    </border>
    <border>
      <left style="hair"/>
      <right/>
      <top style="medium"/>
      <bottom style="medium"/>
    </border>
    <border>
      <left style="thin"/>
      <right style="medium"/>
      <top style="thin"/>
      <bottom style="medium"/>
    </border>
    <border>
      <left style="thin"/>
      <right style="thin"/>
      <top style="medium"/>
      <bottom>
        <color indexed="63"/>
      </bottom>
    </border>
    <border diagonalDown="1">
      <left style="thin"/>
      <right style="thin"/>
      <top style="thin"/>
      <bottom style="thin"/>
      <diagonal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0" borderId="0" applyNumberFormat="0" applyFill="0" applyBorder="0" applyAlignment="0" applyProtection="0"/>
    <xf numFmtId="0" fontId="79" fillId="26" borderId="1" applyNumberFormat="0" applyAlignment="0" applyProtection="0"/>
    <xf numFmtId="0" fontId="8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81" fillId="0" borderId="3" applyNumberFormat="0" applyFill="0" applyAlignment="0" applyProtection="0"/>
    <xf numFmtId="0" fontId="82" fillId="29" borderId="0" applyNumberFormat="0" applyBorder="0" applyAlignment="0" applyProtection="0"/>
    <xf numFmtId="0" fontId="83" fillId="30" borderId="4" applyNumberFormat="0" applyAlignment="0" applyProtection="0"/>
    <xf numFmtId="0" fontId="8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19" fillId="0" borderId="0" applyFont="0" applyFill="0" applyBorder="0" applyAlignment="0" applyProtection="0"/>
    <xf numFmtId="38" fontId="20" fillId="0" borderId="0" applyFon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0" borderId="9" applyNumberFormat="0" applyAlignment="0" applyProtection="0"/>
    <xf numFmtId="0" fontId="9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1" fillId="31" borderId="4" applyNumberFormat="0" applyAlignment="0" applyProtection="0"/>
    <xf numFmtId="0" fontId="19" fillId="0" borderId="0">
      <alignment/>
      <protection/>
    </xf>
    <xf numFmtId="0" fontId="76" fillId="0" borderId="0">
      <alignment vertical="center"/>
      <protection/>
    </xf>
    <xf numFmtId="0" fontId="76" fillId="0" borderId="0">
      <alignment vertical="center"/>
      <protection/>
    </xf>
    <xf numFmtId="0" fontId="0" fillId="0" borderId="0">
      <alignment vertical="center"/>
      <protection/>
    </xf>
    <xf numFmtId="0" fontId="0" fillId="0" borderId="0">
      <alignment/>
      <protection/>
    </xf>
    <xf numFmtId="0" fontId="9" fillId="0" borderId="0" applyNumberFormat="0" applyFont="0" applyFill="0" applyBorder="0" applyAlignment="0" applyProtection="0"/>
    <xf numFmtId="0" fontId="0" fillId="0" borderId="0">
      <alignment/>
      <protection/>
    </xf>
    <xf numFmtId="0" fontId="76" fillId="0" borderId="0">
      <alignment vertical="center"/>
      <protection/>
    </xf>
    <xf numFmtId="0" fontId="76" fillId="0" borderId="0">
      <alignment vertical="center"/>
      <protection/>
    </xf>
    <xf numFmtId="0" fontId="8" fillId="0" borderId="0">
      <alignment vertical="center"/>
      <protection/>
    </xf>
    <xf numFmtId="0" fontId="2" fillId="0" borderId="0" applyNumberFormat="0" applyFill="0" applyBorder="0" applyAlignment="0" applyProtection="0"/>
    <xf numFmtId="0" fontId="92" fillId="32" borderId="0" applyNumberFormat="0" applyBorder="0" applyAlignment="0" applyProtection="0"/>
  </cellStyleXfs>
  <cellXfs count="863">
    <xf numFmtId="0" fontId="0" fillId="0" borderId="0" xfId="0" applyAlignment="1">
      <alignment/>
    </xf>
    <xf numFmtId="0" fontId="4" fillId="0" borderId="0" xfId="0" applyFont="1" applyAlignment="1">
      <alignment vertical="center"/>
    </xf>
    <xf numFmtId="0" fontId="4" fillId="0" borderId="0" xfId="0" applyFont="1" applyAlignment="1">
      <alignment vertical="center" shrinkToFit="1"/>
    </xf>
    <xf numFmtId="0" fontId="4" fillId="0" borderId="0" xfId="0" applyFont="1" applyBorder="1" applyAlignment="1">
      <alignment vertical="center" shrinkToFit="1"/>
    </xf>
    <xf numFmtId="0" fontId="4" fillId="0" borderId="0" xfId="0" applyFont="1" applyBorder="1" applyAlignment="1">
      <alignment horizontal="left" vertical="center" shrinkToFit="1"/>
    </xf>
    <xf numFmtId="0" fontId="4" fillId="0" borderId="0" xfId="0" applyFont="1" applyBorder="1" applyAlignment="1">
      <alignment horizontal="right" vertical="center" shrinkToFit="1"/>
    </xf>
    <xf numFmtId="0" fontId="4" fillId="0" borderId="0" xfId="0" applyFont="1" applyBorder="1" applyAlignment="1">
      <alignment horizontal="center" vertical="center" shrinkToFit="1"/>
    </xf>
    <xf numFmtId="0" fontId="4" fillId="0" borderId="0" xfId="0" applyFont="1" applyFill="1" applyAlignment="1">
      <alignment vertical="center" shrinkToFit="1"/>
    </xf>
    <xf numFmtId="0" fontId="4" fillId="0" borderId="0" xfId="0" applyFont="1" applyAlignment="1">
      <alignment horizontal="right" vertical="center" shrinkToFit="1"/>
    </xf>
    <xf numFmtId="0" fontId="4" fillId="0" borderId="10" xfId="0" applyFont="1" applyBorder="1" applyAlignment="1">
      <alignment vertical="center" shrinkToFit="1"/>
    </xf>
    <xf numFmtId="0" fontId="4" fillId="0" borderId="10" xfId="0" applyFont="1" applyFill="1" applyBorder="1" applyAlignment="1">
      <alignment vertical="center" shrinkToFit="1"/>
    </xf>
    <xf numFmtId="0" fontId="4" fillId="0" borderId="10" xfId="0" applyFont="1" applyFill="1" applyBorder="1" applyAlignment="1">
      <alignment horizontal="left" vertical="center" shrinkToFit="1"/>
    </xf>
    <xf numFmtId="0" fontId="4" fillId="33" borderId="10" xfId="0" applyFont="1" applyFill="1" applyBorder="1" applyAlignment="1">
      <alignment horizontal="center" vertical="center" shrinkToFit="1"/>
    </xf>
    <xf numFmtId="0" fontId="4" fillId="34" borderId="10" xfId="0" applyFont="1" applyFill="1" applyBorder="1" applyAlignment="1">
      <alignment horizontal="center" vertical="center" shrinkToFit="1"/>
    </xf>
    <xf numFmtId="180" fontId="4" fillId="0" borderId="0" xfId="0" applyNumberFormat="1" applyFont="1" applyBorder="1" applyAlignment="1">
      <alignment horizontal="center" vertical="center" shrinkToFit="1"/>
    </xf>
    <xf numFmtId="0" fontId="4" fillId="0" borderId="0" xfId="0" applyFont="1" applyAlignment="1">
      <alignment horizontal="center" vertical="center" shrinkToFit="1"/>
    </xf>
    <xf numFmtId="0" fontId="4" fillId="0" borderId="0" xfId="0" applyFont="1" applyFill="1" applyAlignment="1">
      <alignment horizontal="center" vertical="center" shrinkToFit="1"/>
    </xf>
    <xf numFmtId="0" fontId="4" fillId="0" borderId="0" xfId="0" applyFont="1" applyFill="1" applyBorder="1" applyAlignment="1">
      <alignment horizontal="center" vertical="center" shrinkToFit="1"/>
    </xf>
    <xf numFmtId="0" fontId="93" fillId="0" borderId="10" xfId="0" applyFont="1" applyBorder="1" applyAlignment="1">
      <alignment vertical="center" shrinkToFit="1"/>
    </xf>
    <xf numFmtId="0" fontId="4" fillId="0" borderId="10" xfId="0" applyFont="1" applyBorder="1" applyAlignment="1">
      <alignment horizontal="center" vertical="center" textRotation="255" wrapText="1" shrinkToFit="1"/>
    </xf>
    <xf numFmtId="0" fontId="10" fillId="0" borderId="0" xfId="0" applyFont="1" applyFill="1" applyAlignment="1">
      <alignment vertical="center"/>
    </xf>
    <xf numFmtId="0" fontId="16" fillId="0" borderId="0" xfId="0" applyFont="1" applyFill="1" applyAlignment="1">
      <alignment horizontal="center" vertical="center"/>
    </xf>
    <xf numFmtId="185" fontId="10" fillId="0" borderId="0" xfId="0" applyNumberFormat="1" applyFont="1" applyFill="1" applyBorder="1" applyAlignment="1">
      <alignment vertical="center"/>
    </xf>
    <xf numFmtId="185" fontId="13" fillId="0" borderId="0" xfId="0" applyNumberFormat="1" applyFont="1" applyFill="1" applyBorder="1" applyAlignment="1">
      <alignment horizontal="center" vertical="center"/>
    </xf>
    <xf numFmtId="0" fontId="13" fillId="0" borderId="0" xfId="0" applyFont="1" applyFill="1" applyAlignment="1">
      <alignment horizontal="center" vertical="center"/>
    </xf>
    <xf numFmtId="0" fontId="17" fillId="0" borderId="0" xfId="0" applyFont="1" applyFill="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right" vertical="center"/>
    </xf>
    <xf numFmtId="0" fontId="10" fillId="0" borderId="0" xfId="0" applyFont="1" applyAlignment="1">
      <alignment vertical="center"/>
    </xf>
    <xf numFmtId="0" fontId="13" fillId="0" borderId="0" xfId="0" applyFont="1" applyAlignment="1">
      <alignment horizontal="center" vertical="center"/>
    </xf>
    <xf numFmtId="0" fontId="10" fillId="0" borderId="0" xfId="0" applyFont="1" applyAlignment="1" applyProtection="1">
      <alignment vertical="center"/>
      <protection locked="0"/>
    </xf>
    <xf numFmtId="0" fontId="10" fillId="0" borderId="0" xfId="0" applyFont="1" applyBorder="1" applyAlignment="1">
      <alignment horizontal="right" vertical="center"/>
    </xf>
    <xf numFmtId="0" fontId="11" fillId="0" borderId="0" xfId="0" applyFont="1" applyFill="1" applyBorder="1" applyAlignment="1">
      <alignment horizontal="distributed" vertical="center"/>
    </xf>
    <xf numFmtId="0" fontId="10" fillId="0" borderId="0" xfId="0" applyFont="1" applyFill="1" applyBorder="1" applyAlignment="1">
      <alignment horizontal="distributed" vertical="center"/>
    </xf>
    <xf numFmtId="0" fontId="11" fillId="0" borderId="11" xfId="0" applyFont="1" applyFill="1" applyBorder="1" applyAlignment="1">
      <alignment vertical="center"/>
    </xf>
    <xf numFmtId="0" fontId="11" fillId="0" borderId="12" xfId="0" applyFont="1" applyFill="1" applyBorder="1" applyAlignment="1">
      <alignment vertical="center"/>
    </xf>
    <xf numFmtId="0" fontId="11" fillId="0" borderId="11" xfId="0" applyFont="1" applyBorder="1" applyAlignment="1">
      <alignment vertical="center"/>
    </xf>
    <xf numFmtId="0" fontId="11" fillId="0" borderId="13" xfId="0" applyFont="1" applyFill="1" applyBorder="1" applyAlignment="1">
      <alignment horizontal="right" vertical="center"/>
    </xf>
    <xf numFmtId="0" fontId="11" fillId="0" borderId="14" xfId="0" applyFont="1" applyFill="1" applyBorder="1" applyAlignment="1">
      <alignment horizontal="right"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10" fillId="0" borderId="0" xfId="0" applyFont="1" applyAlignment="1">
      <alignment horizontal="left" vertical="center"/>
    </xf>
    <xf numFmtId="0" fontId="11" fillId="0" borderId="15" xfId="0" applyFont="1" applyBorder="1" applyAlignment="1">
      <alignment vertical="center"/>
    </xf>
    <xf numFmtId="0" fontId="11" fillId="0" borderId="15" xfId="0" applyFont="1" applyFill="1" applyBorder="1" applyAlignment="1">
      <alignment horizontal="center" vertical="center"/>
    </xf>
    <xf numFmtId="0" fontId="11" fillId="0" borderId="0" xfId="0" applyFont="1" applyFill="1" applyBorder="1" applyAlignment="1">
      <alignment vertical="top" wrapText="1"/>
    </xf>
    <xf numFmtId="0" fontId="0" fillId="0" borderId="0" xfId="0" applyFont="1" applyBorder="1" applyAlignment="1">
      <alignment vertical="top" wrapText="1"/>
    </xf>
    <xf numFmtId="0" fontId="0" fillId="0" borderId="0" xfId="0" applyFont="1" applyAlignment="1">
      <alignment vertical="top"/>
    </xf>
    <xf numFmtId="0" fontId="0" fillId="0" borderId="16" xfId="0" applyFont="1" applyBorder="1" applyAlignment="1">
      <alignment vertical="top"/>
    </xf>
    <xf numFmtId="0" fontId="12" fillId="0" borderId="17" xfId="0" applyFont="1" applyBorder="1" applyAlignment="1">
      <alignment horizontal="right" shrinkToFit="1"/>
    </xf>
    <xf numFmtId="0" fontId="0" fillId="0" borderId="0" xfId="0" applyFont="1" applyBorder="1" applyAlignment="1">
      <alignment vertical="top"/>
    </xf>
    <xf numFmtId="0" fontId="11" fillId="0" borderId="18" xfId="0" applyFont="1" applyBorder="1" applyAlignment="1">
      <alignment horizontal="left" vertical="center" shrinkToFit="1"/>
    </xf>
    <xf numFmtId="0" fontId="12" fillId="0" borderId="14" xfId="0" applyFont="1" applyBorder="1" applyAlignment="1">
      <alignment horizontal="right" shrinkToFit="1"/>
    </xf>
    <xf numFmtId="0" fontId="12" fillId="0" borderId="19" xfId="0" applyFont="1" applyBorder="1" applyAlignment="1">
      <alignment horizontal="center" vertical="center"/>
    </xf>
    <xf numFmtId="0" fontId="12" fillId="0" borderId="15" xfId="0" applyFont="1" applyBorder="1" applyAlignment="1">
      <alignment horizontal="center" vertical="center"/>
    </xf>
    <xf numFmtId="0" fontId="12" fillId="0" borderId="20" xfId="0" applyFont="1" applyBorder="1" applyAlignment="1">
      <alignment horizontal="center" vertical="center"/>
    </xf>
    <xf numFmtId="0" fontId="11" fillId="0" borderId="21" xfId="0" applyFont="1" applyBorder="1" applyAlignment="1">
      <alignment horizontal="left" vertical="center" shrinkToFit="1"/>
    </xf>
    <xf numFmtId="0" fontId="11" fillId="0" borderId="22" xfId="0" applyFont="1" applyBorder="1" applyAlignment="1">
      <alignment vertical="center"/>
    </xf>
    <xf numFmtId="0" fontId="11" fillId="0" borderId="23" xfId="0" applyFont="1" applyBorder="1" applyAlignment="1">
      <alignment vertical="center"/>
    </xf>
    <xf numFmtId="0" fontId="12" fillId="0" borderId="24" xfId="0" applyFont="1" applyBorder="1" applyAlignment="1">
      <alignment horizontal="center" vertical="center"/>
    </xf>
    <xf numFmtId="0" fontId="12" fillId="0" borderId="24" xfId="0" applyFont="1" applyBorder="1" applyAlignment="1">
      <alignment horizontal="left" vertical="top"/>
    </xf>
    <xf numFmtId="0" fontId="0" fillId="0" borderId="24" xfId="0" applyFont="1" applyBorder="1" applyAlignment="1">
      <alignment horizontal="left" vertical="center"/>
    </xf>
    <xf numFmtId="0" fontId="0" fillId="0" borderId="24" xfId="0" applyFont="1" applyBorder="1" applyAlignment="1">
      <alignment vertical="center"/>
    </xf>
    <xf numFmtId="38" fontId="12" fillId="0" borderId="24" xfId="49" applyFont="1" applyBorder="1" applyAlignment="1">
      <alignment horizontal="center" vertical="center" shrinkToFit="1"/>
    </xf>
    <xf numFmtId="38" fontId="12" fillId="0" borderId="24" xfId="49" applyFont="1" applyBorder="1" applyAlignment="1">
      <alignment horizontal="right" shrinkToFit="1"/>
    </xf>
    <xf numFmtId="0" fontId="11" fillId="0" borderId="0" xfId="0" applyFont="1" applyBorder="1" applyAlignment="1">
      <alignment horizontal="center" vertical="center"/>
    </xf>
    <xf numFmtId="0" fontId="11" fillId="0" borderId="0" xfId="0" applyFont="1" applyBorder="1" applyAlignment="1">
      <alignment horizontal="left" vertical="top"/>
    </xf>
    <xf numFmtId="0" fontId="12" fillId="0" borderId="0" xfId="0" applyFont="1" applyBorder="1" applyAlignment="1">
      <alignment vertical="top"/>
    </xf>
    <xf numFmtId="0" fontId="12" fillId="0" borderId="0" xfId="0" applyFont="1" applyBorder="1" applyAlignment="1">
      <alignment horizontal="right"/>
    </xf>
    <xf numFmtId="0" fontId="12" fillId="0" borderId="0" xfId="0" applyFont="1" applyBorder="1" applyAlignment="1">
      <alignment horizontal="center" vertical="center"/>
    </xf>
    <xf numFmtId="0" fontId="11" fillId="0" borderId="0" xfId="0" applyFont="1" applyBorder="1" applyAlignment="1">
      <alignment vertical="center"/>
    </xf>
    <xf numFmtId="0" fontId="0" fillId="0" borderId="0" xfId="0" applyFont="1" applyBorder="1" applyAlignment="1">
      <alignment horizontal="center" vertical="center"/>
    </xf>
    <xf numFmtId="38" fontId="12" fillId="0" borderId="0" xfId="49" applyFont="1" applyBorder="1" applyAlignment="1">
      <alignment horizontal="right" shrinkToFit="1"/>
    </xf>
    <xf numFmtId="0" fontId="12" fillId="0" borderId="25" xfId="0" applyFont="1" applyBorder="1" applyAlignment="1">
      <alignment horizontal="center" vertical="center"/>
    </xf>
    <xf numFmtId="0" fontId="12" fillId="0" borderId="0"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vertical="center"/>
    </xf>
    <xf numFmtId="38" fontId="12" fillId="0" borderId="0" xfId="49" applyFont="1" applyBorder="1" applyAlignment="1">
      <alignment horizontal="center" vertical="center" shrinkToFit="1"/>
    </xf>
    <xf numFmtId="0" fontId="11" fillId="0" borderId="24" xfId="0" applyFont="1" applyBorder="1" applyAlignment="1">
      <alignment vertical="center" shrinkToFit="1"/>
    </xf>
    <xf numFmtId="0" fontId="11" fillId="0" borderId="26" xfId="0" applyFont="1" applyBorder="1" applyAlignment="1">
      <alignment vertical="center" shrinkToFit="1"/>
    </xf>
    <xf numFmtId="0" fontId="11" fillId="0" borderId="26" xfId="0" applyFont="1" applyBorder="1" applyAlignment="1">
      <alignment horizontal="right" shrinkToFit="1"/>
    </xf>
    <xf numFmtId="0" fontId="11" fillId="0" borderId="27" xfId="0" applyFont="1" applyBorder="1" applyAlignment="1">
      <alignment vertical="center" shrinkToFit="1"/>
    </xf>
    <xf numFmtId="0" fontId="11" fillId="0" borderId="17" xfId="0" applyFont="1" applyBorder="1" applyAlignment="1">
      <alignment vertical="center" shrinkToFit="1"/>
    </xf>
    <xf numFmtId="0" fontId="11" fillId="0" borderId="17" xfId="0" applyFont="1" applyBorder="1" applyAlignment="1">
      <alignment horizontal="right" shrinkToFit="1"/>
    </xf>
    <xf numFmtId="38" fontId="11" fillId="0" borderId="23" xfId="49" applyFont="1" applyBorder="1" applyAlignment="1">
      <alignment horizontal="right" shrinkToFit="1"/>
    </xf>
    <xf numFmtId="0" fontId="11" fillId="0" borderId="0" xfId="0" applyFont="1" applyBorder="1" applyAlignment="1">
      <alignment horizontal="center" vertical="top"/>
    </xf>
    <xf numFmtId="0" fontId="11" fillId="0" borderId="0" xfId="0" applyFont="1" applyBorder="1" applyAlignment="1">
      <alignment vertical="top"/>
    </xf>
    <xf numFmtId="38" fontId="12" fillId="0" borderId="0" xfId="49" applyFont="1" applyBorder="1" applyAlignment="1">
      <alignment vertical="center" shrinkToFit="1"/>
    </xf>
    <xf numFmtId="0" fontId="11" fillId="0" borderId="0" xfId="0" applyFont="1" applyFill="1" applyBorder="1" applyAlignment="1">
      <alignment horizontal="right"/>
    </xf>
    <xf numFmtId="0" fontId="10" fillId="0" borderId="0" xfId="0" applyFont="1" applyBorder="1" applyAlignment="1">
      <alignment vertical="center"/>
    </xf>
    <xf numFmtId="0" fontId="16" fillId="0" borderId="0" xfId="0" applyFont="1" applyAlignment="1">
      <alignment horizontal="center" vertical="center"/>
    </xf>
    <xf numFmtId="193" fontId="10" fillId="0" borderId="0" xfId="0" applyNumberFormat="1" applyFont="1" applyBorder="1" applyAlignment="1">
      <alignment vertical="center"/>
    </xf>
    <xf numFmtId="0" fontId="94" fillId="0" borderId="0" xfId="0" applyFont="1" applyAlignment="1">
      <alignment vertical="center"/>
    </xf>
    <xf numFmtId="0" fontId="11" fillId="0" borderId="28" xfId="0" applyFont="1" applyFill="1" applyBorder="1" applyAlignment="1">
      <alignment horizontal="center" vertical="center"/>
    </xf>
    <xf numFmtId="0" fontId="10" fillId="0" borderId="0" xfId="0" applyFont="1" applyFill="1" applyAlignment="1" applyProtection="1">
      <alignment vertical="center"/>
      <protection/>
    </xf>
    <xf numFmtId="0" fontId="16" fillId="0" borderId="0" xfId="0" applyFont="1" applyFill="1" applyAlignment="1" applyProtection="1">
      <alignment horizontal="center" vertical="center"/>
      <protection locked="0"/>
    </xf>
    <xf numFmtId="0" fontId="0" fillId="0" borderId="0" xfId="0" applyFont="1" applyFill="1" applyAlignment="1">
      <alignment vertical="center"/>
    </xf>
    <xf numFmtId="0" fontId="10" fillId="0" borderId="0" xfId="0" applyFont="1" applyFill="1" applyAlignment="1" applyProtection="1">
      <alignment horizontal="center" vertical="center"/>
      <protection/>
    </xf>
    <xf numFmtId="0" fontId="10" fillId="0" borderId="0" xfId="0" applyFont="1" applyFill="1" applyAlignment="1" applyProtection="1">
      <alignment horizontal="right" vertical="center"/>
      <protection/>
    </xf>
    <xf numFmtId="0" fontId="10" fillId="0" borderId="0" xfId="0" applyFont="1" applyFill="1" applyBorder="1" applyAlignment="1" applyProtection="1">
      <alignment horizontal="right" vertical="center"/>
      <protection/>
    </xf>
    <xf numFmtId="0" fontId="10" fillId="0" borderId="0" xfId="0" applyFont="1" applyFill="1" applyBorder="1" applyAlignment="1" applyProtection="1">
      <alignment horizontal="distributed" vertical="center"/>
      <protection/>
    </xf>
    <xf numFmtId="0" fontId="10" fillId="0" borderId="0" xfId="0" applyFont="1" applyFill="1" applyBorder="1" applyAlignment="1" applyProtection="1">
      <alignment vertical="center" shrinkToFit="1"/>
      <protection/>
    </xf>
    <xf numFmtId="0" fontId="10" fillId="0" borderId="28" xfId="0" applyFont="1" applyFill="1" applyBorder="1" applyAlignment="1" applyProtection="1">
      <alignment vertical="center"/>
      <protection/>
    </xf>
    <xf numFmtId="0" fontId="10" fillId="0" borderId="29" xfId="0" applyFont="1" applyFill="1" applyBorder="1" applyAlignment="1" applyProtection="1">
      <alignment vertical="center"/>
      <protection/>
    </xf>
    <xf numFmtId="0" fontId="10" fillId="0" borderId="30" xfId="0" applyFont="1" applyFill="1" applyBorder="1" applyAlignment="1" applyProtection="1">
      <alignment vertical="center"/>
      <protection/>
    </xf>
    <xf numFmtId="0" fontId="10" fillId="0" borderId="31" xfId="0" applyNumberFormat="1" applyFont="1" applyFill="1" applyBorder="1" applyAlignment="1" applyProtection="1">
      <alignment vertical="center"/>
      <protection/>
    </xf>
    <xf numFmtId="0" fontId="10" fillId="0" borderId="24" xfId="0" applyNumberFormat="1" applyFont="1" applyFill="1" applyBorder="1" applyAlignment="1" applyProtection="1">
      <alignment vertical="center"/>
      <protection/>
    </xf>
    <xf numFmtId="0" fontId="10" fillId="0" borderId="32" xfId="0" applyFont="1" applyFill="1" applyBorder="1" applyAlignment="1" applyProtection="1">
      <alignment vertical="center"/>
      <protection/>
    </xf>
    <xf numFmtId="0" fontId="10" fillId="0" borderId="33" xfId="0" applyFont="1" applyFill="1" applyBorder="1" applyAlignment="1" applyProtection="1">
      <alignment vertical="center"/>
      <protection/>
    </xf>
    <xf numFmtId="0" fontId="10" fillId="0" borderId="27"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0" fillId="0" borderId="0" xfId="0" applyFont="1" applyFill="1" applyBorder="1" applyAlignment="1">
      <alignment vertical="center"/>
    </xf>
    <xf numFmtId="0" fontId="10" fillId="0" borderId="24" xfId="0" applyFont="1" applyFill="1" applyBorder="1" applyAlignment="1" applyProtection="1">
      <alignment vertical="center"/>
      <protection/>
    </xf>
    <xf numFmtId="0" fontId="10" fillId="0" borderId="12" xfId="0" applyFont="1" applyFill="1" applyBorder="1" applyAlignment="1" applyProtection="1">
      <alignment vertical="center"/>
      <protection/>
    </xf>
    <xf numFmtId="0" fontId="10" fillId="0" borderId="34" xfId="0" applyFont="1" applyFill="1" applyBorder="1" applyAlignment="1" applyProtection="1">
      <alignment vertical="center"/>
      <protection/>
    </xf>
    <xf numFmtId="0" fontId="10" fillId="0" borderId="35" xfId="0" applyFont="1" applyFill="1" applyBorder="1" applyAlignment="1" applyProtection="1">
      <alignment vertical="center"/>
      <protection/>
    </xf>
    <xf numFmtId="0" fontId="10" fillId="0" borderId="14" xfId="0" applyFont="1" applyFill="1" applyBorder="1" applyAlignment="1" applyProtection="1">
      <alignment vertical="center"/>
      <protection/>
    </xf>
    <xf numFmtId="0" fontId="10" fillId="0" borderId="32" xfId="0" applyFont="1" applyFill="1" applyBorder="1" applyAlignment="1" applyProtection="1">
      <alignment vertical="center" wrapText="1"/>
      <protection/>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0" fillId="0" borderId="0" xfId="0" applyFont="1" applyFill="1" applyAlignment="1" applyProtection="1">
      <alignment vertical="center"/>
      <protection locked="0"/>
    </xf>
    <xf numFmtId="0" fontId="10" fillId="0" borderId="0" xfId="0" applyFont="1" applyFill="1" applyAlignment="1" applyProtection="1">
      <alignment vertical="center" shrinkToFit="1"/>
      <protection locked="0"/>
    </xf>
    <xf numFmtId="0" fontId="11" fillId="0" borderId="0" xfId="0" applyFont="1" applyFill="1" applyBorder="1" applyAlignment="1" applyProtection="1">
      <alignment horizontal="distributed" vertical="center"/>
      <protection/>
    </xf>
    <xf numFmtId="0" fontId="10" fillId="0" borderId="24" xfId="0" applyNumberFormat="1" applyFont="1" applyFill="1" applyBorder="1" applyAlignment="1" applyProtection="1">
      <alignment vertical="center" shrinkToFit="1"/>
      <protection/>
    </xf>
    <xf numFmtId="0" fontId="10" fillId="0" borderId="0" xfId="0" applyNumberFormat="1" applyFont="1" applyFill="1" applyAlignment="1" applyProtection="1">
      <alignment vertical="center"/>
      <protection/>
    </xf>
    <xf numFmtId="0" fontId="0" fillId="0" borderId="0" xfId="0" applyFont="1" applyFill="1" applyBorder="1" applyAlignment="1">
      <alignment vertical="center" wrapText="1"/>
    </xf>
    <xf numFmtId="0" fontId="4" fillId="0" borderId="36" xfId="0" applyFont="1" applyBorder="1" applyAlignment="1">
      <alignment vertical="center" shrinkToFit="1"/>
    </xf>
    <xf numFmtId="0" fontId="5" fillId="0" borderId="10" xfId="0" applyFont="1" applyBorder="1" applyAlignment="1">
      <alignment horizontal="center" vertical="center" textRotation="255" wrapText="1" shrinkToFit="1"/>
    </xf>
    <xf numFmtId="0" fontId="93" fillId="0" borderId="32" xfId="0" applyFont="1" applyBorder="1" applyAlignment="1">
      <alignment horizontal="right" vertical="center" shrinkToFit="1"/>
    </xf>
    <xf numFmtId="0" fontId="93" fillId="0" borderId="21" xfId="0" applyFont="1" applyBorder="1" applyAlignment="1">
      <alignment horizontal="right" vertical="center" shrinkToFit="1"/>
    </xf>
    <xf numFmtId="0" fontId="93" fillId="0" borderId="37" xfId="0" applyFont="1" applyBorder="1" applyAlignment="1">
      <alignment vertical="center" shrinkToFit="1"/>
    </xf>
    <xf numFmtId="0" fontId="94" fillId="0" borderId="32" xfId="0" applyFont="1" applyFill="1" applyBorder="1" applyAlignment="1" applyProtection="1">
      <alignment vertical="center"/>
      <protection/>
    </xf>
    <xf numFmtId="0" fontId="94" fillId="0" borderId="35" xfId="0" applyFont="1" applyFill="1" applyBorder="1" applyAlignment="1" applyProtection="1">
      <alignment vertical="center"/>
      <protection/>
    </xf>
    <xf numFmtId="0" fontId="94" fillId="0" borderId="0" xfId="0" applyFont="1" applyFill="1" applyBorder="1" applyAlignment="1" applyProtection="1">
      <alignment vertical="center"/>
      <protection/>
    </xf>
    <xf numFmtId="0" fontId="94" fillId="0" borderId="27" xfId="0" applyFont="1" applyFill="1" applyBorder="1" applyAlignment="1" applyProtection="1">
      <alignment vertical="center"/>
      <protection/>
    </xf>
    <xf numFmtId="0" fontId="94" fillId="0" borderId="32" xfId="0" applyFont="1" applyFill="1" applyBorder="1" applyAlignment="1" applyProtection="1">
      <alignment vertical="center" wrapText="1"/>
      <protection/>
    </xf>
    <xf numFmtId="0" fontId="94" fillId="0" borderId="31" xfId="0" applyNumberFormat="1" applyFont="1" applyFill="1" applyBorder="1" applyAlignment="1" applyProtection="1">
      <alignment vertical="center"/>
      <protection/>
    </xf>
    <xf numFmtId="0" fontId="94" fillId="0" borderId="31" xfId="0" applyFont="1" applyFill="1" applyBorder="1" applyAlignment="1" applyProtection="1">
      <alignment vertical="center"/>
      <protection/>
    </xf>
    <xf numFmtId="0" fontId="10" fillId="0" borderId="15" xfId="0" applyFont="1" applyFill="1" applyBorder="1" applyAlignment="1" applyProtection="1">
      <alignment vertical="center" wrapText="1"/>
      <protection/>
    </xf>
    <xf numFmtId="0" fontId="94" fillId="0" borderId="15" xfId="0" applyFont="1" applyFill="1" applyBorder="1" applyAlignment="1" applyProtection="1">
      <alignment vertical="center"/>
      <protection/>
    </xf>
    <xf numFmtId="0" fontId="94" fillId="0" borderId="20" xfId="0" applyFont="1" applyFill="1" applyBorder="1" applyAlignment="1" applyProtection="1">
      <alignment vertical="center" wrapText="1"/>
      <protection/>
    </xf>
    <xf numFmtId="0" fontId="94" fillId="0" borderId="34" xfId="0" applyFont="1" applyFill="1" applyBorder="1" applyAlignment="1" applyProtection="1">
      <alignment horizontal="center" vertical="center" wrapText="1"/>
      <protection/>
    </xf>
    <xf numFmtId="0" fontId="94" fillId="0" borderId="38" xfId="0" applyFont="1" applyFill="1" applyBorder="1" applyAlignment="1" applyProtection="1">
      <alignment horizontal="center" vertical="center" wrapText="1"/>
      <protection/>
    </xf>
    <xf numFmtId="0" fontId="10" fillId="0" borderId="34" xfId="0" applyFont="1" applyFill="1" applyBorder="1" applyAlignment="1" applyProtection="1">
      <alignment horizontal="center" vertical="center" wrapText="1"/>
      <protection/>
    </xf>
    <xf numFmtId="0" fontId="95" fillId="0" borderId="10" xfId="0" applyFont="1" applyBorder="1" applyAlignment="1">
      <alignment vertical="center" shrinkToFit="1"/>
    </xf>
    <xf numFmtId="183" fontId="4" fillId="35" borderId="39" xfId="51" applyNumberFormat="1" applyFont="1" applyFill="1" applyBorder="1" applyAlignment="1">
      <alignment horizontal="right" vertical="center" shrinkToFit="1"/>
    </xf>
    <xf numFmtId="183" fontId="4" fillId="35" borderId="36" xfId="51" applyNumberFormat="1" applyFont="1" applyFill="1" applyBorder="1" applyAlignment="1">
      <alignment horizontal="right" vertical="center" shrinkToFit="1"/>
    </xf>
    <xf numFmtId="183" fontId="4" fillId="35" borderId="10" xfId="51" applyNumberFormat="1" applyFont="1" applyFill="1" applyBorder="1" applyAlignment="1">
      <alignment horizontal="right" vertical="center" shrinkToFit="1"/>
    </xf>
    <xf numFmtId="180" fontId="4" fillId="35" borderId="10" xfId="0" applyNumberFormat="1" applyFont="1" applyFill="1" applyBorder="1" applyAlignment="1">
      <alignment horizontal="right" vertical="center" shrinkToFit="1"/>
    </xf>
    <xf numFmtId="180" fontId="4" fillId="0" borderId="10" xfId="0" applyNumberFormat="1" applyFont="1" applyFill="1" applyBorder="1" applyAlignment="1">
      <alignment horizontal="right" vertical="center" shrinkToFit="1"/>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xf>
    <xf numFmtId="0" fontId="4" fillId="0" borderId="0" xfId="0" applyFont="1" applyAlignment="1">
      <alignment horizontal="left" vertical="center"/>
    </xf>
    <xf numFmtId="0" fontId="4" fillId="0" borderId="0" xfId="0" applyFont="1" applyAlignment="1">
      <alignment horizontal="center" vertical="center"/>
    </xf>
    <xf numFmtId="0" fontId="6" fillId="0" borderId="0" xfId="0" applyFont="1" applyAlignment="1">
      <alignment horizontal="right" vertical="center"/>
    </xf>
    <xf numFmtId="0" fontId="6" fillId="0" borderId="10" xfId="0" applyFont="1" applyBorder="1" applyAlignment="1">
      <alignment horizontal="center" vertical="center"/>
    </xf>
    <xf numFmtId="0" fontId="6" fillId="0" borderId="40" xfId="0" applyFont="1" applyBorder="1" applyAlignment="1">
      <alignment horizontal="center" vertical="center"/>
    </xf>
    <xf numFmtId="189" fontId="6" fillId="35" borderId="40" xfId="0" applyNumberFormat="1" applyFont="1" applyFill="1" applyBorder="1" applyAlignment="1">
      <alignment horizontal="center" vertical="center"/>
    </xf>
    <xf numFmtId="187" fontId="6" fillId="35" borderId="40" xfId="0" applyNumberFormat="1" applyFont="1" applyFill="1" applyBorder="1" applyAlignment="1">
      <alignment horizontal="center" vertical="center"/>
    </xf>
    <xf numFmtId="187" fontId="6" fillId="0" borderId="40" xfId="0" applyNumberFormat="1" applyFont="1" applyBorder="1" applyAlignment="1">
      <alignment horizontal="center" vertical="center"/>
    </xf>
    <xf numFmtId="0" fontId="6" fillId="0" borderId="41" xfId="0" applyFont="1" applyBorder="1" applyAlignment="1">
      <alignment horizontal="center" vertical="center"/>
    </xf>
    <xf numFmtId="187" fontId="6" fillId="35" borderId="41" xfId="0" applyNumberFormat="1" applyFont="1" applyFill="1" applyBorder="1" applyAlignment="1">
      <alignment horizontal="center" vertical="center"/>
    </xf>
    <xf numFmtId="187" fontId="6" fillId="0" borderId="41" xfId="0" applyNumberFormat="1" applyFont="1" applyBorder="1" applyAlignment="1">
      <alignment horizontal="center" vertical="center"/>
    </xf>
    <xf numFmtId="187" fontId="6" fillId="0" borderId="40" xfId="0" applyNumberFormat="1" applyFont="1" applyFill="1" applyBorder="1" applyAlignment="1">
      <alignment horizontal="center" vertical="center"/>
    </xf>
    <xf numFmtId="187" fontId="6" fillId="0" borderId="41" xfId="0" applyNumberFormat="1" applyFont="1" applyFill="1" applyBorder="1" applyAlignment="1">
      <alignment horizontal="center" vertical="center"/>
    </xf>
    <xf numFmtId="0" fontId="5" fillId="0" borderId="0" xfId="0" applyFont="1" applyAlignment="1">
      <alignment horizontal="left" vertical="center"/>
    </xf>
    <xf numFmtId="0" fontId="6" fillId="0" borderId="35" xfId="0" applyFont="1" applyBorder="1" applyAlignment="1">
      <alignment horizontal="center" vertical="center"/>
    </xf>
    <xf numFmtId="187" fontId="6" fillId="0" borderId="35" xfId="0" applyNumberFormat="1" applyFont="1" applyBorder="1" applyAlignment="1">
      <alignment horizontal="center" vertical="center"/>
    </xf>
    <xf numFmtId="0" fontId="6" fillId="0" borderId="0" xfId="0" applyFont="1" applyBorder="1" applyAlignment="1">
      <alignment horizontal="center" vertical="center"/>
    </xf>
    <xf numFmtId="187" fontId="6" fillId="0" borderId="0" xfId="0" applyNumberFormat="1" applyFont="1" applyBorder="1" applyAlignment="1">
      <alignment horizontal="center" vertical="center"/>
    </xf>
    <xf numFmtId="0" fontId="93" fillId="0" borderId="15" xfId="0" applyFont="1" applyBorder="1" applyAlignment="1">
      <alignment horizontal="right" vertical="center" shrinkToFit="1"/>
    </xf>
    <xf numFmtId="0" fontId="12" fillId="0" borderId="42" xfId="0" applyFont="1" applyFill="1" applyBorder="1" applyAlignment="1">
      <alignment horizontal="center" vertical="center"/>
    </xf>
    <xf numFmtId="0" fontId="4"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horizontal="center" vertical="center"/>
      <protection/>
    </xf>
    <xf numFmtId="0" fontId="4" fillId="36" borderId="0" xfId="0" applyFont="1" applyFill="1" applyAlignment="1" applyProtection="1">
      <alignment horizontal="center" vertical="center"/>
      <protection locked="0"/>
    </xf>
    <xf numFmtId="0" fontId="4" fillId="0" borderId="0" xfId="0" applyFont="1" applyAlignment="1" applyProtection="1">
      <alignment horizontal="right"/>
      <protection/>
    </xf>
    <xf numFmtId="0" fontId="4" fillId="0" borderId="0" xfId="0" applyFont="1" applyFill="1" applyAlignment="1" applyProtection="1">
      <alignment horizontal="center"/>
      <protection locked="0"/>
    </xf>
    <xf numFmtId="0" fontId="4" fillId="0" borderId="0" xfId="0" applyFont="1" applyFill="1" applyAlignment="1" applyProtection="1">
      <alignment horizontal="center"/>
      <protection/>
    </xf>
    <xf numFmtId="0" fontId="4" fillId="0" borderId="0" xfId="0" applyFont="1" applyAlignment="1" applyProtection="1">
      <alignment horizontal="center"/>
      <protection/>
    </xf>
    <xf numFmtId="0" fontId="4" fillId="0" borderId="0" xfId="0" applyFont="1" applyFill="1" applyAlignment="1" applyProtection="1">
      <alignment/>
      <protection/>
    </xf>
    <xf numFmtId="0" fontId="4" fillId="0" borderId="0" xfId="0" applyFont="1" applyFill="1" applyAlignment="1" applyProtection="1">
      <alignment vertical="center"/>
      <protection/>
    </xf>
    <xf numFmtId="0" fontId="4" fillId="0" borderId="0" xfId="0" applyFont="1" applyFill="1" applyAlignment="1" applyProtection="1">
      <alignment horizontal="left" vertical="center" shrinkToFit="1"/>
      <protection/>
    </xf>
    <xf numFmtId="0" fontId="4" fillId="0" borderId="0" xfId="0" applyFont="1" applyFill="1" applyAlignment="1" applyProtection="1">
      <alignment horizontal="left" vertical="center" shrinkToFit="1"/>
      <protection locked="0"/>
    </xf>
    <xf numFmtId="0" fontId="4" fillId="0" borderId="0" xfId="0" applyFont="1" applyFill="1" applyAlignment="1" applyProtection="1">
      <alignment horizontal="left" vertical="center" wrapText="1" shrinkToFit="1"/>
      <protection locked="0"/>
    </xf>
    <xf numFmtId="0" fontId="4" fillId="0" borderId="0" xfId="0" applyFont="1" applyFill="1" applyAlignment="1" applyProtection="1">
      <alignment horizontal="left" vertical="center"/>
      <protection/>
    </xf>
    <xf numFmtId="0" fontId="4" fillId="0" borderId="0" xfId="0" applyFont="1" applyFill="1" applyAlignment="1" applyProtection="1">
      <alignment vertical="center" shrinkToFit="1"/>
      <protection/>
    </xf>
    <xf numFmtId="0" fontId="4" fillId="0" borderId="0" xfId="0" applyFont="1" applyFill="1" applyAlignment="1" applyProtection="1">
      <alignment/>
      <protection locked="0"/>
    </xf>
    <xf numFmtId="0" fontId="4" fillId="36" borderId="0" xfId="0" applyFont="1" applyFill="1" applyAlignment="1" applyProtection="1">
      <alignment vertical="center"/>
      <protection locked="0"/>
    </xf>
    <xf numFmtId="0" fontId="4" fillId="36" borderId="0" xfId="0" applyFont="1" applyFill="1" applyAlignment="1" applyProtection="1">
      <alignment/>
      <protection locked="0"/>
    </xf>
    <xf numFmtId="0" fontId="4" fillId="0" borderId="0" xfId="0" applyFont="1" applyAlignment="1" applyProtection="1">
      <alignment horizontal="left"/>
      <protection/>
    </xf>
    <xf numFmtId="0" fontId="4" fillId="0" borderId="0" xfId="0" applyFont="1" applyFill="1" applyAlignment="1" applyProtection="1">
      <alignment/>
      <protection/>
    </xf>
    <xf numFmtId="0" fontId="4" fillId="0" borderId="0" xfId="0" applyFont="1" applyFill="1" applyAlignment="1" applyProtection="1">
      <alignment horizontal="left"/>
      <protection/>
    </xf>
    <xf numFmtId="0" fontId="93" fillId="0" borderId="0" xfId="0" applyFont="1" applyAlignment="1" applyProtection="1">
      <alignment/>
      <protection/>
    </xf>
    <xf numFmtId="0" fontId="4" fillId="0" borderId="0" xfId="0" applyFont="1" applyFill="1" applyAlignment="1" applyProtection="1">
      <alignment horizontal="left" vertical="top"/>
      <protection/>
    </xf>
    <xf numFmtId="0" fontId="4" fillId="36" borderId="0"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0" xfId="0" applyFont="1" applyFill="1" applyAlignment="1" applyProtection="1">
      <alignment vertical="top" wrapText="1"/>
      <protection locked="0"/>
    </xf>
    <xf numFmtId="0" fontId="4" fillId="36" borderId="0" xfId="0" applyFont="1" applyFill="1" applyAlignment="1" applyProtection="1">
      <alignment vertical="top" wrapText="1"/>
      <protection locked="0"/>
    </xf>
    <xf numFmtId="0" fontId="4" fillId="0" borderId="0" xfId="0" applyFont="1" applyAlignment="1" applyProtection="1">
      <alignment vertical="center"/>
      <protection/>
    </xf>
    <xf numFmtId="0" fontId="4" fillId="0" borderId="27" xfId="0" applyFont="1" applyFill="1" applyBorder="1" applyAlignment="1" applyProtection="1">
      <alignment vertical="center" shrinkToFit="1"/>
      <protection/>
    </xf>
    <xf numFmtId="0" fontId="4" fillId="0" borderId="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43"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186" fontId="4" fillId="0" borderId="0" xfId="0" applyNumberFormat="1" applyFont="1" applyFill="1" applyBorder="1" applyAlignment="1" applyProtection="1">
      <alignment horizontal="center" vertical="center"/>
      <protection/>
    </xf>
    <xf numFmtId="0" fontId="5" fillId="0" borderId="0" xfId="0" applyFont="1" applyBorder="1" applyAlignment="1">
      <alignment horizontal="center" vertical="center" wrapText="1"/>
    </xf>
    <xf numFmtId="0" fontId="6" fillId="0" borderId="0" xfId="0" applyFont="1" applyAlignment="1">
      <alignment horizontal="right"/>
    </xf>
    <xf numFmtId="189" fontId="6" fillId="0" borderId="0" xfId="0" applyNumberFormat="1" applyFont="1" applyAlignment="1">
      <alignment/>
    </xf>
    <xf numFmtId="0" fontId="6" fillId="35" borderId="0" xfId="0" applyFont="1" applyFill="1" applyAlignment="1">
      <alignment/>
    </xf>
    <xf numFmtId="0" fontId="6" fillId="0" borderId="0" xfId="0" applyFont="1" applyFill="1" applyBorder="1" applyAlignment="1">
      <alignment horizontal="center" vertical="center"/>
    </xf>
    <xf numFmtId="183" fontId="4" fillId="35" borderId="44" xfId="51" applyNumberFormat="1" applyFont="1" applyFill="1" applyBorder="1" applyAlignment="1">
      <alignment horizontal="right" vertical="center" shrinkToFit="1"/>
    </xf>
    <xf numFmtId="0" fontId="93" fillId="0" borderId="31" xfId="0" applyFont="1" applyBorder="1" applyAlignment="1">
      <alignment horizontal="left" vertical="center" shrinkToFit="1"/>
    </xf>
    <xf numFmtId="0" fontId="93" fillId="0" borderId="11" xfId="0" applyFont="1" applyBorder="1" applyAlignment="1">
      <alignment vertical="center" shrinkToFit="1"/>
    </xf>
    <xf numFmtId="183" fontId="4" fillId="35" borderId="45" xfId="51" applyNumberFormat="1" applyFont="1" applyFill="1" applyBorder="1" applyAlignment="1">
      <alignment horizontal="right" vertical="center" shrinkToFit="1"/>
    </xf>
    <xf numFmtId="0" fontId="96" fillId="0" borderId="0" xfId="0" applyFont="1" applyAlignment="1">
      <alignment/>
    </xf>
    <xf numFmtId="187" fontId="96" fillId="0" borderId="0" xfId="0" applyNumberFormat="1" applyFont="1" applyAlignment="1">
      <alignment/>
    </xf>
    <xf numFmtId="0" fontId="93" fillId="0" borderId="43" xfId="0" applyFont="1" applyBorder="1" applyAlignment="1">
      <alignment vertical="center" shrinkToFit="1"/>
    </xf>
    <xf numFmtId="0" fontId="93" fillId="36" borderId="0" xfId="0" applyFont="1" applyFill="1" applyAlignment="1" applyProtection="1">
      <alignment horizontal="center" vertical="center"/>
      <protection locked="0"/>
    </xf>
    <xf numFmtId="183" fontId="4" fillId="0" borderId="43" xfId="49" applyNumberFormat="1" applyFont="1" applyFill="1" applyBorder="1" applyAlignment="1">
      <alignment horizontal="right" vertical="center" shrinkToFit="1"/>
    </xf>
    <xf numFmtId="0" fontId="4" fillId="0" borderId="10" xfId="0" applyFont="1" applyFill="1" applyBorder="1" applyAlignment="1">
      <alignment horizontal="center" vertical="center" shrinkToFit="1"/>
    </xf>
    <xf numFmtId="0" fontId="4" fillId="0" borderId="43" xfId="0" applyFont="1" applyFill="1" applyBorder="1" applyAlignment="1">
      <alignment horizontal="center" vertical="center" shrinkToFit="1"/>
    </xf>
    <xf numFmtId="0" fontId="4" fillId="0" borderId="10" xfId="0" applyFont="1" applyBorder="1" applyAlignment="1">
      <alignment vertical="center" wrapText="1" shrinkToFit="1"/>
    </xf>
    <xf numFmtId="0" fontId="4" fillId="0" borderId="46" xfId="0" applyFont="1" applyBorder="1" applyAlignment="1">
      <alignment vertical="center" textRotation="255" shrinkToFit="1"/>
    </xf>
    <xf numFmtId="180" fontId="4" fillId="0" borderId="43" xfId="0" applyNumberFormat="1" applyFont="1" applyFill="1" applyBorder="1" applyAlignment="1">
      <alignment horizontal="right" vertical="center" shrinkToFit="1"/>
    </xf>
    <xf numFmtId="202" fontId="4" fillId="0" borderId="47" xfId="0" applyNumberFormat="1" applyFont="1" applyFill="1" applyBorder="1" applyAlignment="1">
      <alignment horizontal="right" vertical="center" shrinkToFit="1"/>
    </xf>
    <xf numFmtId="0" fontId="97" fillId="0" borderId="22" xfId="0" applyNumberFormat="1" applyFont="1" applyFill="1" applyBorder="1" applyAlignment="1" applyProtection="1">
      <alignment vertical="center"/>
      <protection/>
    </xf>
    <xf numFmtId="0" fontId="98" fillId="0" borderId="0" xfId="67" applyFont="1" applyAlignment="1" applyProtection="1">
      <alignment vertical="top"/>
      <protection/>
    </xf>
    <xf numFmtId="0" fontId="98" fillId="0" borderId="0" xfId="67" applyFont="1" applyProtection="1">
      <alignment vertical="center"/>
      <protection/>
    </xf>
    <xf numFmtId="0" fontId="97" fillId="0" borderId="0" xfId="67" applyFont="1" applyProtection="1">
      <alignment vertical="center"/>
      <protection/>
    </xf>
    <xf numFmtId="0" fontId="94" fillId="0" borderId="0" xfId="67" applyFont="1" applyAlignment="1" applyProtection="1">
      <alignment vertical="top"/>
      <protection/>
    </xf>
    <xf numFmtId="185" fontId="97" fillId="0" borderId="0" xfId="67" applyNumberFormat="1" applyFont="1" applyBorder="1" applyAlignment="1" applyProtection="1">
      <alignment horizontal="left" vertical="top" wrapText="1"/>
      <protection/>
    </xf>
    <xf numFmtId="0" fontId="97" fillId="0" borderId="30" xfId="0" applyNumberFormat="1" applyFont="1" applyFill="1" applyBorder="1" applyAlignment="1" applyProtection="1">
      <alignment vertical="center"/>
      <protection/>
    </xf>
    <xf numFmtId="0" fontId="11" fillId="0" borderId="30" xfId="0" applyFont="1" applyFill="1" applyBorder="1" applyAlignment="1">
      <alignment horizontal="right" vertical="center"/>
    </xf>
    <xf numFmtId="0" fontId="12" fillId="0" borderId="13" xfId="0" applyFont="1" applyBorder="1" applyAlignment="1">
      <alignment horizontal="right" shrinkToFit="1"/>
    </xf>
    <xf numFmtId="0" fontId="12" fillId="0" borderId="48" xfId="0" applyFont="1" applyBorder="1" applyAlignment="1">
      <alignment horizontal="center" vertical="center"/>
    </xf>
    <xf numFmtId="0" fontId="12" fillId="0" borderId="49" xfId="0" applyFont="1" applyBorder="1" applyAlignment="1">
      <alignment horizontal="right" shrinkToFit="1"/>
    </xf>
    <xf numFmtId="0" fontId="12" fillId="0" borderId="50" xfId="0" applyFont="1" applyBorder="1" applyAlignment="1">
      <alignment horizontal="center" vertical="center"/>
    </xf>
    <xf numFmtId="38" fontId="12" fillId="0" borderId="23" xfId="49" applyFont="1" applyBorder="1" applyAlignment="1">
      <alignment horizontal="right" shrinkToFit="1"/>
    </xf>
    <xf numFmtId="0" fontId="10" fillId="0" borderId="16" xfId="0" applyFont="1" applyFill="1" applyBorder="1" applyAlignment="1">
      <alignment vertical="center"/>
    </xf>
    <xf numFmtId="0" fontId="98" fillId="0" borderId="0" xfId="66" applyFont="1" applyAlignment="1">
      <alignment vertical="top"/>
      <protection/>
    </xf>
    <xf numFmtId="0" fontId="98" fillId="0" borderId="0" xfId="66" applyFont="1">
      <alignment vertical="center"/>
      <protection/>
    </xf>
    <xf numFmtId="0" fontId="97" fillId="0" borderId="0" xfId="66" applyFont="1">
      <alignment vertical="center"/>
      <protection/>
    </xf>
    <xf numFmtId="0" fontId="10" fillId="0" borderId="0" xfId="67" applyFont="1" applyAlignment="1" applyProtection="1">
      <alignment vertical="top"/>
      <protection/>
    </xf>
    <xf numFmtId="0" fontId="99" fillId="0" borderId="0" xfId="0" applyFont="1" applyFill="1" applyBorder="1" applyAlignment="1">
      <alignment horizontal="center" vertical="center" shrinkToFit="1"/>
    </xf>
    <xf numFmtId="0" fontId="99" fillId="0" borderId="0" xfId="0" applyFont="1" applyFill="1" applyBorder="1" applyAlignment="1">
      <alignment horizontal="left" vertical="center" shrinkToFit="1"/>
    </xf>
    <xf numFmtId="0" fontId="100" fillId="0" borderId="0" xfId="66" applyFont="1">
      <alignment vertical="center"/>
      <protection/>
    </xf>
    <xf numFmtId="0" fontId="97" fillId="0" borderId="0" xfId="66" applyFont="1" applyAlignment="1">
      <alignment vertical="center" wrapText="1"/>
      <protection/>
    </xf>
    <xf numFmtId="0" fontId="11" fillId="0" borderId="51" xfId="0" applyFont="1" applyBorder="1" applyAlignment="1">
      <alignment horizontal="center" vertical="center" wrapText="1"/>
    </xf>
    <xf numFmtId="0" fontId="11" fillId="0" borderId="52" xfId="0" applyFont="1" applyBorder="1" applyAlignment="1">
      <alignment horizontal="center" vertical="center" shrinkToFit="1"/>
    </xf>
    <xf numFmtId="185" fontId="11" fillId="0" borderId="33" xfId="0" applyNumberFormat="1" applyFont="1" applyBorder="1" applyAlignment="1">
      <alignment horizontal="center" vertical="center"/>
    </xf>
    <xf numFmtId="185" fontId="11" fillId="13" borderId="33" xfId="0" applyNumberFormat="1" applyFont="1" applyFill="1" applyBorder="1" applyAlignment="1">
      <alignment horizontal="center" vertical="center"/>
    </xf>
    <xf numFmtId="185" fontId="11" fillId="0" borderId="49" xfId="0" applyNumberFormat="1" applyFont="1" applyBorder="1" applyAlignment="1">
      <alignment horizontal="right" vertical="center"/>
    </xf>
    <xf numFmtId="0" fontId="11" fillId="0" borderId="53" xfId="0" applyFont="1" applyBorder="1" applyAlignment="1">
      <alignment horizontal="center" vertical="center" shrinkToFit="1"/>
    </xf>
    <xf numFmtId="185" fontId="11" fillId="0" borderId="22" xfId="0" applyNumberFormat="1" applyFont="1" applyBorder="1" applyAlignment="1">
      <alignment horizontal="center" vertical="center"/>
    </xf>
    <xf numFmtId="185" fontId="11" fillId="13" borderId="22" xfId="0" applyNumberFormat="1" applyFont="1" applyFill="1" applyBorder="1" applyAlignment="1">
      <alignment horizontal="center" vertical="center"/>
    </xf>
    <xf numFmtId="185" fontId="11" fillId="0" borderId="23" xfId="0" applyNumberFormat="1" applyFont="1" applyBorder="1" applyAlignment="1">
      <alignment horizontal="right" vertical="center"/>
    </xf>
    <xf numFmtId="0" fontId="11" fillId="0" borderId="18" xfId="0" applyFont="1" applyBorder="1" applyAlignment="1">
      <alignment horizontal="center" vertical="center" shrinkToFit="1"/>
    </xf>
    <xf numFmtId="185" fontId="11" fillId="0" borderId="27" xfId="0" applyNumberFormat="1" applyFont="1" applyBorder="1" applyAlignment="1">
      <alignment horizontal="center" vertical="center"/>
    </xf>
    <xf numFmtId="185" fontId="11" fillId="0" borderId="17" xfId="0" applyNumberFormat="1" applyFont="1" applyBorder="1" applyAlignment="1">
      <alignment horizontal="right" vertical="center"/>
    </xf>
    <xf numFmtId="0" fontId="99" fillId="0" borderId="0" xfId="66" applyFont="1">
      <alignment vertical="center"/>
      <protection/>
    </xf>
    <xf numFmtId="38" fontId="11" fillId="0" borderId="54" xfId="49" applyFont="1" applyBorder="1" applyAlignment="1">
      <alignment vertical="center" shrinkToFit="1"/>
    </xf>
    <xf numFmtId="38" fontId="101" fillId="0" borderId="30" xfId="51" applyFont="1" applyFill="1" applyBorder="1" applyAlignment="1">
      <alignment horizontal="right" vertical="center" shrinkToFit="1"/>
    </xf>
    <xf numFmtId="0" fontId="99" fillId="0" borderId="0" xfId="66" applyFont="1" applyFill="1">
      <alignment vertical="center"/>
      <protection/>
    </xf>
    <xf numFmtId="0" fontId="97" fillId="0" borderId="0" xfId="66" applyFont="1" applyFill="1">
      <alignment vertical="center"/>
      <protection/>
    </xf>
    <xf numFmtId="0" fontId="97" fillId="0" borderId="0" xfId="66" applyFont="1" applyBorder="1">
      <alignment vertical="center"/>
      <protection/>
    </xf>
    <xf numFmtId="185" fontId="97" fillId="0" borderId="25" xfId="67" applyNumberFormat="1" applyFont="1" applyBorder="1" applyAlignment="1" applyProtection="1">
      <alignment horizontal="left" vertical="top" wrapText="1"/>
      <protection/>
    </xf>
    <xf numFmtId="38" fontId="97" fillId="0" borderId="30" xfId="51" applyFont="1" applyFill="1" applyBorder="1" applyAlignment="1">
      <alignment horizontal="right" vertical="center" shrinkToFit="1"/>
    </xf>
    <xf numFmtId="0" fontId="10" fillId="0" borderId="0" xfId="0" applyFont="1" applyFill="1" applyAlignment="1">
      <alignment horizontal="left" vertical="center"/>
    </xf>
    <xf numFmtId="0" fontId="102" fillId="0" borderId="0" xfId="0" applyFont="1" applyFill="1" applyBorder="1" applyAlignment="1">
      <alignment vertical="center"/>
    </xf>
    <xf numFmtId="185" fontId="11" fillId="0" borderId="33" xfId="0" applyNumberFormat="1" applyFont="1" applyBorder="1" applyAlignment="1">
      <alignment horizontal="right" vertical="center"/>
    </xf>
    <xf numFmtId="185" fontId="11" fillId="0" borderId="22" xfId="0" applyNumberFormat="1" applyFont="1" applyBorder="1" applyAlignment="1">
      <alignment horizontal="right" vertical="center"/>
    </xf>
    <xf numFmtId="0" fontId="33" fillId="0" borderId="0" xfId="0" applyFont="1" applyFill="1" applyAlignment="1" applyProtection="1">
      <alignment vertical="center"/>
      <protection/>
    </xf>
    <xf numFmtId="0" fontId="34" fillId="0" borderId="0" xfId="69" applyFont="1" applyFill="1" applyProtection="1">
      <alignment/>
      <protection/>
    </xf>
    <xf numFmtId="0" fontId="34" fillId="0" borderId="0" xfId="69" applyFont="1" applyFill="1" applyBorder="1" applyProtection="1">
      <alignment/>
      <protection/>
    </xf>
    <xf numFmtId="0" fontId="35" fillId="0" borderId="0" xfId="69" applyFont="1" applyFill="1" applyAlignment="1" applyProtection="1">
      <alignment vertical="top"/>
      <protection/>
    </xf>
    <xf numFmtId="0" fontId="36" fillId="0" borderId="0" xfId="74" applyFont="1" applyFill="1" applyBorder="1" applyAlignment="1" applyProtection="1">
      <alignment horizontal="center" vertical="center"/>
      <protection/>
    </xf>
    <xf numFmtId="0" fontId="37" fillId="0" borderId="0" xfId="0" applyFont="1" applyFill="1" applyBorder="1" applyAlignment="1">
      <alignment vertical="center"/>
    </xf>
    <xf numFmtId="0" fontId="36" fillId="0" borderId="0" xfId="69" applyFont="1" applyFill="1" applyBorder="1" applyAlignment="1" applyProtection="1">
      <alignment vertical="center"/>
      <protection/>
    </xf>
    <xf numFmtId="0" fontId="38" fillId="0" borderId="0" xfId="74" applyFont="1" applyFill="1" applyBorder="1" applyAlignment="1" applyProtection="1">
      <alignment horizontal="left" vertical="center"/>
      <protection/>
    </xf>
    <xf numFmtId="0" fontId="39" fillId="0" borderId="0" xfId="74" applyFont="1" applyFill="1" applyBorder="1" applyAlignment="1" applyProtection="1">
      <alignment horizontal="left" vertical="center"/>
      <protection/>
    </xf>
    <xf numFmtId="0" fontId="36" fillId="0" borderId="0" xfId="69" applyFont="1" applyFill="1" applyBorder="1" applyAlignment="1" applyProtection="1">
      <alignment horizontal="center" vertical="center"/>
      <protection/>
    </xf>
    <xf numFmtId="0" fontId="33" fillId="0" borderId="0" xfId="74" applyFont="1" applyFill="1" applyBorder="1" applyAlignment="1" applyProtection="1">
      <alignment horizontal="left" vertical="center"/>
      <protection/>
    </xf>
    <xf numFmtId="0" fontId="36" fillId="0" borderId="10" xfId="0" applyFont="1" applyFill="1" applyBorder="1" applyAlignment="1">
      <alignment horizontal="center" vertical="center" wrapText="1"/>
    </xf>
    <xf numFmtId="0" fontId="36" fillId="0" borderId="52" xfId="74" applyFont="1" applyFill="1" applyBorder="1" applyAlignment="1" applyProtection="1">
      <alignment horizontal="center" vertical="center" shrinkToFit="1"/>
      <protection/>
    </xf>
    <xf numFmtId="0" fontId="36" fillId="0" borderId="10" xfId="74" applyFont="1" applyFill="1" applyBorder="1" applyAlignment="1" applyProtection="1">
      <alignment vertical="center" shrinkToFit="1"/>
      <protection locked="0"/>
    </xf>
    <xf numFmtId="0" fontId="36" fillId="0" borderId="10" xfId="74" applyFont="1" applyBorder="1" applyAlignment="1" applyProtection="1">
      <alignment vertical="center" shrinkToFit="1"/>
      <protection locked="0"/>
    </xf>
    <xf numFmtId="195" fontId="36" fillId="0" borderId="10" xfId="74" applyNumberFormat="1" applyFont="1" applyBorder="1" applyAlignment="1" applyProtection="1">
      <alignment vertical="center" shrinkToFit="1"/>
      <protection locked="0"/>
    </xf>
    <xf numFmtId="195" fontId="36" fillId="0" borderId="10" xfId="74" applyNumberFormat="1" applyFont="1" applyFill="1" applyBorder="1" applyAlignment="1" applyProtection="1">
      <alignment vertical="center" shrinkToFit="1"/>
      <protection locked="0"/>
    </xf>
    <xf numFmtId="195" fontId="103" fillId="0" borderId="10" xfId="74" applyNumberFormat="1" applyFont="1" applyFill="1" applyBorder="1" applyAlignment="1" applyProtection="1">
      <alignment vertical="center" shrinkToFit="1"/>
      <protection locked="0"/>
    </xf>
    <xf numFmtId="0" fontId="36" fillId="0" borderId="53" xfId="74" applyFont="1" applyFill="1" applyBorder="1" applyAlignment="1" applyProtection="1">
      <alignment vertical="center" shrinkToFit="1"/>
      <protection/>
    </xf>
    <xf numFmtId="195" fontId="36" fillId="7" borderId="37" xfId="74" applyNumberFormat="1" applyFont="1" applyFill="1" applyBorder="1" applyAlignment="1" applyProtection="1">
      <alignment vertical="center" shrinkToFit="1"/>
      <protection/>
    </xf>
    <xf numFmtId="0" fontId="36" fillId="0" borderId="0" xfId="74" applyFont="1" applyFill="1" applyBorder="1" applyAlignment="1" applyProtection="1">
      <alignment horizontal="left" vertical="top" shrinkToFit="1"/>
      <protection/>
    </xf>
    <xf numFmtId="0" fontId="36" fillId="0" borderId="0" xfId="69" applyFont="1" applyFill="1" applyProtection="1">
      <alignment/>
      <protection/>
    </xf>
    <xf numFmtId="0" fontId="36" fillId="0" borderId="0" xfId="69" applyFont="1" applyFill="1" applyAlignment="1" applyProtection="1">
      <alignment vertical="top"/>
      <protection/>
    </xf>
    <xf numFmtId="0" fontId="36" fillId="0" borderId="0" xfId="69" applyFont="1" applyFill="1" applyAlignment="1" applyProtection="1">
      <alignment vertical="top" wrapText="1"/>
      <protection/>
    </xf>
    <xf numFmtId="0" fontId="37" fillId="0" borderId="0" xfId="69" applyFont="1" applyFill="1" applyProtection="1">
      <alignment/>
      <protection/>
    </xf>
    <xf numFmtId="0" fontId="37" fillId="0" borderId="0" xfId="69" applyFont="1" applyFill="1" applyAlignment="1" applyProtection="1">
      <alignment vertical="top"/>
      <protection/>
    </xf>
    <xf numFmtId="0" fontId="12" fillId="34" borderId="0" xfId="0" applyFont="1" applyFill="1" applyBorder="1" applyAlignment="1">
      <alignment horizontal="center" vertical="center"/>
    </xf>
    <xf numFmtId="0" fontId="12" fillId="34" borderId="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vertical="center"/>
    </xf>
    <xf numFmtId="38" fontId="12" fillId="34" borderId="0" xfId="49" applyFont="1" applyFill="1" applyBorder="1" applyAlignment="1">
      <alignment horizontal="center" vertical="center" shrinkToFit="1"/>
    </xf>
    <xf numFmtId="38" fontId="12" fillId="34" borderId="0" xfId="49" applyFont="1" applyFill="1" applyBorder="1" applyAlignment="1">
      <alignment vertical="center" shrinkToFit="1"/>
    </xf>
    <xf numFmtId="0" fontId="104" fillId="0" borderId="0" xfId="0" applyFont="1" applyFill="1" applyBorder="1" applyAlignment="1">
      <alignment horizontal="center" vertical="center"/>
    </xf>
    <xf numFmtId="0" fontId="104" fillId="0" borderId="24" xfId="0" applyFont="1" applyFill="1" applyBorder="1" applyAlignment="1">
      <alignment vertical="center"/>
    </xf>
    <xf numFmtId="193" fontId="10" fillId="0" borderId="0" xfId="0" applyNumberFormat="1" applyFont="1" applyAlignment="1">
      <alignment vertical="center"/>
    </xf>
    <xf numFmtId="0" fontId="105" fillId="0" borderId="0" xfId="66" applyFont="1">
      <alignment vertical="center"/>
      <protection/>
    </xf>
    <xf numFmtId="193" fontId="102" fillId="0" borderId="0" xfId="0" applyNumberFormat="1" applyFont="1" applyAlignment="1">
      <alignment vertical="center"/>
    </xf>
    <xf numFmtId="0" fontId="98" fillId="0" borderId="0" xfId="0" applyFont="1" applyFill="1" applyAlignment="1">
      <alignment vertical="center"/>
    </xf>
    <xf numFmtId="0" fontId="98" fillId="0" borderId="0" xfId="0" applyFont="1" applyFill="1" applyBorder="1" applyAlignment="1">
      <alignment vertical="center"/>
    </xf>
    <xf numFmtId="0" fontId="98" fillId="0" borderId="0" xfId="69" applyFont="1" applyFill="1" applyBorder="1" applyAlignment="1" applyProtection="1">
      <alignment vertical="center"/>
      <protection/>
    </xf>
    <xf numFmtId="0" fontId="98" fillId="0" borderId="0" xfId="69" applyFont="1" applyFill="1" applyBorder="1" applyAlignment="1" applyProtection="1">
      <alignment horizontal="center" vertical="center"/>
      <protection/>
    </xf>
    <xf numFmtId="193" fontId="98" fillId="0" borderId="0" xfId="69" applyNumberFormat="1" applyFont="1" applyFill="1" applyBorder="1" applyAlignment="1" applyProtection="1">
      <alignment horizontal="right" vertical="center"/>
      <protection/>
    </xf>
    <xf numFmtId="0" fontId="98" fillId="0" borderId="0" xfId="0" applyFont="1" applyAlignment="1" applyProtection="1">
      <alignment vertical="center"/>
      <protection locked="0"/>
    </xf>
    <xf numFmtId="0" fontId="98" fillId="0" borderId="0" xfId="0" applyFont="1" applyAlignment="1">
      <alignment vertical="center"/>
    </xf>
    <xf numFmtId="186" fontId="97" fillId="0" borderId="0" xfId="66" applyNumberFormat="1" applyFont="1">
      <alignment vertical="center"/>
      <protection/>
    </xf>
    <xf numFmtId="186" fontId="97" fillId="0" borderId="0" xfId="67" applyNumberFormat="1" applyFont="1" applyProtection="1">
      <alignment vertical="center"/>
      <protection/>
    </xf>
    <xf numFmtId="186" fontId="97" fillId="0" borderId="0" xfId="66" applyNumberFormat="1" applyFont="1" applyAlignment="1">
      <alignment vertical="center" wrapText="1"/>
      <protection/>
    </xf>
    <xf numFmtId="186" fontId="97" fillId="0" borderId="0" xfId="66" applyNumberFormat="1" applyFont="1" applyFill="1">
      <alignment vertical="center"/>
      <protection/>
    </xf>
    <xf numFmtId="186" fontId="97" fillId="0" borderId="0" xfId="66" applyNumberFormat="1" applyFont="1" applyBorder="1">
      <alignment vertical="center"/>
      <protection/>
    </xf>
    <xf numFmtId="0" fontId="97" fillId="0" borderId="24" xfId="0" applyFont="1" applyFill="1" applyBorder="1" applyAlignment="1">
      <alignment vertical="center"/>
    </xf>
    <xf numFmtId="186" fontId="105" fillId="0" borderId="0" xfId="66" applyNumberFormat="1" applyFont="1">
      <alignment vertical="center"/>
      <protection/>
    </xf>
    <xf numFmtId="186" fontId="105" fillId="0" borderId="0" xfId="66" applyNumberFormat="1" applyFont="1" applyFill="1">
      <alignment vertical="center"/>
      <protection/>
    </xf>
    <xf numFmtId="0" fontId="105" fillId="0" borderId="0" xfId="66" applyFont="1" applyFill="1">
      <alignment vertical="center"/>
      <protection/>
    </xf>
    <xf numFmtId="186" fontId="105" fillId="0" borderId="0" xfId="66" applyNumberFormat="1" applyFont="1" applyBorder="1">
      <alignment vertical="center"/>
      <protection/>
    </xf>
    <xf numFmtId="0" fontId="105" fillId="0" borderId="0" xfId="66" applyFont="1" applyBorder="1">
      <alignment vertical="center"/>
      <protection/>
    </xf>
    <xf numFmtId="0" fontId="93" fillId="0" borderId="0" xfId="0" applyFont="1" applyAlignment="1" applyProtection="1">
      <alignment horizontal="right"/>
      <protection/>
    </xf>
    <xf numFmtId="0" fontId="93" fillId="0" borderId="0" xfId="0" applyFont="1" applyFill="1" applyAlignment="1" applyProtection="1">
      <alignment/>
      <protection/>
    </xf>
    <xf numFmtId="0" fontId="93" fillId="0" borderId="0" xfId="0" applyFont="1" applyAlignment="1" applyProtection="1">
      <alignment/>
      <protection/>
    </xf>
    <xf numFmtId="0" fontId="4" fillId="36" borderId="55" xfId="0" applyFont="1" applyFill="1" applyBorder="1" applyAlignment="1" applyProtection="1">
      <alignment horizontal="left" vertical="center" wrapText="1"/>
      <protection locked="0"/>
    </xf>
    <xf numFmtId="0" fontId="4" fillId="36" borderId="35" xfId="0" applyFont="1" applyFill="1" applyBorder="1" applyAlignment="1" applyProtection="1">
      <alignment horizontal="left" vertical="center" wrapText="1"/>
      <protection locked="0"/>
    </xf>
    <xf numFmtId="0" fontId="4" fillId="36" borderId="56" xfId="0" applyFont="1" applyFill="1" applyBorder="1" applyAlignment="1" applyProtection="1">
      <alignment horizontal="left" vertical="center" wrapText="1"/>
      <protection locked="0"/>
    </xf>
    <xf numFmtId="0" fontId="4" fillId="36" borderId="57" xfId="0" applyFont="1" applyFill="1" applyBorder="1" applyAlignment="1" applyProtection="1">
      <alignment horizontal="left" vertical="center" wrapText="1"/>
      <protection locked="0"/>
    </xf>
    <xf numFmtId="0" fontId="4" fillId="36" borderId="0" xfId="0" applyFont="1" applyFill="1" applyBorder="1" applyAlignment="1" applyProtection="1">
      <alignment horizontal="left" vertical="center" wrapText="1"/>
      <protection locked="0"/>
    </xf>
    <xf numFmtId="0" fontId="4" fillId="36" borderId="58" xfId="0" applyFont="1" applyFill="1" applyBorder="1" applyAlignment="1" applyProtection="1">
      <alignment horizontal="left" vertical="center" wrapText="1"/>
      <protection locked="0"/>
    </xf>
    <xf numFmtId="0" fontId="4" fillId="36" borderId="59" xfId="0" applyFont="1" applyFill="1" applyBorder="1" applyAlignment="1" applyProtection="1">
      <alignment horizontal="left" vertical="center" wrapText="1"/>
      <protection locked="0"/>
    </xf>
    <xf numFmtId="0" fontId="4" fillId="36" borderId="27" xfId="0" applyFont="1" applyFill="1" applyBorder="1" applyAlignment="1" applyProtection="1">
      <alignment horizontal="left" vertical="center" wrapText="1"/>
      <protection locked="0"/>
    </xf>
    <xf numFmtId="0" fontId="4" fillId="36" borderId="60" xfId="0" applyFont="1" applyFill="1" applyBorder="1" applyAlignment="1" applyProtection="1">
      <alignment horizontal="left" vertical="center" wrapText="1"/>
      <protection locked="0"/>
    </xf>
    <xf numFmtId="0" fontId="26" fillId="0" borderId="34" xfId="0" applyFont="1" applyBorder="1" applyAlignment="1" applyProtection="1">
      <alignment horizontal="center" vertical="center" shrinkToFit="1"/>
      <protection/>
    </xf>
    <xf numFmtId="0" fontId="26" fillId="0" borderId="33" xfId="0" applyFont="1" applyBorder="1" applyAlignment="1" applyProtection="1">
      <alignment horizontal="center" vertical="center" shrinkToFit="1"/>
      <protection/>
    </xf>
    <xf numFmtId="0" fontId="26" fillId="0" borderId="61" xfId="0" applyFont="1" applyBorder="1" applyAlignment="1" applyProtection="1">
      <alignment horizontal="center" vertical="center" shrinkToFit="1"/>
      <protection/>
    </xf>
    <xf numFmtId="3" fontId="4" fillId="0" borderId="34" xfId="0" applyNumberFormat="1" applyFont="1" applyFill="1" applyBorder="1" applyAlignment="1" applyProtection="1">
      <alignment horizontal="center" vertical="center"/>
      <protection/>
    </xf>
    <xf numFmtId="3" fontId="4" fillId="0" borderId="33" xfId="0" applyNumberFormat="1" applyFont="1" applyFill="1" applyBorder="1" applyAlignment="1" applyProtection="1">
      <alignment horizontal="center" vertical="center"/>
      <protection/>
    </xf>
    <xf numFmtId="186" fontId="4" fillId="0" borderId="55" xfId="0" applyNumberFormat="1" applyFont="1" applyFill="1" applyBorder="1" applyAlignment="1" applyProtection="1">
      <alignment horizontal="center" vertical="center"/>
      <protection/>
    </xf>
    <xf numFmtId="186" fontId="4" fillId="0" borderId="35" xfId="0" applyNumberFormat="1" applyFont="1" applyFill="1" applyBorder="1" applyAlignment="1" applyProtection="1">
      <alignment horizontal="center" vertical="center"/>
      <protection/>
    </xf>
    <xf numFmtId="186" fontId="4" fillId="0" borderId="56" xfId="0" applyNumberFormat="1" applyFont="1" applyFill="1" applyBorder="1" applyAlignment="1" applyProtection="1">
      <alignment horizontal="center" vertical="center"/>
      <protection/>
    </xf>
    <xf numFmtId="3" fontId="4" fillId="0" borderId="34" xfId="0" applyNumberFormat="1" applyFont="1" applyBorder="1" applyAlignment="1" applyProtection="1">
      <alignment horizontal="center" vertical="center"/>
      <protection/>
    </xf>
    <xf numFmtId="3" fontId="4" fillId="0" borderId="33" xfId="0" applyNumberFormat="1" applyFont="1" applyBorder="1" applyAlignment="1" applyProtection="1">
      <alignment horizontal="center" vertical="center"/>
      <protection/>
    </xf>
    <xf numFmtId="3" fontId="4" fillId="0" borderId="61" xfId="0" applyNumberFormat="1" applyFont="1" applyBorder="1" applyAlignment="1" applyProtection="1">
      <alignment horizontal="center" vertical="center"/>
      <protection/>
    </xf>
    <xf numFmtId="0" fontId="93" fillId="0" borderId="0" xfId="0" applyFont="1" applyFill="1" applyAlignment="1" applyProtection="1">
      <alignment horizontal="center"/>
      <protection locked="0"/>
    </xf>
    <xf numFmtId="186" fontId="4" fillId="0" borderId="10" xfId="0" applyNumberFormat="1" applyFont="1" applyFill="1" applyBorder="1" applyAlignment="1" applyProtection="1">
      <alignment horizontal="center" vertical="center"/>
      <protection/>
    </xf>
    <xf numFmtId="0" fontId="26" fillId="0" borderId="34" xfId="0" applyFont="1" applyBorder="1" applyAlignment="1" applyProtection="1">
      <alignment horizontal="center" vertical="center" wrapText="1"/>
      <protection/>
    </xf>
    <xf numFmtId="0" fontId="26" fillId="0" borderId="33" xfId="0" applyFont="1" applyBorder="1" applyAlignment="1" applyProtection="1">
      <alignment horizontal="center" vertical="center" wrapText="1"/>
      <protection/>
    </xf>
    <xf numFmtId="0" fontId="26" fillId="0" borderId="61" xfId="0" applyFont="1" applyBorder="1" applyAlignment="1" applyProtection="1">
      <alignment horizontal="center" vertical="center" wrapText="1"/>
      <protection/>
    </xf>
    <xf numFmtId="186" fontId="4" fillId="35" borderId="10" xfId="0" applyNumberFormat="1"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26" fillId="0" borderId="34" xfId="0" applyFont="1" applyFill="1" applyBorder="1" applyAlignment="1" applyProtection="1">
      <alignment horizontal="center" vertical="center" wrapText="1" shrinkToFit="1"/>
      <protection/>
    </xf>
    <xf numFmtId="0" fontId="26" fillId="0" borderId="33" xfId="0" applyFont="1" applyFill="1" applyBorder="1" applyAlignment="1" applyProtection="1">
      <alignment horizontal="center" vertical="center" wrapText="1" shrinkToFit="1"/>
      <protection/>
    </xf>
    <xf numFmtId="0" fontId="26" fillId="0" borderId="61" xfId="0" applyFont="1" applyFill="1" applyBorder="1" applyAlignment="1" applyProtection="1">
      <alignment horizontal="center" vertical="center" wrapText="1" shrinkToFit="1"/>
      <protection/>
    </xf>
    <xf numFmtId="0" fontId="5" fillId="0" borderId="34"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61" xfId="0" applyFont="1" applyBorder="1" applyAlignment="1">
      <alignment horizontal="center" vertical="center" wrapText="1"/>
    </xf>
    <xf numFmtId="0" fontId="4" fillId="0" borderId="34" xfId="0" applyFont="1" applyBorder="1" applyAlignment="1" applyProtection="1">
      <alignment horizontal="center" vertical="center"/>
      <protection/>
    </xf>
    <xf numFmtId="0" fontId="4" fillId="0" borderId="33" xfId="0" applyFont="1" applyBorder="1" applyAlignment="1" applyProtection="1">
      <alignment horizontal="center" vertical="center"/>
      <protection/>
    </xf>
    <xf numFmtId="0" fontId="4" fillId="0" borderId="43" xfId="0" applyFont="1" applyBorder="1" applyAlignment="1" applyProtection="1">
      <alignment horizontal="center" vertical="center"/>
      <protection/>
    </xf>
    <xf numFmtId="0" fontId="4" fillId="0" borderId="46" xfId="0" applyFont="1" applyBorder="1" applyAlignment="1" applyProtection="1">
      <alignment horizontal="center" vertical="center"/>
      <protection/>
    </xf>
    <xf numFmtId="0" fontId="4" fillId="0" borderId="36" xfId="0" applyFont="1" applyBorder="1" applyAlignment="1" applyProtection="1">
      <alignment horizontal="center" vertical="center"/>
      <protection/>
    </xf>
    <xf numFmtId="186" fontId="4" fillId="0" borderId="57" xfId="0" applyNumberFormat="1" applyFont="1" applyFill="1" applyBorder="1" applyAlignment="1" applyProtection="1">
      <alignment horizontal="center" vertical="center"/>
      <protection/>
    </xf>
    <xf numFmtId="186" fontId="4" fillId="0" borderId="0" xfId="0" applyNumberFormat="1" applyFont="1" applyFill="1" applyBorder="1" applyAlignment="1" applyProtection="1">
      <alignment horizontal="center" vertical="center"/>
      <protection/>
    </xf>
    <xf numFmtId="186" fontId="4" fillId="0" borderId="58" xfId="0" applyNumberFormat="1" applyFont="1" applyFill="1" applyBorder="1" applyAlignment="1" applyProtection="1">
      <alignment horizontal="center" vertical="center"/>
      <protection/>
    </xf>
    <xf numFmtId="186" fontId="4" fillId="0" borderId="59" xfId="0" applyNumberFormat="1" applyFont="1" applyFill="1" applyBorder="1" applyAlignment="1" applyProtection="1">
      <alignment horizontal="center" vertical="center"/>
      <protection/>
    </xf>
    <xf numFmtId="186" fontId="4" fillId="0" borderId="27" xfId="0" applyNumberFormat="1" applyFont="1" applyFill="1" applyBorder="1" applyAlignment="1" applyProtection="1">
      <alignment horizontal="center" vertical="center"/>
      <protection/>
    </xf>
    <xf numFmtId="186" fontId="4" fillId="0" borderId="60" xfId="0" applyNumberFormat="1" applyFont="1" applyFill="1" applyBorder="1" applyAlignment="1" applyProtection="1">
      <alignment horizontal="center" vertical="center"/>
      <protection/>
    </xf>
    <xf numFmtId="186" fontId="4" fillId="35" borderId="55" xfId="0" applyNumberFormat="1" applyFont="1" applyFill="1" applyBorder="1" applyAlignment="1" applyProtection="1">
      <alignment horizontal="center" vertical="center"/>
      <protection/>
    </xf>
    <xf numFmtId="186" fontId="4" fillId="35" borderId="35" xfId="0" applyNumberFormat="1" applyFont="1" applyFill="1" applyBorder="1" applyAlignment="1" applyProtection="1">
      <alignment horizontal="center" vertical="center"/>
      <protection/>
    </xf>
    <xf numFmtId="186" fontId="4" fillId="35" borderId="56" xfId="0" applyNumberFormat="1" applyFont="1" applyFill="1" applyBorder="1" applyAlignment="1" applyProtection="1">
      <alignment horizontal="center" vertical="center"/>
      <protection/>
    </xf>
    <xf numFmtId="186" fontId="4" fillId="35" borderId="57" xfId="0" applyNumberFormat="1" applyFont="1" applyFill="1" applyBorder="1" applyAlignment="1" applyProtection="1">
      <alignment horizontal="center" vertical="center"/>
      <protection/>
    </xf>
    <xf numFmtId="186" fontId="4" fillId="35" borderId="0" xfId="0" applyNumberFormat="1" applyFont="1" applyFill="1" applyBorder="1" applyAlignment="1" applyProtection="1">
      <alignment horizontal="center" vertical="center"/>
      <protection/>
    </xf>
    <xf numFmtId="186" fontId="4" fillId="35" borderId="58" xfId="0" applyNumberFormat="1" applyFont="1" applyFill="1" applyBorder="1" applyAlignment="1" applyProtection="1">
      <alignment horizontal="center" vertical="center"/>
      <protection/>
    </xf>
    <xf numFmtId="186" fontId="4" fillId="35" borderId="59" xfId="0" applyNumberFormat="1" applyFont="1" applyFill="1" applyBorder="1" applyAlignment="1" applyProtection="1">
      <alignment horizontal="center" vertical="center"/>
      <protection/>
    </xf>
    <xf numFmtId="186" fontId="4" fillId="35" borderId="27" xfId="0" applyNumberFormat="1" applyFont="1" applyFill="1" applyBorder="1" applyAlignment="1" applyProtection="1">
      <alignment horizontal="center" vertical="center"/>
      <protection/>
    </xf>
    <xf numFmtId="186" fontId="4" fillId="35" borderId="60" xfId="0" applyNumberFormat="1" applyFont="1" applyFill="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34" xfId="0" applyFont="1" applyBorder="1" applyAlignment="1" applyProtection="1">
      <alignment horizontal="center" vertical="center" wrapText="1"/>
      <protection/>
    </xf>
    <xf numFmtId="0" fontId="4" fillId="0" borderId="33" xfId="0" applyFont="1" applyBorder="1" applyAlignment="1" applyProtection="1">
      <alignment horizontal="center" vertical="center" wrapText="1"/>
      <protection/>
    </xf>
    <xf numFmtId="0" fontId="4" fillId="0" borderId="61" xfId="0" applyFont="1" applyBorder="1" applyAlignment="1" applyProtection="1">
      <alignment horizontal="center" vertical="center" wrapText="1"/>
      <protection/>
    </xf>
    <xf numFmtId="0" fontId="4" fillId="0" borderId="55" xfId="0" applyFont="1" applyBorder="1" applyAlignment="1" applyProtection="1">
      <alignment horizontal="center" vertical="center"/>
      <protection/>
    </xf>
    <xf numFmtId="0" fontId="4" fillId="0" borderId="35" xfId="0" applyFont="1" applyBorder="1" applyAlignment="1" applyProtection="1">
      <alignment horizontal="center" vertical="center"/>
      <protection/>
    </xf>
    <xf numFmtId="0" fontId="4" fillId="0" borderId="56" xfId="0" applyFont="1" applyBorder="1" applyAlignment="1" applyProtection="1">
      <alignment horizontal="center" vertical="center"/>
      <protection/>
    </xf>
    <xf numFmtId="0" fontId="4" fillId="0" borderId="59"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4" fillId="0" borderId="60" xfId="0" applyFont="1" applyBorder="1" applyAlignment="1" applyProtection="1">
      <alignment horizontal="center" vertical="center"/>
      <protection/>
    </xf>
    <xf numFmtId="38" fontId="4" fillId="0" borderId="27" xfId="49" applyFont="1" applyFill="1" applyBorder="1" applyAlignment="1" applyProtection="1">
      <alignment horizontal="center" vertical="center"/>
      <protection/>
    </xf>
    <xf numFmtId="0" fontId="4" fillId="0" borderId="27" xfId="0" applyFont="1" applyFill="1" applyBorder="1" applyAlignment="1" applyProtection="1">
      <alignment vertical="center" shrinkToFit="1"/>
      <protection/>
    </xf>
    <xf numFmtId="0" fontId="7" fillId="0" borderId="27" xfId="0" applyFont="1" applyFill="1" applyBorder="1" applyAlignment="1" applyProtection="1">
      <alignment vertical="center" shrinkToFit="1"/>
      <protection/>
    </xf>
    <xf numFmtId="0" fontId="106" fillId="0" borderId="27" xfId="0" applyFont="1" applyFill="1" applyBorder="1" applyAlignment="1" applyProtection="1">
      <alignment horizontal="center" vertical="center"/>
      <protection locked="0"/>
    </xf>
    <xf numFmtId="0" fontId="107" fillId="0" borderId="27"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xf>
    <xf numFmtId="0" fontId="4" fillId="0" borderId="0" xfId="0" applyFont="1" applyAlignment="1" applyProtection="1">
      <alignment horizontal="center" vertical="center"/>
      <protection/>
    </xf>
    <xf numFmtId="0" fontId="4" fillId="36" borderId="0" xfId="0" applyFont="1" applyFill="1" applyAlignment="1" applyProtection="1">
      <alignment horizontal="center" vertical="center"/>
      <protection locked="0"/>
    </xf>
    <xf numFmtId="0" fontId="4" fillId="36" borderId="0" xfId="0" applyFont="1" applyFill="1" applyAlignment="1" applyProtection="1">
      <alignment horizontal="left" vertical="center" shrinkToFit="1"/>
      <protection locked="0"/>
    </xf>
    <xf numFmtId="0" fontId="4" fillId="0" borderId="0" xfId="0" applyFont="1" applyAlignment="1" applyProtection="1">
      <alignment horizontal="left" vertical="center"/>
      <protection/>
    </xf>
    <xf numFmtId="0" fontId="4" fillId="35" borderId="0" xfId="0" applyFont="1" applyFill="1" applyAlignment="1" applyProtection="1">
      <alignment horizontal="left" vertical="center" wrapText="1" shrinkToFit="1"/>
      <protection locked="0"/>
    </xf>
    <xf numFmtId="186" fontId="4" fillId="0" borderId="55" xfId="0" applyNumberFormat="1" applyFont="1" applyBorder="1" applyAlignment="1" applyProtection="1">
      <alignment horizontal="center" vertical="center"/>
      <protection/>
    </xf>
    <xf numFmtId="186" fontId="4" fillId="0" borderId="35" xfId="0" applyNumberFormat="1" applyFont="1" applyBorder="1" applyAlignment="1" applyProtection="1">
      <alignment horizontal="center" vertical="center"/>
      <protection/>
    </xf>
    <xf numFmtId="186" fontId="4" fillId="0" borderId="56" xfId="0" applyNumberFormat="1" applyFont="1" applyBorder="1" applyAlignment="1" applyProtection="1">
      <alignment horizontal="center" vertical="center"/>
      <protection/>
    </xf>
    <xf numFmtId="186" fontId="4" fillId="0" borderId="57" xfId="0" applyNumberFormat="1" applyFont="1" applyBorder="1" applyAlignment="1" applyProtection="1">
      <alignment horizontal="center" vertical="center"/>
      <protection/>
    </xf>
    <xf numFmtId="186" fontId="4" fillId="0" borderId="0" xfId="0" applyNumberFormat="1" applyFont="1" applyBorder="1" applyAlignment="1" applyProtection="1">
      <alignment horizontal="center" vertical="center"/>
      <protection/>
    </xf>
    <xf numFmtId="186" fontId="4" fillId="0" borderId="58" xfId="0" applyNumberFormat="1" applyFont="1" applyBorder="1" applyAlignment="1" applyProtection="1">
      <alignment horizontal="center" vertical="center"/>
      <protection/>
    </xf>
    <xf numFmtId="186" fontId="4" fillId="0" borderId="59" xfId="0" applyNumberFormat="1" applyFont="1" applyBorder="1" applyAlignment="1" applyProtection="1">
      <alignment horizontal="center" vertical="center"/>
      <protection/>
    </xf>
    <xf numFmtId="186" fontId="4" fillId="0" borderId="27" xfId="0" applyNumberFormat="1" applyFont="1" applyBorder="1" applyAlignment="1" applyProtection="1">
      <alignment horizontal="center" vertical="center"/>
      <protection/>
    </xf>
    <xf numFmtId="186" fontId="4" fillId="0" borderId="60" xfId="0" applyNumberFormat="1" applyFont="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4" fillId="0" borderId="0" xfId="0" applyFont="1" applyFill="1" applyAlignment="1" applyProtection="1">
      <alignment horizontal="center"/>
      <protection/>
    </xf>
    <xf numFmtId="3" fontId="106" fillId="0" borderId="62" xfId="0" applyNumberFormat="1" applyFont="1" applyFill="1" applyBorder="1" applyAlignment="1" applyProtection="1">
      <alignment horizontal="center" vertical="center"/>
      <protection/>
    </xf>
    <xf numFmtId="3" fontId="106" fillId="0" borderId="63" xfId="0" applyNumberFormat="1" applyFont="1" applyFill="1" applyBorder="1" applyAlignment="1" applyProtection="1">
      <alignment horizontal="center" vertical="center"/>
      <protection/>
    </xf>
    <xf numFmtId="3" fontId="106" fillId="0" borderId="64" xfId="0" applyNumberFormat="1" applyFont="1" applyFill="1" applyBorder="1" applyAlignment="1" applyProtection="1">
      <alignment horizontal="center" vertical="center"/>
      <protection/>
    </xf>
    <xf numFmtId="0" fontId="4" fillId="0" borderId="0" xfId="0" applyFont="1" applyAlignment="1" applyProtection="1">
      <alignment horizontal="center"/>
      <protection/>
    </xf>
    <xf numFmtId="0" fontId="4" fillId="36" borderId="0" xfId="0" applyFont="1" applyFill="1" applyAlignment="1" applyProtection="1">
      <alignment horizontal="center" vertical="center" wrapText="1"/>
      <protection locked="0"/>
    </xf>
    <xf numFmtId="0" fontId="25" fillId="0" borderId="0" xfId="0" applyFont="1" applyAlignment="1" applyProtection="1">
      <alignment horizontal="center"/>
      <protection/>
    </xf>
    <xf numFmtId="0" fontId="6" fillId="0" borderId="10" xfId="0" applyFont="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43" xfId="0" applyFont="1" applyBorder="1" applyAlignment="1">
      <alignment horizontal="center" vertical="center"/>
    </xf>
    <xf numFmtId="0" fontId="6" fillId="0" borderId="36" xfId="0" applyFont="1" applyBorder="1" applyAlignment="1">
      <alignment horizontal="center" vertical="center"/>
    </xf>
    <xf numFmtId="0" fontId="6" fillId="0" borderId="43" xfId="0" applyFont="1" applyBorder="1" applyAlignment="1">
      <alignment horizontal="center" vertical="center" wrapText="1"/>
    </xf>
    <xf numFmtId="0" fontId="6" fillId="0" borderId="10" xfId="0" applyFont="1" applyFill="1" applyBorder="1" applyAlignment="1">
      <alignment horizontal="center" vertical="center"/>
    </xf>
    <xf numFmtId="0" fontId="4" fillId="0" borderId="34"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61" xfId="0" applyFont="1" applyBorder="1" applyAlignment="1">
      <alignment horizontal="center" vertical="center" shrinkToFit="1"/>
    </xf>
    <xf numFmtId="0" fontId="4" fillId="0" borderId="0" xfId="0" applyFont="1" applyBorder="1" applyAlignment="1">
      <alignment horizontal="left" vertical="center" shrinkToFit="1"/>
    </xf>
    <xf numFmtId="180" fontId="4" fillId="0" borderId="0" xfId="0" applyNumberFormat="1"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4" fillId="0" borderId="0" xfId="0" applyFont="1" applyBorder="1" applyAlignment="1">
      <alignment vertical="center" shrinkToFit="1"/>
    </xf>
    <xf numFmtId="0" fontId="4" fillId="0" borderId="0" xfId="0" applyFont="1" applyBorder="1" applyAlignment="1">
      <alignment horizontal="center" vertical="center" shrinkToFit="1"/>
    </xf>
    <xf numFmtId="0" fontId="4" fillId="0" borderId="10" xfId="0" applyFont="1" applyBorder="1" applyAlignment="1">
      <alignment horizontal="center" vertical="center" textRotation="255" wrapText="1" shrinkToFit="1"/>
    </xf>
    <xf numFmtId="0" fontId="4" fillId="0" borderId="43" xfId="0" applyFont="1" applyFill="1" applyBorder="1" applyAlignment="1">
      <alignment horizontal="center" vertical="center" textRotation="255" shrinkToFit="1"/>
    </xf>
    <xf numFmtId="0" fontId="4" fillId="0" borderId="46" xfId="0" applyFont="1" applyFill="1" applyBorder="1" applyAlignment="1">
      <alignment horizontal="center" vertical="center" textRotation="255" shrinkToFit="1"/>
    </xf>
    <xf numFmtId="0" fontId="4" fillId="0" borderId="36" xfId="0" applyFont="1" applyFill="1" applyBorder="1" applyAlignment="1">
      <alignment horizontal="center" vertical="center" textRotation="255" shrinkToFit="1"/>
    </xf>
    <xf numFmtId="180" fontId="4" fillId="35" borderId="43" xfId="0" applyNumberFormat="1" applyFont="1" applyFill="1" applyBorder="1" applyAlignment="1">
      <alignment horizontal="right" vertical="center" shrinkToFit="1"/>
    </xf>
    <xf numFmtId="180" fontId="4" fillId="35" borderId="46" xfId="0" applyNumberFormat="1" applyFont="1" applyFill="1" applyBorder="1" applyAlignment="1">
      <alignment horizontal="right" vertical="center" shrinkToFit="1"/>
    </xf>
    <xf numFmtId="180" fontId="4" fillId="35" borderId="36" xfId="0" applyNumberFormat="1" applyFont="1" applyFill="1" applyBorder="1" applyAlignment="1">
      <alignment horizontal="right" vertical="center" shrinkToFit="1"/>
    </xf>
    <xf numFmtId="0" fontId="4" fillId="33" borderId="34" xfId="0" applyFont="1" applyFill="1" applyBorder="1" applyAlignment="1">
      <alignment horizontal="center" vertical="center" shrinkToFit="1"/>
    </xf>
    <xf numFmtId="0" fontId="4" fillId="33" borderId="61" xfId="0" applyFont="1" applyFill="1" applyBorder="1" applyAlignment="1">
      <alignment horizontal="center" vertical="center" shrinkToFit="1"/>
    </xf>
    <xf numFmtId="0" fontId="4" fillId="0" borderId="34" xfId="0" applyFont="1" applyFill="1" applyBorder="1" applyAlignment="1">
      <alignment horizontal="left" vertical="center" shrinkToFit="1"/>
    </xf>
    <xf numFmtId="0" fontId="4" fillId="0" borderId="61" xfId="0" applyFont="1" applyFill="1" applyBorder="1" applyAlignment="1">
      <alignment horizontal="left" vertical="center" shrinkToFit="1"/>
    </xf>
    <xf numFmtId="0" fontId="4" fillId="0" borderId="10" xfId="0" applyFont="1" applyFill="1" applyBorder="1" applyAlignment="1">
      <alignment horizontal="center" vertical="center" shrinkToFit="1"/>
    </xf>
    <xf numFmtId="0" fontId="4" fillId="0" borderId="43" xfId="0" applyFont="1" applyFill="1" applyBorder="1" applyAlignment="1">
      <alignment horizontal="center" vertical="center" shrinkToFit="1"/>
    </xf>
    <xf numFmtId="0" fontId="4" fillId="0" borderId="55" xfId="0" applyFont="1" applyBorder="1" applyAlignment="1">
      <alignment horizontal="center" vertical="center" textRotation="255" shrinkToFit="1"/>
    </xf>
    <xf numFmtId="0" fontId="4" fillId="0" borderId="57" xfId="0" applyFont="1" applyBorder="1" applyAlignment="1">
      <alignment horizontal="center" vertical="center" textRotation="255" shrinkToFit="1"/>
    </xf>
    <xf numFmtId="0" fontId="4" fillId="0" borderId="46"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56" xfId="0" applyFont="1" applyFill="1" applyBorder="1" applyAlignment="1">
      <alignment horizontal="center" vertical="center" textRotation="255" shrinkToFit="1"/>
    </xf>
    <xf numFmtId="0" fontId="4" fillId="0" borderId="58" xfId="0" applyFont="1" applyFill="1" applyBorder="1" applyAlignment="1">
      <alignment horizontal="center" vertical="center" textRotation="255" shrinkToFit="1"/>
    </xf>
    <xf numFmtId="180" fontId="4" fillId="35" borderId="10" xfId="0" applyNumberFormat="1" applyFont="1" applyFill="1" applyBorder="1" applyAlignment="1">
      <alignment horizontal="right" vertical="center" shrinkToFit="1"/>
    </xf>
    <xf numFmtId="0" fontId="5" fillId="0" borderId="43" xfId="0" applyFont="1" applyBorder="1" applyAlignment="1">
      <alignment horizontal="center" vertical="center" textRotation="255" wrapText="1" shrinkToFit="1"/>
    </xf>
    <xf numFmtId="0" fontId="5" fillId="0" borderId="46" xfId="0" applyFont="1" applyBorder="1" applyAlignment="1">
      <alignment horizontal="center" vertical="center" textRotation="255" wrapText="1" shrinkToFit="1"/>
    </xf>
    <xf numFmtId="0" fontId="5" fillId="0" borderId="36" xfId="0" applyFont="1" applyBorder="1" applyAlignment="1">
      <alignment horizontal="center" vertical="center" textRotation="255" wrapText="1" shrinkToFit="1"/>
    </xf>
    <xf numFmtId="0" fontId="4" fillId="0" borderId="0" xfId="0" applyFont="1" applyAlignment="1">
      <alignment vertical="center" shrinkToFit="1"/>
    </xf>
    <xf numFmtId="0" fontId="4" fillId="0" borderId="0" xfId="0" applyFont="1" applyAlignment="1">
      <alignment horizontal="center" vertical="center" shrinkToFit="1"/>
    </xf>
    <xf numFmtId="0" fontId="4" fillId="0" borderId="0" xfId="0" applyFont="1" applyAlignment="1">
      <alignment horizontal="right" vertical="center" shrinkToFit="1"/>
    </xf>
    <xf numFmtId="0" fontId="4" fillId="0" borderId="27" xfId="0" applyFont="1" applyFill="1" applyBorder="1" applyAlignment="1">
      <alignment horizontal="left" vertical="center" shrinkToFit="1"/>
    </xf>
    <xf numFmtId="0" fontId="11" fillId="0" borderId="65"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34" xfId="0" applyFont="1" applyBorder="1" applyAlignment="1">
      <alignment vertical="center"/>
    </xf>
    <xf numFmtId="0" fontId="11" fillId="0" borderId="33" xfId="0" applyFont="1" applyBorder="1" applyAlignment="1">
      <alignment vertical="center"/>
    </xf>
    <xf numFmtId="0" fontId="11" fillId="0" borderId="49" xfId="0" applyFont="1" applyBorder="1" applyAlignment="1">
      <alignment vertical="center"/>
    </xf>
    <xf numFmtId="38" fontId="11" fillId="13" borderId="33" xfId="49" applyFont="1" applyFill="1" applyBorder="1" applyAlignment="1">
      <alignment vertical="center"/>
    </xf>
    <xf numFmtId="0" fontId="108" fillId="0" borderId="0" xfId="0" applyFont="1" applyFill="1" applyAlignment="1">
      <alignment horizontal="center" vertical="center"/>
    </xf>
    <xf numFmtId="0" fontId="11" fillId="0" borderId="51" xfId="0" applyFont="1" applyFill="1" applyBorder="1" applyAlignment="1">
      <alignment horizontal="distributed" vertical="center"/>
    </xf>
    <xf numFmtId="0" fontId="11" fillId="0" borderId="66" xfId="0" applyFont="1" applyFill="1" applyBorder="1" applyAlignment="1">
      <alignment horizontal="distributed" vertical="center"/>
    </xf>
    <xf numFmtId="0" fontId="11" fillId="0" borderId="65" xfId="0" applyFont="1" applyFill="1" applyBorder="1" applyAlignment="1">
      <alignment horizontal="distributed" vertical="center"/>
    </xf>
    <xf numFmtId="0" fontId="10" fillId="13" borderId="67" xfId="0" applyFont="1" applyFill="1" applyBorder="1" applyAlignment="1">
      <alignment horizontal="center" vertical="center"/>
    </xf>
    <xf numFmtId="0" fontId="10" fillId="13" borderId="12" xfId="0" applyFont="1" applyFill="1" applyBorder="1" applyAlignment="1">
      <alignment horizontal="center" vertical="center"/>
    </xf>
    <xf numFmtId="0" fontId="10" fillId="13" borderId="13" xfId="0" applyFont="1" applyFill="1" applyBorder="1" applyAlignment="1">
      <alignment horizontal="center" vertical="center"/>
    </xf>
    <xf numFmtId="0" fontId="11" fillId="0" borderId="53" xfId="0" applyFont="1" applyFill="1" applyBorder="1" applyAlignment="1">
      <alignment horizontal="distributed" vertical="center"/>
    </xf>
    <xf numFmtId="0" fontId="11" fillId="0" borderId="37" xfId="0" applyFont="1" applyFill="1" applyBorder="1" applyAlignment="1">
      <alignment horizontal="distributed" vertical="center"/>
    </xf>
    <xf numFmtId="0" fontId="11" fillId="0" borderId="38" xfId="0" applyFont="1" applyFill="1" applyBorder="1" applyAlignment="1">
      <alignment horizontal="distributed" vertical="center"/>
    </xf>
    <xf numFmtId="0" fontId="10" fillId="13" borderId="68" xfId="0" applyFont="1" applyFill="1" applyBorder="1" applyAlignment="1">
      <alignment horizontal="center" vertical="center"/>
    </xf>
    <xf numFmtId="0" fontId="10" fillId="13" borderId="22" xfId="0" applyFont="1" applyFill="1" applyBorder="1" applyAlignment="1">
      <alignment horizontal="center" vertical="center"/>
    </xf>
    <xf numFmtId="0" fontId="10" fillId="13" borderId="23"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69" xfId="0" applyFont="1" applyFill="1" applyBorder="1" applyAlignment="1">
      <alignment horizontal="center" vertical="center"/>
    </xf>
    <xf numFmtId="0" fontId="0" fillId="13" borderId="12" xfId="0" applyFont="1" applyFill="1" applyBorder="1" applyAlignment="1">
      <alignment horizontal="center" vertical="center"/>
    </xf>
    <xf numFmtId="0" fontId="97" fillId="0" borderId="29" xfId="0" applyNumberFormat="1" applyFont="1" applyFill="1" applyBorder="1" applyAlignment="1" applyProtection="1">
      <alignment horizontal="center" vertical="center"/>
      <protection locked="0"/>
    </xf>
    <xf numFmtId="38" fontId="28" fillId="0" borderId="28" xfId="49" applyFont="1" applyFill="1" applyBorder="1" applyAlignment="1">
      <alignment horizontal="left" vertical="center"/>
    </xf>
    <xf numFmtId="38" fontId="28" fillId="0" borderId="29" xfId="49" applyFont="1" applyFill="1" applyBorder="1" applyAlignment="1">
      <alignment horizontal="left" vertical="center"/>
    </xf>
    <xf numFmtId="38" fontId="11" fillId="13" borderId="29" xfId="49" applyFont="1" applyFill="1" applyBorder="1" applyAlignment="1">
      <alignment horizontal="right" vertical="center"/>
    </xf>
    <xf numFmtId="0" fontId="97" fillId="0" borderId="22" xfId="0" applyNumberFormat="1" applyFont="1" applyFill="1" applyBorder="1" applyAlignment="1" applyProtection="1">
      <alignment horizontal="center" vertical="center"/>
      <protection locked="0"/>
    </xf>
    <xf numFmtId="0" fontId="97" fillId="0" borderId="29" xfId="0" applyNumberFormat="1" applyFont="1" applyFill="1" applyBorder="1" applyAlignment="1" applyProtection="1">
      <alignment horizontal="center" vertical="center"/>
      <protection/>
    </xf>
    <xf numFmtId="0" fontId="11" fillId="0" borderId="31" xfId="0" applyFont="1" applyFill="1" applyBorder="1" applyAlignment="1">
      <alignment vertical="center"/>
    </xf>
    <xf numFmtId="0" fontId="11" fillId="0" borderId="24" xfId="0" applyFont="1" applyFill="1" applyBorder="1" applyAlignment="1">
      <alignment vertical="center"/>
    </xf>
    <xf numFmtId="0" fontId="11" fillId="0" borderId="70" xfId="0" applyFont="1" applyFill="1" applyBorder="1" applyAlignment="1">
      <alignment vertical="center"/>
    </xf>
    <xf numFmtId="0" fontId="11" fillId="0" borderId="20" xfId="0" applyFont="1" applyFill="1" applyBorder="1" applyAlignment="1">
      <alignment vertical="center"/>
    </xf>
    <xf numFmtId="0" fontId="11" fillId="0" borderId="25" xfId="0" applyFont="1" applyFill="1" applyBorder="1" applyAlignment="1">
      <alignment vertical="center"/>
    </xf>
    <xf numFmtId="0" fontId="11" fillId="0" borderId="71" xfId="0" applyFont="1" applyFill="1" applyBorder="1" applyAlignment="1">
      <alignment vertical="center"/>
    </xf>
    <xf numFmtId="0" fontId="12" fillId="0" borderId="26" xfId="0" applyFont="1" applyBorder="1" applyAlignment="1">
      <alignment horizontal="right"/>
    </xf>
    <xf numFmtId="0" fontId="12" fillId="0" borderId="54" xfId="0" applyFont="1" applyBorder="1" applyAlignment="1">
      <alignment horizontal="right"/>
    </xf>
    <xf numFmtId="0" fontId="11" fillId="0" borderId="25" xfId="0" applyFont="1" applyBorder="1" applyAlignment="1">
      <alignment vertical="center" wrapText="1"/>
    </xf>
    <xf numFmtId="0" fontId="11" fillId="0" borderId="54" xfId="0" applyFont="1" applyBorder="1" applyAlignment="1">
      <alignment vertical="center" wrapText="1"/>
    </xf>
    <xf numFmtId="0" fontId="11" fillId="0" borderId="72" xfId="0" applyFont="1" applyFill="1" applyBorder="1" applyAlignment="1">
      <alignment vertical="center"/>
    </xf>
    <xf numFmtId="0" fontId="11" fillId="0" borderId="73" xfId="0" applyFont="1" applyFill="1" applyBorder="1" applyAlignment="1">
      <alignment vertical="center"/>
    </xf>
    <xf numFmtId="0" fontId="97" fillId="0" borderId="22" xfId="0" applyNumberFormat="1" applyFont="1" applyFill="1" applyBorder="1" applyAlignment="1" applyProtection="1">
      <alignment horizontal="right" vertical="center"/>
      <protection/>
    </xf>
    <xf numFmtId="38" fontId="11" fillId="13" borderId="38" xfId="49" applyFont="1" applyFill="1" applyBorder="1" applyAlignment="1">
      <alignment horizontal="right" vertical="center"/>
    </xf>
    <xf numFmtId="38" fontId="0" fillId="13" borderId="22" xfId="49" applyFont="1" applyFill="1" applyBorder="1" applyAlignment="1">
      <alignment horizontal="right" vertical="center"/>
    </xf>
    <xf numFmtId="0" fontId="11" fillId="13" borderId="12" xfId="0" applyFont="1" applyFill="1" applyBorder="1" applyAlignment="1">
      <alignment horizontal="center" vertical="center"/>
    </xf>
    <xf numFmtId="0" fontId="12" fillId="0" borderId="65" xfId="0" applyFont="1" applyBorder="1" applyAlignment="1">
      <alignment horizontal="center" vertical="center"/>
    </xf>
    <xf numFmtId="0" fontId="12" fillId="0" borderId="12" xfId="0" applyFont="1" applyBorder="1" applyAlignment="1">
      <alignment horizontal="center" vertical="center"/>
    </xf>
    <xf numFmtId="0" fontId="12" fillId="0" borderId="26" xfId="0" applyFont="1" applyBorder="1" applyAlignment="1">
      <alignment horizontal="right" shrinkToFit="1"/>
    </xf>
    <xf numFmtId="0" fontId="12" fillId="0" borderId="17" xfId="0" applyFont="1" applyBorder="1" applyAlignment="1">
      <alignment horizontal="right" shrinkToFit="1"/>
    </xf>
    <xf numFmtId="0" fontId="11" fillId="0" borderId="31" xfId="0" applyFont="1" applyBorder="1" applyAlignment="1">
      <alignment vertical="center" wrapText="1" shrinkToFit="1"/>
    </xf>
    <xf numFmtId="0" fontId="11" fillId="0" borderId="24" xfId="0" applyFont="1" applyBorder="1" applyAlignment="1">
      <alignment vertical="center" wrapText="1" shrinkToFit="1"/>
    </xf>
    <xf numFmtId="0" fontId="11" fillId="0" borderId="26" xfId="0" applyFont="1" applyBorder="1" applyAlignment="1">
      <alignment vertical="center" wrapText="1" shrinkToFit="1"/>
    </xf>
    <xf numFmtId="0" fontId="11" fillId="0" borderId="15" xfId="0" applyFont="1" applyBorder="1" applyAlignment="1">
      <alignment vertical="center" wrapText="1" shrinkToFit="1"/>
    </xf>
    <xf numFmtId="0" fontId="11" fillId="0" borderId="0" xfId="0" applyFont="1" applyBorder="1" applyAlignment="1">
      <alignment vertical="center" wrapText="1" shrinkToFit="1"/>
    </xf>
    <xf numFmtId="0" fontId="11" fillId="0" borderId="16" xfId="0" applyFont="1" applyBorder="1" applyAlignment="1">
      <alignment vertical="center" wrapText="1" shrinkToFit="1"/>
    </xf>
    <xf numFmtId="38" fontId="11" fillId="13" borderId="24" xfId="49" applyFont="1" applyFill="1" applyBorder="1" applyAlignment="1">
      <alignment vertical="center" wrapText="1" shrinkToFit="1"/>
    </xf>
    <xf numFmtId="38" fontId="11" fillId="13" borderId="27" xfId="49" applyFont="1" applyFill="1" applyBorder="1" applyAlignment="1">
      <alignment vertical="center" wrapText="1" shrinkToFit="1"/>
    </xf>
    <xf numFmtId="0" fontId="11" fillId="0" borderId="31" xfId="0" applyFont="1" applyBorder="1" applyAlignment="1">
      <alignment vertical="center"/>
    </xf>
    <xf numFmtId="0" fontId="11" fillId="0" borderId="24" xfId="0" applyFont="1" applyBorder="1" applyAlignment="1">
      <alignment vertical="center"/>
    </xf>
    <xf numFmtId="0" fontId="11" fillId="0" borderId="26" xfId="0" applyFont="1" applyBorder="1" applyAlignment="1">
      <alignment vertical="center"/>
    </xf>
    <xf numFmtId="38" fontId="11" fillId="0" borderId="24" xfId="49" applyFont="1" applyBorder="1" applyAlignment="1">
      <alignment vertical="center"/>
    </xf>
    <xf numFmtId="38" fontId="11" fillId="0" borderId="25" xfId="49" applyFont="1" applyBorder="1" applyAlignment="1">
      <alignment vertical="center"/>
    </xf>
    <xf numFmtId="0" fontId="11" fillId="0" borderId="74" xfId="0" applyFont="1" applyBorder="1" applyAlignment="1">
      <alignment vertical="center" wrapText="1"/>
    </xf>
    <xf numFmtId="0" fontId="11" fillId="0" borderId="35" xfId="0" applyFont="1" applyBorder="1" applyAlignment="1">
      <alignment vertical="center" wrapText="1"/>
    </xf>
    <xf numFmtId="0" fontId="11" fillId="0" borderId="14" xfId="0" applyFont="1" applyBorder="1" applyAlignment="1">
      <alignment vertical="center" wrapText="1"/>
    </xf>
    <xf numFmtId="0" fontId="11" fillId="0" borderId="15" xfId="0" applyFont="1" applyBorder="1" applyAlignment="1">
      <alignment vertical="center" wrapText="1"/>
    </xf>
    <xf numFmtId="0" fontId="11" fillId="0" borderId="0" xfId="0" applyFont="1" applyBorder="1" applyAlignment="1">
      <alignment vertical="center" wrapText="1"/>
    </xf>
    <xf numFmtId="0" fontId="11" fillId="0" borderId="16" xfId="0" applyFont="1" applyBorder="1" applyAlignment="1">
      <alignment vertical="center" wrapText="1"/>
    </xf>
    <xf numFmtId="38" fontId="11" fillId="13" borderId="35" xfId="49" applyFont="1" applyFill="1" applyBorder="1" applyAlignment="1">
      <alignment vertical="center" wrapText="1"/>
    </xf>
    <xf numFmtId="38" fontId="11" fillId="13" borderId="27" xfId="49" applyFont="1" applyFill="1" applyBorder="1" applyAlignment="1">
      <alignment vertical="center" wrapText="1"/>
    </xf>
    <xf numFmtId="0" fontId="12" fillId="0" borderId="14" xfId="0" applyFont="1" applyBorder="1" applyAlignment="1">
      <alignment horizontal="right" shrinkToFit="1"/>
    </xf>
    <xf numFmtId="0" fontId="11" fillId="0" borderId="38" xfId="0" applyFont="1" applyBorder="1" applyAlignment="1">
      <alignment vertical="center"/>
    </xf>
    <xf numFmtId="0" fontId="11" fillId="0" borderId="22" xfId="0" applyFont="1" applyBorder="1" applyAlignment="1">
      <alignment vertical="center"/>
    </xf>
    <xf numFmtId="0" fontId="11" fillId="0" borderId="23" xfId="0" applyFont="1" applyBorder="1" applyAlignment="1">
      <alignment vertical="center"/>
    </xf>
    <xf numFmtId="38" fontId="11" fillId="13" borderId="22" xfId="49" applyFont="1" applyFill="1" applyBorder="1" applyAlignment="1">
      <alignment vertical="center"/>
    </xf>
    <xf numFmtId="0" fontId="11" fillId="0" borderId="67" xfId="0" applyFont="1" applyBorder="1" applyAlignment="1">
      <alignment vertical="center" shrinkToFit="1"/>
    </xf>
    <xf numFmtId="0" fontId="11" fillId="0" borderId="12" xfId="0" applyFont="1" applyBorder="1" applyAlignment="1">
      <alignment vertical="center" shrinkToFit="1"/>
    </xf>
    <xf numFmtId="0" fontId="11" fillId="0" borderId="13" xfId="0" applyFont="1" applyBorder="1" applyAlignment="1">
      <alignment vertical="center" shrinkToFit="1"/>
    </xf>
    <xf numFmtId="38" fontId="11" fillId="0" borderId="12" xfId="49" applyFont="1" applyFill="1" applyBorder="1" applyAlignment="1">
      <alignment vertical="center" shrinkToFit="1"/>
    </xf>
    <xf numFmtId="0" fontId="11" fillId="0" borderId="75" xfId="0" applyFont="1" applyBorder="1" applyAlignment="1">
      <alignment vertical="center"/>
    </xf>
    <xf numFmtId="38" fontId="11" fillId="0" borderId="33" xfId="49" applyFont="1" applyFill="1" applyBorder="1" applyAlignment="1">
      <alignment vertical="center"/>
    </xf>
    <xf numFmtId="0" fontId="12" fillId="0" borderId="42" xfId="0" applyFont="1" applyFill="1" applyBorder="1" applyAlignment="1">
      <alignment horizontal="center" vertical="center"/>
    </xf>
    <xf numFmtId="0" fontId="12" fillId="0" borderId="76" xfId="0" applyFont="1" applyFill="1" applyBorder="1" applyAlignment="1">
      <alignment horizontal="center" vertical="center"/>
    </xf>
    <xf numFmtId="0" fontId="11" fillId="0" borderId="31" xfId="0" applyFont="1" applyBorder="1" applyAlignment="1">
      <alignment horizontal="left" vertical="center" shrinkToFit="1"/>
    </xf>
    <xf numFmtId="0" fontId="11" fillId="0" borderId="24" xfId="0" applyFont="1" applyBorder="1" applyAlignment="1">
      <alignment horizontal="left" vertical="center" shrinkToFit="1"/>
    </xf>
    <xf numFmtId="0" fontId="11" fillId="0" borderId="77" xfId="0" applyFont="1" applyBorder="1" applyAlignment="1">
      <alignment horizontal="left" vertical="center" shrinkToFit="1"/>
    </xf>
    <xf numFmtId="0" fontId="11" fillId="0" borderId="27" xfId="0" applyFont="1" applyBorder="1" applyAlignment="1">
      <alignment horizontal="left" vertical="center" shrinkToFit="1"/>
    </xf>
    <xf numFmtId="186" fontId="11" fillId="0" borderId="24" xfId="49" applyNumberFormat="1" applyFont="1" applyFill="1" applyBorder="1" applyAlignment="1">
      <alignment vertical="center" shrinkToFit="1"/>
    </xf>
    <xf numFmtId="38" fontId="11" fillId="0" borderId="27" xfId="49" applyFont="1" applyBorder="1" applyAlignment="1">
      <alignment vertical="center" shrinkToFit="1"/>
    </xf>
    <xf numFmtId="38" fontId="11" fillId="37" borderId="27" xfId="49" applyFont="1" applyFill="1" applyBorder="1" applyAlignment="1">
      <alignment vertical="center" shrinkToFit="1"/>
    </xf>
    <xf numFmtId="0" fontId="11" fillId="0" borderId="68" xfId="0" applyFont="1" applyBorder="1" applyAlignment="1">
      <alignment vertical="center"/>
    </xf>
    <xf numFmtId="38" fontId="11" fillId="0" borderId="22" xfId="49" applyFont="1" applyBorder="1" applyAlignment="1">
      <alignment vertical="center"/>
    </xf>
    <xf numFmtId="0" fontId="11" fillId="0" borderId="68" xfId="0" applyFont="1" applyBorder="1" applyAlignment="1">
      <alignment horizontal="left" vertical="center"/>
    </xf>
    <xf numFmtId="0" fontId="11" fillId="0" borderId="22" xfId="0" applyFont="1" applyBorder="1" applyAlignment="1">
      <alignment horizontal="left" vertical="center"/>
    </xf>
    <xf numFmtId="38" fontId="11" fillId="0" borderId="22" xfId="49" applyFont="1" applyFill="1" applyBorder="1" applyAlignment="1">
      <alignment vertical="center"/>
    </xf>
    <xf numFmtId="0" fontId="11" fillId="0" borderId="24" xfId="0" applyFont="1" applyBorder="1" applyAlignment="1">
      <alignment vertical="top"/>
    </xf>
    <xf numFmtId="0" fontId="12" fillId="34" borderId="42" xfId="0" applyFont="1" applyFill="1" applyBorder="1" applyAlignment="1">
      <alignment horizontal="center" vertical="center"/>
    </xf>
    <xf numFmtId="0" fontId="12" fillId="34" borderId="19" xfId="0" applyFont="1" applyFill="1" applyBorder="1" applyAlignment="1">
      <alignment horizontal="center" vertical="center"/>
    </xf>
    <xf numFmtId="0" fontId="12" fillId="34" borderId="69" xfId="0" applyFont="1" applyFill="1" applyBorder="1" applyAlignment="1">
      <alignment horizontal="center" vertical="center"/>
    </xf>
    <xf numFmtId="0" fontId="11" fillId="34" borderId="31" xfId="0" applyFont="1" applyFill="1" applyBorder="1" applyAlignment="1">
      <alignment vertical="center" wrapText="1"/>
    </xf>
    <xf numFmtId="0" fontId="11" fillId="34" borderId="24" xfId="0" applyFont="1" applyFill="1" applyBorder="1" applyAlignment="1">
      <alignment vertical="center" wrapText="1"/>
    </xf>
    <xf numFmtId="0" fontId="11" fillId="34" borderId="26" xfId="0" applyFont="1" applyFill="1" applyBorder="1" applyAlignment="1">
      <alignment vertical="center" wrapText="1"/>
    </xf>
    <xf numFmtId="0" fontId="11" fillId="34" borderId="15" xfId="0" applyFont="1" applyFill="1" applyBorder="1" applyAlignment="1">
      <alignment vertical="center" wrapText="1"/>
    </xf>
    <xf numFmtId="0" fontId="11" fillId="34" borderId="0" xfId="0" applyFont="1" applyFill="1" applyBorder="1" applyAlignment="1">
      <alignment vertical="center" wrapText="1"/>
    </xf>
    <xf numFmtId="0" fontId="11" fillId="34" borderId="16" xfId="0" applyFont="1" applyFill="1" applyBorder="1" applyAlignment="1">
      <alignment vertical="center" wrapText="1"/>
    </xf>
    <xf numFmtId="181" fontId="105" fillId="34" borderId="24" xfId="49" applyNumberFormat="1" applyFont="1" applyFill="1" applyBorder="1" applyAlignment="1">
      <alignment vertical="center" wrapText="1"/>
    </xf>
    <xf numFmtId="181" fontId="105" fillId="34" borderId="0" xfId="49" applyNumberFormat="1" applyFont="1" applyFill="1" applyBorder="1" applyAlignment="1">
      <alignment vertical="center" wrapText="1"/>
    </xf>
    <xf numFmtId="181" fontId="105" fillId="34" borderId="25" xfId="49" applyNumberFormat="1" applyFont="1" applyFill="1" applyBorder="1" applyAlignment="1">
      <alignment vertical="center" wrapText="1"/>
    </xf>
    <xf numFmtId="0" fontId="11" fillId="34" borderId="26" xfId="0" applyFont="1" applyFill="1" applyBorder="1" applyAlignment="1">
      <alignment horizontal="right"/>
    </xf>
    <xf numFmtId="0" fontId="11" fillId="34" borderId="16" xfId="0" applyFont="1" applyFill="1" applyBorder="1" applyAlignment="1">
      <alignment horizontal="right"/>
    </xf>
    <xf numFmtId="0" fontId="11" fillId="34" borderId="54" xfId="0" applyFont="1" applyFill="1" applyBorder="1" applyAlignment="1">
      <alignment horizontal="right"/>
    </xf>
    <xf numFmtId="0" fontId="28" fillId="34" borderId="20" xfId="0" applyFont="1" applyFill="1" applyBorder="1" applyAlignment="1">
      <alignment vertical="center" wrapText="1"/>
    </xf>
    <xf numFmtId="0" fontId="28" fillId="34" borderId="25" xfId="0" applyFont="1" applyFill="1" applyBorder="1" applyAlignment="1">
      <alignment vertical="center" wrapText="1"/>
    </xf>
    <xf numFmtId="0" fontId="28" fillId="34" borderId="54" xfId="0" applyFont="1" applyFill="1" applyBorder="1" applyAlignment="1">
      <alignment vertical="center" wrapText="1"/>
    </xf>
    <xf numFmtId="0" fontId="10" fillId="0" borderId="0" xfId="0" applyFont="1" applyBorder="1" applyAlignment="1">
      <alignment horizontal="distributed" vertical="center"/>
    </xf>
    <xf numFmtId="0" fontId="10" fillId="0" borderId="0" xfId="0" applyFont="1" applyFill="1" applyBorder="1" applyAlignment="1">
      <alignment horizontal="center" vertical="center"/>
    </xf>
    <xf numFmtId="0" fontId="12" fillId="0" borderId="42" xfId="0" applyFont="1" applyBorder="1" applyAlignment="1">
      <alignment horizontal="center" vertical="center"/>
    </xf>
    <xf numFmtId="0" fontId="12" fillId="0" borderId="19" xfId="0" applyFont="1" applyBorder="1" applyAlignment="1">
      <alignment horizontal="center" vertical="center"/>
    </xf>
    <xf numFmtId="0" fontId="12" fillId="0" borderId="69" xfId="0" applyFont="1" applyBorder="1" applyAlignment="1">
      <alignment horizontal="center" vertical="center"/>
    </xf>
    <xf numFmtId="0" fontId="11" fillId="0" borderId="31" xfId="0" applyFont="1" applyFill="1" applyBorder="1" applyAlignment="1">
      <alignment vertical="center" wrapText="1"/>
    </xf>
    <xf numFmtId="0" fontId="11" fillId="0" borderId="24" xfId="0" applyFont="1" applyFill="1" applyBorder="1" applyAlignment="1">
      <alignment vertical="center" wrapText="1"/>
    </xf>
    <xf numFmtId="0" fontId="11" fillId="0" borderId="26" xfId="0" applyFont="1" applyFill="1" applyBorder="1" applyAlignment="1">
      <alignment vertical="center" wrapText="1"/>
    </xf>
    <xf numFmtId="0" fontId="11" fillId="0" borderId="15" xfId="0" applyFont="1" applyFill="1" applyBorder="1" applyAlignment="1">
      <alignment vertical="center" wrapText="1"/>
    </xf>
    <xf numFmtId="0" fontId="11" fillId="0" borderId="0" xfId="0" applyFont="1" applyFill="1" applyBorder="1" applyAlignment="1">
      <alignment vertical="center" wrapText="1"/>
    </xf>
    <xf numFmtId="0" fontId="11" fillId="0" borderId="16" xfId="0" applyFont="1" applyFill="1" applyBorder="1" applyAlignment="1">
      <alignment vertical="center" wrapText="1"/>
    </xf>
    <xf numFmtId="209" fontId="11" fillId="0" borderId="24" xfId="49" applyNumberFormat="1" applyFont="1" applyFill="1" applyBorder="1" applyAlignment="1">
      <alignment horizontal="right" vertical="center" wrapText="1"/>
    </xf>
    <xf numFmtId="209" fontId="11" fillId="0" borderId="0" xfId="49" applyNumberFormat="1" applyFont="1" applyFill="1" applyBorder="1" applyAlignment="1">
      <alignment horizontal="right" vertical="center" wrapText="1"/>
    </xf>
    <xf numFmtId="209" fontId="11" fillId="0" borderId="25" xfId="49" applyNumberFormat="1" applyFont="1" applyFill="1" applyBorder="1" applyAlignment="1">
      <alignment horizontal="right" vertical="center" wrapText="1"/>
    </xf>
    <xf numFmtId="0" fontId="11" fillId="0" borderId="26" xfId="0" applyFont="1" applyBorder="1" applyAlignment="1">
      <alignment horizontal="right"/>
    </xf>
    <xf numFmtId="0" fontId="11" fillId="0" borderId="16" xfId="0" applyFont="1" applyBorder="1" applyAlignment="1">
      <alignment horizontal="right"/>
    </xf>
    <xf numFmtId="0" fontId="11" fillId="0" borderId="54" xfId="0" applyFont="1" applyBorder="1" applyAlignment="1">
      <alignment horizontal="right"/>
    </xf>
    <xf numFmtId="0" fontId="28" fillId="0" borderId="20" xfId="0" applyFont="1" applyFill="1" applyBorder="1" applyAlignment="1">
      <alignment vertical="center" wrapText="1"/>
    </xf>
    <xf numFmtId="0" fontId="28" fillId="0" borderId="25" xfId="0" applyFont="1" applyFill="1" applyBorder="1" applyAlignment="1">
      <alignment vertical="center" wrapText="1"/>
    </xf>
    <xf numFmtId="0" fontId="28" fillId="0" borderId="54" xfId="0" applyFont="1" applyFill="1" applyBorder="1" applyAlignment="1">
      <alignment vertical="center" wrapText="1"/>
    </xf>
    <xf numFmtId="0" fontId="10" fillId="0" borderId="0" xfId="0" applyFont="1" applyFill="1" applyBorder="1" applyAlignment="1">
      <alignment horizontal="distributed"/>
    </xf>
    <xf numFmtId="0" fontId="11" fillId="13" borderId="34" xfId="0" applyFont="1" applyFill="1" applyBorder="1" applyAlignment="1">
      <alignment horizontal="center" vertical="center"/>
    </xf>
    <xf numFmtId="0" fontId="11" fillId="13" borderId="33" xfId="0" applyFont="1" applyFill="1" applyBorder="1" applyAlignment="1">
      <alignment horizontal="center" vertical="center"/>
    </xf>
    <xf numFmtId="0" fontId="11" fillId="13" borderId="61" xfId="0" applyFont="1" applyFill="1" applyBorder="1" applyAlignment="1">
      <alignment horizontal="center" vertical="center"/>
    </xf>
    <xf numFmtId="180" fontId="11" fillId="13" borderId="34" xfId="0" applyNumberFormat="1" applyFont="1" applyFill="1" applyBorder="1" applyAlignment="1">
      <alignment horizontal="center" vertical="center"/>
    </xf>
    <xf numFmtId="180" fontId="11" fillId="13" borderId="33" xfId="0" applyNumberFormat="1" applyFont="1" applyFill="1" applyBorder="1" applyAlignment="1">
      <alignment horizontal="center" vertical="center"/>
    </xf>
    <xf numFmtId="180" fontId="11" fillId="0" borderId="33" xfId="0" applyNumberFormat="1" applyFont="1" applyBorder="1" applyAlignment="1">
      <alignment horizontal="right" vertical="center"/>
    </xf>
    <xf numFmtId="0" fontId="11" fillId="13" borderId="34" xfId="0" applyFont="1" applyFill="1" applyBorder="1" applyAlignment="1">
      <alignment vertical="center" wrapText="1"/>
    </xf>
    <xf numFmtId="0" fontId="11" fillId="13" borderId="33" xfId="0" applyFont="1" applyFill="1" applyBorder="1" applyAlignment="1">
      <alignment vertical="center"/>
    </xf>
    <xf numFmtId="0" fontId="11" fillId="0" borderId="34" xfId="0" applyFont="1" applyBorder="1" applyAlignment="1">
      <alignment horizontal="center" vertical="center"/>
    </xf>
    <xf numFmtId="0" fontId="11" fillId="0" borderId="33" xfId="0" applyFont="1" applyBorder="1" applyAlignment="1">
      <alignment horizontal="center" vertical="center"/>
    </xf>
    <xf numFmtId="0" fontId="11" fillId="0" borderId="61" xfId="0" applyFont="1" applyBorder="1" applyAlignment="1">
      <alignment horizontal="center" vertical="center"/>
    </xf>
    <xf numFmtId="180" fontId="11" fillId="0" borderId="34" xfId="0" applyNumberFormat="1" applyFont="1" applyBorder="1" applyAlignment="1">
      <alignment horizontal="center" vertical="center"/>
    </xf>
    <xf numFmtId="180" fontId="11" fillId="0" borderId="33" xfId="0" applyNumberFormat="1" applyFont="1" applyBorder="1" applyAlignment="1">
      <alignment horizontal="center" vertical="center"/>
    </xf>
    <xf numFmtId="0" fontId="11" fillId="0" borderId="65" xfId="0" applyFont="1" applyBorder="1" applyAlignment="1">
      <alignment horizontal="center" vertical="center"/>
    </xf>
    <xf numFmtId="0" fontId="11" fillId="0" borderId="12" xfId="0" applyFont="1" applyBorder="1" applyAlignment="1">
      <alignment horizontal="center" vertical="center"/>
    </xf>
    <xf numFmtId="0" fontId="11" fillId="0" borderId="78" xfId="0" applyFont="1" applyBorder="1" applyAlignment="1">
      <alignment horizontal="center" vertical="center"/>
    </xf>
    <xf numFmtId="0" fontId="11" fillId="0" borderId="24" xfId="0" applyFont="1" applyBorder="1" applyAlignment="1">
      <alignment horizontal="center" vertical="center"/>
    </xf>
    <xf numFmtId="0" fontId="11" fillId="0" borderId="65"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0" xfId="0" applyFont="1" applyFill="1" applyBorder="1" applyAlignment="1">
      <alignment horizontal="center" vertical="center" shrinkToFit="1"/>
    </xf>
    <xf numFmtId="0" fontId="11" fillId="0" borderId="34" xfId="0" applyFont="1" applyFill="1" applyBorder="1" applyAlignment="1">
      <alignment horizontal="left" vertical="center" shrinkToFit="1"/>
    </xf>
    <xf numFmtId="0" fontId="11" fillId="0" borderId="33" xfId="0" applyFont="1" applyFill="1" applyBorder="1" applyAlignment="1">
      <alignment horizontal="left" vertical="center" shrinkToFit="1"/>
    </xf>
    <xf numFmtId="0" fontId="11" fillId="0" borderId="61" xfId="0" applyFont="1" applyFill="1" applyBorder="1" applyAlignment="1">
      <alignment horizontal="left" vertical="center" shrinkToFit="1"/>
    </xf>
    <xf numFmtId="0" fontId="109" fillId="0" borderId="0" xfId="67" applyFont="1" applyAlignment="1">
      <alignment horizontal="left" vertical="center" wrapText="1" shrinkToFit="1"/>
      <protection/>
    </xf>
    <xf numFmtId="185" fontId="97" fillId="0" borderId="0" xfId="67" applyNumberFormat="1" applyFont="1" applyBorder="1" applyAlignment="1" applyProtection="1">
      <alignment horizontal="left" vertical="top" wrapText="1"/>
      <protection/>
    </xf>
    <xf numFmtId="0" fontId="11" fillId="0" borderId="34" xfId="0" applyFont="1" applyBorder="1" applyAlignment="1">
      <alignment vertical="center" wrapText="1"/>
    </xf>
    <xf numFmtId="0" fontId="11" fillId="13" borderId="38" xfId="0" applyFont="1" applyFill="1" applyBorder="1" applyAlignment="1">
      <alignment vertical="center" wrapText="1"/>
    </xf>
    <xf numFmtId="0" fontId="11" fillId="13" borderId="22" xfId="0" applyFont="1" applyFill="1" applyBorder="1" applyAlignment="1">
      <alignment vertical="center"/>
    </xf>
    <xf numFmtId="0" fontId="11" fillId="13" borderId="38" xfId="0" applyFont="1" applyFill="1" applyBorder="1" applyAlignment="1">
      <alignment horizontal="center" vertical="center"/>
    </xf>
    <xf numFmtId="0" fontId="11" fillId="13" borderId="22" xfId="0" applyFont="1" applyFill="1" applyBorder="1" applyAlignment="1">
      <alignment horizontal="center" vertical="center"/>
    </xf>
    <xf numFmtId="0" fontId="11" fillId="13" borderId="79" xfId="0" applyFont="1" applyFill="1" applyBorder="1" applyAlignment="1">
      <alignment horizontal="center" vertical="center"/>
    </xf>
    <xf numFmtId="180" fontId="11" fillId="13" borderId="38" xfId="0" applyNumberFormat="1" applyFont="1" applyFill="1" applyBorder="1" applyAlignment="1">
      <alignment horizontal="center" vertical="center"/>
    </xf>
    <xf numFmtId="180" fontId="11" fillId="13" borderId="22" xfId="0" applyNumberFormat="1" applyFont="1" applyFill="1" applyBorder="1" applyAlignment="1">
      <alignment horizontal="center" vertical="center"/>
    </xf>
    <xf numFmtId="180" fontId="11" fillId="0" borderId="22" xfId="0" applyNumberFormat="1" applyFont="1" applyBorder="1" applyAlignment="1">
      <alignment horizontal="right" vertical="center"/>
    </xf>
    <xf numFmtId="0" fontId="11" fillId="0" borderId="59" xfId="0" applyFont="1" applyBorder="1" applyAlignment="1">
      <alignment vertical="center" wrapText="1"/>
    </xf>
    <xf numFmtId="0" fontId="11" fillId="0" borderId="27" xfId="0" applyFont="1" applyBorder="1" applyAlignment="1">
      <alignment vertical="center"/>
    </xf>
    <xf numFmtId="0" fontId="11" fillId="0" borderId="59" xfId="0" applyFont="1" applyBorder="1" applyAlignment="1">
      <alignment horizontal="center" vertical="center"/>
    </xf>
    <xf numFmtId="0" fontId="11" fillId="0" borderId="27" xfId="0" applyFont="1" applyBorder="1" applyAlignment="1">
      <alignment horizontal="center" vertical="center"/>
    </xf>
    <xf numFmtId="0" fontId="11" fillId="0" borderId="60" xfId="0" applyFont="1" applyBorder="1" applyAlignment="1">
      <alignment horizontal="center" vertical="center"/>
    </xf>
    <xf numFmtId="180" fontId="11" fillId="0" borderId="59" xfId="0" applyNumberFormat="1" applyFont="1" applyBorder="1" applyAlignment="1">
      <alignment horizontal="center" vertical="center"/>
    </xf>
    <xf numFmtId="180" fontId="11" fillId="0" borderId="27" xfId="0" applyNumberFormat="1" applyFont="1" applyBorder="1" applyAlignment="1">
      <alignment horizontal="center" vertical="center"/>
    </xf>
    <xf numFmtId="180" fontId="11" fillId="0" borderId="27" xfId="0" applyNumberFormat="1" applyFont="1" applyBorder="1" applyAlignment="1">
      <alignment horizontal="right" vertical="center"/>
    </xf>
    <xf numFmtId="0" fontId="11" fillId="0" borderId="38" xfId="0" applyFont="1" applyBorder="1" applyAlignment="1">
      <alignment vertical="center" wrapText="1"/>
    </xf>
    <xf numFmtId="0" fontId="11" fillId="0" borderId="38" xfId="0" applyFont="1" applyBorder="1" applyAlignment="1">
      <alignment horizontal="center" vertical="center"/>
    </xf>
    <xf numFmtId="0" fontId="11" fillId="0" borderId="22" xfId="0" applyFont="1" applyBorder="1" applyAlignment="1">
      <alignment horizontal="center" vertical="center"/>
    </xf>
    <xf numFmtId="0" fontId="11" fillId="0" borderId="79" xfId="0" applyFont="1" applyBorder="1" applyAlignment="1">
      <alignment horizontal="center" vertical="center"/>
    </xf>
    <xf numFmtId="180" fontId="11" fillId="0" borderId="38" xfId="0" applyNumberFormat="1" applyFont="1" applyBorder="1" applyAlignment="1">
      <alignment horizontal="center" vertical="center"/>
    </xf>
    <xf numFmtId="180" fontId="11" fillId="0" borderId="22" xfId="0" applyNumberFormat="1" applyFont="1" applyBorder="1" applyAlignment="1">
      <alignment horizontal="center" vertical="center"/>
    </xf>
    <xf numFmtId="0" fontId="11" fillId="0" borderId="20" xfId="0" applyFont="1" applyBorder="1" applyAlignment="1">
      <alignment horizontal="left" vertical="center"/>
    </xf>
    <xf numFmtId="0" fontId="11" fillId="0" borderId="25" xfId="0" applyFont="1" applyBorder="1" applyAlignment="1">
      <alignment horizontal="left" vertical="center"/>
    </xf>
    <xf numFmtId="0" fontId="11" fillId="0" borderId="71" xfId="0" applyFont="1" applyBorder="1" applyAlignment="1">
      <alignment horizontal="left" vertical="center"/>
    </xf>
    <xf numFmtId="180" fontId="11" fillId="0" borderId="80" xfId="0" applyNumberFormat="1" applyFont="1" applyBorder="1" applyAlignment="1">
      <alignment horizontal="right" vertical="center"/>
    </xf>
    <xf numFmtId="180" fontId="11" fillId="0" borderId="25" xfId="0" applyNumberFormat="1" applyFont="1" applyBorder="1" applyAlignment="1">
      <alignment horizontal="right" vertical="center"/>
    </xf>
    <xf numFmtId="0" fontId="11" fillId="0" borderId="28" xfId="0" applyFont="1" applyFill="1" applyBorder="1" applyAlignment="1">
      <alignment horizontal="center" vertical="center"/>
    </xf>
    <xf numFmtId="0" fontId="11" fillId="0" borderId="29" xfId="0" applyFont="1" applyFill="1" applyBorder="1" applyAlignment="1">
      <alignment horizontal="center" vertical="center"/>
    </xf>
    <xf numFmtId="180" fontId="28" fillId="0" borderId="29" xfId="0" applyNumberFormat="1" applyFont="1" applyFill="1" applyBorder="1" applyAlignment="1">
      <alignment horizontal="left" vertical="center" wrapText="1"/>
    </xf>
    <xf numFmtId="180" fontId="28" fillId="0" borderId="81" xfId="0" applyNumberFormat="1" applyFont="1" applyFill="1" applyBorder="1" applyAlignment="1">
      <alignment horizontal="left" vertical="center" wrapText="1"/>
    </xf>
    <xf numFmtId="180" fontId="0" fillId="0" borderId="82" xfId="0" applyNumberFormat="1" applyFont="1" applyFill="1" applyBorder="1" applyAlignment="1">
      <alignment horizontal="right" vertical="center"/>
    </xf>
    <xf numFmtId="180" fontId="0" fillId="0" borderId="29" xfId="0" applyNumberFormat="1" applyFont="1" applyFill="1" applyBorder="1" applyAlignment="1">
      <alignment horizontal="right" vertical="center"/>
    </xf>
    <xf numFmtId="0" fontId="11" fillId="0" borderId="13" xfId="0" applyFont="1" applyBorder="1" applyAlignment="1">
      <alignment horizontal="center" vertical="center"/>
    </xf>
    <xf numFmtId="0" fontId="11" fillId="13" borderId="59" xfId="0" applyFont="1" applyFill="1" applyBorder="1" applyAlignment="1">
      <alignment horizontal="center" vertical="center"/>
    </xf>
    <xf numFmtId="0" fontId="11" fillId="13" borderId="27" xfId="0" applyFont="1" applyFill="1" applyBorder="1" applyAlignment="1">
      <alignment horizontal="center" vertical="center"/>
    </xf>
    <xf numFmtId="209" fontId="11" fillId="0" borderId="82" xfId="0" applyNumberFormat="1" applyFont="1" applyFill="1" applyBorder="1" applyAlignment="1">
      <alignment horizontal="right" vertical="center"/>
    </xf>
    <xf numFmtId="209" fontId="11" fillId="0" borderId="29" xfId="0" applyNumberFormat="1" applyFont="1" applyFill="1" applyBorder="1" applyAlignment="1">
      <alignment horizontal="right" vertical="center"/>
    </xf>
    <xf numFmtId="0" fontId="97" fillId="0" borderId="67" xfId="66" applyFont="1" applyBorder="1" applyAlignment="1">
      <alignment horizontal="center" vertical="center"/>
      <protection/>
    </xf>
    <xf numFmtId="0" fontId="97" fillId="0" borderId="12" xfId="66" applyFont="1" applyBorder="1" applyAlignment="1">
      <alignment horizontal="center" vertical="center"/>
      <protection/>
    </xf>
    <xf numFmtId="0" fontId="97" fillId="0" borderId="13" xfId="66" applyFont="1" applyBorder="1" applyAlignment="1">
      <alignment horizontal="center" vertical="center"/>
      <protection/>
    </xf>
    <xf numFmtId="0" fontId="11" fillId="13" borderId="75" xfId="66" applyFont="1" applyFill="1" applyBorder="1" applyAlignment="1">
      <alignment horizontal="center" vertical="center"/>
      <protection/>
    </xf>
    <xf numFmtId="0" fontId="11" fillId="13" borderId="33" xfId="66" applyFont="1" applyFill="1" applyBorder="1" applyAlignment="1">
      <alignment horizontal="center" vertical="center"/>
      <protection/>
    </xf>
    <xf numFmtId="0" fontId="11" fillId="13" borderId="49" xfId="66" applyFont="1" applyFill="1" applyBorder="1" applyAlignment="1">
      <alignment horizontal="center" vertical="center"/>
      <protection/>
    </xf>
    <xf numFmtId="0" fontId="11" fillId="13" borderId="68" xfId="66" applyFont="1" applyFill="1" applyBorder="1" applyAlignment="1">
      <alignment horizontal="center" vertical="center"/>
      <protection/>
    </xf>
    <xf numFmtId="0" fontId="11" fillId="13" borderId="22" xfId="66" applyFont="1" applyFill="1" applyBorder="1" applyAlignment="1">
      <alignment horizontal="center" vertical="center"/>
      <protection/>
    </xf>
    <xf numFmtId="0" fontId="11" fillId="13" borderId="23" xfId="66" applyFont="1" applyFill="1" applyBorder="1" applyAlignment="1">
      <alignment horizontal="center" vertical="center"/>
      <protection/>
    </xf>
    <xf numFmtId="0" fontId="10" fillId="0" borderId="78" xfId="0" applyFont="1" applyBorder="1" applyAlignment="1">
      <alignment horizontal="center" vertical="center"/>
    </xf>
    <xf numFmtId="0" fontId="10" fillId="0" borderId="24" xfId="0" applyFont="1" applyBorder="1" applyAlignment="1">
      <alignment horizontal="center" vertical="center"/>
    </xf>
    <xf numFmtId="0" fontId="10" fillId="0" borderId="59" xfId="0" applyFont="1" applyBorder="1" applyAlignment="1">
      <alignment horizontal="center" vertical="center"/>
    </xf>
    <xf numFmtId="0" fontId="10" fillId="0" borderId="27" xfId="0" applyFont="1" applyBorder="1" applyAlignment="1">
      <alignment horizontal="center" vertical="center"/>
    </xf>
    <xf numFmtId="193" fontId="10" fillId="0" borderId="78" xfId="0" applyNumberFormat="1" applyFont="1" applyBorder="1" applyAlignment="1">
      <alignment horizontal="center" vertical="center"/>
    </xf>
    <xf numFmtId="193" fontId="10" fillId="0" borderId="24" xfId="0" applyNumberFormat="1" applyFont="1" applyBorder="1" applyAlignment="1">
      <alignment horizontal="center" vertical="center"/>
    </xf>
    <xf numFmtId="193" fontId="10" fillId="0" borderId="70" xfId="0" applyNumberFormat="1" applyFont="1" applyBorder="1" applyAlignment="1">
      <alignment horizontal="center" vertical="center"/>
    </xf>
    <xf numFmtId="193" fontId="10" fillId="0" borderId="59" xfId="0" applyNumberFormat="1" applyFont="1" applyBorder="1" applyAlignment="1">
      <alignment horizontal="center" vertical="center"/>
    </xf>
    <xf numFmtId="193" fontId="10" fillId="0" borderId="27" xfId="0" applyNumberFormat="1" applyFont="1" applyBorder="1" applyAlignment="1">
      <alignment horizontal="center" vertical="center"/>
    </xf>
    <xf numFmtId="193" fontId="10" fillId="0" borderId="60" xfId="0" applyNumberFormat="1" applyFont="1" applyBorder="1" applyAlignment="1">
      <alignment horizontal="center" vertical="center"/>
    </xf>
    <xf numFmtId="0" fontId="10" fillId="13" borderId="10" xfId="0" applyFont="1" applyFill="1" applyBorder="1" applyAlignment="1">
      <alignment horizontal="center" vertical="center"/>
    </xf>
    <xf numFmtId="193" fontId="10" fillId="13" borderId="10" xfId="0" applyNumberFormat="1" applyFont="1" applyFill="1" applyBorder="1" applyAlignment="1">
      <alignment horizontal="right" vertical="center"/>
    </xf>
    <xf numFmtId="0" fontId="10" fillId="13" borderId="37" xfId="0" applyFont="1" applyFill="1" applyBorder="1" applyAlignment="1">
      <alignment horizontal="center" vertical="center"/>
    </xf>
    <xf numFmtId="193" fontId="10" fillId="13" borderId="37" xfId="0" applyNumberFormat="1" applyFont="1" applyFill="1" applyBorder="1" applyAlignment="1">
      <alignment horizontal="right" vertical="center"/>
    </xf>
    <xf numFmtId="0" fontId="16" fillId="0" borderId="0" xfId="0" applyFont="1" applyAlignment="1">
      <alignment horizontal="center" vertical="center"/>
    </xf>
    <xf numFmtId="0" fontId="10" fillId="0" borderId="10" xfId="0" applyFont="1" applyBorder="1" applyAlignment="1">
      <alignment horizontal="center" vertical="center"/>
    </xf>
    <xf numFmtId="0" fontId="10" fillId="0" borderId="55" xfId="0" applyFont="1" applyBorder="1" applyAlignment="1">
      <alignment horizontal="center" vertical="center"/>
    </xf>
    <xf numFmtId="0" fontId="10" fillId="0" borderId="35" xfId="0" applyFont="1" applyBorder="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10" fillId="0" borderId="0" xfId="0" applyFont="1" applyBorder="1" applyAlignment="1">
      <alignment horizontal="center" vertical="center"/>
    </xf>
    <xf numFmtId="0" fontId="10" fillId="0" borderId="58" xfId="0" applyFont="1" applyBorder="1" applyAlignment="1">
      <alignment horizontal="center" vertical="center"/>
    </xf>
    <xf numFmtId="0" fontId="10" fillId="0" borderId="60" xfId="0" applyFont="1" applyBorder="1" applyAlignment="1">
      <alignment horizontal="center" vertical="center"/>
    </xf>
    <xf numFmtId="0" fontId="10" fillId="0" borderId="55"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60" xfId="0" applyFont="1" applyBorder="1" applyAlignment="1">
      <alignment horizontal="center" vertical="center" wrapText="1"/>
    </xf>
    <xf numFmtId="0" fontId="94" fillId="0" borderId="59" xfId="0" applyFont="1" applyFill="1" applyBorder="1" applyAlignment="1" applyProtection="1">
      <alignment vertical="center" shrinkToFit="1"/>
      <protection/>
    </xf>
    <xf numFmtId="0" fontId="110" fillId="0" borderId="27" xfId="0" applyFont="1" applyFill="1" applyBorder="1" applyAlignment="1">
      <alignment vertical="center" shrinkToFit="1"/>
    </xf>
    <xf numFmtId="196" fontId="94" fillId="0" borderId="77" xfId="0" applyNumberFormat="1" applyFont="1" applyFill="1" applyBorder="1" applyAlignment="1" applyProtection="1">
      <alignment vertical="center"/>
      <protection/>
    </xf>
    <xf numFmtId="196" fontId="110" fillId="0" borderId="27" xfId="0" applyNumberFormat="1" applyFont="1" applyFill="1" applyBorder="1" applyAlignment="1">
      <alignment vertical="center"/>
    </xf>
    <xf numFmtId="196" fontId="110" fillId="0" borderId="17" xfId="0" applyNumberFormat="1" applyFont="1" applyFill="1" applyBorder="1" applyAlignment="1">
      <alignment vertical="center"/>
    </xf>
    <xf numFmtId="0" fontId="10" fillId="0" borderId="67"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horizontal="center" vertical="center"/>
      <protection/>
    </xf>
    <xf numFmtId="0" fontId="10" fillId="0" borderId="13" xfId="0" applyNumberFormat="1" applyFont="1" applyFill="1" applyBorder="1" applyAlignment="1" applyProtection="1">
      <alignment horizontal="center" vertical="center"/>
      <protection/>
    </xf>
    <xf numFmtId="0" fontId="94" fillId="0" borderId="22" xfId="0" applyFont="1" applyFill="1" applyBorder="1" applyAlignment="1" applyProtection="1">
      <alignment vertical="center" shrinkToFit="1"/>
      <protection/>
    </xf>
    <xf numFmtId="195" fontId="94" fillId="0" borderId="68" xfId="0" applyNumberFormat="1" applyFont="1" applyFill="1" applyBorder="1" applyAlignment="1" applyProtection="1">
      <alignment horizontal="right" vertical="center"/>
      <protection/>
    </xf>
    <xf numFmtId="195" fontId="94" fillId="0" borderId="22" xfId="0" applyNumberFormat="1" applyFont="1" applyFill="1" applyBorder="1" applyAlignment="1" applyProtection="1">
      <alignment horizontal="right" vertical="center"/>
      <protection/>
    </xf>
    <xf numFmtId="195" fontId="94" fillId="0" borderId="23" xfId="0" applyNumberFormat="1" applyFont="1" applyFill="1" applyBorder="1" applyAlignment="1" applyProtection="1">
      <alignment horizontal="right" vertical="center"/>
      <protection/>
    </xf>
    <xf numFmtId="195" fontId="10" fillId="13" borderId="74" xfId="0" applyNumberFormat="1" applyFont="1" applyFill="1" applyBorder="1" applyAlignment="1" applyProtection="1">
      <alignment vertical="center"/>
      <protection/>
    </xf>
    <xf numFmtId="195" fontId="0" fillId="13" borderId="35" xfId="0" applyNumberFormat="1" applyFont="1" applyFill="1" applyBorder="1" applyAlignment="1">
      <alignment vertical="center"/>
    </xf>
    <xf numFmtId="195" fontId="0" fillId="13" borderId="14" xfId="0" applyNumberFormat="1" applyFont="1" applyFill="1" applyBorder="1" applyAlignment="1">
      <alignment vertical="center"/>
    </xf>
    <xf numFmtId="195" fontId="10" fillId="0" borderId="28" xfId="0" applyNumberFormat="1" applyFont="1" applyFill="1" applyBorder="1" applyAlignment="1" applyProtection="1">
      <alignment vertical="center"/>
      <protection/>
    </xf>
    <xf numFmtId="195" fontId="0" fillId="0" borderId="29" xfId="0" applyNumberFormat="1" applyFont="1" applyFill="1" applyBorder="1" applyAlignment="1">
      <alignment vertical="center"/>
    </xf>
    <xf numFmtId="195" fontId="0" fillId="0" borderId="30" xfId="0" applyNumberFormat="1" applyFont="1" applyFill="1" applyBorder="1" applyAlignment="1">
      <alignment vertical="center"/>
    </xf>
    <xf numFmtId="0" fontId="94" fillId="0" borderId="33" xfId="0" applyFont="1" applyFill="1" applyBorder="1" applyAlignment="1" applyProtection="1">
      <alignment vertical="center" shrinkToFit="1"/>
      <protection/>
    </xf>
    <xf numFmtId="195" fontId="94" fillId="0" borderId="75" xfId="0" applyNumberFormat="1" applyFont="1" applyFill="1" applyBorder="1" applyAlignment="1" applyProtection="1">
      <alignment vertical="center"/>
      <protection/>
    </xf>
    <xf numFmtId="195" fontId="110" fillId="0" borderId="33" xfId="0" applyNumberFormat="1" applyFont="1" applyFill="1" applyBorder="1" applyAlignment="1">
      <alignment vertical="center"/>
    </xf>
    <xf numFmtId="195" fontId="110" fillId="0" borderId="49" xfId="0" applyNumberFormat="1" applyFont="1" applyFill="1" applyBorder="1" applyAlignment="1">
      <alignment vertical="center"/>
    </xf>
    <xf numFmtId="0" fontId="111" fillId="0" borderId="0" xfId="0" applyFont="1" applyFill="1" applyAlignment="1" applyProtection="1">
      <alignment horizontal="center" vertical="center"/>
      <protection locked="0"/>
    </xf>
    <xf numFmtId="0" fontId="14" fillId="0" borderId="0" xfId="0" applyFont="1" applyFill="1" applyAlignment="1" applyProtection="1">
      <alignment horizontal="center" vertical="center"/>
      <protection locked="0"/>
    </xf>
    <xf numFmtId="0" fontId="94" fillId="28" borderId="25" xfId="0" applyFont="1" applyFill="1" applyBorder="1" applyAlignment="1" applyProtection="1">
      <alignment horizontal="center" vertical="center"/>
      <protection/>
    </xf>
    <xf numFmtId="0" fontId="10" fillId="0" borderId="25" xfId="0" applyFont="1" applyFill="1" applyBorder="1" applyAlignment="1" applyProtection="1">
      <alignment horizontal="center" vertical="center"/>
      <protection/>
    </xf>
    <xf numFmtId="0" fontId="10" fillId="0" borderId="51" xfId="0" applyFont="1" applyFill="1" applyBorder="1" applyAlignment="1" applyProtection="1">
      <alignment horizontal="distributed" vertical="center"/>
      <protection/>
    </xf>
    <xf numFmtId="0" fontId="10" fillId="0" borderId="66" xfId="0" applyFont="1" applyFill="1" applyBorder="1" applyAlignment="1" applyProtection="1">
      <alignment horizontal="distributed" vertical="center"/>
      <protection/>
    </xf>
    <xf numFmtId="0" fontId="10" fillId="0" borderId="45" xfId="0" applyFont="1" applyFill="1" applyBorder="1" applyAlignment="1" applyProtection="1">
      <alignment horizontal="distributed" vertical="center"/>
      <protection/>
    </xf>
    <xf numFmtId="0" fontId="10" fillId="0" borderId="12" xfId="0" applyFont="1" applyFill="1" applyBorder="1" applyAlignment="1" applyProtection="1">
      <alignment vertical="center" shrinkToFit="1"/>
      <protection/>
    </xf>
    <xf numFmtId="0" fontId="10" fillId="0" borderId="13" xfId="0" applyFont="1" applyFill="1" applyBorder="1" applyAlignment="1" applyProtection="1">
      <alignment vertical="center" shrinkToFit="1"/>
      <protection/>
    </xf>
    <xf numFmtId="0" fontId="10" fillId="0" borderId="52" xfId="0" applyFont="1" applyFill="1" applyBorder="1" applyAlignment="1" applyProtection="1">
      <alignment horizontal="distributed" vertical="center"/>
      <protection/>
    </xf>
    <xf numFmtId="0" fontId="10" fillId="0" borderId="10" xfId="0" applyFont="1" applyFill="1" applyBorder="1" applyAlignment="1" applyProtection="1">
      <alignment horizontal="distributed" vertical="center"/>
      <protection/>
    </xf>
    <xf numFmtId="0" fontId="10" fillId="0" borderId="39" xfId="0" applyFont="1" applyFill="1" applyBorder="1" applyAlignment="1" applyProtection="1">
      <alignment horizontal="distributed" vertical="center"/>
      <protection/>
    </xf>
    <xf numFmtId="0" fontId="10" fillId="0" borderId="75" xfId="0" applyFont="1" applyFill="1" applyBorder="1" applyAlignment="1" applyProtection="1">
      <alignment vertical="center" shrinkToFit="1"/>
      <protection/>
    </xf>
    <xf numFmtId="0" fontId="10" fillId="0" borderId="33" xfId="0" applyFont="1" applyFill="1" applyBorder="1" applyAlignment="1" applyProtection="1">
      <alignment vertical="center" shrinkToFit="1"/>
      <protection/>
    </xf>
    <xf numFmtId="0" fontId="10" fillId="0" borderId="49" xfId="0" applyFont="1" applyFill="1" applyBorder="1" applyAlignment="1" applyProtection="1">
      <alignment vertical="center" shrinkToFit="1"/>
      <protection/>
    </xf>
    <xf numFmtId="0" fontId="10" fillId="0" borderId="53" xfId="0" applyFont="1" applyFill="1" applyBorder="1" applyAlignment="1" applyProtection="1">
      <alignment horizontal="distributed" vertical="center"/>
      <protection/>
    </xf>
    <xf numFmtId="0" fontId="10" fillId="0" borderId="37" xfId="0" applyFont="1" applyFill="1" applyBorder="1" applyAlignment="1" applyProtection="1">
      <alignment horizontal="distributed" vertical="center"/>
      <protection/>
    </xf>
    <xf numFmtId="0" fontId="10" fillId="0" borderId="83" xfId="0" applyFont="1" applyFill="1" applyBorder="1" applyAlignment="1" applyProtection="1">
      <alignment horizontal="distributed" vertical="center"/>
      <protection/>
    </xf>
    <xf numFmtId="0" fontId="10" fillId="0" borderId="68" xfId="0" applyFont="1" applyFill="1" applyBorder="1" applyAlignment="1" applyProtection="1">
      <alignment vertical="center" shrinkToFit="1"/>
      <protection/>
    </xf>
    <xf numFmtId="0" fontId="10" fillId="0" borderId="22" xfId="0" applyFont="1" applyFill="1" applyBorder="1" applyAlignment="1" applyProtection="1">
      <alignment vertical="center" shrinkToFit="1"/>
      <protection/>
    </xf>
    <xf numFmtId="0" fontId="10" fillId="0" borderId="23" xfId="0" applyFont="1" applyFill="1" applyBorder="1" applyAlignment="1" applyProtection="1">
      <alignment vertical="center" shrinkToFit="1"/>
      <protection/>
    </xf>
    <xf numFmtId="0" fontId="10" fillId="0" borderId="29" xfId="0" applyFont="1" applyFill="1" applyBorder="1" applyAlignment="1" applyProtection="1">
      <alignment horizontal="center" vertical="center"/>
      <protection/>
    </xf>
    <xf numFmtId="0" fontId="10" fillId="0" borderId="24" xfId="0" applyFont="1" applyFill="1" applyBorder="1" applyAlignment="1" applyProtection="1">
      <alignment horizontal="left" vertical="center" wrapText="1"/>
      <protection/>
    </xf>
    <xf numFmtId="0" fontId="10" fillId="0" borderId="0" xfId="0" applyFont="1" applyFill="1" applyBorder="1" applyAlignment="1" applyProtection="1">
      <alignment horizontal="left" vertical="center" wrapText="1"/>
      <protection/>
    </xf>
    <xf numFmtId="195" fontId="10" fillId="0" borderId="51" xfId="0" applyNumberFormat="1" applyFont="1" applyFill="1" applyBorder="1" applyAlignment="1" applyProtection="1">
      <alignment vertical="center"/>
      <protection/>
    </xf>
    <xf numFmtId="195" fontId="0" fillId="0" borderId="66" xfId="0" applyNumberFormat="1" applyFont="1" applyFill="1" applyBorder="1" applyAlignment="1">
      <alignment vertical="center"/>
    </xf>
    <xf numFmtId="195" fontId="0" fillId="0" borderId="45" xfId="0" applyNumberFormat="1" applyFont="1" applyFill="1" applyBorder="1" applyAlignment="1">
      <alignment vertical="center"/>
    </xf>
    <xf numFmtId="195" fontId="94" fillId="0" borderId="15" xfId="0" applyNumberFormat="1" applyFont="1" applyFill="1" applyBorder="1" applyAlignment="1" applyProtection="1">
      <alignment vertical="center"/>
      <protection/>
    </xf>
    <xf numFmtId="195" fontId="110" fillId="0" borderId="0" xfId="0" applyNumberFormat="1" applyFont="1" applyFill="1" applyBorder="1" applyAlignment="1">
      <alignment vertical="center"/>
    </xf>
    <xf numFmtId="195" fontId="110" fillId="0" borderId="16" xfId="0" applyNumberFormat="1" applyFont="1" applyFill="1" applyBorder="1" applyAlignment="1">
      <alignment vertical="center"/>
    </xf>
    <xf numFmtId="0" fontId="94" fillId="0" borderId="55" xfId="0" applyFont="1" applyFill="1" applyBorder="1" applyAlignment="1" applyProtection="1">
      <alignment vertical="center" shrinkToFit="1"/>
      <protection/>
    </xf>
    <xf numFmtId="0" fontId="110" fillId="0" borderId="35" xfId="0" applyFont="1" applyFill="1" applyBorder="1" applyAlignment="1">
      <alignment vertical="center" shrinkToFit="1"/>
    </xf>
    <xf numFmtId="195" fontId="10" fillId="0" borderId="0" xfId="0" applyNumberFormat="1" applyFont="1" applyFill="1" applyBorder="1" applyAlignment="1" applyProtection="1">
      <alignment vertical="center"/>
      <protection/>
    </xf>
    <xf numFmtId="195" fontId="0" fillId="0" borderId="0" xfId="0" applyNumberFormat="1" applyFont="1" applyFill="1" applyBorder="1" applyAlignment="1">
      <alignment vertical="center"/>
    </xf>
    <xf numFmtId="195" fontId="0" fillId="0" borderId="16" xfId="0" applyNumberFormat="1" applyFont="1" applyFill="1" applyBorder="1" applyAlignment="1">
      <alignment vertical="center"/>
    </xf>
    <xf numFmtId="195" fontId="94" fillId="0" borderId="35" xfId="0" applyNumberFormat="1" applyFont="1" applyFill="1" applyBorder="1" applyAlignment="1" applyProtection="1">
      <alignment vertical="center"/>
      <protection/>
    </xf>
    <xf numFmtId="195" fontId="110" fillId="0" borderId="35" xfId="0" applyNumberFormat="1" applyFont="1" applyFill="1" applyBorder="1" applyAlignment="1">
      <alignment vertical="center"/>
    </xf>
    <xf numFmtId="195" fontId="110" fillId="0" borderId="14" xfId="0" applyNumberFormat="1" applyFont="1" applyFill="1" applyBorder="1" applyAlignment="1">
      <alignment vertical="center"/>
    </xf>
    <xf numFmtId="0" fontId="10" fillId="0" borderId="55" xfId="0" applyFont="1" applyFill="1" applyBorder="1" applyAlignment="1" applyProtection="1">
      <alignment vertical="center" shrinkToFit="1"/>
      <protection/>
    </xf>
    <xf numFmtId="0" fontId="0" fillId="0" borderId="35" xfId="0" applyFont="1" applyFill="1" applyBorder="1" applyAlignment="1">
      <alignment vertical="center" shrinkToFit="1"/>
    </xf>
    <xf numFmtId="0" fontId="0" fillId="0" borderId="14" xfId="0" applyFont="1" applyFill="1" applyBorder="1" applyAlignment="1">
      <alignment vertical="center" shrinkToFit="1"/>
    </xf>
    <xf numFmtId="0" fontId="10" fillId="0" borderId="59" xfId="0" applyFont="1" applyFill="1" applyBorder="1" applyAlignment="1" applyProtection="1">
      <alignment vertical="center" shrinkToFit="1"/>
      <protection/>
    </xf>
    <xf numFmtId="0" fontId="0" fillId="0" borderId="27" xfId="0" applyFont="1" applyFill="1" applyBorder="1" applyAlignment="1">
      <alignment vertical="center" shrinkToFit="1"/>
    </xf>
    <xf numFmtId="0" fontId="0" fillId="0" borderId="17" xfId="0" applyFont="1" applyFill="1" applyBorder="1" applyAlignment="1">
      <alignment vertical="center" shrinkToFit="1"/>
    </xf>
    <xf numFmtId="196" fontId="94" fillId="0" borderId="27" xfId="0" applyNumberFormat="1" applyFont="1" applyFill="1" applyBorder="1" applyAlignment="1" applyProtection="1">
      <alignment vertical="center"/>
      <protection/>
    </xf>
    <xf numFmtId="0" fontId="10" fillId="0" borderId="29" xfId="0" applyFont="1" applyFill="1" applyBorder="1" applyAlignment="1" applyProtection="1">
      <alignment vertical="center" wrapText="1"/>
      <protection/>
    </xf>
    <xf numFmtId="0" fontId="0" fillId="0" borderId="29" xfId="0" applyFont="1" applyFill="1" applyBorder="1" applyAlignment="1">
      <alignment vertical="center" wrapText="1"/>
    </xf>
    <xf numFmtId="0" fontId="0" fillId="0" borderId="30" xfId="0" applyFont="1" applyFill="1" applyBorder="1" applyAlignment="1">
      <alignment vertical="center" wrapText="1"/>
    </xf>
    <xf numFmtId="195" fontId="10" fillId="0" borderId="29" xfId="0" applyNumberFormat="1" applyFont="1" applyFill="1" applyBorder="1" applyAlignment="1" applyProtection="1">
      <alignment vertical="center"/>
      <protection/>
    </xf>
    <xf numFmtId="0" fontId="94" fillId="0" borderId="23" xfId="0" applyFont="1" applyFill="1" applyBorder="1" applyAlignment="1" applyProtection="1">
      <alignment vertical="center" shrinkToFit="1"/>
      <protection/>
    </xf>
    <xf numFmtId="0" fontId="10" fillId="0" borderId="31" xfId="0" applyFont="1" applyFill="1" applyBorder="1" applyAlignment="1" applyProtection="1">
      <alignment vertical="center" wrapText="1"/>
      <protection/>
    </xf>
    <xf numFmtId="0" fontId="0" fillId="0" borderId="20" xfId="0" applyFont="1" applyFill="1" applyBorder="1" applyAlignment="1">
      <alignment vertical="center" wrapText="1"/>
    </xf>
    <xf numFmtId="0" fontId="10" fillId="0" borderId="24" xfId="0" applyFont="1" applyFill="1" applyBorder="1" applyAlignment="1" applyProtection="1">
      <alignment vertical="center" wrapText="1"/>
      <protection/>
    </xf>
    <xf numFmtId="0" fontId="0" fillId="0" borderId="24" xfId="0" applyFont="1" applyFill="1" applyBorder="1" applyAlignment="1">
      <alignment vertical="center" wrapText="1"/>
    </xf>
    <xf numFmtId="0" fontId="0" fillId="0" borderId="26" xfId="0" applyFont="1" applyFill="1" applyBorder="1" applyAlignment="1">
      <alignment vertical="center" wrapText="1"/>
    </xf>
    <xf numFmtId="0" fontId="0" fillId="0" borderId="25" xfId="0" applyFont="1" applyFill="1" applyBorder="1" applyAlignment="1">
      <alignment vertical="center" wrapText="1"/>
    </xf>
    <xf numFmtId="0" fontId="0" fillId="0" borderId="54" xfId="0" applyFont="1" applyFill="1" applyBorder="1" applyAlignment="1">
      <alignment vertical="center" wrapText="1"/>
    </xf>
    <xf numFmtId="0" fontId="10" fillId="13" borderId="24" xfId="0" applyFont="1" applyFill="1" applyBorder="1" applyAlignment="1" applyProtection="1">
      <alignment horizontal="center" vertical="center" wrapText="1"/>
      <protection/>
    </xf>
    <xf numFmtId="0" fontId="0" fillId="13" borderId="24" xfId="0" applyFont="1" applyFill="1" applyBorder="1" applyAlignment="1">
      <alignment horizontal="center" vertical="center" wrapText="1"/>
    </xf>
    <xf numFmtId="0" fontId="0" fillId="13" borderId="26" xfId="0" applyFont="1" applyFill="1" applyBorder="1" applyAlignment="1">
      <alignment horizontal="center" vertical="center" wrapText="1"/>
    </xf>
    <xf numFmtId="0" fontId="0" fillId="13" borderId="25" xfId="0" applyFont="1" applyFill="1" applyBorder="1" applyAlignment="1">
      <alignment horizontal="center" vertical="center" wrapText="1"/>
    </xf>
    <xf numFmtId="0" fontId="0" fillId="13" borderId="54" xfId="0" applyFont="1" applyFill="1" applyBorder="1" applyAlignment="1">
      <alignment horizontal="center" vertical="center" wrapText="1"/>
    </xf>
    <xf numFmtId="0" fontId="10" fillId="0" borderId="33" xfId="0" applyFont="1" applyFill="1" applyBorder="1" applyAlignment="1" applyProtection="1">
      <alignment horizontal="distributed" vertical="center"/>
      <protection/>
    </xf>
    <xf numFmtId="0" fontId="10" fillId="0" borderId="33" xfId="0" applyFont="1" applyFill="1" applyBorder="1" applyAlignment="1" applyProtection="1">
      <alignment horizontal="center" vertical="center" shrinkToFit="1"/>
      <protection locked="0"/>
    </xf>
    <xf numFmtId="0" fontId="0" fillId="0" borderId="20" xfId="0" applyFont="1" applyFill="1" applyBorder="1" applyAlignment="1">
      <alignment vertical="center"/>
    </xf>
    <xf numFmtId="195" fontId="10" fillId="0" borderId="24" xfId="0" applyNumberFormat="1" applyFont="1" applyFill="1" applyBorder="1" applyAlignment="1" applyProtection="1">
      <alignment horizontal="center" vertical="center" wrapText="1"/>
      <protection/>
    </xf>
    <xf numFmtId="0" fontId="0" fillId="0" borderId="24"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94" fillId="0" borderId="0" xfId="0" applyFont="1" applyFill="1" applyAlignment="1" applyProtection="1">
      <alignment horizontal="center" vertical="center" shrinkToFit="1"/>
      <protection locked="0"/>
    </xf>
    <xf numFmtId="0" fontId="10" fillId="0" borderId="0" xfId="0" applyFont="1" applyFill="1" applyAlignment="1" applyProtection="1">
      <alignment horizontal="center" vertical="center" shrinkToFit="1"/>
      <protection locked="0"/>
    </xf>
    <xf numFmtId="0" fontId="10" fillId="0" borderId="27" xfId="0" applyFont="1" applyFill="1" applyBorder="1" applyAlignment="1" applyProtection="1">
      <alignment horizontal="distributed" vertical="center"/>
      <protection/>
    </xf>
    <xf numFmtId="0" fontId="10" fillId="0" borderId="27" xfId="0" applyFont="1" applyFill="1" applyBorder="1" applyAlignment="1" applyProtection="1">
      <alignment horizontal="center" vertical="center" shrinkToFit="1"/>
      <protection locked="0"/>
    </xf>
    <xf numFmtId="0" fontId="37" fillId="0" borderId="84" xfId="0" applyFont="1" applyBorder="1" applyAlignment="1">
      <alignment horizontal="center" vertical="center" wrapText="1"/>
    </xf>
    <xf numFmtId="0" fontId="37" fillId="0" borderId="46" xfId="0" applyFont="1" applyBorder="1" applyAlignment="1">
      <alignment horizontal="center" vertical="center" wrapText="1"/>
    </xf>
    <xf numFmtId="0" fontId="37" fillId="0" borderId="36" xfId="0" applyFont="1" applyBorder="1" applyAlignment="1">
      <alignment horizontal="center" vertical="center" wrapText="1"/>
    </xf>
    <xf numFmtId="0" fontId="36" fillId="0" borderId="28" xfId="69" applyFont="1" applyFill="1" applyBorder="1" applyAlignment="1" applyProtection="1">
      <alignment horizontal="center" vertical="center"/>
      <protection/>
    </xf>
    <xf numFmtId="0" fontId="36" fillId="0" borderId="29" xfId="69" applyFont="1" applyFill="1" applyBorder="1" applyAlignment="1" applyProtection="1">
      <alignment horizontal="center" vertical="center"/>
      <protection/>
    </xf>
    <xf numFmtId="0" fontId="36" fillId="0" borderId="30" xfId="69" applyFont="1" applyFill="1" applyBorder="1" applyAlignment="1" applyProtection="1">
      <alignment horizontal="center" vertical="center"/>
      <protection/>
    </xf>
    <xf numFmtId="199" fontId="41" fillId="0" borderId="37" xfId="74" applyNumberFormat="1" applyFont="1" applyFill="1" applyBorder="1" applyAlignment="1" applyProtection="1">
      <alignment horizontal="center" vertical="center" shrinkToFit="1"/>
      <protection locked="0"/>
    </xf>
    <xf numFmtId="199" fontId="41" fillId="0" borderId="83" xfId="74" applyNumberFormat="1" applyFont="1" applyFill="1" applyBorder="1" applyAlignment="1" applyProtection="1">
      <alignment horizontal="center" vertical="center" shrinkToFit="1"/>
      <protection locked="0"/>
    </xf>
    <xf numFmtId="0" fontId="36" fillId="0" borderId="10" xfId="0" applyFont="1" applyBorder="1" applyAlignment="1">
      <alignment horizontal="center" vertical="center" wrapText="1"/>
    </xf>
    <xf numFmtId="0" fontId="36" fillId="0" borderId="51" xfId="74" applyFont="1" applyFill="1" applyBorder="1" applyAlignment="1" applyProtection="1">
      <alignment horizontal="center" vertical="center"/>
      <protection/>
    </xf>
    <xf numFmtId="0" fontId="36" fillId="0" borderId="52" xfId="74" applyFont="1" applyFill="1" applyBorder="1" applyAlignment="1" applyProtection="1">
      <alignment horizontal="center" vertical="center"/>
      <protection/>
    </xf>
    <xf numFmtId="0" fontId="36" fillId="0" borderId="66" xfId="74" applyFont="1" applyFill="1" applyBorder="1" applyAlignment="1" applyProtection="1">
      <alignment horizontal="center" vertical="center" wrapText="1"/>
      <protection/>
    </xf>
    <xf numFmtId="0" fontId="36" fillId="0" borderId="10" xfId="74" applyFont="1" applyFill="1" applyBorder="1" applyAlignment="1" applyProtection="1">
      <alignment horizontal="center" vertical="center" wrapText="1"/>
      <protection/>
    </xf>
    <xf numFmtId="0" fontId="37" fillId="0" borderId="10" xfId="0" applyFont="1" applyFill="1" applyBorder="1" applyAlignment="1">
      <alignment horizontal="center" vertical="center" wrapText="1"/>
    </xf>
    <xf numFmtId="0" fontId="36" fillId="0" borderId="10" xfId="74" applyFont="1" applyFill="1" applyBorder="1" applyAlignment="1" applyProtection="1">
      <alignment horizontal="left" vertical="center" wrapText="1"/>
      <protection/>
    </xf>
    <xf numFmtId="0" fontId="37" fillId="0" borderId="10" xfId="0" applyFont="1" applyFill="1" applyBorder="1" applyAlignment="1">
      <alignment horizontal="left" vertical="center" wrapText="1"/>
    </xf>
    <xf numFmtId="197" fontId="40" fillId="0" borderId="10" xfId="74" applyNumberFormat="1" applyFont="1" applyFill="1" applyBorder="1" applyAlignment="1" applyProtection="1">
      <alignment horizontal="center" vertical="center" wrapText="1" shrinkToFit="1"/>
      <protection/>
    </xf>
    <xf numFmtId="0" fontId="37" fillId="0" borderId="10" xfId="0" applyFont="1" applyBorder="1" applyAlignment="1">
      <alignment vertical="center" wrapText="1"/>
    </xf>
    <xf numFmtId="0" fontId="36" fillId="0" borderId="28" xfId="74" applyFont="1" applyFill="1" applyBorder="1" applyAlignment="1" applyProtection="1">
      <alignment horizontal="center" vertical="center"/>
      <protection/>
    </xf>
    <xf numFmtId="0" fontId="37" fillId="0" borderId="30" xfId="0" applyFont="1" applyFill="1" applyBorder="1" applyAlignment="1">
      <alignment vertical="center"/>
    </xf>
    <xf numFmtId="0" fontId="40" fillId="0" borderId="10" xfId="0" applyFont="1" applyFill="1" applyBorder="1" applyAlignment="1">
      <alignment horizontal="left" vertical="center" wrapText="1"/>
    </xf>
    <xf numFmtId="0" fontId="40" fillId="0" borderId="10" xfId="0" applyFont="1" applyFill="1" applyBorder="1" applyAlignment="1">
      <alignment vertical="center" wrapText="1"/>
    </xf>
    <xf numFmtId="0" fontId="36" fillId="0" borderId="66" xfId="74" applyFont="1" applyFill="1" applyBorder="1" applyAlignment="1" applyProtection="1">
      <alignment horizontal="center" vertical="center" wrapText="1" shrinkToFit="1"/>
      <protection/>
    </xf>
    <xf numFmtId="0" fontId="36" fillId="0" borderId="45" xfId="74" applyFont="1" applyFill="1" applyBorder="1" applyAlignment="1" applyProtection="1">
      <alignment horizontal="center" vertical="center" wrapText="1" shrinkToFit="1"/>
      <protection/>
    </xf>
    <xf numFmtId="0" fontId="36" fillId="0" borderId="10" xfId="74" applyFont="1" applyFill="1" applyBorder="1" applyAlignment="1" applyProtection="1">
      <alignment horizontal="center" vertical="center" wrapText="1" shrinkToFit="1"/>
      <protection/>
    </xf>
    <xf numFmtId="0" fontId="36" fillId="0" borderId="39" xfId="74" applyFont="1" applyFill="1" applyBorder="1" applyAlignment="1" applyProtection="1">
      <alignment horizontal="center" vertical="center" wrapText="1" shrinkToFit="1"/>
      <protection/>
    </xf>
    <xf numFmtId="197" fontId="36" fillId="0" borderId="43" xfId="74" applyNumberFormat="1" applyFont="1" applyFill="1" applyBorder="1" applyAlignment="1" applyProtection="1">
      <alignment horizontal="center" vertical="center" wrapText="1" shrinkToFit="1"/>
      <protection/>
    </xf>
    <xf numFmtId="197" fontId="36" fillId="0" borderId="36" xfId="74" applyNumberFormat="1" applyFont="1" applyFill="1" applyBorder="1" applyAlignment="1" applyProtection="1">
      <alignment horizontal="center" vertical="center" wrapText="1" shrinkToFit="1"/>
      <protection/>
    </xf>
    <xf numFmtId="199" fontId="36" fillId="0" borderId="10" xfId="74" applyNumberFormat="1" applyFont="1" applyBorder="1" applyAlignment="1" applyProtection="1">
      <alignment vertical="center" shrinkToFit="1"/>
      <protection locked="0"/>
    </xf>
    <xf numFmtId="199" fontId="36" fillId="0" borderId="39" xfId="74" applyNumberFormat="1" applyFont="1" applyBorder="1" applyAlignment="1" applyProtection="1">
      <alignment vertical="center" shrinkToFit="1"/>
      <protection locked="0"/>
    </xf>
    <xf numFmtId="0" fontId="36" fillId="0" borderId="10" xfId="74" applyFont="1" applyFill="1" applyBorder="1" applyAlignment="1" applyProtection="1">
      <alignment vertical="center" shrinkToFit="1"/>
      <protection locked="0"/>
    </xf>
    <xf numFmtId="199" fontId="41" fillId="0" borderId="10" xfId="74" applyNumberFormat="1" applyFont="1" applyBorder="1" applyAlignment="1" applyProtection="1">
      <alignment vertical="center" wrapText="1" shrinkToFit="1"/>
      <protection locked="0"/>
    </xf>
    <xf numFmtId="199" fontId="41" fillId="0" borderId="10" xfId="74" applyNumberFormat="1" applyFont="1" applyBorder="1" applyAlignment="1" applyProtection="1">
      <alignment vertical="center" shrinkToFit="1"/>
      <protection locked="0"/>
    </xf>
    <xf numFmtId="199" fontId="41" fillId="0" borderId="39" xfId="74" applyNumberFormat="1" applyFont="1" applyBorder="1" applyAlignment="1" applyProtection="1">
      <alignment vertical="center" shrinkToFit="1"/>
      <protection locked="0"/>
    </xf>
    <xf numFmtId="0" fontId="36" fillId="0" borderId="43" xfId="74" applyFont="1" applyFill="1" applyBorder="1" applyAlignment="1" applyProtection="1">
      <alignment horizontal="center" vertical="center" wrapText="1"/>
      <protection/>
    </xf>
    <xf numFmtId="0" fontId="36" fillId="0" borderId="36" xfId="74" applyFont="1" applyFill="1" applyBorder="1" applyAlignment="1" applyProtection="1">
      <alignment horizontal="center" vertical="center" wrapText="1"/>
      <protection/>
    </xf>
    <xf numFmtId="195" fontId="34" fillId="0" borderId="85" xfId="69" applyNumberFormat="1" applyFont="1" applyFill="1" applyBorder="1" applyAlignment="1" applyProtection="1">
      <alignment horizontal="center"/>
      <protection/>
    </xf>
    <xf numFmtId="199" fontId="112" fillId="0" borderId="10" xfId="74" applyNumberFormat="1" applyFont="1" applyBorder="1" applyAlignment="1" applyProtection="1">
      <alignment vertical="center" wrapText="1" shrinkToFit="1"/>
      <protection locked="0"/>
    </xf>
    <xf numFmtId="199" fontId="112" fillId="0" borderId="39" xfId="74" applyNumberFormat="1" applyFont="1" applyBorder="1" applyAlignment="1" applyProtection="1">
      <alignment vertical="center" wrapText="1" shrinkToFit="1"/>
      <protection locked="0"/>
    </xf>
    <xf numFmtId="199" fontId="41" fillId="0" borderId="10" xfId="74" applyNumberFormat="1" applyFont="1" applyFill="1" applyBorder="1" applyAlignment="1" applyProtection="1">
      <alignment horizontal="center" vertical="center" shrinkToFit="1"/>
      <protection locked="0"/>
    </xf>
    <xf numFmtId="199" fontId="41" fillId="0" borderId="39" xfId="74" applyNumberFormat="1" applyFont="1" applyFill="1" applyBorder="1" applyAlignment="1" applyProtection="1">
      <alignment horizontal="center" vertical="center" shrinkToFit="1"/>
      <protection locked="0"/>
    </xf>
    <xf numFmtId="199" fontId="40" fillId="0" borderId="10" xfId="74" applyNumberFormat="1" applyFont="1" applyBorder="1" applyAlignment="1" applyProtection="1">
      <alignment vertical="center" wrapText="1" shrinkToFit="1"/>
      <protection locked="0"/>
    </xf>
    <xf numFmtId="199" fontId="112" fillId="0" borderId="10" xfId="74" applyNumberFormat="1" applyFont="1" applyBorder="1" applyAlignment="1" applyProtection="1">
      <alignment vertical="center" shrinkToFit="1"/>
      <protection locked="0"/>
    </xf>
    <xf numFmtId="199" fontId="112" fillId="0" borderId="39" xfId="74" applyNumberFormat="1" applyFont="1" applyBorder="1" applyAlignment="1" applyProtection="1">
      <alignment vertical="center" shrinkToFit="1"/>
      <protection locked="0"/>
    </xf>
    <xf numFmtId="199" fontId="41" fillId="0" borderId="10" xfId="74" applyNumberFormat="1" applyFont="1" applyBorder="1" applyAlignment="1" applyProtection="1">
      <alignment horizontal="center" vertical="center" shrinkToFit="1"/>
      <protection locked="0"/>
    </xf>
    <xf numFmtId="199" fontId="41" fillId="0" borderId="39" xfId="74" applyNumberFormat="1" applyFont="1" applyBorder="1" applyAlignment="1" applyProtection="1">
      <alignment horizontal="center" vertical="center" shrinkToFit="1"/>
      <protection locked="0"/>
    </xf>
    <xf numFmtId="0" fontId="36" fillId="0" borderId="34" xfId="74" applyFont="1" applyFill="1" applyBorder="1" applyAlignment="1" applyProtection="1">
      <alignment vertical="center" shrinkToFit="1"/>
      <protection locked="0"/>
    </xf>
    <xf numFmtId="0" fontId="36" fillId="0" borderId="33" xfId="74" applyFont="1" applyFill="1" applyBorder="1" applyAlignment="1" applyProtection="1">
      <alignment vertical="center" shrinkToFit="1"/>
      <protection locked="0"/>
    </xf>
    <xf numFmtId="0" fontId="36" fillId="0" borderId="61" xfId="74" applyFont="1" applyFill="1" applyBorder="1" applyAlignment="1" applyProtection="1">
      <alignment vertical="center" shrinkToFit="1"/>
      <protection locked="0"/>
    </xf>
    <xf numFmtId="0" fontId="36" fillId="0" borderId="0" xfId="69" applyFont="1" applyFill="1" applyAlignment="1" applyProtection="1">
      <alignment horizontal="left" vertical="top" wrapText="1"/>
      <protection/>
    </xf>
    <xf numFmtId="0" fontId="37" fillId="0" borderId="0" xfId="0" applyFont="1" applyFill="1" applyAlignment="1">
      <alignment vertical="center"/>
    </xf>
    <xf numFmtId="0" fontId="36" fillId="0" borderId="0" xfId="74" applyFont="1" applyFill="1" applyBorder="1" applyAlignment="1" applyProtection="1">
      <alignment horizontal="left" vertical="top" wrapText="1" shrinkToFit="1"/>
      <protection/>
    </xf>
    <xf numFmtId="0" fontId="36" fillId="0" borderId="0" xfId="74" applyFont="1" applyFill="1" applyBorder="1" applyAlignment="1" applyProtection="1">
      <alignment vertical="top" wrapText="1" shrinkToFit="1"/>
      <protection/>
    </xf>
    <xf numFmtId="0" fontId="37" fillId="0" borderId="0" xfId="0" applyFont="1" applyFill="1" applyAlignment="1">
      <alignment vertical="top" wrapText="1" shrinkToFit="1"/>
    </xf>
    <xf numFmtId="0" fontId="37" fillId="0" borderId="0" xfId="0" applyFont="1" applyFill="1" applyAlignment="1">
      <alignment vertical="top" wrapText="1"/>
    </xf>
    <xf numFmtId="0" fontId="37" fillId="0" borderId="0" xfId="0" applyFont="1" applyFill="1" applyAlignment="1">
      <alignment vertical="top"/>
    </xf>
    <xf numFmtId="0" fontId="36" fillId="0" borderId="0" xfId="74" applyFont="1" applyFill="1" applyBorder="1" applyAlignment="1" applyProtection="1">
      <alignment horizontal="left" vertical="top" shrinkToFit="1"/>
      <protection/>
    </xf>
    <xf numFmtId="0" fontId="36" fillId="0" borderId="37" xfId="74" applyFont="1" applyFill="1" applyBorder="1" applyAlignment="1" applyProtection="1">
      <alignment horizontal="center" vertical="center" shrinkToFit="1"/>
      <protection/>
    </xf>
    <xf numFmtId="3" fontId="10" fillId="0" borderId="0" xfId="0" applyNumberFormat="1" applyFont="1" applyFill="1" applyAlignment="1">
      <alignment vertical="center"/>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桁区切り 3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2 2 2" xfId="67"/>
    <cellStyle name="標準 2 3" xfId="68"/>
    <cellStyle name="標準 3" xfId="69"/>
    <cellStyle name="標準 3 2" xfId="70"/>
    <cellStyle name="標準 3 3" xfId="71"/>
    <cellStyle name="標準 4" xfId="72"/>
    <cellStyle name="標準 4 2" xfId="73"/>
    <cellStyle name="標準_賃金改善内訳表" xfId="74"/>
    <cellStyle name="Followed Hyperlink" xfId="75"/>
    <cellStyle name="良い" xfId="76"/>
  </cellStyles>
  <dxfs count="37">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62</xdr:row>
      <xdr:rowOff>114300</xdr:rowOff>
    </xdr:from>
    <xdr:to>
      <xdr:col>25</xdr:col>
      <xdr:colOff>66675</xdr:colOff>
      <xdr:row>64</xdr:row>
      <xdr:rowOff>76200</xdr:rowOff>
    </xdr:to>
    <xdr:sp>
      <xdr:nvSpPr>
        <xdr:cNvPr id="1" name="円/楕円 1"/>
        <xdr:cNvSpPr>
          <a:spLocks/>
        </xdr:cNvSpPr>
      </xdr:nvSpPr>
      <xdr:spPr>
        <a:xfrm>
          <a:off x="5362575" y="11953875"/>
          <a:ext cx="666750" cy="3143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361950</xdr:colOff>
      <xdr:row>0</xdr:row>
      <xdr:rowOff>47625</xdr:rowOff>
    </xdr:from>
    <xdr:to>
      <xdr:col>25</xdr:col>
      <xdr:colOff>57150</xdr:colOff>
      <xdr:row>4</xdr:row>
      <xdr:rowOff>171450</xdr:rowOff>
    </xdr:to>
    <xdr:sp>
      <xdr:nvSpPr>
        <xdr:cNvPr id="2" name="AutoShape 12"/>
        <xdr:cNvSpPr>
          <a:spLocks/>
        </xdr:cNvSpPr>
      </xdr:nvSpPr>
      <xdr:spPr>
        <a:xfrm>
          <a:off x="4686300" y="47625"/>
          <a:ext cx="1333500" cy="762000"/>
        </a:xfrm>
        <a:prstGeom prst="wedgeRectCallout">
          <a:avLst>
            <a:gd name="adj1" fmla="val -2680"/>
            <a:gd name="adj2" fmla="val 24907"/>
          </a:avLst>
        </a:prstGeom>
        <a:solidFill>
          <a:srgbClr val="CC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捨印を押してください。</a:t>
          </a:r>
        </a:p>
      </xdr:txBody>
    </xdr:sp>
    <xdr:clientData/>
  </xdr:twoCellAnchor>
  <xdr:twoCellAnchor>
    <xdr:from>
      <xdr:col>8</xdr:col>
      <xdr:colOff>361950</xdr:colOff>
      <xdr:row>2</xdr:row>
      <xdr:rowOff>85725</xdr:rowOff>
    </xdr:from>
    <xdr:to>
      <xdr:col>17</xdr:col>
      <xdr:colOff>219075</xdr:colOff>
      <xdr:row>6</xdr:row>
      <xdr:rowOff>133350</xdr:rowOff>
    </xdr:to>
    <xdr:sp>
      <xdr:nvSpPr>
        <xdr:cNvPr id="3" name="AutoShape 12"/>
        <xdr:cNvSpPr>
          <a:spLocks/>
        </xdr:cNvSpPr>
      </xdr:nvSpPr>
      <xdr:spPr>
        <a:xfrm>
          <a:off x="1781175" y="361950"/>
          <a:ext cx="1943100" cy="771525"/>
        </a:xfrm>
        <a:prstGeom prst="wedgeRectCallout">
          <a:avLst>
            <a:gd name="adj1" fmla="val -2680"/>
            <a:gd name="adj2" fmla="val 24907"/>
          </a:avLst>
        </a:prstGeom>
        <a:solidFill>
          <a:srgbClr val="CC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色付きのセルを入力ください。</a:t>
          </a:r>
        </a:p>
      </xdr:txBody>
    </xdr:sp>
    <xdr:clientData/>
  </xdr:twoCellAnchor>
  <xdr:oneCellAnchor>
    <xdr:from>
      <xdr:col>29</xdr:col>
      <xdr:colOff>152400</xdr:colOff>
      <xdr:row>58</xdr:row>
      <xdr:rowOff>171450</xdr:rowOff>
    </xdr:from>
    <xdr:ext cx="1876425" cy="533400"/>
    <xdr:sp>
      <xdr:nvSpPr>
        <xdr:cNvPr id="4" name="AutoShape 2"/>
        <xdr:cNvSpPr>
          <a:spLocks/>
        </xdr:cNvSpPr>
      </xdr:nvSpPr>
      <xdr:spPr>
        <a:xfrm>
          <a:off x="7258050" y="11210925"/>
          <a:ext cx="1876425" cy="533400"/>
        </a:xfrm>
        <a:prstGeom prst="wedgeRectCallout">
          <a:avLst>
            <a:gd name="adj1" fmla="val -41875"/>
            <a:gd name="adj2" fmla="val 93092"/>
          </a:avLst>
        </a:prstGeom>
        <a:solidFill>
          <a:srgbClr val="CCFFFF"/>
        </a:solidFill>
        <a:ln w="9525" cmpd="sng">
          <a:solidFill>
            <a:srgbClr val="000000"/>
          </a:solidFill>
          <a:headEnd type="none"/>
          <a:tailEnd type="none"/>
        </a:ln>
      </xdr:spPr>
      <xdr:txBody>
        <a:bodyPr vertOverflow="clip" wrap="square" lIns="18288" tIns="18288" rIns="0" bIns="18288" anchor="ctr"/>
        <a:p>
          <a:pPr algn="l">
            <a:defRPr/>
          </a:pPr>
          <a:r>
            <a:rPr lang="en-US" cap="none" sz="1000" b="0" i="0" u="none" baseline="0">
              <a:solidFill>
                <a:srgbClr val="000000"/>
              </a:solidFill>
              <a:latin typeface="ＭＳ Ｐゴシック"/>
              <a:ea typeface="ＭＳ Ｐゴシック"/>
              <a:cs typeface="ＭＳ Ｐゴシック"/>
            </a:rPr>
            <a:t>令和５年３月３１日固定</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0</xdr:row>
      <xdr:rowOff>114300</xdr:rowOff>
    </xdr:from>
    <xdr:to>
      <xdr:col>5</xdr:col>
      <xdr:colOff>247650</xdr:colOff>
      <xdr:row>4</xdr:row>
      <xdr:rowOff>161925</xdr:rowOff>
    </xdr:to>
    <xdr:sp>
      <xdr:nvSpPr>
        <xdr:cNvPr id="1" name="AutoShape 12"/>
        <xdr:cNvSpPr>
          <a:spLocks/>
        </xdr:cNvSpPr>
      </xdr:nvSpPr>
      <xdr:spPr>
        <a:xfrm>
          <a:off x="2295525" y="114300"/>
          <a:ext cx="1781175" cy="762000"/>
        </a:xfrm>
        <a:prstGeom prst="wedgeRectCallout">
          <a:avLst>
            <a:gd name="adj1" fmla="val -2680"/>
            <a:gd name="adj2" fmla="val 24907"/>
          </a:avLst>
        </a:prstGeom>
        <a:solidFill>
          <a:srgbClr val="CC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色付きのセルを入力ください。</a:t>
          </a:r>
        </a:p>
      </xdr:txBody>
    </xdr:sp>
    <xdr:clientData/>
  </xdr:twoCellAnchor>
  <xdr:oneCellAnchor>
    <xdr:from>
      <xdr:col>1</xdr:col>
      <xdr:colOff>333375</xdr:colOff>
      <xdr:row>6</xdr:row>
      <xdr:rowOff>38100</xdr:rowOff>
    </xdr:from>
    <xdr:ext cx="1866900" cy="514350"/>
    <xdr:sp>
      <xdr:nvSpPr>
        <xdr:cNvPr id="2" name="AutoShape 2"/>
        <xdr:cNvSpPr>
          <a:spLocks/>
        </xdr:cNvSpPr>
      </xdr:nvSpPr>
      <xdr:spPr>
        <a:xfrm>
          <a:off x="1019175" y="1257300"/>
          <a:ext cx="1866900" cy="514350"/>
        </a:xfrm>
        <a:prstGeom prst="wedgeRectCallout">
          <a:avLst>
            <a:gd name="adj1" fmla="val -2791"/>
            <a:gd name="adj2" fmla="val 75773"/>
          </a:avLst>
        </a:prstGeom>
        <a:solidFill>
          <a:srgbClr val="CCFFFF"/>
        </a:solidFill>
        <a:ln w="9525" cmpd="sng">
          <a:solidFill>
            <a:srgbClr val="000000"/>
          </a:solidFill>
          <a:headEnd type="none"/>
          <a:tailEnd type="none"/>
        </a:ln>
      </xdr:spPr>
      <xdr:txBody>
        <a:bodyPr vertOverflow="clip" wrap="square" lIns="18288" tIns="18288" rIns="0" bIns="18288" anchor="ctr"/>
        <a:p>
          <a:pPr algn="l">
            <a:defRPr/>
          </a:pPr>
          <a:r>
            <a:rPr lang="en-US" cap="none" sz="1000" b="0" i="0" u="none" baseline="0">
              <a:solidFill>
                <a:srgbClr val="000000"/>
              </a:solidFill>
              <a:latin typeface="ＭＳ Ｐゴシック"/>
              <a:ea typeface="ＭＳ Ｐゴシック"/>
              <a:cs typeface="ＭＳ Ｐゴシック"/>
            </a:rPr>
            <a:t>令和４年度の実績を入力する。</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1543050</xdr:colOff>
      <xdr:row>1</xdr:row>
      <xdr:rowOff>152400</xdr:rowOff>
    </xdr:from>
    <xdr:ext cx="1962150" cy="466725"/>
    <xdr:sp>
      <xdr:nvSpPr>
        <xdr:cNvPr id="1" name="AutoShape 2"/>
        <xdr:cNvSpPr>
          <a:spLocks/>
        </xdr:cNvSpPr>
      </xdr:nvSpPr>
      <xdr:spPr>
        <a:xfrm>
          <a:off x="2000250" y="333375"/>
          <a:ext cx="1962150" cy="466725"/>
        </a:xfrm>
        <a:prstGeom prst="wedgeRectCallout">
          <a:avLst>
            <a:gd name="adj1" fmla="val 3476"/>
            <a:gd name="adj2" fmla="val 32023"/>
          </a:avLst>
        </a:prstGeom>
        <a:solidFill>
          <a:srgbClr val="CCFFFF"/>
        </a:solidFill>
        <a:ln w="9525" cmpd="sng">
          <a:solidFill>
            <a:srgbClr val="000000"/>
          </a:solidFill>
          <a:headEnd type="none"/>
          <a:tailEnd type="none"/>
        </a:ln>
      </xdr:spPr>
      <xdr:txBody>
        <a:bodyPr vertOverflow="clip" wrap="square" lIns="18288" tIns="18288" rIns="0" bIns="18288" anchor="ctr"/>
        <a:p>
          <a:pPr algn="ctr">
            <a:defRPr/>
          </a:pPr>
          <a:r>
            <a:rPr lang="en-US" cap="none" sz="1000" b="0" i="0" u="none" baseline="0">
              <a:solidFill>
                <a:srgbClr val="000000"/>
              </a:solidFill>
              <a:latin typeface="ＭＳ Ｐゴシック"/>
              <a:ea typeface="ＭＳ Ｐゴシック"/>
              <a:cs typeface="ＭＳ Ｐゴシック"/>
            </a:rPr>
            <a:t>令和４年度の補助金額を入力</a:t>
          </a:r>
          <a:r>
            <a:rPr lang="en-US" cap="none" sz="1000" b="0" i="0" u="none" baseline="0">
              <a:solidFill>
                <a:srgbClr val="000000"/>
              </a:solidFill>
              <a:latin typeface="ＭＳ Ｐゴシック"/>
              <a:ea typeface="ＭＳ Ｐゴシック"/>
              <a:cs typeface="ＭＳ Ｐゴシック"/>
            </a:rPr>
            <a:t>
</a:t>
          </a:r>
        </a:p>
      </xdr:txBody>
    </xdr:sp>
    <xdr:clientData/>
  </xdr:oneCellAnchor>
  <xdr:oneCellAnchor>
    <xdr:from>
      <xdr:col>5</xdr:col>
      <xdr:colOff>1133475</xdr:colOff>
      <xdr:row>60</xdr:row>
      <xdr:rowOff>57150</xdr:rowOff>
    </xdr:from>
    <xdr:ext cx="2314575" cy="466725"/>
    <xdr:sp>
      <xdr:nvSpPr>
        <xdr:cNvPr id="2" name="AutoShape 2"/>
        <xdr:cNvSpPr>
          <a:spLocks/>
        </xdr:cNvSpPr>
      </xdr:nvSpPr>
      <xdr:spPr>
        <a:xfrm>
          <a:off x="6838950" y="11344275"/>
          <a:ext cx="2314575" cy="466725"/>
        </a:xfrm>
        <a:prstGeom prst="wedgeRectCallout">
          <a:avLst>
            <a:gd name="adj1" fmla="val -2273"/>
            <a:gd name="adj2" fmla="val -83203"/>
          </a:avLst>
        </a:prstGeom>
        <a:solidFill>
          <a:srgbClr val="CCFFFF"/>
        </a:solidFill>
        <a:ln w="9525" cmpd="sng">
          <a:solidFill>
            <a:srgbClr val="000000"/>
          </a:solidFill>
          <a:headEnd type="none"/>
          <a:tailEnd type="none"/>
        </a:ln>
      </xdr:spPr>
      <xdr:txBody>
        <a:bodyPr vertOverflow="clip" wrap="square" lIns="18288" tIns="18288" rIns="0" bIns="18288" anchor="ctr"/>
        <a:p>
          <a:pPr algn="l">
            <a:defRPr/>
          </a:pPr>
          <a:r>
            <a:rPr lang="en-US" cap="none" sz="1000" b="0" i="0" u="none" baseline="0">
              <a:solidFill>
                <a:srgbClr val="000000"/>
              </a:solidFill>
              <a:latin typeface="ＭＳ Ｐゴシック"/>
              <a:ea typeface="ＭＳ Ｐゴシック"/>
              <a:cs typeface="ＭＳ Ｐゴシック"/>
            </a:rPr>
            <a:t>保育料等</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その他収入の合計を超えない。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（補助金は年度内に使い切る必要がある）</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xdr:row>
      <xdr:rowOff>85725</xdr:rowOff>
    </xdr:from>
    <xdr:to>
      <xdr:col>8</xdr:col>
      <xdr:colOff>171450</xdr:colOff>
      <xdr:row>4</xdr:row>
      <xdr:rowOff>114300</xdr:rowOff>
    </xdr:to>
    <xdr:sp>
      <xdr:nvSpPr>
        <xdr:cNvPr id="1" name="AutoShape 12"/>
        <xdr:cNvSpPr>
          <a:spLocks/>
        </xdr:cNvSpPr>
      </xdr:nvSpPr>
      <xdr:spPr>
        <a:xfrm>
          <a:off x="238125" y="190500"/>
          <a:ext cx="1809750" cy="771525"/>
        </a:xfrm>
        <a:prstGeom prst="wedgeRectCallout">
          <a:avLst>
            <a:gd name="adj1" fmla="val -2680"/>
            <a:gd name="adj2" fmla="val 24907"/>
          </a:avLst>
        </a:prstGeom>
        <a:solidFill>
          <a:srgbClr val="CC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色付きのセルを入力ください。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171450</xdr:colOff>
      <xdr:row>3</xdr:row>
      <xdr:rowOff>400050</xdr:rowOff>
    </xdr:to>
    <xdr:sp>
      <xdr:nvSpPr>
        <xdr:cNvPr id="1" name="AutoShape 12"/>
        <xdr:cNvSpPr>
          <a:spLocks/>
        </xdr:cNvSpPr>
      </xdr:nvSpPr>
      <xdr:spPr>
        <a:xfrm>
          <a:off x="1143000" y="257175"/>
          <a:ext cx="1771650" cy="752475"/>
        </a:xfrm>
        <a:prstGeom prst="wedgeRectCallout">
          <a:avLst>
            <a:gd name="adj1" fmla="val -2680"/>
            <a:gd name="adj2" fmla="val 24907"/>
          </a:avLst>
        </a:prstGeom>
        <a:solidFill>
          <a:srgbClr val="CC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色付きのセルを入力ください。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0</xdr:rowOff>
    </xdr:from>
    <xdr:to>
      <xdr:col>9</xdr:col>
      <xdr:colOff>180975</xdr:colOff>
      <xdr:row>6</xdr:row>
      <xdr:rowOff>152400</xdr:rowOff>
    </xdr:to>
    <xdr:sp>
      <xdr:nvSpPr>
        <xdr:cNvPr id="1" name="AutoShape 12"/>
        <xdr:cNvSpPr>
          <a:spLocks/>
        </xdr:cNvSpPr>
      </xdr:nvSpPr>
      <xdr:spPr>
        <a:xfrm>
          <a:off x="419100" y="752475"/>
          <a:ext cx="1781175" cy="762000"/>
        </a:xfrm>
        <a:prstGeom prst="wedgeRectCallout">
          <a:avLst>
            <a:gd name="adj1" fmla="val -2680"/>
            <a:gd name="adj2" fmla="val 24907"/>
          </a:avLst>
        </a:prstGeom>
        <a:solidFill>
          <a:srgbClr val="CC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該当の場合のみ色付きのセルを入力ください。</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0</xdr:rowOff>
    </xdr:from>
    <xdr:to>
      <xdr:col>11</xdr:col>
      <xdr:colOff>209550</xdr:colOff>
      <xdr:row>7</xdr:row>
      <xdr:rowOff>180975</xdr:rowOff>
    </xdr:to>
    <xdr:sp>
      <xdr:nvSpPr>
        <xdr:cNvPr id="1" name="AutoShape 12"/>
        <xdr:cNvSpPr>
          <a:spLocks/>
        </xdr:cNvSpPr>
      </xdr:nvSpPr>
      <xdr:spPr>
        <a:xfrm>
          <a:off x="914400" y="1476375"/>
          <a:ext cx="1809750" cy="771525"/>
        </a:xfrm>
        <a:prstGeom prst="wedgeRectCallout">
          <a:avLst>
            <a:gd name="adj1" fmla="val -2680"/>
            <a:gd name="adj2" fmla="val 24907"/>
          </a:avLst>
        </a:prstGeom>
        <a:solidFill>
          <a:srgbClr val="CC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色付きのセルを入力ください。</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209550</xdr:colOff>
      <xdr:row>1</xdr:row>
      <xdr:rowOff>19050</xdr:rowOff>
    </xdr:from>
    <xdr:to>
      <xdr:col>19</xdr:col>
      <xdr:colOff>171450</xdr:colOff>
      <xdr:row>4</xdr:row>
      <xdr:rowOff>66675</xdr:rowOff>
    </xdr:to>
    <xdr:sp>
      <xdr:nvSpPr>
        <xdr:cNvPr id="1" name="AutoShape 12"/>
        <xdr:cNvSpPr>
          <a:spLocks/>
        </xdr:cNvSpPr>
      </xdr:nvSpPr>
      <xdr:spPr>
        <a:xfrm>
          <a:off x="16563975" y="400050"/>
          <a:ext cx="2905125" cy="819150"/>
        </a:xfrm>
        <a:prstGeom prst="wedgeRectCallout">
          <a:avLst>
            <a:gd name="adj1" fmla="val -2680"/>
            <a:gd name="adj2" fmla="val 24907"/>
          </a:avLst>
        </a:prstGeom>
        <a:solidFill>
          <a:srgbClr val="CCFFFF"/>
        </a:solidFill>
        <a:ln w="9525" cmpd="sng">
          <a:solidFill>
            <a:srgbClr val="000000"/>
          </a:solidFill>
          <a:headEnd type="none"/>
          <a:tailEnd type="none"/>
        </a:ln>
      </xdr:spPr>
      <xdr:txBody>
        <a:bodyPr vertOverflow="clip" wrap="square" lIns="27432" tIns="18288" rIns="0" bIns="0" anchor="ctr"/>
        <a:p>
          <a:pPr algn="l">
            <a:defRPr/>
          </a:pPr>
          <a:r>
            <a:rPr lang="en-US" cap="none" sz="1800" b="0" i="0" u="none" baseline="0">
              <a:solidFill>
                <a:srgbClr val="000000"/>
              </a:solidFill>
              <a:latin typeface="ＭＳ Ｐゴシック"/>
              <a:ea typeface="ＭＳ Ｐゴシック"/>
              <a:cs typeface="ＭＳ Ｐゴシック"/>
            </a:rPr>
            <a:t>色付きのセルを入力ください。</a:t>
          </a:r>
        </a:p>
      </xdr:txBody>
    </xdr:sp>
    <xdr:clientData/>
  </xdr:twoCellAnchor>
  <xdr:twoCellAnchor>
    <xdr:from>
      <xdr:col>4</xdr:col>
      <xdr:colOff>952500</xdr:colOff>
      <xdr:row>13</xdr:row>
      <xdr:rowOff>209550</xdr:rowOff>
    </xdr:from>
    <xdr:to>
      <xdr:col>9</xdr:col>
      <xdr:colOff>342900</xdr:colOff>
      <xdr:row>20</xdr:row>
      <xdr:rowOff>38100</xdr:rowOff>
    </xdr:to>
    <xdr:sp>
      <xdr:nvSpPr>
        <xdr:cNvPr id="2" name="AutoShape 12"/>
        <xdr:cNvSpPr>
          <a:spLocks/>
        </xdr:cNvSpPr>
      </xdr:nvSpPr>
      <xdr:spPr>
        <a:xfrm>
          <a:off x="3209925" y="4238625"/>
          <a:ext cx="5391150" cy="1828800"/>
        </a:xfrm>
        <a:prstGeom prst="wedgeRectCallout">
          <a:avLst>
            <a:gd name="adj1" fmla="val -2680"/>
            <a:gd name="adj2" fmla="val 24907"/>
          </a:avLst>
        </a:prstGeom>
        <a:solidFill>
          <a:srgbClr val="CCFFFF"/>
        </a:solidFill>
        <a:ln w="9525" cmpd="sng">
          <a:solidFill>
            <a:srgbClr val="000000"/>
          </a:solidFill>
          <a:headEnd type="none"/>
          <a:tailEnd type="none"/>
        </a:ln>
      </xdr:spPr>
      <xdr:txBody>
        <a:bodyPr vertOverflow="clip" wrap="square" lIns="27432" tIns="18288" rIns="0" bIns="0" anchor="ctr"/>
        <a:p>
          <a:pPr algn="l">
            <a:defRPr/>
          </a:pPr>
          <a:r>
            <a:rPr lang="en-US" cap="none" sz="1800" b="0" i="0" u="none" baseline="0">
              <a:solidFill>
                <a:srgbClr val="000000"/>
              </a:solidFill>
              <a:latin typeface="ＭＳ Ｐゴシック"/>
              <a:ea typeface="ＭＳ Ｐゴシック"/>
              <a:cs typeface="ＭＳ Ｐゴシック"/>
            </a:rPr>
            <a:t>４月～９月分は以前いただいている内容を記載ください。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226.120.3\&#20445;&#32946;&#25903;&#25588;&#35506;\&#20445;&#32946;_&#22320;&#22495;&#20445;&#32946;\&#9734;&#35469;&#35388;&#20445;&#32946;&#25152;\&#9632;03_&#35036;&#21161;&#31561;&#20107;&#26989;&#65288;&#30740;&#20462;&#21547;&#12416;&#65289;\01_&#35469;&#35388;&#20445;&#32946;&#25152;&#36939;&#21942;&#36027;&#31561;&#35036;&#21161;&#37329;\07_R4&#24180;&#24230;\07&#12288;R4.9_&#25216;&#33021;&#32076;&#39443;&#21152;&#31639;\02_&#20445;&#32946;&#21161;&#25104;&#25285;&#24403;&#12392;&#12398;&#12420;&#12426;&#21462;&#12426;\01_R4.8&#26376;~&#65305;&#26376;\R4%20&#20966;&#36935;&#25913;&#21892;&#31561;&#21152;&#31639;&#36969;&#29992;&#30003;&#35531;&#20381;&#38972;\04-1%20R4%20&#27096;&#24335;&#31532;&#65301;&#21495;&#65298;~7&#65288;&#20445;,&#35469;&#12371;,&#24188;,&#23567;,&#20107;6&#19978;&#65289;&#65288;&#26045;&#35373;&#25552;&#20986;&#29992;&#65289;&#12304;040902&#20462;&#27491;&#1230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提出前チェック表"/>
      <sheetName val="５号の2　一覧表（※入力不要）"/>
      <sheetName val="【処Ⅰ】5号の3　申請書"/>
      <sheetName val="【処Ⅰ】5号の3（2枚目）"/>
      <sheetName val="【処Ⅰ】5号の3（3枚目）"/>
      <sheetName val="【処Ⅰ】5号の4　賃金改善計画書 "/>
      <sheetName val="【処Ⅰ】5号の4別添１　賃金改善明細"/>
      <sheetName val="【処Ⅰ】【必要な場合のみ】5号の4別添２　一覧表"/>
      <sheetName val="【必要な場合のみ】5号の5 キャリアパス要件届出書"/>
      <sheetName val="【処Ⅱ】第５号の６　申請書"/>
      <sheetName val="【処Ⅱ】【必要な場合のみ】平均年齢別児童数計算表"/>
      <sheetName val="【処Ⅱ】５号の７　賃金改善計画書（1枚目）"/>
      <sheetName val="【処Ⅱ】５号の７（2枚目）"/>
      <sheetName val="【処Ⅱ】【他施設へ配分する場合のみ】５号の７別添　一覧表"/>
      <sheetName val="【処Ⅱ】参考様式 "/>
      <sheetName val="定義（編集削除不可）"/>
    </sheetNames>
    <sheetDataSet>
      <sheetData sheetId="15">
        <row r="2">
          <cell r="AM2">
            <v>1</v>
          </cell>
        </row>
        <row r="3">
          <cell r="AM3">
            <v>2</v>
          </cell>
        </row>
        <row r="4">
          <cell r="AM4">
            <v>3</v>
          </cell>
        </row>
        <row r="5">
          <cell r="AM5">
            <v>4</v>
          </cell>
        </row>
        <row r="6">
          <cell r="AM6">
            <v>5</v>
          </cell>
        </row>
        <row r="7">
          <cell r="AM7">
            <v>6</v>
          </cell>
        </row>
        <row r="8">
          <cell r="AM8">
            <v>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70C0"/>
  </sheetPr>
  <dimension ref="B1:AY70"/>
  <sheetViews>
    <sheetView showGridLines="0" tabSelected="1" view="pageBreakPreview" zoomScale="85" zoomScaleSheetLayoutView="85" zoomScalePageLayoutView="0" workbookViewId="0" topLeftCell="A10">
      <selection activeCell="AE56" sqref="AE56:AM56"/>
    </sheetView>
  </sheetViews>
  <sheetFormatPr defaultColWidth="9.00390625" defaultRowHeight="13.5"/>
  <cols>
    <col min="1" max="1" width="3.125" style="172" customWidth="1"/>
    <col min="2" max="2" width="1.12109375" style="172" customWidth="1"/>
    <col min="3" max="3" width="0.5" style="172" hidden="1" customWidth="1"/>
    <col min="4" max="4" width="4.875" style="172" customWidth="1"/>
    <col min="5" max="8" width="2.375" style="172" customWidth="1"/>
    <col min="9" max="9" width="7.00390625" style="172" customWidth="1"/>
    <col min="10" max="10" width="2.375" style="172" customWidth="1"/>
    <col min="11" max="11" width="0.5" style="172" customWidth="1"/>
    <col min="12" max="12" width="0.6171875" style="172" customWidth="1"/>
    <col min="13" max="13" width="5.625" style="172" customWidth="1"/>
    <col min="14" max="14" width="2.375" style="172" customWidth="1"/>
    <col min="15" max="15" width="3.00390625" style="172" customWidth="1"/>
    <col min="16" max="16" width="2.375" style="172" customWidth="1"/>
    <col min="17" max="17" width="3.50390625" style="172" customWidth="1"/>
    <col min="18" max="18" width="5.50390625" style="172" customWidth="1"/>
    <col min="19" max="19" width="1.75390625" style="172" customWidth="1"/>
    <col min="20" max="20" width="3.50390625" style="172" customWidth="1"/>
    <col min="21" max="21" width="10.125" style="172" customWidth="1"/>
    <col min="22" max="22" width="3.375" style="172" customWidth="1"/>
    <col min="23" max="23" width="2.375" style="172" customWidth="1"/>
    <col min="24" max="24" width="3.75390625" style="172" customWidth="1"/>
    <col min="25" max="25" width="1.875" style="172" customWidth="1"/>
    <col min="26" max="26" width="2.875" style="172" customWidth="1"/>
    <col min="27" max="28" width="2.375" style="172" customWidth="1"/>
    <col min="29" max="29" width="7.375" style="172" customWidth="1"/>
    <col min="30" max="30" width="4.625" style="172" customWidth="1"/>
    <col min="31" max="32" width="2.375" style="172" customWidth="1"/>
    <col min="33" max="33" width="2.50390625" style="172" customWidth="1"/>
    <col min="34" max="34" width="2.375" style="172" customWidth="1"/>
    <col min="35" max="35" width="4.25390625" style="172" customWidth="1"/>
    <col min="36" max="36" width="1.25" style="172" customWidth="1"/>
    <col min="37" max="37" width="1.625" style="172" customWidth="1"/>
    <col min="38" max="38" width="2.625" style="172" customWidth="1"/>
    <col min="39" max="39" width="2.375" style="172" customWidth="1"/>
    <col min="40" max="40" width="3.125" style="172" customWidth="1"/>
    <col min="41" max="46" width="2.375" style="172" customWidth="1"/>
    <col min="47" max="47" width="5.375" style="172" customWidth="1"/>
    <col min="48" max="79" width="2.25390625" style="172" customWidth="1"/>
    <col min="80" max="16384" width="9.00390625" style="172" customWidth="1"/>
  </cols>
  <sheetData>
    <row r="1" spans="2:46" ht="14.25">
      <c r="B1" s="173" t="s">
        <v>21</v>
      </c>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173"/>
    </row>
    <row r="2" ht="7.5" customHeight="1"/>
    <row r="3" spans="34:45" ht="14.25">
      <c r="AH3" s="400" t="s">
        <v>45</v>
      </c>
      <c r="AI3" s="400"/>
      <c r="AJ3" s="401">
        <v>5</v>
      </c>
      <c r="AK3" s="401"/>
      <c r="AL3" s="174" t="s">
        <v>0</v>
      </c>
      <c r="AM3" s="401">
        <v>5</v>
      </c>
      <c r="AN3" s="401"/>
      <c r="AO3" s="174" t="s">
        <v>1</v>
      </c>
      <c r="AP3" s="401"/>
      <c r="AQ3" s="401"/>
      <c r="AR3" s="174" t="s">
        <v>2</v>
      </c>
      <c r="AS3" s="174"/>
    </row>
    <row r="4" spans="34:44" ht="14.25">
      <c r="AH4" s="176"/>
      <c r="AI4" s="176"/>
      <c r="AJ4" s="177"/>
      <c r="AK4" s="177"/>
      <c r="AL4" s="178"/>
      <c r="AM4" s="177"/>
      <c r="AN4" s="177"/>
      <c r="AO4" s="178"/>
      <c r="AP4" s="177"/>
      <c r="AQ4" s="177"/>
      <c r="AR4" s="178"/>
    </row>
    <row r="5" spans="2:47" ht="14.25">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row>
    <row r="6" spans="2:47" ht="14.25">
      <c r="B6" s="400" t="s">
        <v>19</v>
      </c>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row>
    <row r="7" spans="2:47" ht="14.25">
      <c r="B7" s="174"/>
      <c r="C7" s="174"/>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row>
    <row r="8" spans="2:9" ht="14.25">
      <c r="B8" s="420" t="s">
        <v>3</v>
      </c>
      <c r="C8" s="420"/>
      <c r="D8" s="420"/>
      <c r="E8" s="420"/>
      <c r="F8" s="420"/>
      <c r="G8" s="420"/>
      <c r="H8" s="420"/>
      <c r="I8" s="420"/>
    </row>
    <row r="9" spans="22:43" ht="19.5" customHeight="1">
      <c r="V9" s="400" t="s">
        <v>256</v>
      </c>
      <c r="W9" s="400"/>
      <c r="X9" s="400"/>
      <c r="Y9" s="403" t="s">
        <v>186</v>
      </c>
      <c r="Z9" s="403"/>
      <c r="AA9" s="403"/>
      <c r="AB9" s="403"/>
      <c r="AC9" s="403"/>
      <c r="AD9" s="404" t="s">
        <v>289</v>
      </c>
      <c r="AE9" s="404"/>
      <c r="AF9" s="404"/>
      <c r="AG9" s="404"/>
      <c r="AH9" s="404"/>
      <c r="AI9" s="404"/>
      <c r="AJ9" s="404"/>
      <c r="AK9" s="404"/>
      <c r="AL9" s="404"/>
      <c r="AM9" s="404"/>
      <c r="AN9" s="404"/>
      <c r="AO9" s="404"/>
      <c r="AP9" s="404"/>
      <c r="AQ9" s="404"/>
    </row>
    <row r="10" spans="22:43" ht="4.5" customHeight="1">
      <c r="V10" s="400"/>
      <c r="W10" s="400"/>
      <c r="X10" s="400"/>
      <c r="Y10" s="403"/>
      <c r="Z10" s="403"/>
      <c r="AA10" s="403"/>
      <c r="AB10" s="403"/>
      <c r="AC10" s="403"/>
      <c r="AD10" s="404"/>
      <c r="AE10" s="404"/>
      <c r="AF10" s="404"/>
      <c r="AG10" s="404"/>
      <c r="AH10" s="404"/>
      <c r="AI10" s="404"/>
      <c r="AJ10" s="404"/>
      <c r="AK10" s="404"/>
      <c r="AL10" s="404"/>
      <c r="AM10" s="404"/>
      <c r="AN10" s="404"/>
      <c r="AO10" s="404"/>
      <c r="AP10" s="404"/>
      <c r="AQ10" s="404"/>
    </row>
    <row r="11" spans="23:43" s="180" customFormat="1" ht="3.75" customHeight="1">
      <c r="W11" s="181"/>
      <c r="X11" s="181"/>
      <c r="Y11" s="185"/>
      <c r="Z11" s="185"/>
      <c r="AA11" s="185"/>
      <c r="AB11" s="185"/>
      <c r="AC11" s="185"/>
      <c r="AD11" s="182"/>
      <c r="AE11" s="182"/>
      <c r="AF11" s="182"/>
      <c r="AG11" s="182"/>
      <c r="AH11" s="182"/>
      <c r="AI11" s="182"/>
      <c r="AJ11" s="182"/>
      <c r="AK11" s="182"/>
      <c r="AL11" s="182"/>
      <c r="AM11" s="182"/>
      <c r="AN11" s="182"/>
      <c r="AO11" s="182"/>
      <c r="AP11" s="182"/>
      <c r="AQ11" s="182"/>
    </row>
    <row r="12" spans="25:43" ht="19.5" customHeight="1">
      <c r="Y12" s="199" t="s">
        <v>187</v>
      </c>
      <c r="Z12" s="199"/>
      <c r="AA12" s="199"/>
      <c r="AB12" s="199"/>
      <c r="AC12" s="199"/>
      <c r="AD12" s="402" t="s">
        <v>290</v>
      </c>
      <c r="AE12" s="402"/>
      <c r="AF12" s="402"/>
      <c r="AG12" s="402"/>
      <c r="AH12" s="402"/>
      <c r="AI12" s="402"/>
      <c r="AJ12" s="402"/>
      <c r="AK12" s="402"/>
      <c r="AL12" s="402"/>
      <c r="AM12" s="402"/>
      <c r="AN12" s="402"/>
      <c r="AO12" s="402"/>
      <c r="AP12" s="402"/>
      <c r="AQ12" s="402"/>
    </row>
    <row r="13" spans="25:43" ht="4.5" customHeight="1">
      <c r="Y13" s="199"/>
      <c r="Z13" s="199"/>
      <c r="AA13" s="199"/>
      <c r="AB13" s="199"/>
      <c r="AC13" s="199"/>
      <c r="AD13" s="183"/>
      <c r="AE13" s="183"/>
      <c r="AF13" s="183"/>
      <c r="AG13" s="183"/>
      <c r="AH13" s="183"/>
      <c r="AI13" s="183"/>
      <c r="AJ13" s="183"/>
      <c r="AK13" s="183"/>
      <c r="AL13" s="183"/>
      <c r="AM13" s="183"/>
      <c r="AN13" s="183"/>
      <c r="AO13" s="183"/>
      <c r="AP13" s="183"/>
      <c r="AQ13" s="183"/>
    </row>
    <row r="14" spans="25:43" ht="19.5" customHeight="1">
      <c r="Y14" s="199" t="s">
        <v>188</v>
      </c>
      <c r="Z14" s="199"/>
      <c r="AA14" s="199"/>
      <c r="AB14" s="199"/>
      <c r="AC14" s="199"/>
      <c r="AD14" s="402" t="s">
        <v>291</v>
      </c>
      <c r="AE14" s="402"/>
      <c r="AF14" s="402"/>
      <c r="AG14" s="402"/>
      <c r="AH14" s="402"/>
      <c r="AI14" s="402"/>
      <c r="AJ14" s="402"/>
      <c r="AK14" s="402"/>
      <c r="AL14" s="402"/>
      <c r="AM14" s="402"/>
      <c r="AN14" s="402"/>
      <c r="AO14" s="402"/>
      <c r="AP14" s="402"/>
      <c r="AQ14" s="402"/>
    </row>
    <row r="15" spans="25:43" s="180" customFormat="1" ht="4.5" customHeight="1">
      <c r="Y15" s="181"/>
      <c r="Z15" s="181"/>
      <c r="AA15" s="181"/>
      <c r="AB15" s="181"/>
      <c r="AC15" s="181"/>
      <c r="AD15" s="183"/>
      <c r="AE15" s="183"/>
      <c r="AF15" s="183"/>
      <c r="AG15" s="183"/>
      <c r="AH15" s="183"/>
      <c r="AI15" s="183"/>
      <c r="AJ15" s="183"/>
      <c r="AK15" s="183"/>
      <c r="AL15" s="183"/>
      <c r="AM15" s="183"/>
      <c r="AN15" s="183"/>
      <c r="AO15" s="183"/>
      <c r="AP15" s="183"/>
      <c r="AQ15" s="183"/>
    </row>
    <row r="16" spans="25:43" ht="19.5" customHeight="1">
      <c r="Y16" s="199" t="s">
        <v>189</v>
      </c>
      <c r="Z16" s="199"/>
      <c r="AA16" s="199"/>
      <c r="AB16" s="199"/>
      <c r="AC16" s="199"/>
      <c r="AD16" s="402" t="s">
        <v>292</v>
      </c>
      <c r="AE16" s="402"/>
      <c r="AF16" s="402"/>
      <c r="AG16" s="402"/>
      <c r="AH16" s="402"/>
      <c r="AI16" s="402"/>
      <c r="AJ16" s="402"/>
      <c r="AK16" s="402"/>
      <c r="AL16" s="402"/>
      <c r="AM16" s="402"/>
      <c r="AN16" s="402"/>
      <c r="AO16" s="402"/>
      <c r="AP16" s="402"/>
      <c r="AQ16" s="402"/>
    </row>
    <row r="17" spans="23:43" s="180" customFormat="1" ht="3.75" customHeight="1">
      <c r="W17" s="181"/>
      <c r="X17" s="181"/>
      <c r="Y17" s="185"/>
      <c r="Z17" s="185"/>
      <c r="AA17" s="185"/>
      <c r="AB17" s="185"/>
      <c r="AC17" s="185"/>
      <c r="AD17" s="182"/>
      <c r="AE17" s="182"/>
      <c r="AF17" s="182"/>
      <c r="AG17" s="182"/>
      <c r="AH17" s="182"/>
      <c r="AI17" s="182"/>
      <c r="AJ17" s="182"/>
      <c r="AK17" s="182"/>
      <c r="AL17" s="182"/>
      <c r="AM17" s="182"/>
      <c r="AN17" s="182"/>
      <c r="AO17" s="182"/>
      <c r="AP17" s="182"/>
      <c r="AQ17" s="182"/>
    </row>
    <row r="18" spans="25:43" ht="19.5" customHeight="1">
      <c r="Y18" s="403" t="s">
        <v>190</v>
      </c>
      <c r="Z18" s="403"/>
      <c r="AA18" s="403"/>
      <c r="AB18" s="403"/>
      <c r="AC18" s="403"/>
      <c r="AD18" s="404" t="s">
        <v>293</v>
      </c>
      <c r="AE18" s="404"/>
      <c r="AF18" s="404"/>
      <c r="AG18" s="404"/>
      <c r="AH18" s="404"/>
      <c r="AI18" s="404"/>
      <c r="AJ18" s="404"/>
      <c r="AK18" s="404"/>
      <c r="AL18" s="404"/>
      <c r="AM18" s="404"/>
      <c r="AN18" s="404"/>
      <c r="AO18" s="404"/>
      <c r="AP18" s="404"/>
      <c r="AQ18" s="184" t="s">
        <v>257</v>
      </c>
    </row>
    <row r="19" spans="27:45" s="180" customFormat="1" ht="3.75" customHeight="1">
      <c r="AA19" s="185"/>
      <c r="AB19" s="185"/>
      <c r="AC19" s="185"/>
      <c r="AD19" s="185"/>
      <c r="AE19" s="185"/>
      <c r="AF19" s="186"/>
      <c r="AG19" s="186"/>
      <c r="AH19" s="186"/>
      <c r="AI19" s="186"/>
      <c r="AJ19" s="186"/>
      <c r="AK19" s="186"/>
      <c r="AL19" s="186"/>
      <c r="AM19" s="186"/>
      <c r="AN19" s="186"/>
      <c r="AO19" s="186"/>
      <c r="AP19" s="186"/>
      <c r="AQ19" s="186"/>
      <c r="AR19" s="186"/>
      <c r="AS19" s="186"/>
    </row>
    <row r="20" spans="27:45" s="180" customFormat="1" ht="3.75" customHeight="1">
      <c r="AA20" s="185"/>
      <c r="AB20" s="185"/>
      <c r="AC20" s="185"/>
      <c r="AD20" s="185"/>
      <c r="AE20" s="185"/>
      <c r="AF20" s="186"/>
      <c r="AG20" s="186"/>
      <c r="AH20" s="186"/>
      <c r="AI20" s="186"/>
      <c r="AJ20" s="186"/>
      <c r="AK20" s="186"/>
      <c r="AL20" s="186"/>
      <c r="AM20" s="186"/>
      <c r="AN20" s="186"/>
      <c r="AO20" s="186"/>
      <c r="AP20" s="186"/>
      <c r="AQ20" s="186"/>
      <c r="AR20" s="186"/>
      <c r="AS20" s="186"/>
    </row>
    <row r="21" spans="27:45" s="180" customFormat="1" ht="3.75" customHeight="1">
      <c r="AA21" s="185"/>
      <c r="AB21" s="185"/>
      <c r="AC21" s="185"/>
      <c r="AD21" s="185"/>
      <c r="AE21" s="185"/>
      <c r="AF21" s="186"/>
      <c r="AG21" s="186"/>
      <c r="AH21" s="186"/>
      <c r="AI21" s="186"/>
      <c r="AJ21" s="186"/>
      <c r="AK21" s="186"/>
      <c r="AL21" s="186"/>
      <c r="AM21" s="186"/>
      <c r="AN21" s="186"/>
      <c r="AO21" s="186"/>
      <c r="AP21" s="186"/>
      <c r="AQ21" s="186"/>
      <c r="AR21" s="186"/>
      <c r="AS21" s="186"/>
    </row>
    <row r="22" ht="15" customHeight="1"/>
    <row r="23" spans="2:51" ht="15">
      <c r="B23" s="173"/>
      <c r="D23" s="421" t="s">
        <v>294</v>
      </c>
      <c r="E23" s="421"/>
      <c r="F23" s="421"/>
      <c r="G23" s="173" t="s">
        <v>0</v>
      </c>
      <c r="H23" s="187"/>
      <c r="I23" s="175" t="s">
        <v>295</v>
      </c>
      <c r="J23" s="173" t="s">
        <v>4</v>
      </c>
      <c r="K23" s="187"/>
      <c r="L23" s="187"/>
      <c r="M23" s="188" t="s">
        <v>296</v>
      </c>
      <c r="N23" s="189"/>
      <c r="O23" s="173" t="s">
        <v>2</v>
      </c>
      <c r="P23" s="173" t="s">
        <v>5</v>
      </c>
      <c r="Q23" s="187"/>
      <c r="R23" s="218">
        <v>4</v>
      </c>
      <c r="S23" s="422" t="s">
        <v>35</v>
      </c>
      <c r="T23" s="422"/>
      <c r="U23" s="422"/>
      <c r="V23" s="422"/>
      <c r="W23" s="401" t="s">
        <v>297</v>
      </c>
      <c r="X23" s="401"/>
      <c r="Y23" s="401"/>
      <c r="Z23" s="172" t="s">
        <v>18</v>
      </c>
      <c r="AA23" s="172" t="s">
        <v>22</v>
      </c>
      <c r="AB23" s="190"/>
      <c r="AQ23" s="190"/>
      <c r="AR23" s="190"/>
      <c r="AS23" s="180"/>
      <c r="AT23" s="180"/>
      <c r="AU23" s="180"/>
      <c r="AV23" s="180"/>
      <c r="AW23" s="180"/>
      <c r="AX23" s="180"/>
      <c r="AY23" s="180"/>
    </row>
    <row r="24" spans="2:47" s="180" customFormat="1" ht="21" customHeight="1">
      <c r="B24" s="191"/>
      <c r="D24" s="416" t="s">
        <v>258</v>
      </c>
      <c r="E24" s="416"/>
      <c r="F24" s="416"/>
      <c r="G24" s="416"/>
      <c r="H24" s="416"/>
      <c r="I24" s="416"/>
      <c r="J24" s="416"/>
      <c r="K24" s="416"/>
      <c r="L24" s="416"/>
      <c r="M24" s="416"/>
      <c r="N24" s="416"/>
      <c r="O24" s="416"/>
      <c r="P24" s="416"/>
      <c r="Q24" s="416"/>
      <c r="R24" s="416"/>
      <c r="S24" s="416"/>
      <c r="T24" s="416"/>
      <c r="U24" s="416"/>
      <c r="V24" s="416"/>
      <c r="W24" s="416"/>
      <c r="X24" s="416"/>
      <c r="Y24" s="416"/>
      <c r="Z24" s="416"/>
      <c r="AA24" s="416"/>
      <c r="AB24" s="416"/>
      <c r="AC24" s="416"/>
      <c r="AD24" s="416"/>
      <c r="AE24" s="416"/>
      <c r="AF24" s="416"/>
      <c r="AG24" s="416"/>
      <c r="AH24" s="416"/>
      <c r="AI24" s="416"/>
      <c r="AJ24" s="416"/>
      <c r="AK24" s="416"/>
      <c r="AL24" s="416"/>
      <c r="AM24" s="416"/>
      <c r="AN24" s="416"/>
      <c r="AT24" s="192"/>
      <c r="AU24" s="192"/>
    </row>
    <row r="25" ht="14.25">
      <c r="C25" s="172" t="s">
        <v>23</v>
      </c>
    </row>
    <row r="26" ht="14.25"/>
    <row r="27" ht="14.25"/>
    <row r="28" spans="10:36" ht="23.25" customHeight="1">
      <c r="J28" s="172" t="s">
        <v>259</v>
      </c>
      <c r="V28" s="394">
        <f>'費目別内訳書'!D8</f>
        <v>33657620</v>
      </c>
      <c r="W28" s="394"/>
      <c r="X28" s="394"/>
      <c r="Y28" s="394"/>
      <c r="Z28" s="394"/>
      <c r="AA28" s="394"/>
      <c r="AB28" s="394"/>
      <c r="AC28" s="394"/>
      <c r="AD28" s="394"/>
      <c r="AE28" s="394"/>
      <c r="AF28" s="394"/>
      <c r="AG28" s="394"/>
      <c r="AH28" s="394"/>
      <c r="AI28" s="394"/>
      <c r="AJ28" s="172" t="s">
        <v>6</v>
      </c>
    </row>
    <row r="29" ht="14.25"/>
    <row r="30" spans="10:37" ht="26.25" customHeight="1">
      <c r="J30" s="172" t="s">
        <v>260</v>
      </c>
      <c r="V30" s="394">
        <f>SUM(R44+SUM(R52:U59))</f>
        <v>33657620</v>
      </c>
      <c r="W30" s="394"/>
      <c r="X30" s="394"/>
      <c r="Y30" s="394"/>
      <c r="Z30" s="394"/>
      <c r="AA30" s="394"/>
      <c r="AB30" s="394"/>
      <c r="AC30" s="394"/>
      <c r="AD30" s="394"/>
      <c r="AE30" s="394"/>
      <c r="AF30" s="394"/>
      <c r="AG30" s="394"/>
      <c r="AH30" s="394"/>
      <c r="AI30" s="394"/>
      <c r="AJ30" s="172" t="s">
        <v>6</v>
      </c>
      <c r="AK30" s="193"/>
    </row>
    <row r="31" ht="14.25"/>
    <row r="32" spans="10:36" s="193" customFormat="1" ht="23.25" customHeight="1">
      <c r="J32" s="172" t="s">
        <v>191</v>
      </c>
      <c r="K32" s="172"/>
      <c r="L32" s="172"/>
      <c r="M32" s="172"/>
      <c r="N32" s="172"/>
      <c r="O32" s="172"/>
      <c r="P32" s="172"/>
      <c r="V32" s="394">
        <f>SUM(AE44)+SUM(AE52:AM59)</f>
        <v>120000</v>
      </c>
      <c r="W32" s="394"/>
      <c r="X32" s="394"/>
      <c r="Y32" s="394"/>
      <c r="Z32" s="394"/>
      <c r="AA32" s="394"/>
      <c r="AB32" s="394"/>
      <c r="AC32" s="394"/>
      <c r="AD32" s="394"/>
      <c r="AE32" s="394"/>
      <c r="AF32" s="394"/>
      <c r="AG32" s="394"/>
      <c r="AH32" s="394"/>
      <c r="AI32" s="394"/>
      <c r="AJ32" s="172" t="s">
        <v>6</v>
      </c>
    </row>
    <row r="33" ht="18" customHeight="1"/>
    <row r="34" spans="4:47" ht="14.25">
      <c r="D34" s="172" t="s">
        <v>261</v>
      </c>
      <c r="AS34" s="180"/>
      <c r="AT34" s="180"/>
      <c r="AU34" s="180"/>
    </row>
    <row r="35" spans="2:47" ht="14.25">
      <c r="B35" s="194"/>
      <c r="C35" s="195"/>
      <c r="D35" s="330"/>
      <c r="E35" s="331"/>
      <c r="F35" s="331"/>
      <c r="G35" s="331"/>
      <c r="H35" s="331"/>
      <c r="I35" s="331"/>
      <c r="J35" s="331"/>
      <c r="K35" s="331"/>
      <c r="L35" s="331"/>
      <c r="M35" s="331"/>
      <c r="N35" s="331"/>
      <c r="O35" s="331"/>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31"/>
      <c r="AM35" s="331"/>
      <c r="AN35" s="331"/>
      <c r="AO35" s="331"/>
      <c r="AP35" s="332"/>
      <c r="AQ35" s="196"/>
      <c r="AR35" s="196"/>
      <c r="AS35" s="197"/>
      <c r="AT35" s="197"/>
      <c r="AU35" s="197"/>
    </row>
    <row r="36" spans="2:47" ht="14.25">
      <c r="B36" s="194"/>
      <c r="C36" s="195"/>
      <c r="D36" s="333"/>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334"/>
      <c r="AN36" s="334"/>
      <c r="AO36" s="334"/>
      <c r="AP36" s="335"/>
      <c r="AQ36" s="196"/>
      <c r="AR36" s="196"/>
      <c r="AS36" s="197"/>
      <c r="AT36" s="197"/>
      <c r="AU36" s="197"/>
    </row>
    <row r="37" spans="2:47" ht="14.25">
      <c r="B37" s="194"/>
      <c r="C37" s="195"/>
      <c r="D37" s="333"/>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334"/>
      <c r="AJ37" s="334"/>
      <c r="AK37" s="334"/>
      <c r="AL37" s="334"/>
      <c r="AM37" s="334"/>
      <c r="AN37" s="334"/>
      <c r="AO37" s="334"/>
      <c r="AP37" s="335"/>
      <c r="AQ37" s="196"/>
      <c r="AR37" s="196"/>
      <c r="AS37" s="197"/>
      <c r="AT37" s="197"/>
      <c r="AU37" s="197"/>
    </row>
    <row r="38" spans="2:47" ht="14.25">
      <c r="B38" s="194"/>
      <c r="C38" s="195"/>
      <c r="D38" s="336"/>
      <c r="E38" s="337"/>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7"/>
      <c r="AF38" s="337"/>
      <c r="AG38" s="337"/>
      <c r="AH38" s="337"/>
      <c r="AI38" s="337"/>
      <c r="AJ38" s="337"/>
      <c r="AK38" s="337"/>
      <c r="AL38" s="337"/>
      <c r="AM38" s="337"/>
      <c r="AN38" s="337"/>
      <c r="AO38" s="337"/>
      <c r="AP38" s="338"/>
      <c r="AQ38" s="196"/>
      <c r="AR38" s="196"/>
      <c r="AS38" s="197"/>
      <c r="AT38" s="197"/>
      <c r="AU38" s="197"/>
    </row>
    <row r="39" ht="14.25"/>
    <row r="40" ht="14.25">
      <c r="D40" s="172" t="s">
        <v>262</v>
      </c>
    </row>
    <row r="41" spans="3:37" ht="14.25">
      <c r="C41" s="199"/>
      <c r="D41" s="199" t="s">
        <v>263</v>
      </c>
      <c r="E41" s="199"/>
      <c r="F41" s="199"/>
      <c r="G41" s="199"/>
      <c r="H41" s="199"/>
      <c r="I41" s="199"/>
      <c r="J41" s="199"/>
      <c r="K41" s="199"/>
      <c r="L41" s="199"/>
      <c r="M41" s="199"/>
      <c r="N41" s="199"/>
      <c r="O41" s="199"/>
      <c r="P41" s="199"/>
      <c r="Q41" s="199"/>
      <c r="R41" s="199"/>
      <c r="S41" s="199"/>
      <c r="T41" s="199"/>
      <c r="U41" s="199"/>
      <c r="V41" s="199"/>
      <c r="W41" s="395"/>
      <c r="X41" s="396"/>
      <c r="Y41" s="396"/>
      <c r="Z41" s="397"/>
      <c r="AA41" s="398"/>
      <c r="AB41" s="398"/>
      <c r="AC41" s="200"/>
      <c r="AD41" s="396"/>
      <c r="AE41" s="399"/>
      <c r="AF41" s="399"/>
      <c r="AG41" s="399"/>
      <c r="AH41" s="414"/>
      <c r="AI41" s="415"/>
      <c r="AJ41" s="415"/>
      <c r="AK41" s="199"/>
    </row>
    <row r="42" spans="3:40" ht="14.25">
      <c r="C42" s="199"/>
      <c r="D42" s="388"/>
      <c r="E42" s="389"/>
      <c r="F42" s="389"/>
      <c r="G42" s="389"/>
      <c r="H42" s="389"/>
      <c r="I42" s="390"/>
      <c r="J42" s="384" t="s">
        <v>264</v>
      </c>
      <c r="K42" s="384"/>
      <c r="L42" s="384"/>
      <c r="M42" s="384"/>
      <c r="N42" s="384"/>
      <c r="O42" s="384"/>
      <c r="P42" s="384"/>
      <c r="Q42" s="384"/>
      <c r="R42" s="388" t="s">
        <v>265</v>
      </c>
      <c r="S42" s="389"/>
      <c r="T42" s="389"/>
      <c r="U42" s="389"/>
      <c r="V42" s="390"/>
      <c r="W42" s="388" t="s">
        <v>266</v>
      </c>
      <c r="X42" s="389"/>
      <c r="Y42" s="389"/>
      <c r="Z42" s="389"/>
      <c r="AA42" s="389"/>
      <c r="AB42" s="389"/>
      <c r="AC42" s="389"/>
      <c r="AD42" s="390"/>
      <c r="AE42" s="384" t="s">
        <v>267</v>
      </c>
      <c r="AF42" s="384"/>
      <c r="AG42" s="384"/>
      <c r="AH42" s="384"/>
      <c r="AI42" s="384"/>
      <c r="AJ42" s="384"/>
      <c r="AK42" s="384"/>
      <c r="AL42" s="384"/>
      <c r="AM42" s="384"/>
      <c r="AN42" s="384"/>
    </row>
    <row r="43" spans="3:40" ht="14.25">
      <c r="C43" s="199"/>
      <c r="D43" s="391"/>
      <c r="E43" s="392"/>
      <c r="F43" s="392"/>
      <c r="G43" s="392"/>
      <c r="H43" s="392"/>
      <c r="I43" s="393"/>
      <c r="J43" s="384"/>
      <c r="K43" s="384"/>
      <c r="L43" s="384"/>
      <c r="M43" s="384"/>
      <c r="N43" s="384"/>
      <c r="O43" s="384"/>
      <c r="P43" s="384"/>
      <c r="Q43" s="384"/>
      <c r="R43" s="391"/>
      <c r="S43" s="392"/>
      <c r="T43" s="392"/>
      <c r="U43" s="392"/>
      <c r="V43" s="393"/>
      <c r="W43" s="391"/>
      <c r="X43" s="392"/>
      <c r="Y43" s="392"/>
      <c r="Z43" s="392"/>
      <c r="AA43" s="392"/>
      <c r="AB43" s="392"/>
      <c r="AC43" s="392"/>
      <c r="AD43" s="393"/>
      <c r="AE43" s="384"/>
      <c r="AF43" s="384"/>
      <c r="AG43" s="384"/>
      <c r="AH43" s="384"/>
      <c r="AI43" s="384"/>
      <c r="AJ43" s="384"/>
      <c r="AK43" s="384"/>
      <c r="AL43" s="384"/>
      <c r="AM43" s="384"/>
      <c r="AN43" s="384"/>
    </row>
    <row r="44" spans="3:40" ht="19.5" customHeight="1">
      <c r="C44" s="199"/>
      <c r="D44" s="364" t="s">
        <v>91</v>
      </c>
      <c r="E44" s="365"/>
      <c r="F44" s="365"/>
      <c r="G44" s="365"/>
      <c r="H44" s="365"/>
      <c r="I44" s="365"/>
      <c r="J44" s="356">
        <f>'在籍児童の状況'!C32</f>
        <v>45</v>
      </c>
      <c r="K44" s="356"/>
      <c r="L44" s="356"/>
      <c r="M44" s="356"/>
      <c r="N44" s="356"/>
      <c r="O44" s="356"/>
      <c r="P44" s="356"/>
      <c r="Q44" s="202" t="s">
        <v>92</v>
      </c>
      <c r="R44" s="344">
        <f>'費目別内訳書'!D9</f>
        <v>27051960</v>
      </c>
      <c r="S44" s="345"/>
      <c r="T44" s="345"/>
      <c r="U44" s="346"/>
      <c r="V44" s="366" t="s">
        <v>6</v>
      </c>
      <c r="W44" s="375">
        <v>27051960</v>
      </c>
      <c r="X44" s="376"/>
      <c r="Y44" s="376"/>
      <c r="Z44" s="376"/>
      <c r="AA44" s="376"/>
      <c r="AB44" s="376"/>
      <c r="AC44" s="377"/>
      <c r="AD44" s="366" t="s">
        <v>6</v>
      </c>
      <c r="AE44" s="405">
        <f>R44-W44</f>
        <v>0</v>
      </c>
      <c r="AF44" s="406"/>
      <c r="AG44" s="406"/>
      <c r="AH44" s="406"/>
      <c r="AI44" s="406"/>
      <c r="AJ44" s="406"/>
      <c r="AK44" s="406"/>
      <c r="AL44" s="406"/>
      <c r="AM44" s="407"/>
      <c r="AN44" s="366" t="s">
        <v>6</v>
      </c>
    </row>
    <row r="45" spans="3:40" ht="19.5" customHeight="1">
      <c r="C45" s="199"/>
      <c r="D45" s="364" t="s">
        <v>268</v>
      </c>
      <c r="E45" s="365"/>
      <c r="F45" s="365"/>
      <c r="G45" s="365"/>
      <c r="H45" s="365"/>
      <c r="I45" s="365"/>
      <c r="J45" s="356">
        <f>'在籍児童の状況'!D32+'在籍児童の状況'!E32</f>
        <v>161</v>
      </c>
      <c r="K45" s="356"/>
      <c r="L45" s="356"/>
      <c r="M45" s="356"/>
      <c r="N45" s="356"/>
      <c r="O45" s="356"/>
      <c r="P45" s="356"/>
      <c r="Q45" s="204" t="s">
        <v>92</v>
      </c>
      <c r="R45" s="369"/>
      <c r="S45" s="370"/>
      <c r="T45" s="370"/>
      <c r="U45" s="371"/>
      <c r="V45" s="367"/>
      <c r="W45" s="378"/>
      <c r="X45" s="379"/>
      <c r="Y45" s="379"/>
      <c r="Z45" s="379"/>
      <c r="AA45" s="379"/>
      <c r="AB45" s="379"/>
      <c r="AC45" s="380"/>
      <c r="AD45" s="367"/>
      <c r="AE45" s="408"/>
      <c r="AF45" s="409"/>
      <c r="AG45" s="409"/>
      <c r="AH45" s="409"/>
      <c r="AI45" s="409"/>
      <c r="AJ45" s="409"/>
      <c r="AK45" s="409"/>
      <c r="AL45" s="409"/>
      <c r="AM45" s="410"/>
      <c r="AN45" s="367"/>
    </row>
    <row r="46" spans="3:40" ht="19.5" customHeight="1">
      <c r="C46" s="199"/>
      <c r="D46" s="364" t="s">
        <v>90</v>
      </c>
      <c r="E46" s="365"/>
      <c r="F46" s="365"/>
      <c r="G46" s="365"/>
      <c r="H46" s="365"/>
      <c r="I46" s="365"/>
      <c r="J46" s="356">
        <f>'在籍児童の状況'!F32</f>
        <v>81</v>
      </c>
      <c r="K46" s="356"/>
      <c r="L46" s="356"/>
      <c r="M46" s="356"/>
      <c r="N46" s="356"/>
      <c r="O46" s="356"/>
      <c r="P46" s="356"/>
      <c r="Q46" s="204" t="s">
        <v>92</v>
      </c>
      <c r="R46" s="369"/>
      <c r="S46" s="370"/>
      <c r="T46" s="370"/>
      <c r="U46" s="371"/>
      <c r="V46" s="367"/>
      <c r="W46" s="378"/>
      <c r="X46" s="379"/>
      <c r="Y46" s="379"/>
      <c r="Z46" s="379"/>
      <c r="AA46" s="379"/>
      <c r="AB46" s="379"/>
      <c r="AC46" s="380"/>
      <c r="AD46" s="367"/>
      <c r="AE46" s="408"/>
      <c r="AF46" s="409"/>
      <c r="AG46" s="409"/>
      <c r="AH46" s="409"/>
      <c r="AI46" s="409"/>
      <c r="AJ46" s="409"/>
      <c r="AK46" s="409"/>
      <c r="AL46" s="409"/>
      <c r="AM46" s="410"/>
      <c r="AN46" s="367"/>
    </row>
    <row r="47" spans="3:40" ht="19.5" customHeight="1">
      <c r="C47" s="199"/>
      <c r="D47" s="364" t="s">
        <v>269</v>
      </c>
      <c r="E47" s="365"/>
      <c r="F47" s="365"/>
      <c r="G47" s="365"/>
      <c r="H47" s="365"/>
      <c r="I47" s="365"/>
      <c r="J47" s="356">
        <f>'在籍児童の状況'!G32+'在籍児童の状況'!H32</f>
        <v>123</v>
      </c>
      <c r="K47" s="356"/>
      <c r="L47" s="356"/>
      <c r="M47" s="356"/>
      <c r="N47" s="356"/>
      <c r="O47" s="356"/>
      <c r="P47" s="356"/>
      <c r="Q47" s="204" t="s">
        <v>92</v>
      </c>
      <c r="R47" s="372"/>
      <c r="S47" s="373"/>
      <c r="T47" s="373"/>
      <c r="U47" s="374"/>
      <c r="V47" s="368"/>
      <c r="W47" s="381"/>
      <c r="X47" s="382"/>
      <c r="Y47" s="382"/>
      <c r="Z47" s="382"/>
      <c r="AA47" s="382"/>
      <c r="AB47" s="382"/>
      <c r="AC47" s="383"/>
      <c r="AD47" s="368"/>
      <c r="AE47" s="411"/>
      <c r="AF47" s="412"/>
      <c r="AG47" s="412"/>
      <c r="AH47" s="412"/>
      <c r="AI47" s="412"/>
      <c r="AJ47" s="412"/>
      <c r="AK47" s="412"/>
      <c r="AL47" s="412"/>
      <c r="AM47" s="413"/>
      <c r="AN47" s="368"/>
    </row>
    <row r="48" spans="3:40" s="180" customFormat="1" ht="19.5" customHeight="1">
      <c r="C48" s="181"/>
      <c r="D48" s="201"/>
      <c r="E48" s="201"/>
      <c r="F48" s="201"/>
      <c r="G48" s="201"/>
      <c r="H48" s="201"/>
      <c r="I48" s="201"/>
      <c r="J48" s="201"/>
      <c r="K48" s="201"/>
      <c r="L48" s="201"/>
      <c r="M48" s="201"/>
      <c r="N48" s="201"/>
      <c r="O48" s="201"/>
      <c r="P48" s="201"/>
      <c r="Q48" s="201"/>
      <c r="R48" s="205"/>
      <c r="S48" s="205"/>
      <c r="T48" s="205"/>
      <c r="U48" s="205"/>
      <c r="V48" s="201"/>
      <c r="W48" s="205"/>
      <c r="X48" s="205"/>
      <c r="Y48" s="205"/>
      <c r="Z48" s="205"/>
      <c r="AA48" s="205"/>
      <c r="AB48" s="205"/>
      <c r="AC48" s="205"/>
      <c r="AD48" s="201"/>
      <c r="AE48" s="205"/>
      <c r="AF48" s="205"/>
      <c r="AG48" s="205"/>
      <c r="AH48" s="205"/>
      <c r="AI48" s="205"/>
      <c r="AJ48" s="205"/>
      <c r="AK48" s="205"/>
      <c r="AL48" s="205"/>
      <c r="AM48" s="205"/>
      <c r="AN48" s="201"/>
    </row>
    <row r="49" spans="3:40" ht="14.25">
      <c r="C49" s="199"/>
      <c r="D49" s="199" t="s">
        <v>270</v>
      </c>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N49" s="199"/>
    </row>
    <row r="50" spans="3:40" ht="14.25">
      <c r="C50" s="199"/>
      <c r="D50" s="388"/>
      <c r="E50" s="389"/>
      <c r="F50" s="389"/>
      <c r="G50" s="389"/>
      <c r="H50" s="389"/>
      <c r="I50" s="390"/>
      <c r="J50" s="384" t="s">
        <v>264</v>
      </c>
      <c r="K50" s="384"/>
      <c r="L50" s="384"/>
      <c r="M50" s="384"/>
      <c r="N50" s="384"/>
      <c r="O50" s="384"/>
      <c r="P50" s="384"/>
      <c r="Q50" s="384"/>
      <c r="R50" s="388" t="s">
        <v>265</v>
      </c>
      <c r="S50" s="389"/>
      <c r="T50" s="389"/>
      <c r="U50" s="389"/>
      <c r="V50" s="390"/>
      <c r="W50" s="388" t="s">
        <v>266</v>
      </c>
      <c r="X50" s="389"/>
      <c r="Y50" s="389"/>
      <c r="Z50" s="389"/>
      <c r="AA50" s="389"/>
      <c r="AB50" s="389"/>
      <c r="AC50" s="389"/>
      <c r="AD50" s="390"/>
      <c r="AE50" s="384" t="s">
        <v>267</v>
      </c>
      <c r="AF50" s="384"/>
      <c r="AG50" s="384"/>
      <c r="AH50" s="384"/>
      <c r="AI50" s="384"/>
      <c r="AJ50" s="384"/>
      <c r="AK50" s="384"/>
      <c r="AL50" s="384"/>
      <c r="AM50" s="384"/>
      <c r="AN50" s="384"/>
    </row>
    <row r="51" spans="3:40" ht="14.25">
      <c r="C51" s="199"/>
      <c r="D51" s="391"/>
      <c r="E51" s="392"/>
      <c r="F51" s="392"/>
      <c r="G51" s="392"/>
      <c r="H51" s="392"/>
      <c r="I51" s="393"/>
      <c r="J51" s="384"/>
      <c r="K51" s="384"/>
      <c r="L51" s="384"/>
      <c r="M51" s="384"/>
      <c r="N51" s="384"/>
      <c r="O51" s="384"/>
      <c r="P51" s="384"/>
      <c r="Q51" s="384"/>
      <c r="R51" s="391"/>
      <c r="S51" s="392"/>
      <c r="T51" s="392"/>
      <c r="U51" s="392"/>
      <c r="V51" s="393"/>
      <c r="W51" s="391"/>
      <c r="X51" s="392"/>
      <c r="Y51" s="392"/>
      <c r="Z51" s="392"/>
      <c r="AA51" s="392"/>
      <c r="AB51" s="392"/>
      <c r="AC51" s="392"/>
      <c r="AD51" s="393"/>
      <c r="AE51" s="384"/>
      <c r="AF51" s="384"/>
      <c r="AG51" s="384"/>
      <c r="AH51" s="384"/>
      <c r="AI51" s="384"/>
      <c r="AJ51" s="384"/>
      <c r="AK51" s="384"/>
      <c r="AL51" s="384"/>
      <c r="AM51" s="384"/>
      <c r="AN51" s="384"/>
    </row>
    <row r="52" spans="3:40" ht="19.5" customHeight="1">
      <c r="C52" s="199"/>
      <c r="D52" s="385" t="s">
        <v>271</v>
      </c>
      <c r="E52" s="386"/>
      <c r="F52" s="386"/>
      <c r="G52" s="386"/>
      <c r="H52" s="386"/>
      <c r="I52" s="387"/>
      <c r="J52" s="342">
        <f>'在籍児童の状況'!I32</f>
        <v>410</v>
      </c>
      <c r="K52" s="343"/>
      <c r="L52" s="343"/>
      <c r="M52" s="343"/>
      <c r="N52" s="343"/>
      <c r="O52" s="343"/>
      <c r="P52" s="343"/>
      <c r="Q52" s="202" t="s">
        <v>92</v>
      </c>
      <c r="R52" s="351">
        <f>'費目別内訳書'!D10</f>
        <v>41000</v>
      </c>
      <c r="S52" s="351"/>
      <c r="T52" s="351"/>
      <c r="U52" s="351"/>
      <c r="V52" s="204" t="s">
        <v>6</v>
      </c>
      <c r="W52" s="355">
        <v>41000</v>
      </c>
      <c r="X52" s="355"/>
      <c r="Y52" s="355"/>
      <c r="Z52" s="355"/>
      <c r="AA52" s="355"/>
      <c r="AB52" s="355"/>
      <c r="AC52" s="355"/>
      <c r="AD52" s="204" t="s">
        <v>6</v>
      </c>
      <c r="AE52" s="347">
        <f>R52-W52</f>
        <v>0</v>
      </c>
      <c r="AF52" s="348"/>
      <c r="AG52" s="348"/>
      <c r="AH52" s="348"/>
      <c r="AI52" s="348"/>
      <c r="AJ52" s="348"/>
      <c r="AK52" s="348"/>
      <c r="AL52" s="348"/>
      <c r="AM52" s="349"/>
      <c r="AN52" s="204" t="s">
        <v>6</v>
      </c>
    </row>
    <row r="53" spans="3:40" ht="19.5" customHeight="1">
      <c r="C53" s="199"/>
      <c r="D53" s="385" t="s">
        <v>272</v>
      </c>
      <c r="E53" s="386"/>
      <c r="F53" s="386"/>
      <c r="G53" s="386"/>
      <c r="H53" s="386"/>
      <c r="I53" s="387"/>
      <c r="J53" s="342">
        <f>'在籍児童の状況'!F32</f>
        <v>81</v>
      </c>
      <c r="K53" s="343"/>
      <c r="L53" s="343"/>
      <c r="M53" s="343"/>
      <c r="N53" s="343"/>
      <c r="O53" s="343"/>
      <c r="P53" s="343"/>
      <c r="Q53" s="204" t="s">
        <v>92</v>
      </c>
      <c r="R53" s="351">
        <f>'費目別内訳書'!D11</f>
        <v>315900</v>
      </c>
      <c r="S53" s="351"/>
      <c r="T53" s="351"/>
      <c r="U53" s="351"/>
      <c r="V53" s="204" t="s">
        <v>6</v>
      </c>
      <c r="W53" s="355">
        <v>315900</v>
      </c>
      <c r="X53" s="355"/>
      <c r="Y53" s="355"/>
      <c r="Z53" s="355"/>
      <c r="AA53" s="355"/>
      <c r="AB53" s="355"/>
      <c r="AC53" s="355"/>
      <c r="AD53" s="204" t="s">
        <v>6</v>
      </c>
      <c r="AE53" s="347">
        <f aca="true" t="shared" si="0" ref="AE53:AE59">R53-W53</f>
        <v>0</v>
      </c>
      <c r="AF53" s="348"/>
      <c r="AG53" s="348"/>
      <c r="AH53" s="348"/>
      <c r="AI53" s="348"/>
      <c r="AJ53" s="348"/>
      <c r="AK53" s="348"/>
      <c r="AL53" s="348"/>
      <c r="AM53" s="349"/>
      <c r="AN53" s="204" t="s">
        <v>6</v>
      </c>
    </row>
    <row r="54" spans="3:40" ht="19.5" customHeight="1">
      <c r="C54" s="199"/>
      <c r="D54" s="352" t="s">
        <v>273</v>
      </c>
      <c r="E54" s="353"/>
      <c r="F54" s="353"/>
      <c r="G54" s="353"/>
      <c r="H54" s="353"/>
      <c r="I54" s="354"/>
      <c r="J54" s="342">
        <f>'在籍児童の状況'!I32</f>
        <v>410</v>
      </c>
      <c r="K54" s="343"/>
      <c r="L54" s="343"/>
      <c r="M54" s="343"/>
      <c r="N54" s="343"/>
      <c r="O54" s="343"/>
      <c r="P54" s="343"/>
      <c r="Q54" s="204" t="s">
        <v>92</v>
      </c>
      <c r="R54" s="351">
        <f>'費目別内訳書'!D12</f>
        <v>1660500</v>
      </c>
      <c r="S54" s="351"/>
      <c r="T54" s="351"/>
      <c r="U54" s="351"/>
      <c r="V54" s="204" t="s">
        <v>6</v>
      </c>
      <c r="W54" s="355">
        <v>1660500</v>
      </c>
      <c r="X54" s="355"/>
      <c r="Y54" s="355"/>
      <c r="Z54" s="355"/>
      <c r="AA54" s="355"/>
      <c r="AB54" s="355"/>
      <c r="AC54" s="355"/>
      <c r="AD54" s="204" t="s">
        <v>6</v>
      </c>
      <c r="AE54" s="347">
        <f t="shared" si="0"/>
        <v>0</v>
      </c>
      <c r="AF54" s="348"/>
      <c r="AG54" s="348"/>
      <c r="AH54" s="348"/>
      <c r="AI54" s="348"/>
      <c r="AJ54" s="348"/>
      <c r="AK54" s="348"/>
      <c r="AL54" s="348"/>
      <c r="AM54" s="349"/>
      <c r="AN54" s="204" t="s">
        <v>6</v>
      </c>
    </row>
    <row r="55" spans="3:40" ht="19.5" customHeight="1">
      <c r="C55" s="199"/>
      <c r="D55" s="339" t="s">
        <v>287</v>
      </c>
      <c r="E55" s="340"/>
      <c r="F55" s="340"/>
      <c r="G55" s="340"/>
      <c r="H55" s="340"/>
      <c r="I55" s="341"/>
      <c r="J55" s="417"/>
      <c r="K55" s="418"/>
      <c r="L55" s="418"/>
      <c r="M55" s="418"/>
      <c r="N55" s="418"/>
      <c r="O55" s="418"/>
      <c r="P55" s="418"/>
      <c r="Q55" s="419"/>
      <c r="R55" s="351">
        <f>'費目別内訳書'!D13</f>
        <v>622920</v>
      </c>
      <c r="S55" s="351"/>
      <c r="T55" s="351"/>
      <c r="U55" s="351"/>
      <c r="V55" s="204" t="s">
        <v>6</v>
      </c>
      <c r="W55" s="344">
        <f>R55-AE55</f>
        <v>622920</v>
      </c>
      <c r="X55" s="345"/>
      <c r="Y55" s="345"/>
      <c r="Z55" s="345"/>
      <c r="AA55" s="345"/>
      <c r="AB55" s="345"/>
      <c r="AC55" s="346"/>
      <c r="AD55" s="203" t="s">
        <v>6</v>
      </c>
      <c r="AE55" s="347">
        <f>'様式２号の２'!Q42</f>
        <v>0</v>
      </c>
      <c r="AF55" s="348"/>
      <c r="AG55" s="348"/>
      <c r="AH55" s="348"/>
      <c r="AI55" s="348"/>
      <c r="AJ55" s="348"/>
      <c r="AK55" s="348"/>
      <c r="AL55" s="348"/>
      <c r="AM55" s="349"/>
      <c r="AN55" s="204" t="s">
        <v>6</v>
      </c>
    </row>
    <row r="56" spans="3:40" ht="19.5" customHeight="1">
      <c r="C56" s="199"/>
      <c r="D56" s="339" t="s">
        <v>276</v>
      </c>
      <c r="E56" s="340"/>
      <c r="F56" s="340"/>
      <c r="G56" s="340"/>
      <c r="H56" s="340"/>
      <c r="I56" s="341"/>
      <c r="J56" s="342">
        <f>'在籍児童の状況'!N32</f>
        <v>33</v>
      </c>
      <c r="K56" s="343"/>
      <c r="L56" s="343"/>
      <c r="M56" s="343"/>
      <c r="N56" s="343"/>
      <c r="O56" s="343"/>
      <c r="P56" s="343"/>
      <c r="Q56" s="204" t="s">
        <v>92</v>
      </c>
      <c r="R56" s="351">
        <f>'費目別内訳書'!D14</f>
        <v>1533840</v>
      </c>
      <c r="S56" s="351"/>
      <c r="T56" s="351"/>
      <c r="U56" s="351"/>
      <c r="V56" s="204" t="s">
        <v>6</v>
      </c>
      <c r="W56" s="355">
        <v>1533840</v>
      </c>
      <c r="X56" s="355"/>
      <c r="Y56" s="355"/>
      <c r="Z56" s="355"/>
      <c r="AA56" s="355"/>
      <c r="AB56" s="355"/>
      <c r="AC56" s="355"/>
      <c r="AD56" s="204" t="s">
        <v>6</v>
      </c>
      <c r="AE56" s="347">
        <f t="shared" si="0"/>
        <v>0</v>
      </c>
      <c r="AF56" s="348"/>
      <c r="AG56" s="348"/>
      <c r="AH56" s="348"/>
      <c r="AI56" s="348"/>
      <c r="AJ56" s="348"/>
      <c r="AK56" s="348"/>
      <c r="AL56" s="348"/>
      <c r="AM56" s="349"/>
      <c r="AN56" s="204" t="s">
        <v>6</v>
      </c>
    </row>
    <row r="57" spans="3:40" ht="19.5" customHeight="1">
      <c r="C57" s="199"/>
      <c r="D57" s="358" t="s">
        <v>286</v>
      </c>
      <c r="E57" s="359"/>
      <c r="F57" s="359"/>
      <c r="G57" s="359"/>
      <c r="H57" s="359"/>
      <c r="I57" s="360"/>
      <c r="J57" s="417"/>
      <c r="K57" s="418"/>
      <c r="L57" s="418"/>
      <c r="M57" s="418"/>
      <c r="N57" s="418"/>
      <c r="O57" s="418"/>
      <c r="P57" s="418"/>
      <c r="Q57" s="419"/>
      <c r="R57" s="351">
        <f>'費目別内訳書'!D15</f>
        <v>1968000</v>
      </c>
      <c r="S57" s="351"/>
      <c r="T57" s="351"/>
      <c r="U57" s="351"/>
      <c r="V57" s="204" t="s">
        <v>6</v>
      </c>
      <c r="W57" s="351">
        <f>R57-AE57</f>
        <v>1848000</v>
      </c>
      <c r="X57" s="351"/>
      <c r="Y57" s="351"/>
      <c r="Z57" s="351"/>
      <c r="AA57" s="351"/>
      <c r="AB57" s="351"/>
      <c r="AC57" s="351"/>
      <c r="AD57" s="204" t="s">
        <v>6</v>
      </c>
      <c r="AE57" s="347">
        <f>'処遇改善加算①'!T36</f>
        <v>120000</v>
      </c>
      <c r="AF57" s="348"/>
      <c r="AG57" s="348"/>
      <c r="AH57" s="348"/>
      <c r="AI57" s="348"/>
      <c r="AJ57" s="348"/>
      <c r="AK57" s="348"/>
      <c r="AL57" s="348"/>
      <c r="AM57" s="349"/>
      <c r="AN57" s="204" t="s">
        <v>6</v>
      </c>
    </row>
    <row r="58" spans="3:40" ht="19.5" customHeight="1">
      <c r="C58" s="199"/>
      <c r="D58" s="361" t="s">
        <v>278</v>
      </c>
      <c r="E58" s="362"/>
      <c r="F58" s="362"/>
      <c r="G58" s="362"/>
      <c r="H58" s="362"/>
      <c r="I58" s="363"/>
      <c r="J58" s="417"/>
      <c r="K58" s="418"/>
      <c r="L58" s="418"/>
      <c r="M58" s="418"/>
      <c r="N58" s="418"/>
      <c r="O58" s="418"/>
      <c r="P58" s="418"/>
      <c r="Q58" s="419"/>
      <c r="R58" s="351">
        <f>'費目別内訳書'!D16</f>
        <v>463500</v>
      </c>
      <c r="S58" s="351"/>
      <c r="T58" s="351"/>
      <c r="U58" s="351"/>
      <c r="V58" s="204" t="s">
        <v>6</v>
      </c>
      <c r="W58" s="355">
        <v>463500</v>
      </c>
      <c r="X58" s="355"/>
      <c r="Y58" s="355"/>
      <c r="Z58" s="355"/>
      <c r="AA58" s="355"/>
      <c r="AB58" s="355"/>
      <c r="AC58" s="355"/>
      <c r="AD58" s="204" t="s">
        <v>6</v>
      </c>
      <c r="AE58" s="347">
        <f t="shared" si="0"/>
        <v>0</v>
      </c>
      <c r="AF58" s="348"/>
      <c r="AG58" s="348"/>
      <c r="AH58" s="348"/>
      <c r="AI58" s="348"/>
      <c r="AJ58" s="348"/>
      <c r="AK58" s="348"/>
      <c r="AL58" s="348"/>
      <c r="AM58" s="349"/>
      <c r="AN58" s="204" t="s">
        <v>6</v>
      </c>
    </row>
    <row r="59" spans="4:40" ht="19.5" customHeight="1">
      <c r="D59" s="357" t="s">
        <v>277</v>
      </c>
      <c r="E59" s="357"/>
      <c r="F59" s="357"/>
      <c r="G59" s="357"/>
      <c r="H59" s="357"/>
      <c r="I59" s="357"/>
      <c r="J59" s="417"/>
      <c r="K59" s="418"/>
      <c r="L59" s="418"/>
      <c r="M59" s="418"/>
      <c r="N59" s="418"/>
      <c r="O59" s="418"/>
      <c r="P59" s="418"/>
      <c r="Q59" s="419"/>
      <c r="R59" s="351">
        <f>'費目別内訳書'!D17</f>
        <v>0</v>
      </c>
      <c r="S59" s="351"/>
      <c r="T59" s="351"/>
      <c r="U59" s="351"/>
      <c r="V59" s="204" t="s">
        <v>6</v>
      </c>
      <c r="W59" s="355">
        <v>0</v>
      </c>
      <c r="X59" s="355"/>
      <c r="Y59" s="355"/>
      <c r="Z59" s="355"/>
      <c r="AA59" s="355"/>
      <c r="AB59" s="355"/>
      <c r="AC59" s="355"/>
      <c r="AD59" s="204" t="s">
        <v>6</v>
      </c>
      <c r="AE59" s="347">
        <f t="shared" si="0"/>
        <v>0</v>
      </c>
      <c r="AF59" s="348"/>
      <c r="AG59" s="348"/>
      <c r="AH59" s="348"/>
      <c r="AI59" s="348"/>
      <c r="AJ59" s="348"/>
      <c r="AK59" s="348"/>
      <c r="AL59" s="348"/>
      <c r="AM59" s="349"/>
      <c r="AN59" s="204" t="s">
        <v>6</v>
      </c>
    </row>
    <row r="60" spans="4:22" ht="14.25">
      <c r="D60" s="206"/>
      <c r="E60" s="206"/>
      <c r="F60" s="206"/>
      <c r="G60" s="206"/>
      <c r="H60" s="206"/>
      <c r="I60" s="206"/>
      <c r="V60" s="179"/>
    </row>
    <row r="61" ht="14.25">
      <c r="D61" s="172" t="s">
        <v>34</v>
      </c>
    </row>
    <row r="62" ht="14.25"/>
    <row r="64" spans="4:42" ht="14.25">
      <c r="D64" s="172" t="s">
        <v>274</v>
      </c>
      <c r="X64" s="172" t="s">
        <v>7</v>
      </c>
      <c r="AE64" s="193"/>
      <c r="AF64" s="327" t="s">
        <v>201</v>
      </c>
      <c r="AG64" s="350">
        <v>5</v>
      </c>
      <c r="AH64" s="350"/>
      <c r="AI64" s="328" t="s">
        <v>0</v>
      </c>
      <c r="AJ64" s="350">
        <v>3</v>
      </c>
      <c r="AK64" s="350"/>
      <c r="AL64" s="328" t="s">
        <v>4</v>
      </c>
      <c r="AM64" s="350">
        <v>31</v>
      </c>
      <c r="AN64" s="350"/>
      <c r="AO64" s="329" t="s">
        <v>2</v>
      </c>
      <c r="AP64" s="193"/>
    </row>
    <row r="65" spans="32:41" ht="14.25">
      <c r="AF65" s="176"/>
      <c r="AG65" s="177"/>
      <c r="AH65" s="177"/>
      <c r="AI65" s="191"/>
      <c r="AJ65" s="177"/>
      <c r="AK65" s="177"/>
      <c r="AL65" s="191"/>
      <c r="AM65" s="177"/>
      <c r="AN65" s="177"/>
      <c r="AO65" s="173"/>
    </row>
    <row r="66" ht="10.5" customHeight="1"/>
    <row r="67" spans="4:47" ht="14.25">
      <c r="D67" s="172" t="s">
        <v>275</v>
      </c>
      <c r="AT67" s="180"/>
      <c r="AU67" s="180"/>
    </row>
    <row r="68" spans="3:47" ht="14.25">
      <c r="C68" s="198"/>
      <c r="D68" s="330"/>
      <c r="E68" s="331"/>
      <c r="F68" s="331"/>
      <c r="G68" s="331"/>
      <c r="H68" s="331"/>
      <c r="I68" s="331"/>
      <c r="J68" s="331"/>
      <c r="K68" s="331"/>
      <c r="L68" s="331"/>
      <c r="M68" s="331"/>
      <c r="N68" s="331"/>
      <c r="O68" s="331"/>
      <c r="P68" s="331"/>
      <c r="Q68" s="331"/>
      <c r="R68" s="331"/>
      <c r="S68" s="331"/>
      <c r="T68" s="331"/>
      <c r="U68" s="331"/>
      <c r="V68" s="331"/>
      <c r="W68" s="331"/>
      <c r="X68" s="331"/>
      <c r="Y68" s="331"/>
      <c r="Z68" s="331"/>
      <c r="AA68" s="331"/>
      <c r="AB68" s="331"/>
      <c r="AC68" s="331"/>
      <c r="AD68" s="331"/>
      <c r="AE68" s="331"/>
      <c r="AF68" s="331"/>
      <c r="AG68" s="331"/>
      <c r="AH68" s="331"/>
      <c r="AI68" s="331"/>
      <c r="AJ68" s="331"/>
      <c r="AK68" s="331"/>
      <c r="AL68" s="331"/>
      <c r="AM68" s="331"/>
      <c r="AN68" s="331"/>
      <c r="AO68" s="331"/>
      <c r="AP68" s="331"/>
      <c r="AQ68" s="332"/>
      <c r="AR68" s="197"/>
      <c r="AS68" s="197"/>
      <c r="AT68" s="197"/>
      <c r="AU68" s="197"/>
    </row>
    <row r="69" spans="3:47" ht="14.25">
      <c r="C69" s="198"/>
      <c r="D69" s="333"/>
      <c r="E69" s="334"/>
      <c r="F69" s="334"/>
      <c r="G69" s="334"/>
      <c r="H69" s="334"/>
      <c r="I69" s="334"/>
      <c r="J69" s="334"/>
      <c r="K69" s="334"/>
      <c r="L69" s="334"/>
      <c r="M69" s="334"/>
      <c r="N69" s="334"/>
      <c r="O69" s="334"/>
      <c r="P69" s="334"/>
      <c r="Q69" s="334"/>
      <c r="R69" s="334"/>
      <c r="S69" s="334"/>
      <c r="T69" s="334"/>
      <c r="U69" s="334"/>
      <c r="V69" s="334"/>
      <c r="W69" s="334"/>
      <c r="X69" s="334"/>
      <c r="Y69" s="334"/>
      <c r="Z69" s="334"/>
      <c r="AA69" s="334"/>
      <c r="AB69" s="334"/>
      <c r="AC69" s="334"/>
      <c r="AD69" s="334"/>
      <c r="AE69" s="334"/>
      <c r="AF69" s="334"/>
      <c r="AG69" s="334"/>
      <c r="AH69" s="334"/>
      <c r="AI69" s="334"/>
      <c r="AJ69" s="334"/>
      <c r="AK69" s="334"/>
      <c r="AL69" s="334"/>
      <c r="AM69" s="334"/>
      <c r="AN69" s="334"/>
      <c r="AO69" s="334"/>
      <c r="AP69" s="334"/>
      <c r="AQ69" s="335"/>
      <c r="AR69" s="197"/>
      <c r="AS69" s="197"/>
      <c r="AT69" s="197"/>
      <c r="AU69" s="197"/>
    </row>
    <row r="70" spans="3:47" ht="14.25">
      <c r="C70" s="198"/>
      <c r="D70" s="336"/>
      <c r="E70" s="337"/>
      <c r="F70" s="337"/>
      <c r="G70" s="337"/>
      <c r="H70" s="337"/>
      <c r="I70" s="337"/>
      <c r="J70" s="337"/>
      <c r="K70" s="337"/>
      <c r="L70" s="337"/>
      <c r="M70" s="337"/>
      <c r="N70" s="337"/>
      <c r="O70" s="337"/>
      <c r="P70" s="337"/>
      <c r="Q70" s="337"/>
      <c r="R70" s="337"/>
      <c r="S70" s="337"/>
      <c r="T70" s="337"/>
      <c r="U70" s="337"/>
      <c r="V70" s="337"/>
      <c r="W70" s="337"/>
      <c r="X70" s="337"/>
      <c r="Y70" s="337"/>
      <c r="Z70" s="337"/>
      <c r="AA70" s="337"/>
      <c r="AB70" s="337"/>
      <c r="AC70" s="337"/>
      <c r="AD70" s="337"/>
      <c r="AE70" s="337"/>
      <c r="AF70" s="337"/>
      <c r="AG70" s="337"/>
      <c r="AH70" s="337"/>
      <c r="AI70" s="337"/>
      <c r="AJ70" s="337"/>
      <c r="AK70" s="337"/>
      <c r="AL70" s="337"/>
      <c r="AM70" s="337"/>
      <c r="AN70" s="337"/>
      <c r="AO70" s="337"/>
      <c r="AP70" s="337"/>
      <c r="AQ70" s="338"/>
      <c r="AR70" s="197"/>
      <c r="AS70" s="197"/>
      <c r="AT70" s="197"/>
      <c r="AU70" s="197"/>
    </row>
  </sheetData>
  <sheetProtection formatCells="0" formatColumns="0" formatRows="0" insertColumns="0" insertRows="0" deleteColumns="0" deleteRows="0"/>
  <protectedRanges>
    <protectedRange sqref="I55" name="範囲1_2"/>
    <protectedRange sqref="I59:I60 I56:I57" name="範囲1_3"/>
  </protectedRanges>
  <mergeCells count="95">
    <mergeCell ref="B8:I8"/>
    <mergeCell ref="V9:X10"/>
    <mergeCell ref="W53:AC53"/>
    <mergeCell ref="W54:AC54"/>
    <mergeCell ref="W56:AC56"/>
    <mergeCell ref="W57:AC57"/>
    <mergeCell ref="D23:F23"/>
    <mergeCell ref="S23:V23"/>
    <mergeCell ref="V28:AI28"/>
    <mergeCell ref="D42:I43"/>
    <mergeCell ref="AD16:AQ16"/>
    <mergeCell ref="Y18:AC18"/>
    <mergeCell ref="J55:Q55"/>
    <mergeCell ref="J57:Q57"/>
    <mergeCell ref="J58:Q58"/>
    <mergeCell ref="J59:Q59"/>
    <mergeCell ref="AE54:AM54"/>
    <mergeCell ref="AE55:AM55"/>
    <mergeCell ref="AE56:AM56"/>
    <mergeCell ref="AE57:AM57"/>
    <mergeCell ref="AE58:AM58"/>
    <mergeCell ref="Y9:AC10"/>
    <mergeCell ref="AD9:AQ10"/>
    <mergeCell ref="W50:AD51"/>
    <mergeCell ref="AD44:AD47"/>
    <mergeCell ref="AE44:AM47"/>
    <mergeCell ref="AH41:AJ41"/>
    <mergeCell ref="AD18:AP18"/>
    <mergeCell ref="W23:Y23"/>
    <mergeCell ref="D24:AN24"/>
    <mergeCell ref="W59:AC59"/>
    <mergeCell ref="AH3:AI3"/>
    <mergeCell ref="AJ3:AK3"/>
    <mergeCell ref="AM3:AN3"/>
    <mergeCell ref="AP3:AQ3"/>
    <mergeCell ref="B5:AU5"/>
    <mergeCell ref="B6:AU6"/>
    <mergeCell ref="AD12:AQ12"/>
    <mergeCell ref="AD14:AQ14"/>
    <mergeCell ref="AE53:AM53"/>
    <mergeCell ref="J42:Q43"/>
    <mergeCell ref="R42:V43"/>
    <mergeCell ref="W42:AD43"/>
    <mergeCell ref="V30:AI30"/>
    <mergeCell ref="V32:AI32"/>
    <mergeCell ref="D35:AP38"/>
    <mergeCell ref="W41:Y41"/>
    <mergeCell ref="Z41:AB41"/>
    <mergeCell ref="AD41:AG41"/>
    <mergeCell ref="AE42:AN43"/>
    <mergeCell ref="AE50:AN51"/>
    <mergeCell ref="D52:I52"/>
    <mergeCell ref="J52:P52"/>
    <mergeCell ref="D53:I53"/>
    <mergeCell ref="AE52:AM52"/>
    <mergeCell ref="R53:U53"/>
    <mergeCell ref="J53:P53"/>
    <mergeCell ref="D50:I51"/>
    <mergeCell ref="J50:Q51"/>
    <mergeCell ref="R50:V51"/>
    <mergeCell ref="D44:I44"/>
    <mergeCell ref="AN44:AN47"/>
    <mergeCell ref="D45:I45"/>
    <mergeCell ref="J45:P45"/>
    <mergeCell ref="D46:I46"/>
    <mergeCell ref="J46:P46"/>
    <mergeCell ref="R44:U47"/>
    <mergeCell ref="V44:V47"/>
    <mergeCell ref="W44:AC47"/>
    <mergeCell ref="W52:AC52"/>
    <mergeCell ref="J44:P44"/>
    <mergeCell ref="D59:I59"/>
    <mergeCell ref="D57:I57"/>
    <mergeCell ref="R54:U54"/>
    <mergeCell ref="R55:U55"/>
    <mergeCell ref="D58:I58"/>
    <mergeCell ref="D47:I47"/>
    <mergeCell ref="J47:P47"/>
    <mergeCell ref="W58:AC58"/>
    <mergeCell ref="R57:U57"/>
    <mergeCell ref="R58:U58"/>
    <mergeCell ref="R59:U59"/>
    <mergeCell ref="D54:I54"/>
    <mergeCell ref="J54:P54"/>
    <mergeCell ref="R52:U52"/>
    <mergeCell ref="D68:AQ70"/>
    <mergeCell ref="D55:I55"/>
    <mergeCell ref="D56:I56"/>
    <mergeCell ref="J56:P56"/>
    <mergeCell ref="W55:AC55"/>
    <mergeCell ref="AE59:AM59"/>
    <mergeCell ref="AG64:AH64"/>
    <mergeCell ref="AJ64:AK64"/>
    <mergeCell ref="AM64:AN64"/>
    <mergeCell ref="R56:U56"/>
  </mergeCells>
  <printOptions horizontalCentered="1"/>
  <pageMargins left="0.2362204724409449" right="0.2362204724409449" top="0.4330708661417323" bottom="0.3937007874015748" header="0.4724409448818898" footer="0.5118110236220472"/>
  <pageSetup blackAndWhite="1" horizontalDpi="300" verticalDpi="300" orientation="portrait" paperSize="9" scale="68" r:id="rId4"/>
  <drawing r:id="rId3"/>
  <legacyDrawing r:id="rId2"/>
</worksheet>
</file>

<file path=xl/worksheets/sheet2.xml><?xml version="1.0" encoding="utf-8"?>
<worksheet xmlns="http://schemas.openxmlformats.org/spreadsheetml/2006/main" xmlns:r="http://schemas.openxmlformats.org/officeDocument/2006/relationships">
  <sheetPr>
    <tabColor rgb="FF0070C0"/>
  </sheetPr>
  <dimension ref="A1:R35"/>
  <sheetViews>
    <sheetView view="pageBreakPreview" zoomScaleSheetLayoutView="100" zoomScalePageLayoutView="0" workbookViewId="0" topLeftCell="A1">
      <selection activeCell="E54" sqref="E54"/>
    </sheetView>
  </sheetViews>
  <sheetFormatPr defaultColWidth="9.00390625" defaultRowHeight="13.5"/>
  <cols>
    <col min="1" max="2" width="9.00390625" style="150" customWidth="1"/>
    <col min="3" max="8" width="10.75390625" style="151" customWidth="1"/>
    <col min="9" max="10" width="10.75390625" style="150" customWidth="1"/>
    <col min="11" max="16384" width="9.00390625" style="151" customWidth="1"/>
  </cols>
  <sheetData>
    <row r="1" ht="13.5">
      <c r="A1" s="149" t="s">
        <v>232</v>
      </c>
    </row>
    <row r="2" spans="1:2" ht="14.25">
      <c r="A2" s="152" t="s">
        <v>233</v>
      </c>
      <c r="B2" s="153"/>
    </row>
    <row r="3" ht="14.25" thickBot="1"/>
    <row r="4" spans="1:10" ht="14.25" thickBot="1">
      <c r="A4" s="149" t="s">
        <v>234</v>
      </c>
      <c r="F4" s="154" t="s">
        <v>46</v>
      </c>
      <c r="G4" s="424" t="str">
        <f>'実績報告書(区内)'!AD14</f>
        <v>〇〇保育園</v>
      </c>
      <c r="H4" s="425"/>
      <c r="I4" s="426"/>
      <c r="J4" s="210"/>
    </row>
    <row r="5" ht="13.5"/>
    <row r="6" spans="1:18" ht="26.25" customHeight="1">
      <c r="A6" s="427" t="s">
        <v>1</v>
      </c>
      <c r="B6" s="429" t="s">
        <v>235</v>
      </c>
      <c r="C6" s="423" t="s">
        <v>236</v>
      </c>
      <c r="D6" s="423"/>
      <c r="E6" s="423"/>
      <c r="F6" s="423"/>
      <c r="G6" s="423"/>
      <c r="H6" s="423"/>
      <c r="I6" s="423"/>
      <c r="J6" s="168"/>
      <c r="K6" s="151" t="s">
        <v>279</v>
      </c>
      <c r="P6" s="215" t="s">
        <v>280</v>
      </c>
      <c r="Q6" s="215"/>
      <c r="R6" s="215"/>
    </row>
    <row r="7" spans="1:18" ht="26.25" customHeight="1">
      <c r="A7" s="428"/>
      <c r="B7" s="428"/>
      <c r="C7" s="155" t="s">
        <v>237</v>
      </c>
      <c r="D7" s="155" t="s">
        <v>238</v>
      </c>
      <c r="E7" s="155" t="s">
        <v>239</v>
      </c>
      <c r="F7" s="155" t="s">
        <v>240</v>
      </c>
      <c r="G7" s="155" t="s">
        <v>241</v>
      </c>
      <c r="H7" s="155" t="s">
        <v>242</v>
      </c>
      <c r="I7" s="155" t="s">
        <v>243</v>
      </c>
      <c r="J7" s="168"/>
      <c r="K7" s="151" t="s">
        <v>281</v>
      </c>
      <c r="L7" s="151" t="s">
        <v>282</v>
      </c>
      <c r="M7" s="151" t="s">
        <v>283</v>
      </c>
      <c r="N7" s="207" t="s">
        <v>284</v>
      </c>
      <c r="P7" s="215" t="s">
        <v>199</v>
      </c>
      <c r="Q7" s="215" t="s">
        <v>285</v>
      </c>
      <c r="R7" s="215"/>
    </row>
    <row r="8" spans="1:18" ht="26.25" customHeight="1">
      <c r="A8" s="423" t="s">
        <v>244</v>
      </c>
      <c r="B8" s="156" t="s">
        <v>245</v>
      </c>
      <c r="C8" s="157">
        <v>2</v>
      </c>
      <c r="D8" s="158">
        <v>7</v>
      </c>
      <c r="E8" s="158">
        <v>6</v>
      </c>
      <c r="F8" s="158">
        <v>7</v>
      </c>
      <c r="G8" s="158">
        <v>8</v>
      </c>
      <c r="H8" s="158">
        <v>3</v>
      </c>
      <c r="I8" s="159">
        <f>SUM(C8:H8)</f>
        <v>33</v>
      </c>
      <c r="J8" s="169"/>
      <c r="P8" s="215"/>
      <c r="Q8" s="215"/>
      <c r="R8" s="215"/>
    </row>
    <row r="9" spans="1:18" ht="26.25" customHeight="1">
      <c r="A9" s="423"/>
      <c r="B9" s="160" t="s">
        <v>246</v>
      </c>
      <c r="C9" s="161">
        <v>0</v>
      </c>
      <c r="D9" s="161">
        <v>1</v>
      </c>
      <c r="E9" s="161">
        <v>0</v>
      </c>
      <c r="F9" s="161">
        <v>0</v>
      </c>
      <c r="G9" s="161">
        <v>0</v>
      </c>
      <c r="H9" s="161">
        <v>0</v>
      </c>
      <c r="I9" s="162">
        <f>SUM(C9:H9)</f>
        <v>1</v>
      </c>
      <c r="J9" s="169"/>
      <c r="K9" s="208">
        <f>C8+C9</f>
        <v>2</v>
      </c>
      <c r="L9" s="208">
        <f>D8+D9</f>
        <v>8</v>
      </c>
      <c r="M9" s="151">
        <f>L9-ROUNDDOWN((K9+L9)/2,0)</f>
        <v>3</v>
      </c>
      <c r="N9" s="151">
        <f>IF(M9&gt;0,M9,0)</f>
        <v>3</v>
      </c>
      <c r="P9" s="216"/>
      <c r="Q9" s="216">
        <f>I8</f>
        <v>33</v>
      </c>
      <c r="R9" s="215"/>
    </row>
    <row r="10" spans="1:18" ht="26.25" customHeight="1">
      <c r="A10" s="423" t="s">
        <v>247</v>
      </c>
      <c r="B10" s="156" t="s">
        <v>245</v>
      </c>
      <c r="C10" s="158">
        <v>2</v>
      </c>
      <c r="D10" s="158">
        <v>7</v>
      </c>
      <c r="E10" s="158">
        <v>6</v>
      </c>
      <c r="F10" s="158">
        <v>7</v>
      </c>
      <c r="G10" s="158">
        <v>8</v>
      </c>
      <c r="H10" s="158">
        <v>3</v>
      </c>
      <c r="I10" s="159">
        <f aca="true" t="shared" si="0" ref="I10:I33">SUM(C10:H10)</f>
        <v>33</v>
      </c>
      <c r="J10" s="169"/>
      <c r="P10" s="215"/>
      <c r="Q10" s="215"/>
      <c r="R10" s="215"/>
    </row>
    <row r="11" spans="1:18" ht="26.25" customHeight="1">
      <c r="A11" s="423"/>
      <c r="B11" s="160" t="s">
        <v>246</v>
      </c>
      <c r="C11" s="161">
        <v>0</v>
      </c>
      <c r="D11" s="161">
        <v>1</v>
      </c>
      <c r="E11" s="161">
        <v>0</v>
      </c>
      <c r="F11" s="161">
        <v>0</v>
      </c>
      <c r="G11" s="161">
        <v>0</v>
      </c>
      <c r="H11" s="161">
        <v>0</v>
      </c>
      <c r="I11" s="162">
        <f t="shared" si="0"/>
        <v>1</v>
      </c>
      <c r="J11" s="169"/>
      <c r="K11" s="208">
        <f>C10+C11</f>
        <v>2</v>
      </c>
      <c r="L11" s="208">
        <f>D10+D11</f>
        <v>8</v>
      </c>
      <c r="M11" s="151">
        <f>L11-ROUNDDOWN((K11+L11)/2,0)</f>
        <v>3</v>
      </c>
      <c r="N11" s="151">
        <f aca="true" t="shared" si="1" ref="N11:N31">IF(M11&gt;0,M11,0)</f>
        <v>3</v>
      </c>
      <c r="P11" s="215"/>
      <c r="Q11" s="216">
        <f>I10</f>
        <v>33</v>
      </c>
      <c r="R11" s="215"/>
    </row>
    <row r="12" spans="1:18" ht="26.25" customHeight="1">
      <c r="A12" s="423" t="s">
        <v>248</v>
      </c>
      <c r="B12" s="156" t="s">
        <v>245</v>
      </c>
      <c r="C12" s="158">
        <v>2</v>
      </c>
      <c r="D12" s="158">
        <v>8</v>
      </c>
      <c r="E12" s="158">
        <v>6</v>
      </c>
      <c r="F12" s="158">
        <v>7</v>
      </c>
      <c r="G12" s="158">
        <v>8</v>
      </c>
      <c r="H12" s="158">
        <v>3</v>
      </c>
      <c r="I12" s="159">
        <f t="shared" si="0"/>
        <v>34</v>
      </c>
      <c r="J12" s="169"/>
      <c r="P12" s="215"/>
      <c r="Q12" s="215"/>
      <c r="R12" s="215"/>
    </row>
    <row r="13" spans="1:18" ht="26.25" customHeight="1">
      <c r="A13" s="423"/>
      <c r="B13" s="160" t="s">
        <v>246</v>
      </c>
      <c r="C13" s="161">
        <v>0</v>
      </c>
      <c r="D13" s="161">
        <v>0</v>
      </c>
      <c r="E13" s="161">
        <v>0</v>
      </c>
      <c r="F13" s="161">
        <v>0</v>
      </c>
      <c r="G13" s="161">
        <v>0</v>
      </c>
      <c r="H13" s="161">
        <v>0</v>
      </c>
      <c r="I13" s="162">
        <f t="shared" si="0"/>
        <v>0</v>
      </c>
      <c r="J13" s="169"/>
      <c r="K13" s="208">
        <f>C12+C13</f>
        <v>2</v>
      </c>
      <c r="L13" s="208">
        <f>D12+D13</f>
        <v>8</v>
      </c>
      <c r="M13" s="151">
        <f>L13-ROUNDDOWN((K13+L13)/2,0)</f>
        <v>3</v>
      </c>
      <c r="N13" s="151">
        <f t="shared" si="1"/>
        <v>3</v>
      </c>
      <c r="P13" s="215"/>
      <c r="Q13" s="216">
        <f>I12</f>
        <v>34</v>
      </c>
      <c r="R13" s="215"/>
    </row>
    <row r="14" spans="1:18" ht="26.25" customHeight="1">
      <c r="A14" s="423" t="s">
        <v>249</v>
      </c>
      <c r="B14" s="156" t="s">
        <v>245</v>
      </c>
      <c r="C14" s="158">
        <v>3</v>
      </c>
      <c r="D14" s="158">
        <v>8</v>
      </c>
      <c r="E14" s="158">
        <v>5</v>
      </c>
      <c r="F14" s="158">
        <v>7</v>
      </c>
      <c r="G14" s="158">
        <v>7</v>
      </c>
      <c r="H14" s="158">
        <v>3</v>
      </c>
      <c r="I14" s="159">
        <f t="shared" si="0"/>
        <v>33</v>
      </c>
      <c r="J14" s="169"/>
      <c r="P14" s="215"/>
      <c r="Q14" s="215"/>
      <c r="R14" s="215"/>
    </row>
    <row r="15" spans="1:18" ht="26.25" customHeight="1">
      <c r="A15" s="423"/>
      <c r="B15" s="160" t="s">
        <v>246</v>
      </c>
      <c r="C15" s="161">
        <v>0</v>
      </c>
      <c r="D15" s="161">
        <v>0</v>
      </c>
      <c r="E15" s="161">
        <v>0</v>
      </c>
      <c r="F15" s="161">
        <v>0</v>
      </c>
      <c r="G15" s="161">
        <v>1</v>
      </c>
      <c r="H15" s="161">
        <v>0</v>
      </c>
      <c r="I15" s="162">
        <f t="shared" si="0"/>
        <v>1</v>
      </c>
      <c r="J15" s="169"/>
      <c r="K15" s="208">
        <f>C14+C15</f>
        <v>3</v>
      </c>
      <c r="L15" s="208">
        <f>D14+D15</f>
        <v>8</v>
      </c>
      <c r="M15" s="151">
        <f>L15-ROUNDDOWN((K15+L15)/2,0)</f>
        <v>3</v>
      </c>
      <c r="N15" s="151">
        <f t="shared" si="1"/>
        <v>3</v>
      </c>
      <c r="P15" s="215"/>
      <c r="Q15" s="216">
        <f>I14</f>
        <v>33</v>
      </c>
      <c r="R15" s="215"/>
    </row>
    <row r="16" spans="1:18" ht="26.25" customHeight="1">
      <c r="A16" s="423" t="s">
        <v>250</v>
      </c>
      <c r="B16" s="156" t="s">
        <v>245</v>
      </c>
      <c r="C16" s="158">
        <v>4</v>
      </c>
      <c r="D16" s="158">
        <v>8</v>
      </c>
      <c r="E16" s="158">
        <v>5</v>
      </c>
      <c r="F16" s="158">
        <v>7</v>
      </c>
      <c r="G16" s="158">
        <v>7</v>
      </c>
      <c r="H16" s="158">
        <v>3</v>
      </c>
      <c r="I16" s="159">
        <f t="shared" si="0"/>
        <v>34</v>
      </c>
      <c r="J16" s="169"/>
      <c r="P16" s="215"/>
      <c r="Q16" s="215"/>
      <c r="R16" s="215"/>
    </row>
    <row r="17" spans="1:18" ht="26.25" customHeight="1">
      <c r="A17" s="423"/>
      <c r="B17" s="160" t="s">
        <v>246</v>
      </c>
      <c r="C17" s="161">
        <v>0</v>
      </c>
      <c r="D17" s="161">
        <v>0</v>
      </c>
      <c r="E17" s="161">
        <v>0</v>
      </c>
      <c r="F17" s="161">
        <v>0</v>
      </c>
      <c r="G17" s="161">
        <v>1</v>
      </c>
      <c r="H17" s="161">
        <v>0</v>
      </c>
      <c r="I17" s="162">
        <f t="shared" si="0"/>
        <v>1</v>
      </c>
      <c r="J17" s="169"/>
      <c r="K17" s="208">
        <f>C16+C17</f>
        <v>4</v>
      </c>
      <c r="L17" s="208">
        <f>D16+D17</f>
        <v>8</v>
      </c>
      <c r="M17" s="151">
        <f>L17-ROUNDDOWN((K17+L17)/2,0)</f>
        <v>2</v>
      </c>
      <c r="N17" s="151">
        <f t="shared" si="1"/>
        <v>2</v>
      </c>
      <c r="P17" s="215"/>
      <c r="Q17" s="216">
        <f>I16</f>
        <v>34</v>
      </c>
      <c r="R17" s="215"/>
    </row>
    <row r="18" spans="1:18" ht="26.25" customHeight="1">
      <c r="A18" s="423" t="s">
        <v>251</v>
      </c>
      <c r="B18" s="156" t="s">
        <v>245</v>
      </c>
      <c r="C18" s="158">
        <v>4</v>
      </c>
      <c r="D18" s="158">
        <v>9</v>
      </c>
      <c r="E18" s="158">
        <v>4</v>
      </c>
      <c r="F18" s="158">
        <v>7</v>
      </c>
      <c r="G18" s="158">
        <v>7</v>
      </c>
      <c r="H18" s="158">
        <v>3</v>
      </c>
      <c r="I18" s="159">
        <f t="shared" si="0"/>
        <v>34</v>
      </c>
      <c r="J18" s="169"/>
      <c r="P18" s="215"/>
      <c r="Q18" s="215"/>
      <c r="R18" s="215"/>
    </row>
    <row r="19" spans="1:18" ht="26.25" customHeight="1">
      <c r="A19" s="423"/>
      <c r="B19" s="160" t="s">
        <v>246</v>
      </c>
      <c r="C19" s="161">
        <v>0</v>
      </c>
      <c r="D19" s="161">
        <v>0</v>
      </c>
      <c r="E19" s="161">
        <v>0</v>
      </c>
      <c r="F19" s="161">
        <v>0</v>
      </c>
      <c r="G19" s="161">
        <v>1</v>
      </c>
      <c r="H19" s="161">
        <v>0</v>
      </c>
      <c r="I19" s="162">
        <f t="shared" si="0"/>
        <v>1</v>
      </c>
      <c r="J19" s="169"/>
      <c r="K19" s="208">
        <f>C18+C19</f>
        <v>4</v>
      </c>
      <c r="L19" s="208">
        <f>D18+D19</f>
        <v>9</v>
      </c>
      <c r="M19" s="151">
        <f>L19-ROUNDDOWN((K19+L19)/2,0)</f>
        <v>3</v>
      </c>
      <c r="N19" s="151">
        <f t="shared" si="1"/>
        <v>3</v>
      </c>
      <c r="P19" s="215"/>
      <c r="Q19" s="216">
        <f>I18</f>
        <v>34</v>
      </c>
      <c r="R19" s="215"/>
    </row>
    <row r="20" spans="1:18" ht="26.25" customHeight="1">
      <c r="A20" s="423" t="s">
        <v>15</v>
      </c>
      <c r="B20" s="156" t="s">
        <v>245</v>
      </c>
      <c r="C20" s="158">
        <v>4</v>
      </c>
      <c r="D20" s="158">
        <v>9</v>
      </c>
      <c r="E20" s="158">
        <v>4</v>
      </c>
      <c r="F20" s="158">
        <v>7</v>
      </c>
      <c r="G20" s="158">
        <v>7</v>
      </c>
      <c r="H20" s="158">
        <v>3</v>
      </c>
      <c r="I20" s="159">
        <f t="shared" si="0"/>
        <v>34</v>
      </c>
      <c r="J20" s="169"/>
      <c r="P20" s="215"/>
      <c r="Q20" s="215"/>
      <c r="R20" s="215"/>
    </row>
    <row r="21" spans="1:18" ht="26.25" customHeight="1">
      <c r="A21" s="423"/>
      <c r="B21" s="160" t="s">
        <v>246</v>
      </c>
      <c r="C21" s="161">
        <v>0</v>
      </c>
      <c r="D21" s="161">
        <v>0</v>
      </c>
      <c r="E21" s="161">
        <v>0</v>
      </c>
      <c r="F21" s="161">
        <v>0</v>
      </c>
      <c r="G21" s="161">
        <v>1</v>
      </c>
      <c r="H21" s="161">
        <v>0</v>
      </c>
      <c r="I21" s="162">
        <f t="shared" si="0"/>
        <v>1</v>
      </c>
      <c r="J21" s="169"/>
      <c r="K21" s="208">
        <f>C20+C21</f>
        <v>4</v>
      </c>
      <c r="L21" s="208">
        <f>D20+D21</f>
        <v>9</v>
      </c>
      <c r="M21" s="151">
        <f>L21-ROUNDDOWN((K21+L21)/2,0)</f>
        <v>3</v>
      </c>
      <c r="N21" s="151">
        <f t="shared" si="1"/>
        <v>3</v>
      </c>
      <c r="P21" s="216">
        <f>I20+I21</f>
        <v>35</v>
      </c>
      <c r="Q21" s="216">
        <f>I20</f>
        <v>34</v>
      </c>
      <c r="R21" s="215"/>
    </row>
    <row r="22" spans="1:18" ht="26.25" customHeight="1">
      <c r="A22" s="423" t="s">
        <v>16</v>
      </c>
      <c r="B22" s="156" t="s">
        <v>245</v>
      </c>
      <c r="C22" s="158">
        <v>4</v>
      </c>
      <c r="D22" s="158">
        <v>9</v>
      </c>
      <c r="E22" s="158">
        <v>4</v>
      </c>
      <c r="F22" s="158">
        <v>7</v>
      </c>
      <c r="G22" s="158">
        <v>7</v>
      </c>
      <c r="H22" s="158">
        <v>3</v>
      </c>
      <c r="I22" s="159">
        <f t="shared" si="0"/>
        <v>34</v>
      </c>
      <c r="J22" s="169"/>
      <c r="P22" s="215"/>
      <c r="Q22" s="215"/>
      <c r="R22" s="215"/>
    </row>
    <row r="23" spans="1:18" ht="26.25" customHeight="1">
      <c r="A23" s="423"/>
      <c r="B23" s="160" t="s">
        <v>246</v>
      </c>
      <c r="C23" s="161">
        <v>0</v>
      </c>
      <c r="D23" s="161">
        <v>0</v>
      </c>
      <c r="E23" s="161">
        <v>0</v>
      </c>
      <c r="F23" s="161">
        <v>0</v>
      </c>
      <c r="G23" s="161">
        <v>1</v>
      </c>
      <c r="H23" s="161">
        <v>0</v>
      </c>
      <c r="I23" s="162">
        <f t="shared" si="0"/>
        <v>1</v>
      </c>
      <c r="J23" s="169"/>
      <c r="K23" s="208">
        <f>C22+C23</f>
        <v>4</v>
      </c>
      <c r="L23" s="208">
        <f>D22+D23</f>
        <v>9</v>
      </c>
      <c r="M23" s="151">
        <f>L23-ROUNDDOWN((K23+L23)/2,0)</f>
        <v>3</v>
      </c>
      <c r="N23" s="151">
        <f t="shared" si="1"/>
        <v>3</v>
      </c>
      <c r="P23" s="216">
        <f>I22+I23</f>
        <v>35</v>
      </c>
      <c r="Q23" s="216">
        <f>I22</f>
        <v>34</v>
      </c>
      <c r="R23" s="215"/>
    </row>
    <row r="24" spans="1:18" ht="26.25" customHeight="1">
      <c r="A24" s="423" t="s">
        <v>17</v>
      </c>
      <c r="B24" s="156" t="s">
        <v>245</v>
      </c>
      <c r="C24" s="158">
        <v>5</v>
      </c>
      <c r="D24" s="158">
        <v>10</v>
      </c>
      <c r="E24" s="158">
        <v>4</v>
      </c>
      <c r="F24" s="158">
        <v>7</v>
      </c>
      <c r="G24" s="158">
        <v>7</v>
      </c>
      <c r="H24" s="158">
        <v>3</v>
      </c>
      <c r="I24" s="159">
        <f t="shared" si="0"/>
        <v>36</v>
      </c>
      <c r="J24" s="169"/>
      <c r="P24" s="215"/>
      <c r="Q24" s="215"/>
      <c r="R24" s="215"/>
    </row>
    <row r="25" spans="1:18" ht="26.25" customHeight="1">
      <c r="A25" s="423"/>
      <c r="B25" s="160" t="s">
        <v>246</v>
      </c>
      <c r="C25" s="161">
        <v>0</v>
      </c>
      <c r="D25" s="161">
        <v>0</v>
      </c>
      <c r="E25" s="161">
        <v>0</v>
      </c>
      <c r="F25" s="161">
        <v>0</v>
      </c>
      <c r="G25" s="161">
        <v>1</v>
      </c>
      <c r="H25" s="161">
        <v>0</v>
      </c>
      <c r="I25" s="162">
        <f t="shared" si="0"/>
        <v>1</v>
      </c>
      <c r="J25" s="169"/>
      <c r="K25" s="208">
        <f>C24+C25</f>
        <v>5</v>
      </c>
      <c r="L25" s="208">
        <f>D24+D25</f>
        <v>10</v>
      </c>
      <c r="M25" s="151">
        <f>L25-ROUNDDOWN((K25+L25)/2,0)</f>
        <v>3</v>
      </c>
      <c r="N25" s="151">
        <f t="shared" si="1"/>
        <v>3</v>
      </c>
      <c r="P25" s="216">
        <f>I24+I25</f>
        <v>37</v>
      </c>
      <c r="Q25" s="216">
        <f>I24</f>
        <v>36</v>
      </c>
      <c r="R25" s="215"/>
    </row>
    <row r="26" spans="1:18" ht="26.25" customHeight="1">
      <c r="A26" s="423" t="s">
        <v>252</v>
      </c>
      <c r="B26" s="156" t="s">
        <v>245</v>
      </c>
      <c r="C26" s="158">
        <v>5</v>
      </c>
      <c r="D26" s="158">
        <v>10</v>
      </c>
      <c r="E26" s="158">
        <v>4</v>
      </c>
      <c r="F26" s="158">
        <v>7</v>
      </c>
      <c r="G26" s="158">
        <v>7</v>
      </c>
      <c r="H26" s="158">
        <v>3</v>
      </c>
      <c r="I26" s="159">
        <f t="shared" si="0"/>
        <v>36</v>
      </c>
      <c r="J26" s="169"/>
      <c r="P26" s="215"/>
      <c r="Q26" s="215"/>
      <c r="R26" s="215"/>
    </row>
    <row r="27" spans="1:18" ht="26.25" customHeight="1">
      <c r="A27" s="423"/>
      <c r="B27" s="160" t="s">
        <v>246</v>
      </c>
      <c r="C27" s="161">
        <v>0</v>
      </c>
      <c r="D27" s="161">
        <v>0</v>
      </c>
      <c r="E27" s="161">
        <v>0</v>
      </c>
      <c r="F27" s="161">
        <v>0</v>
      </c>
      <c r="G27" s="161">
        <v>1</v>
      </c>
      <c r="H27" s="161">
        <v>0</v>
      </c>
      <c r="I27" s="162">
        <f t="shared" si="0"/>
        <v>1</v>
      </c>
      <c r="J27" s="169"/>
      <c r="K27" s="208">
        <f>C26+C27</f>
        <v>5</v>
      </c>
      <c r="L27" s="208">
        <f>D26+D27</f>
        <v>10</v>
      </c>
      <c r="M27" s="151">
        <f>L27-ROUNDDOWN((K27+L27)/2,0)</f>
        <v>3</v>
      </c>
      <c r="N27" s="151">
        <f t="shared" si="1"/>
        <v>3</v>
      </c>
      <c r="P27" s="216">
        <f>I26+I27</f>
        <v>37</v>
      </c>
      <c r="Q27" s="216">
        <f>I26</f>
        <v>36</v>
      </c>
      <c r="R27" s="215"/>
    </row>
    <row r="28" spans="1:18" ht="26.25" customHeight="1">
      <c r="A28" s="423" t="s">
        <v>253</v>
      </c>
      <c r="B28" s="156" t="s">
        <v>245</v>
      </c>
      <c r="C28" s="158">
        <v>5</v>
      </c>
      <c r="D28" s="158">
        <v>9</v>
      </c>
      <c r="E28" s="158">
        <v>5</v>
      </c>
      <c r="F28" s="158">
        <v>6</v>
      </c>
      <c r="G28" s="158">
        <v>7</v>
      </c>
      <c r="H28" s="158">
        <v>3</v>
      </c>
      <c r="I28" s="159">
        <f t="shared" si="0"/>
        <v>35</v>
      </c>
      <c r="J28" s="169"/>
      <c r="P28" s="215"/>
      <c r="Q28" s="215"/>
      <c r="R28" s="215"/>
    </row>
    <row r="29" spans="1:18" ht="26.25" customHeight="1">
      <c r="A29" s="423"/>
      <c r="B29" s="160" t="s">
        <v>246</v>
      </c>
      <c r="C29" s="161">
        <v>0</v>
      </c>
      <c r="D29" s="161">
        <v>0</v>
      </c>
      <c r="E29" s="161">
        <v>0</v>
      </c>
      <c r="F29" s="161">
        <v>0</v>
      </c>
      <c r="G29" s="161">
        <v>1</v>
      </c>
      <c r="H29" s="161">
        <v>0</v>
      </c>
      <c r="I29" s="162">
        <f t="shared" si="0"/>
        <v>1</v>
      </c>
      <c r="J29" s="169"/>
      <c r="K29" s="208">
        <f>C28+C29</f>
        <v>5</v>
      </c>
      <c r="L29" s="208">
        <f>D28+D29</f>
        <v>9</v>
      </c>
      <c r="M29" s="151">
        <f>L29-ROUNDDOWN((K29+L29)/2,0)</f>
        <v>2</v>
      </c>
      <c r="N29" s="151">
        <f t="shared" si="1"/>
        <v>2</v>
      </c>
      <c r="P29" s="216">
        <f>I28+I29</f>
        <v>36</v>
      </c>
      <c r="Q29" s="216">
        <f>I28</f>
        <v>35</v>
      </c>
      <c r="R29" s="215"/>
    </row>
    <row r="30" spans="1:18" ht="26.25" customHeight="1">
      <c r="A30" s="423" t="s">
        <v>254</v>
      </c>
      <c r="B30" s="156" t="s">
        <v>245</v>
      </c>
      <c r="C30" s="158">
        <v>5</v>
      </c>
      <c r="D30" s="158">
        <v>9</v>
      </c>
      <c r="E30" s="158">
        <v>5</v>
      </c>
      <c r="F30" s="158">
        <v>5</v>
      </c>
      <c r="G30" s="158">
        <v>7</v>
      </c>
      <c r="H30" s="158">
        <v>3</v>
      </c>
      <c r="I30" s="159">
        <f t="shared" si="0"/>
        <v>34</v>
      </c>
      <c r="J30" s="169"/>
      <c r="P30" s="215"/>
      <c r="Q30" s="215"/>
      <c r="R30" s="215"/>
    </row>
    <row r="31" spans="1:18" ht="26.25" customHeight="1">
      <c r="A31" s="423"/>
      <c r="B31" s="160" t="s">
        <v>246</v>
      </c>
      <c r="C31" s="161">
        <v>0</v>
      </c>
      <c r="D31" s="161">
        <v>0</v>
      </c>
      <c r="E31" s="161">
        <v>0</v>
      </c>
      <c r="F31" s="161">
        <v>0</v>
      </c>
      <c r="G31" s="161">
        <v>1</v>
      </c>
      <c r="H31" s="161">
        <v>0</v>
      </c>
      <c r="I31" s="162">
        <f t="shared" si="0"/>
        <v>1</v>
      </c>
      <c r="J31" s="169"/>
      <c r="K31" s="208">
        <f>C30+C31</f>
        <v>5</v>
      </c>
      <c r="L31" s="208">
        <f>D30+D31</f>
        <v>9</v>
      </c>
      <c r="M31" s="151">
        <f>L31-ROUNDDOWN((K31+L31)/2,0)</f>
        <v>2</v>
      </c>
      <c r="N31" s="151">
        <f t="shared" si="1"/>
        <v>2</v>
      </c>
      <c r="P31" s="216">
        <f>I30+I31</f>
        <v>35</v>
      </c>
      <c r="Q31" s="216"/>
      <c r="R31" s="215"/>
    </row>
    <row r="32" spans="1:18" ht="26.25" customHeight="1">
      <c r="A32" s="430" t="s">
        <v>243</v>
      </c>
      <c r="B32" s="156" t="s">
        <v>245</v>
      </c>
      <c r="C32" s="163">
        <f aca="true" t="shared" si="2" ref="C32:H33">C8+C10+C12+C14+C16+C18+C20+C22+C24+C26+C28+C30</f>
        <v>45</v>
      </c>
      <c r="D32" s="163">
        <f t="shared" si="2"/>
        <v>103</v>
      </c>
      <c r="E32" s="163">
        <f t="shared" si="2"/>
        <v>58</v>
      </c>
      <c r="F32" s="163">
        <f t="shared" si="2"/>
        <v>81</v>
      </c>
      <c r="G32" s="163">
        <f t="shared" si="2"/>
        <v>87</v>
      </c>
      <c r="H32" s="163">
        <f t="shared" si="2"/>
        <v>36</v>
      </c>
      <c r="I32" s="159">
        <f>SUM(C32:H32)</f>
        <v>410</v>
      </c>
      <c r="J32" s="169"/>
      <c r="N32" s="151">
        <f>SUM(N8:N31)</f>
        <v>33</v>
      </c>
      <c r="P32" s="216">
        <f>SUM(P21+P23+P25+P27+P29+P31)</f>
        <v>215</v>
      </c>
      <c r="Q32" s="216">
        <f>SUM(Q9:Q30)</f>
        <v>376</v>
      </c>
      <c r="R32" s="215"/>
    </row>
    <row r="33" spans="1:16" ht="26.25" customHeight="1">
      <c r="A33" s="430"/>
      <c r="B33" s="160" t="s">
        <v>246</v>
      </c>
      <c r="C33" s="164">
        <f t="shared" si="2"/>
        <v>0</v>
      </c>
      <c r="D33" s="164">
        <f t="shared" si="2"/>
        <v>2</v>
      </c>
      <c r="E33" s="164">
        <f t="shared" si="2"/>
        <v>0</v>
      </c>
      <c r="F33" s="164">
        <f t="shared" si="2"/>
        <v>0</v>
      </c>
      <c r="G33" s="164">
        <f t="shared" si="2"/>
        <v>9</v>
      </c>
      <c r="H33" s="164">
        <f t="shared" si="2"/>
        <v>0</v>
      </c>
      <c r="I33" s="162">
        <f t="shared" si="0"/>
        <v>11</v>
      </c>
      <c r="J33" s="169"/>
      <c r="P33" s="209"/>
    </row>
    <row r="34" spans="1:10" ht="13.5">
      <c r="A34" s="165" t="s">
        <v>255</v>
      </c>
      <c r="B34" s="166"/>
      <c r="I34" s="167"/>
      <c r="J34" s="169"/>
    </row>
    <row r="35" spans="2:10" ht="13.5">
      <c r="B35" s="168"/>
      <c r="I35" s="169"/>
      <c r="J35" s="169"/>
    </row>
  </sheetData>
  <sheetProtection/>
  <mergeCells count="17">
    <mergeCell ref="A24:A25"/>
    <mergeCell ref="A26:A27"/>
    <mergeCell ref="A28:A29"/>
    <mergeCell ref="A30:A31"/>
    <mergeCell ref="A32:A33"/>
    <mergeCell ref="A12:A13"/>
    <mergeCell ref="A14:A15"/>
    <mergeCell ref="A16:A17"/>
    <mergeCell ref="A18:A19"/>
    <mergeCell ref="A20:A21"/>
    <mergeCell ref="A22:A23"/>
    <mergeCell ref="G4:I4"/>
    <mergeCell ref="A6:A7"/>
    <mergeCell ref="B6:B7"/>
    <mergeCell ref="C6:I6"/>
    <mergeCell ref="A8:A9"/>
    <mergeCell ref="A10:A11"/>
  </mergeCells>
  <printOptions/>
  <pageMargins left="0.7" right="0.7" top="0.75" bottom="0.75" header="0.3" footer="0.3"/>
  <pageSetup horizontalDpi="600" verticalDpi="600" orientation="portrait" paperSize="9" scale="95" r:id="rId4"/>
  <drawing r:id="rId3"/>
  <legacyDrawing r:id="rId2"/>
</worksheet>
</file>

<file path=xl/worksheets/sheet3.xml><?xml version="1.0" encoding="utf-8"?>
<worksheet xmlns="http://schemas.openxmlformats.org/spreadsheetml/2006/main" xmlns:r="http://schemas.openxmlformats.org/officeDocument/2006/relationships">
  <sheetPr>
    <tabColor rgb="FF0070C0"/>
  </sheetPr>
  <dimension ref="A1:H66"/>
  <sheetViews>
    <sheetView view="pageBreakPreview" zoomScale="85" zoomScaleSheetLayoutView="85" zoomScalePageLayoutView="0" workbookViewId="0" topLeftCell="A1">
      <selection activeCell="H26" sqref="H26:H37"/>
    </sheetView>
  </sheetViews>
  <sheetFormatPr defaultColWidth="9.00390625" defaultRowHeight="13.5"/>
  <cols>
    <col min="1" max="1" width="6.00390625" style="2" customWidth="1"/>
    <col min="2" max="2" width="21.75390625" style="2" customWidth="1"/>
    <col min="3" max="3" width="27.625" style="2" customWidth="1"/>
    <col min="4" max="4" width="15.00390625" style="15" customWidth="1"/>
    <col min="5" max="5" width="4.50390625" style="2" customWidth="1"/>
    <col min="6" max="6" width="24.75390625" style="2" customWidth="1"/>
    <col min="7" max="7" width="15.00390625" style="15" customWidth="1"/>
    <col min="8" max="8" width="16.25390625" style="2" customWidth="1"/>
    <col min="9" max="16384" width="9.00390625" style="2" customWidth="1"/>
  </cols>
  <sheetData>
    <row r="1" spans="1:2" ht="14.25">
      <c r="A1" s="1" t="s">
        <v>217</v>
      </c>
      <c r="B1" s="1"/>
    </row>
    <row r="2" spans="1:3" ht="14.25">
      <c r="A2" s="464"/>
      <c r="B2" s="464"/>
      <c r="C2" s="464"/>
    </row>
    <row r="3" spans="1:8" ht="14.25">
      <c r="A3" s="465" t="s">
        <v>225</v>
      </c>
      <c r="B3" s="465"/>
      <c r="C3" s="465"/>
      <c r="D3" s="465"/>
      <c r="E3" s="465"/>
      <c r="F3" s="465"/>
      <c r="G3" s="465"/>
      <c r="H3" s="465"/>
    </row>
    <row r="4" spans="1:8" ht="14.25">
      <c r="A4" s="466"/>
      <c r="B4" s="466"/>
      <c r="C4" s="466"/>
      <c r="D4" s="466"/>
      <c r="E4" s="8"/>
      <c r="F4" s="5" t="s">
        <v>20</v>
      </c>
      <c r="G4" s="467" t="str">
        <f>'実績報告書(区内)'!AD14</f>
        <v>〇〇保育園</v>
      </c>
      <c r="H4" s="467"/>
    </row>
    <row r="5" spans="1:7" ht="14.25">
      <c r="A5" s="434" t="s">
        <v>43</v>
      </c>
      <c r="B5" s="434"/>
      <c r="C5" s="434"/>
      <c r="D5" s="434"/>
      <c r="E5" s="434"/>
      <c r="F5" s="434"/>
      <c r="G5" s="434"/>
    </row>
    <row r="6" spans="1:8" ht="14.25">
      <c r="A6" s="452" t="s">
        <v>8</v>
      </c>
      <c r="B6" s="452"/>
      <c r="C6" s="452"/>
      <c r="D6" s="452"/>
      <c r="E6" s="452" t="s">
        <v>218</v>
      </c>
      <c r="F6" s="452"/>
      <c r="G6" s="452"/>
      <c r="H6" s="452"/>
    </row>
    <row r="7" spans="1:8" ht="42.75">
      <c r="A7" s="452" t="s">
        <v>9</v>
      </c>
      <c r="B7" s="453"/>
      <c r="C7" s="453"/>
      <c r="D7" s="221" t="s">
        <v>10</v>
      </c>
      <c r="E7" s="452"/>
      <c r="F7" s="452"/>
      <c r="G7" s="220" t="s">
        <v>10</v>
      </c>
      <c r="H7" s="222" t="s">
        <v>41</v>
      </c>
    </row>
    <row r="8" spans="1:8" ht="15" thickBot="1">
      <c r="A8" s="454" t="s">
        <v>54</v>
      </c>
      <c r="B8" s="217" t="s">
        <v>25</v>
      </c>
      <c r="C8" s="217"/>
      <c r="D8" s="219">
        <f>SUM(D9:D17)</f>
        <v>33657620</v>
      </c>
      <c r="E8" s="458" t="s">
        <v>11</v>
      </c>
      <c r="F8" s="11" t="s">
        <v>61</v>
      </c>
      <c r="G8" s="147">
        <v>26966522</v>
      </c>
      <c r="H8" s="460">
        <v>25879105</v>
      </c>
    </row>
    <row r="9" spans="1:8" ht="14.25">
      <c r="A9" s="455"/>
      <c r="B9" s="212" t="s">
        <v>219</v>
      </c>
      <c r="C9" s="213" t="s">
        <v>193</v>
      </c>
      <c r="D9" s="214">
        <v>27051960</v>
      </c>
      <c r="E9" s="459"/>
      <c r="F9" s="10" t="s">
        <v>62</v>
      </c>
      <c r="G9" s="147">
        <v>7235447</v>
      </c>
      <c r="H9" s="460"/>
    </row>
    <row r="10" spans="1:8" ht="14.25">
      <c r="A10" s="455"/>
      <c r="B10" s="127" t="s">
        <v>194</v>
      </c>
      <c r="C10" s="18" t="s">
        <v>195</v>
      </c>
      <c r="D10" s="144">
        <v>41000</v>
      </c>
      <c r="E10" s="459"/>
      <c r="F10" s="10" t="s">
        <v>60</v>
      </c>
      <c r="G10" s="147">
        <v>1719522</v>
      </c>
      <c r="H10" s="460"/>
    </row>
    <row r="11" spans="1:8" ht="14.25">
      <c r="A11" s="455"/>
      <c r="B11" s="127"/>
      <c r="C11" s="18" t="s">
        <v>196</v>
      </c>
      <c r="D11" s="144">
        <v>315900</v>
      </c>
      <c r="E11" s="459"/>
      <c r="F11" s="10" t="s">
        <v>63</v>
      </c>
      <c r="G11" s="147">
        <v>0</v>
      </c>
      <c r="H11" s="460"/>
    </row>
    <row r="12" spans="1:8" ht="14.25">
      <c r="A12" s="455"/>
      <c r="B12" s="127"/>
      <c r="C12" s="18" t="s">
        <v>288</v>
      </c>
      <c r="D12" s="144">
        <v>1660500</v>
      </c>
      <c r="E12" s="459"/>
      <c r="F12" s="10" t="s">
        <v>64</v>
      </c>
      <c r="G12" s="147">
        <v>0</v>
      </c>
      <c r="H12" s="460"/>
    </row>
    <row r="13" spans="1:8" ht="14.25">
      <c r="A13" s="455"/>
      <c r="B13" s="127"/>
      <c r="C13" s="18" t="s">
        <v>216</v>
      </c>
      <c r="D13" s="144">
        <v>622920</v>
      </c>
      <c r="E13" s="459"/>
      <c r="F13" s="10" t="s">
        <v>65</v>
      </c>
      <c r="G13" s="147">
        <v>8898298</v>
      </c>
      <c r="H13" s="460"/>
    </row>
    <row r="14" spans="1:8" ht="14.25">
      <c r="A14" s="455"/>
      <c r="B14" s="127"/>
      <c r="C14" s="18" t="s">
        <v>276</v>
      </c>
      <c r="D14" s="144">
        <v>1533840</v>
      </c>
      <c r="E14" s="459"/>
      <c r="F14" s="10" t="s">
        <v>66</v>
      </c>
      <c r="G14" s="147">
        <v>0</v>
      </c>
      <c r="H14" s="460"/>
    </row>
    <row r="15" spans="1:8" ht="14.25">
      <c r="A15" s="455"/>
      <c r="B15" s="170"/>
      <c r="C15" s="18" t="s">
        <v>192</v>
      </c>
      <c r="D15" s="144">
        <v>1968000</v>
      </c>
      <c r="E15" s="459"/>
      <c r="F15" s="11"/>
      <c r="G15" s="147"/>
      <c r="H15" s="460"/>
    </row>
    <row r="16" spans="1:8" ht="14.25">
      <c r="A16" s="455"/>
      <c r="B16" s="170"/>
      <c r="C16" s="18" t="s">
        <v>197</v>
      </c>
      <c r="D16" s="144">
        <v>463500</v>
      </c>
      <c r="E16" s="459"/>
      <c r="F16" s="10"/>
      <c r="G16" s="147"/>
      <c r="H16" s="460"/>
    </row>
    <row r="17" spans="1:8" ht="14.25">
      <c r="A17" s="455"/>
      <c r="B17" s="127"/>
      <c r="C17" s="18" t="s">
        <v>200</v>
      </c>
      <c r="D17" s="144">
        <v>0</v>
      </c>
      <c r="E17" s="459"/>
      <c r="F17" s="10"/>
      <c r="G17" s="147"/>
      <c r="H17" s="460"/>
    </row>
    <row r="18" spans="1:8" ht="15" thickBot="1">
      <c r="A18" s="455"/>
      <c r="B18" s="128"/>
      <c r="C18" s="129"/>
      <c r="D18" s="211"/>
      <c r="E18" s="459"/>
      <c r="F18" s="10"/>
      <c r="G18" s="147"/>
      <c r="H18" s="460"/>
    </row>
    <row r="19" spans="1:8" ht="14.25">
      <c r="A19" s="456"/>
      <c r="B19" s="125" t="s">
        <v>53</v>
      </c>
      <c r="C19" s="125"/>
      <c r="D19" s="145">
        <v>550000</v>
      </c>
      <c r="E19" s="443"/>
      <c r="F19" s="10"/>
      <c r="G19" s="147"/>
      <c r="H19" s="460"/>
    </row>
    <row r="20" spans="1:8" ht="14.25">
      <c r="A20" s="456"/>
      <c r="B20" s="18" t="s">
        <v>47</v>
      </c>
      <c r="C20" s="9"/>
      <c r="D20" s="146">
        <v>1080000</v>
      </c>
      <c r="E20" s="443"/>
      <c r="F20" s="10"/>
      <c r="G20" s="147"/>
      <c r="H20" s="460"/>
    </row>
    <row r="21" spans="1:8" ht="14.25">
      <c r="A21" s="456"/>
      <c r="B21" s="18" t="s">
        <v>48</v>
      </c>
      <c r="C21" s="9"/>
      <c r="D21" s="146">
        <v>600000</v>
      </c>
      <c r="E21" s="443"/>
      <c r="F21" s="10"/>
      <c r="G21" s="147"/>
      <c r="H21" s="460"/>
    </row>
    <row r="22" spans="1:8" ht="14.25">
      <c r="A22" s="456"/>
      <c r="B22" s="18" t="s">
        <v>49</v>
      </c>
      <c r="C22" s="9"/>
      <c r="D22" s="146">
        <v>2275000</v>
      </c>
      <c r="E22" s="443"/>
      <c r="F22" s="10"/>
      <c r="G22" s="147"/>
      <c r="H22" s="460"/>
    </row>
    <row r="23" spans="1:8" ht="14.25">
      <c r="A23" s="456"/>
      <c r="B23" s="18" t="s">
        <v>50</v>
      </c>
      <c r="C23" s="9"/>
      <c r="D23" s="147">
        <v>3840000</v>
      </c>
      <c r="E23" s="443"/>
      <c r="F23" s="10"/>
      <c r="G23" s="147"/>
      <c r="H23" s="460"/>
    </row>
    <row r="24" spans="1:8" ht="14.25">
      <c r="A24" s="456"/>
      <c r="B24" s="18" t="s">
        <v>51</v>
      </c>
      <c r="C24" s="9"/>
      <c r="D24" s="147">
        <v>100000</v>
      </c>
      <c r="E24" s="443"/>
      <c r="F24" s="10"/>
      <c r="G24" s="147"/>
      <c r="H24" s="460"/>
    </row>
    <row r="25" spans="1:8" ht="14.25">
      <c r="A25" s="456"/>
      <c r="B25" s="18" t="s">
        <v>52</v>
      </c>
      <c r="C25" s="9"/>
      <c r="D25" s="147">
        <v>720000</v>
      </c>
      <c r="E25" s="444"/>
      <c r="F25" s="12" t="s">
        <v>86</v>
      </c>
      <c r="G25" s="148">
        <f>SUM(G8:G24)</f>
        <v>44819789</v>
      </c>
      <c r="H25" s="460"/>
    </row>
    <row r="26" spans="1:8" ht="15">
      <c r="A26" s="456"/>
      <c r="B26" s="143" t="s">
        <v>231</v>
      </c>
      <c r="C26" s="9"/>
      <c r="D26" s="147">
        <v>400000</v>
      </c>
      <c r="E26" s="442" t="s">
        <v>44</v>
      </c>
      <c r="F26" s="11" t="s">
        <v>12</v>
      </c>
      <c r="G26" s="147">
        <v>1862000</v>
      </c>
      <c r="H26" s="445">
        <v>2928585</v>
      </c>
    </row>
    <row r="27" spans="1:8" ht="15">
      <c r="A27" s="456"/>
      <c r="B27" s="143" t="s">
        <v>230</v>
      </c>
      <c r="C27" s="9"/>
      <c r="D27" s="147">
        <v>320000</v>
      </c>
      <c r="E27" s="443"/>
      <c r="F27" s="10" t="s">
        <v>67</v>
      </c>
      <c r="G27" s="147">
        <v>1000000</v>
      </c>
      <c r="H27" s="446"/>
    </row>
    <row r="28" spans="1:8" ht="15">
      <c r="A28" s="456"/>
      <c r="B28" s="143"/>
      <c r="C28" s="9"/>
      <c r="D28" s="147"/>
      <c r="E28" s="443"/>
      <c r="F28" s="10" t="s">
        <v>68</v>
      </c>
      <c r="G28" s="147">
        <v>500000</v>
      </c>
      <c r="H28" s="446"/>
    </row>
    <row r="29" spans="1:8" ht="14.25">
      <c r="A29" s="456"/>
      <c r="B29" s="18"/>
      <c r="C29" s="9"/>
      <c r="D29" s="147"/>
      <c r="E29" s="443"/>
      <c r="F29" s="11" t="s">
        <v>69</v>
      </c>
      <c r="G29" s="147">
        <v>1635000</v>
      </c>
      <c r="H29" s="446"/>
    </row>
    <row r="30" spans="1:8" ht="14.25">
      <c r="A30" s="456"/>
      <c r="C30" s="9"/>
      <c r="D30" s="148"/>
      <c r="E30" s="443"/>
      <c r="F30" s="11" t="s">
        <v>70</v>
      </c>
      <c r="G30" s="147">
        <v>400000</v>
      </c>
      <c r="H30" s="446"/>
    </row>
    <row r="31" spans="1:8" ht="14.25">
      <c r="A31" s="456"/>
      <c r="B31" s="9"/>
      <c r="C31" s="9"/>
      <c r="D31" s="148"/>
      <c r="E31" s="443"/>
      <c r="F31" s="11" t="s">
        <v>71</v>
      </c>
      <c r="G31" s="147">
        <v>200000</v>
      </c>
      <c r="H31" s="446"/>
    </row>
    <row r="32" spans="1:8" ht="14.25">
      <c r="A32" s="456"/>
      <c r="B32" s="9"/>
      <c r="C32" s="9"/>
      <c r="D32" s="148"/>
      <c r="E32" s="443"/>
      <c r="F32" s="10"/>
      <c r="G32" s="147"/>
      <c r="H32" s="446"/>
    </row>
    <row r="33" spans="1:8" ht="14.25">
      <c r="A33" s="457"/>
      <c r="B33" s="448" t="s">
        <v>27</v>
      </c>
      <c r="C33" s="449"/>
      <c r="D33" s="148">
        <f>SUM(D8+D19+D20+D21+D22+D23+D24+D25+D26+D27+D28+D29)</f>
        <v>43542620</v>
      </c>
      <c r="E33" s="443"/>
      <c r="F33" s="10"/>
      <c r="G33" s="147"/>
      <c r="H33" s="446"/>
    </row>
    <row r="34" spans="1:8" ht="14.25">
      <c r="A34" s="461" t="s">
        <v>59</v>
      </c>
      <c r="B34" s="126"/>
      <c r="C34" s="10" t="s">
        <v>57</v>
      </c>
      <c r="D34" s="147">
        <v>1600000</v>
      </c>
      <c r="E34" s="443"/>
      <c r="F34" s="11"/>
      <c r="G34" s="147"/>
      <c r="H34" s="446"/>
    </row>
    <row r="35" spans="1:8" ht="14.25">
      <c r="A35" s="462"/>
      <c r="B35" s="126"/>
      <c r="C35" s="11" t="s">
        <v>58</v>
      </c>
      <c r="D35" s="147">
        <v>3000000</v>
      </c>
      <c r="E35" s="443"/>
      <c r="F35" s="11"/>
      <c r="G35" s="147"/>
      <c r="H35" s="446"/>
    </row>
    <row r="36" spans="1:8" ht="14.25">
      <c r="A36" s="463"/>
      <c r="B36" s="448" t="s">
        <v>29</v>
      </c>
      <c r="C36" s="449"/>
      <c r="D36" s="148">
        <f>SUM(D34:D35)</f>
        <v>4600000</v>
      </c>
      <c r="E36" s="443"/>
      <c r="F36" s="11"/>
      <c r="G36" s="147"/>
      <c r="H36" s="446"/>
    </row>
    <row r="37" spans="1:8" ht="14.25">
      <c r="A37" s="441" t="s">
        <v>14</v>
      </c>
      <c r="B37" s="19"/>
      <c r="C37" s="10" t="s">
        <v>13</v>
      </c>
      <c r="D37" s="147"/>
      <c r="E37" s="444"/>
      <c r="F37" s="12" t="s">
        <v>26</v>
      </c>
      <c r="G37" s="148">
        <f>SUM(G26:G36)</f>
        <v>5597000</v>
      </c>
      <c r="H37" s="447"/>
    </row>
    <row r="38" spans="1:8" ht="14.25">
      <c r="A38" s="441"/>
      <c r="B38" s="19"/>
      <c r="C38" s="11" t="s">
        <v>55</v>
      </c>
      <c r="D38" s="147"/>
      <c r="E38" s="442" t="s">
        <v>85</v>
      </c>
      <c r="F38" s="11" t="s">
        <v>72</v>
      </c>
      <c r="G38" s="147">
        <v>1500000</v>
      </c>
      <c r="H38" s="445">
        <v>4849930</v>
      </c>
    </row>
    <row r="39" spans="1:8" ht="14.25">
      <c r="A39" s="441"/>
      <c r="B39" s="19"/>
      <c r="C39" s="10" t="s">
        <v>56</v>
      </c>
      <c r="D39" s="147"/>
      <c r="E39" s="443"/>
      <c r="F39" s="11" t="s">
        <v>73</v>
      </c>
      <c r="G39" s="147">
        <v>500000</v>
      </c>
      <c r="H39" s="446"/>
    </row>
    <row r="40" spans="1:8" ht="14.25">
      <c r="A40" s="441"/>
      <c r="B40" s="448" t="s">
        <v>31</v>
      </c>
      <c r="C40" s="449"/>
      <c r="D40" s="148">
        <f>SUM(D37:D39)</f>
        <v>0</v>
      </c>
      <c r="E40" s="443"/>
      <c r="F40" s="11" t="s">
        <v>74</v>
      </c>
      <c r="G40" s="147">
        <v>30000</v>
      </c>
      <c r="H40" s="446"/>
    </row>
    <row r="41" spans="1:8" ht="14.25">
      <c r="A41" s="223"/>
      <c r="B41" s="223"/>
      <c r="C41" s="11"/>
      <c r="D41" s="148"/>
      <c r="E41" s="443"/>
      <c r="F41" s="11" t="s">
        <v>75</v>
      </c>
      <c r="G41" s="147">
        <v>150000</v>
      </c>
      <c r="H41" s="446"/>
    </row>
    <row r="42" spans="1:8" ht="14.25">
      <c r="A42" s="223"/>
      <c r="B42" s="223"/>
      <c r="C42" s="10"/>
      <c r="D42" s="148"/>
      <c r="E42" s="443"/>
      <c r="F42" s="10" t="s">
        <v>76</v>
      </c>
      <c r="G42" s="147">
        <v>0</v>
      </c>
      <c r="H42" s="446"/>
    </row>
    <row r="43" spans="1:8" ht="14.25">
      <c r="A43" s="223"/>
      <c r="B43" s="223"/>
      <c r="C43" s="10"/>
      <c r="D43" s="148"/>
      <c r="E43" s="443"/>
      <c r="F43" s="11" t="s">
        <v>77</v>
      </c>
      <c r="G43" s="147">
        <v>100000</v>
      </c>
      <c r="H43" s="446"/>
    </row>
    <row r="44" spans="1:8" ht="14.25">
      <c r="A44" s="223"/>
      <c r="B44" s="223"/>
      <c r="C44" s="10"/>
      <c r="D44" s="148"/>
      <c r="E44" s="443"/>
      <c r="F44" s="11" t="s">
        <v>78</v>
      </c>
      <c r="G44" s="147">
        <v>360000</v>
      </c>
      <c r="H44" s="446"/>
    </row>
    <row r="45" spans="1:8" ht="14.25">
      <c r="A45" s="223"/>
      <c r="B45" s="223"/>
      <c r="C45" s="10"/>
      <c r="D45" s="148"/>
      <c r="E45" s="443"/>
      <c r="F45" s="11" t="s">
        <v>79</v>
      </c>
      <c r="G45" s="147">
        <v>50000</v>
      </c>
      <c r="H45" s="446"/>
    </row>
    <row r="46" spans="1:8" ht="14.25">
      <c r="A46" s="223"/>
      <c r="B46" s="223"/>
      <c r="C46" s="10"/>
      <c r="D46" s="148"/>
      <c r="E46" s="443"/>
      <c r="F46" s="11" t="s">
        <v>80</v>
      </c>
      <c r="G46" s="147">
        <v>0</v>
      </c>
      <c r="H46" s="446"/>
    </row>
    <row r="47" spans="1:8" ht="14.25">
      <c r="A47" s="223"/>
      <c r="B47" s="223"/>
      <c r="C47" s="10"/>
      <c r="D47" s="148"/>
      <c r="E47" s="443"/>
      <c r="F47" s="11" t="s">
        <v>82</v>
      </c>
      <c r="G47" s="147">
        <v>0</v>
      </c>
      <c r="H47" s="446"/>
    </row>
    <row r="48" spans="1:8" ht="14.25">
      <c r="A48" s="223"/>
      <c r="B48" s="223"/>
      <c r="C48" s="10"/>
      <c r="D48" s="148"/>
      <c r="E48" s="443"/>
      <c r="F48" s="11" t="s">
        <v>81</v>
      </c>
      <c r="G48" s="147">
        <v>6279000</v>
      </c>
      <c r="H48" s="446"/>
    </row>
    <row r="49" spans="1:8" ht="14.25">
      <c r="A49" s="223"/>
      <c r="B49" s="223"/>
      <c r="C49" s="10"/>
      <c r="D49" s="148"/>
      <c r="E49" s="443"/>
      <c r="F49" s="11" t="s">
        <v>83</v>
      </c>
      <c r="G49" s="147">
        <v>300000</v>
      </c>
      <c r="H49" s="446"/>
    </row>
    <row r="50" spans="1:8" ht="14.25">
      <c r="A50" s="223"/>
      <c r="B50" s="223"/>
      <c r="C50" s="10"/>
      <c r="D50" s="148"/>
      <c r="E50" s="443"/>
      <c r="F50" s="11"/>
      <c r="G50" s="147"/>
      <c r="H50" s="446"/>
    </row>
    <row r="51" spans="1:8" ht="14.25">
      <c r="A51" s="223"/>
      <c r="B51" s="223"/>
      <c r="C51" s="10"/>
      <c r="D51" s="148"/>
      <c r="E51" s="443"/>
      <c r="F51" s="11"/>
      <c r="G51" s="147"/>
      <c r="H51" s="446"/>
    </row>
    <row r="52" spans="1:8" ht="14.25">
      <c r="A52" s="223"/>
      <c r="B52" s="223"/>
      <c r="C52" s="10"/>
      <c r="D52" s="148"/>
      <c r="E52" s="444"/>
      <c r="F52" s="12" t="s">
        <v>28</v>
      </c>
      <c r="G52" s="148">
        <f>SUM(G38:G51)</f>
        <v>9269000</v>
      </c>
      <c r="H52" s="447"/>
    </row>
    <row r="53" spans="1:8" ht="14.25">
      <c r="A53" s="223"/>
      <c r="B53" s="223"/>
      <c r="C53" s="10"/>
      <c r="D53" s="148"/>
      <c r="E53" s="442" t="s">
        <v>14</v>
      </c>
      <c r="F53" s="450" t="s">
        <v>84</v>
      </c>
      <c r="G53" s="451"/>
      <c r="H53" s="445">
        <v>0</v>
      </c>
    </row>
    <row r="54" spans="1:8" ht="14.25">
      <c r="A54" s="223"/>
      <c r="B54" s="223"/>
      <c r="C54" s="10"/>
      <c r="D54" s="148"/>
      <c r="E54" s="443"/>
      <c r="F54" s="11" t="s">
        <v>88</v>
      </c>
      <c r="G54" s="147">
        <v>0</v>
      </c>
      <c r="H54" s="446"/>
    </row>
    <row r="55" spans="1:8" ht="14.25">
      <c r="A55" s="223"/>
      <c r="B55" s="223"/>
      <c r="C55" s="10"/>
      <c r="D55" s="148"/>
      <c r="E55" s="443"/>
      <c r="F55" s="11"/>
      <c r="G55" s="147"/>
      <c r="H55" s="446"/>
    </row>
    <row r="56" spans="1:8" ht="14.25">
      <c r="A56" s="223"/>
      <c r="B56" s="223"/>
      <c r="C56" s="10"/>
      <c r="D56" s="148"/>
      <c r="E56" s="443"/>
      <c r="F56" s="11"/>
      <c r="G56" s="147"/>
      <c r="H56" s="446"/>
    </row>
    <row r="57" spans="1:8" ht="14.25">
      <c r="A57" s="431" t="s">
        <v>42</v>
      </c>
      <c r="B57" s="432"/>
      <c r="C57" s="433"/>
      <c r="D57" s="147">
        <v>0</v>
      </c>
      <c r="E57" s="444"/>
      <c r="F57" s="13" t="s">
        <v>30</v>
      </c>
      <c r="G57" s="148">
        <f>SUM(G54:G56)</f>
        <v>0</v>
      </c>
      <c r="H57" s="447"/>
    </row>
    <row r="58" spans="1:8" ht="15" thickBot="1">
      <c r="A58" s="431" t="s">
        <v>32</v>
      </c>
      <c r="B58" s="432"/>
      <c r="C58" s="433"/>
      <c r="D58" s="148">
        <f>D33+D36+D40+D57</f>
        <v>48142620</v>
      </c>
      <c r="E58" s="436" t="s">
        <v>87</v>
      </c>
      <c r="F58" s="436"/>
      <c r="G58" s="224">
        <f>G25+G37+G52+G57</f>
        <v>59685789</v>
      </c>
      <c r="H58" s="148">
        <f>SUM(H8:H57)</f>
        <v>33657620</v>
      </c>
    </row>
    <row r="59" spans="4:8" ht="15" thickBot="1">
      <c r="D59" s="16"/>
      <c r="E59" s="437" t="s">
        <v>33</v>
      </c>
      <c r="F59" s="438"/>
      <c r="G59" s="225">
        <f>D58-G58</f>
        <v>-11543169</v>
      </c>
      <c r="H59" s="7"/>
    </row>
    <row r="60" spans="3:8" ht="14.25">
      <c r="C60" s="4"/>
      <c r="D60" s="17"/>
      <c r="E60" s="7"/>
      <c r="F60" s="7"/>
      <c r="G60" s="16"/>
      <c r="H60" s="7"/>
    </row>
    <row r="61" spans="1:7" ht="14.25">
      <c r="A61" s="4"/>
      <c r="B61" s="4"/>
      <c r="C61" s="6"/>
      <c r="D61" s="6"/>
      <c r="E61" s="4"/>
      <c r="F61" s="4"/>
      <c r="G61" s="6"/>
    </row>
    <row r="62" spans="1:7" ht="14.25">
      <c r="A62" s="6"/>
      <c r="B62" s="6"/>
      <c r="C62" s="6"/>
      <c r="D62" s="6"/>
      <c r="E62" s="439"/>
      <c r="F62" s="439"/>
      <c r="G62" s="439"/>
    </row>
    <row r="63" spans="1:7" ht="14.25">
      <c r="A63" s="6"/>
      <c r="B63" s="6"/>
      <c r="C63" s="3"/>
      <c r="D63" s="14"/>
      <c r="E63" s="440"/>
      <c r="F63" s="440"/>
      <c r="G63" s="6"/>
    </row>
    <row r="64" spans="1:7" ht="14.25">
      <c r="A64" s="3"/>
      <c r="B64" s="3"/>
      <c r="C64" s="3"/>
      <c r="D64" s="6"/>
      <c r="E64" s="440"/>
      <c r="F64" s="440"/>
      <c r="G64" s="14"/>
    </row>
    <row r="65" spans="1:7" ht="14.25">
      <c r="A65" s="3"/>
      <c r="B65" s="3"/>
      <c r="C65" s="3"/>
      <c r="D65" s="6"/>
      <c r="E65" s="434"/>
      <c r="F65" s="434"/>
      <c r="G65" s="435"/>
    </row>
    <row r="66" spans="1:7" ht="14.25">
      <c r="A66" s="3"/>
      <c r="B66" s="3"/>
      <c r="C66" s="3"/>
      <c r="D66" s="6"/>
      <c r="E66" s="434"/>
      <c r="F66" s="434"/>
      <c r="G66" s="435"/>
    </row>
  </sheetData>
  <sheetProtection/>
  <mergeCells count="34">
    <mergeCell ref="A2:C2"/>
    <mergeCell ref="A3:H3"/>
    <mergeCell ref="A4:D4"/>
    <mergeCell ref="G4:H4"/>
    <mergeCell ref="A5:G5"/>
    <mergeCell ref="A6:D6"/>
    <mergeCell ref="E6:H6"/>
    <mergeCell ref="A7:C7"/>
    <mergeCell ref="E7:F7"/>
    <mergeCell ref="A8:A33"/>
    <mergeCell ref="E8:E25"/>
    <mergeCell ref="H8:H25"/>
    <mergeCell ref="E26:E37"/>
    <mergeCell ref="H26:H37"/>
    <mergeCell ref="B33:C33"/>
    <mergeCell ref="A34:A36"/>
    <mergeCell ref="B36:C36"/>
    <mergeCell ref="A37:A40"/>
    <mergeCell ref="E38:E52"/>
    <mergeCell ref="H38:H52"/>
    <mergeCell ref="B40:C40"/>
    <mergeCell ref="E53:E57"/>
    <mergeCell ref="F53:G53"/>
    <mergeCell ref="H53:H57"/>
    <mergeCell ref="A57:C57"/>
    <mergeCell ref="A58:C58"/>
    <mergeCell ref="E65:F65"/>
    <mergeCell ref="G65:G66"/>
    <mergeCell ref="E66:F66"/>
    <mergeCell ref="E58:F58"/>
    <mergeCell ref="E59:F59"/>
    <mergeCell ref="E62:G62"/>
    <mergeCell ref="E63:F63"/>
    <mergeCell ref="E64:F64"/>
  </mergeCells>
  <printOptions/>
  <pageMargins left="0.7" right="0.7" top="0.75" bottom="0.75" header="0.3" footer="0.3"/>
  <pageSetup horizontalDpi="600" verticalDpi="600" orientation="portrait" paperSize="9" scale="68" r:id="rId4"/>
  <drawing r:id="rId3"/>
  <legacyDrawing r:id="rId2"/>
</worksheet>
</file>

<file path=xl/worksheets/sheet4.xml><?xml version="1.0" encoding="utf-8"?>
<worksheet xmlns="http://schemas.openxmlformats.org/spreadsheetml/2006/main" xmlns:r="http://schemas.openxmlformats.org/officeDocument/2006/relationships">
  <sheetPr>
    <tabColor rgb="FF0070C0"/>
  </sheetPr>
  <dimension ref="A1:BG60"/>
  <sheetViews>
    <sheetView showGridLines="0" view="pageBreakPreview" zoomScale="85" zoomScaleSheetLayoutView="85" zoomScalePageLayoutView="0" workbookViewId="0" topLeftCell="A10">
      <selection activeCell="P13" sqref="P13:AA13"/>
    </sheetView>
  </sheetViews>
  <sheetFormatPr defaultColWidth="9.00390625" defaultRowHeight="18" customHeight="1"/>
  <cols>
    <col min="1" max="2" width="1.625" style="20" customWidth="1"/>
    <col min="3" max="3" width="3.00390625" style="20" customWidth="1"/>
    <col min="4" max="4" width="6.375" style="20" customWidth="1"/>
    <col min="5" max="12" width="3.00390625" style="20" customWidth="1"/>
    <col min="13" max="13" width="4.375" style="20" customWidth="1"/>
    <col min="14" max="15" width="3.00390625" style="20" customWidth="1"/>
    <col min="16" max="16" width="5.00390625" style="20" customWidth="1"/>
    <col min="17" max="18" width="3.125" style="20" customWidth="1"/>
    <col min="19" max="20" width="4.125" style="20" customWidth="1"/>
    <col min="21" max="33" width="4.00390625" style="20" customWidth="1"/>
    <col min="34" max="34" width="1.625" style="20" customWidth="1"/>
    <col min="35" max="41" width="3.00390625" style="20" customWidth="1"/>
    <col min="42" max="42" width="2.625" style="20" customWidth="1"/>
    <col min="43" max="43" width="11.00390625" style="20" customWidth="1"/>
    <col min="44" max="44" width="9.375" style="20" bestFit="1" customWidth="1"/>
    <col min="45" max="45" width="8.125" style="20" customWidth="1"/>
    <col min="46" max="46" width="4.25390625" style="20" customWidth="1"/>
    <col min="47" max="49" width="9.00390625" style="20" customWidth="1"/>
    <col min="50" max="16384" width="9.00390625" style="20" customWidth="1"/>
  </cols>
  <sheetData>
    <row r="1" ht="8.25" customHeight="1">
      <c r="Q1" s="21"/>
    </row>
    <row r="2" spans="38:47" ht="18" customHeight="1">
      <c r="AL2" s="309"/>
      <c r="AM2" s="309"/>
      <c r="AN2" s="309"/>
      <c r="AO2" s="309"/>
      <c r="AP2" s="309"/>
      <c r="AQ2" s="309"/>
      <c r="AR2" s="309"/>
      <c r="AS2" s="309"/>
      <c r="AT2" s="309"/>
      <c r="AU2" s="309"/>
    </row>
    <row r="3" spans="2:47" ht="18" customHeight="1">
      <c r="B3" s="474" t="s">
        <v>304</v>
      </c>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L3" s="309"/>
      <c r="AM3" s="309"/>
      <c r="AN3" s="309"/>
      <c r="AO3" s="309"/>
      <c r="AP3" s="309"/>
      <c r="AQ3" s="309"/>
      <c r="AR3" s="309"/>
      <c r="AS3" s="309"/>
      <c r="AT3" s="309"/>
      <c r="AU3" s="309"/>
    </row>
    <row r="4" spans="1:48" ht="22.5" customHeight="1" thickBot="1">
      <c r="A4" s="22"/>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4"/>
      <c r="AF4" s="24"/>
      <c r="AK4" s="25"/>
      <c r="AL4" s="309"/>
      <c r="AM4" s="309"/>
      <c r="AN4" s="309"/>
      <c r="AO4" s="309"/>
      <c r="AP4" s="310"/>
      <c r="AQ4" s="310"/>
      <c r="AR4" s="310"/>
      <c r="AS4" s="310"/>
      <c r="AT4" s="310"/>
      <c r="AU4" s="310"/>
      <c r="AV4" s="269"/>
    </row>
    <row r="5" spans="1:48" ht="17.25" customHeight="1">
      <c r="A5" s="26"/>
      <c r="B5" s="26"/>
      <c r="C5" s="26"/>
      <c r="D5" s="27"/>
      <c r="E5" s="27"/>
      <c r="F5" s="27"/>
      <c r="G5" s="27"/>
      <c r="H5" s="27"/>
      <c r="I5" s="27"/>
      <c r="J5" s="27"/>
      <c r="K5" s="27"/>
      <c r="L5" s="27"/>
      <c r="M5" s="27"/>
      <c r="N5" s="27"/>
      <c r="O5" s="475" t="s">
        <v>46</v>
      </c>
      <c r="P5" s="476"/>
      <c r="Q5" s="476"/>
      <c r="R5" s="476"/>
      <c r="S5" s="476"/>
      <c r="T5" s="477"/>
      <c r="U5" s="478" t="str">
        <f>'実績報告書(区内)'!AD14</f>
        <v>〇〇保育園</v>
      </c>
      <c r="V5" s="479"/>
      <c r="W5" s="479"/>
      <c r="X5" s="479"/>
      <c r="Y5" s="479"/>
      <c r="Z5" s="479"/>
      <c r="AA5" s="479"/>
      <c r="AB5" s="479"/>
      <c r="AC5" s="479"/>
      <c r="AD5" s="479"/>
      <c r="AE5" s="479"/>
      <c r="AF5" s="479"/>
      <c r="AG5" s="480"/>
      <c r="AL5" s="309"/>
      <c r="AM5" s="309"/>
      <c r="AN5" s="309"/>
      <c r="AO5" s="309"/>
      <c r="AP5" s="311" t="s">
        <v>298</v>
      </c>
      <c r="AQ5" s="311"/>
      <c r="AR5" s="312" t="s">
        <v>93</v>
      </c>
      <c r="AS5" s="312" t="s">
        <v>94</v>
      </c>
      <c r="AT5" s="311"/>
      <c r="AU5" s="310"/>
      <c r="AV5" s="269"/>
    </row>
    <row r="6" spans="4:48" ht="17.25" customHeight="1" thickBot="1">
      <c r="D6" s="27"/>
      <c r="E6" s="27"/>
      <c r="F6" s="27"/>
      <c r="G6" s="27"/>
      <c r="H6" s="27"/>
      <c r="I6" s="27"/>
      <c r="J6" s="27"/>
      <c r="K6" s="27"/>
      <c r="L6" s="27"/>
      <c r="M6" s="27"/>
      <c r="N6" s="27"/>
      <c r="O6" s="481" t="s">
        <v>24</v>
      </c>
      <c r="P6" s="482"/>
      <c r="Q6" s="482"/>
      <c r="R6" s="482"/>
      <c r="S6" s="482"/>
      <c r="T6" s="483"/>
      <c r="U6" s="484" t="str">
        <f>'実績報告書(区内)'!AD9</f>
        <v>株式会社〇〇〇〇</v>
      </c>
      <c r="V6" s="485"/>
      <c r="W6" s="485"/>
      <c r="X6" s="485"/>
      <c r="Y6" s="485"/>
      <c r="Z6" s="485"/>
      <c r="AA6" s="485"/>
      <c r="AB6" s="485"/>
      <c r="AC6" s="485"/>
      <c r="AD6" s="485"/>
      <c r="AE6" s="485"/>
      <c r="AF6" s="485"/>
      <c r="AG6" s="486"/>
      <c r="AL6" s="309"/>
      <c r="AM6" s="309"/>
      <c r="AN6" s="309"/>
      <c r="AO6" s="309"/>
      <c r="AP6" s="311"/>
      <c r="AQ6" s="311" t="s">
        <v>95</v>
      </c>
      <c r="AR6" s="313">
        <v>24430</v>
      </c>
      <c r="AS6" s="313">
        <v>3050</v>
      </c>
      <c r="AT6" s="311" t="s">
        <v>96</v>
      </c>
      <c r="AU6" s="310">
        <f>AR6*$AE$10*$S$10+AS6*$AE$10*$X$10</f>
        <v>622920</v>
      </c>
      <c r="AV6" s="269"/>
    </row>
    <row r="7" spans="2:47" s="28" customFormat="1" ht="9" customHeight="1">
      <c r="B7" s="29"/>
      <c r="C7" s="29"/>
      <c r="D7" s="29"/>
      <c r="E7" s="29"/>
      <c r="F7" s="29"/>
      <c r="G7" s="29"/>
      <c r="H7" s="29"/>
      <c r="I7" s="29"/>
      <c r="J7" s="29"/>
      <c r="K7" s="29"/>
      <c r="L7" s="29"/>
      <c r="M7" s="29"/>
      <c r="N7" s="29"/>
      <c r="O7" s="29"/>
      <c r="P7" s="24"/>
      <c r="Q7" s="24"/>
      <c r="R7" s="24"/>
      <c r="S7" s="24"/>
      <c r="T7" s="24"/>
      <c r="U7" s="24"/>
      <c r="V7" s="24"/>
      <c r="W7" s="24"/>
      <c r="X7" s="24"/>
      <c r="Y7" s="24"/>
      <c r="Z7" s="24"/>
      <c r="AA7" s="24"/>
      <c r="AB7" s="24"/>
      <c r="AC7" s="24"/>
      <c r="AD7" s="24"/>
      <c r="AE7" s="24"/>
      <c r="AF7" s="24"/>
      <c r="AG7" s="20"/>
      <c r="AH7" s="20"/>
      <c r="AJ7" s="30"/>
      <c r="AK7" s="30"/>
      <c r="AL7" s="314"/>
      <c r="AM7" s="314"/>
      <c r="AN7" s="314"/>
      <c r="AO7" s="314"/>
      <c r="AP7" s="314"/>
      <c r="AQ7" s="314"/>
      <c r="AR7" s="314"/>
      <c r="AS7" s="314"/>
      <c r="AT7" s="315"/>
      <c r="AU7" s="315"/>
    </row>
    <row r="8" spans="4:47" s="28" customFormat="1" ht="6" customHeight="1">
      <c r="D8" s="31"/>
      <c r="E8" s="31"/>
      <c r="F8" s="31"/>
      <c r="G8" s="31"/>
      <c r="H8" s="31"/>
      <c r="I8" s="31"/>
      <c r="J8" s="31"/>
      <c r="K8" s="31"/>
      <c r="L8" s="31"/>
      <c r="M8" s="31"/>
      <c r="N8" s="31"/>
      <c r="O8" s="31"/>
      <c r="P8" s="32"/>
      <c r="Q8" s="32"/>
      <c r="R8" s="32"/>
      <c r="S8" s="32"/>
      <c r="T8" s="32"/>
      <c r="U8" s="32"/>
      <c r="V8" s="32"/>
      <c r="W8" s="32"/>
      <c r="X8" s="32"/>
      <c r="Y8" s="33"/>
      <c r="Z8" s="33"/>
      <c r="AA8" s="33"/>
      <c r="AB8" s="33"/>
      <c r="AC8" s="33"/>
      <c r="AD8" s="33"/>
      <c r="AE8" s="33"/>
      <c r="AF8" s="33"/>
      <c r="AG8" s="33"/>
      <c r="AH8" s="33"/>
      <c r="AJ8" s="30"/>
      <c r="AK8" s="30"/>
      <c r="AL8" s="314"/>
      <c r="AM8" s="314"/>
      <c r="AN8" s="314"/>
      <c r="AO8" s="314"/>
      <c r="AP8" s="314"/>
      <c r="AQ8" s="314"/>
      <c r="AR8" s="314"/>
      <c r="AS8" s="314"/>
      <c r="AT8" s="315"/>
      <c r="AU8" s="315"/>
    </row>
    <row r="9" spans="2:47" ht="18" customHeight="1" thickBot="1">
      <c r="B9" s="20" t="s">
        <v>97</v>
      </c>
      <c r="AL9" s="309"/>
      <c r="AM9" s="309"/>
      <c r="AN9" s="309"/>
      <c r="AO9" s="309"/>
      <c r="AP9" s="309"/>
      <c r="AQ9" s="309"/>
      <c r="AR9" s="309"/>
      <c r="AS9" s="309"/>
      <c r="AT9" s="309"/>
      <c r="AU9" s="309"/>
    </row>
    <row r="10" spans="3:47" ht="21.75" customHeight="1">
      <c r="C10" s="487" t="s">
        <v>36</v>
      </c>
      <c r="D10" s="496" t="s">
        <v>305</v>
      </c>
      <c r="E10" s="497"/>
      <c r="F10" s="497"/>
      <c r="G10" s="497"/>
      <c r="H10" s="497"/>
      <c r="I10" s="497"/>
      <c r="J10" s="497"/>
      <c r="K10" s="497"/>
      <c r="L10" s="497"/>
      <c r="M10" s="497"/>
      <c r="N10" s="497"/>
      <c r="O10" s="497"/>
      <c r="P10" s="498"/>
      <c r="Q10" s="468" t="s">
        <v>98</v>
      </c>
      <c r="R10" s="469"/>
      <c r="S10" s="511">
        <v>2</v>
      </c>
      <c r="T10" s="511"/>
      <c r="U10" s="34" t="s">
        <v>92</v>
      </c>
      <c r="V10" s="35" t="s">
        <v>99</v>
      </c>
      <c r="W10" s="35"/>
      <c r="X10" s="511">
        <v>1</v>
      </c>
      <c r="Y10" s="511"/>
      <c r="Z10" s="36" t="s">
        <v>92</v>
      </c>
      <c r="AA10" s="512" t="s">
        <v>100</v>
      </c>
      <c r="AB10" s="513"/>
      <c r="AC10" s="513"/>
      <c r="AD10" s="513"/>
      <c r="AE10" s="489">
        <v>12</v>
      </c>
      <c r="AF10" s="489"/>
      <c r="AG10" s="37" t="s">
        <v>101</v>
      </c>
      <c r="AL10" s="309"/>
      <c r="AM10" s="309"/>
      <c r="AN10" s="309"/>
      <c r="AO10" s="309"/>
      <c r="AP10" s="309"/>
      <c r="AQ10" s="309"/>
      <c r="AR10" s="309"/>
      <c r="AS10" s="309"/>
      <c r="AT10" s="309"/>
      <c r="AU10" s="309"/>
    </row>
    <row r="11" spans="3:47" ht="21.75" customHeight="1" thickBot="1">
      <c r="C11" s="488"/>
      <c r="D11" s="499"/>
      <c r="E11" s="500"/>
      <c r="F11" s="500"/>
      <c r="G11" s="500"/>
      <c r="H11" s="500"/>
      <c r="I11" s="500"/>
      <c r="J11" s="500"/>
      <c r="K11" s="500"/>
      <c r="L11" s="500"/>
      <c r="M11" s="500"/>
      <c r="N11" s="500"/>
      <c r="O11" s="500"/>
      <c r="P11" s="501"/>
      <c r="Q11" s="509">
        <v>622920</v>
      </c>
      <c r="R11" s="510"/>
      <c r="S11" s="510"/>
      <c r="T11" s="510"/>
      <c r="U11" s="510"/>
      <c r="V11" s="510"/>
      <c r="W11" s="510"/>
      <c r="X11" s="510"/>
      <c r="Y11" s="510"/>
      <c r="Z11" s="510"/>
      <c r="AA11" s="510"/>
      <c r="AB11" s="510"/>
      <c r="AC11" s="510"/>
      <c r="AD11" s="510"/>
      <c r="AE11" s="510"/>
      <c r="AF11" s="510"/>
      <c r="AG11" s="38" t="s">
        <v>6</v>
      </c>
      <c r="AL11" s="309"/>
      <c r="AM11" s="309"/>
      <c r="AN11" s="309"/>
      <c r="AO11" s="309"/>
      <c r="AP11" s="309"/>
      <c r="AQ11" s="309"/>
      <c r="AR11" s="309"/>
      <c r="AS11" s="309"/>
      <c r="AT11" s="309"/>
      <c r="AU11" s="309"/>
    </row>
    <row r="12" spans="3:47" ht="24.75" customHeight="1" thickBot="1">
      <c r="C12" s="92" t="s">
        <v>37</v>
      </c>
      <c r="D12" s="506" t="s">
        <v>100</v>
      </c>
      <c r="E12" s="507"/>
      <c r="F12" s="507"/>
      <c r="G12" s="507"/>
      <c r="H12" s="507"/>
      <c r="I12" s="507"/>
      <c r="J12" s="507"/>
      <c r="K12" s="507"/>
      <c r="L12" s="507"/>
      <c r="M12" s="507"/>
      <c r="N12" s="507"/>
      <c r="O12" s="507"/>
      <c r="P12" s="507"/>
      <c r="Q12" s="508" t="s">
        <v>105</v>
      </c>
      <c r="R12" s="508"/>
      <c r="S12" s="494">
        <v>4</v>
      </c>
      <c r="T12" s="494"/>
      <c r="U12" s="226" t="s">
        <v>102</v>
      </c>
      <c r="V12" s="494">
        <v>4</v>
      </c>
      <c r="W12" s="494"/>
      <c r="X12" s="226" t="s">
        <v>103</v>
      </c>
      <c r="Y12" s="226" t="s">
        <v>104</v>
      </c>
      <c r="Z12" s="495" t="s">
        <v>299</v>
      </c>
      <c r="AA12" s="495"/>
      <c r="AB12" s="490">
        <v>5</v>
      </c>
      <c r="AC12" s="490"/>
      <c r="AD12" s="226" t="s">
        <v>102</v>
      </c>
      <c r="AE12" s="490">
        <v>3</v>
      </c>
      <c r="AF12" s="490"/>
      <c r="AG12" s="232" t="s">
        <v>103</v>
      </c>
      <c r="AL12" s="309"/>
      <c r="AM12" s="309"/>
      <c r="AN12" s="309"/>
      <c r="AO12" s="309"/>
      <c r="AP12" s="309"/>
      <c r="AQ12" s="309"/>
      <c r="AR12" s="309"/>
      <c r="AS12" s="309"/>
      <c r="AT12" s="309"/>
      <c r="AU12" s="309"/>
    </row>
    <row r="13" spans="3:33" ht="21" customHeight="1" thickBot="1">
      <c r="C13" s="304" t="s">
        <v>106</v>
      </c>
      <c r="D13" s="305" t="s">
        <v>107</v>
      </c>
      <c r="E13" s="305"/>
      <c r="F13" s="305"/>
      <c r="G13" s="305"/>
      <c r="H13" s="305"/>
      <c r="I13" s="305"/>
      <c r="J13" s="305"/>
      <c r="K13" s="305"/>
      <c r="L13" s="305"/>
      <c r="M13" s="305"/>
      <c r="N13" s="305"/>
      <c r="O13" s="321"/>
      <c r="P13" s="491" t="s">
        <v>306</v>
      </c>
      <c r="Q13" s="492"/>
      <c r="R13" s="492"/>
      <c r="S13" s="492"/>
      <c r="T13" s="492"/>
      <c r="U13" s="492"/>
      <c r="V13" s="492"/>
      <c r="W13" s="492"/>
      <c r="X13" s="492"/>
      <c r="Y13" s="492"/>
      <c r="Z13" s="492"/>
      <c r="AA13" s="492"/>
      <c r="AB13" s="493">
        <v>80708</v>
      </c>
      <c r="AC13" s="493"/>
      <c r="AD13" s="493"/>
      <c r="AE13" s="493"/>
      <c r="AF13" s="493"/>
      <c r="AG13" s="233" t="s">
        <v>6</v>
      </c>
    </row>
    <row r="14" spans="3:33" ht="21.75" customHeight="1">
      <c r="C14" s="39"/>
      <c r="D14" s="40"/>
      <c r="E14" s="40"/>
      <c r="F14" s="40"/>
      <c r="G14" s="40"/>
      <c r="H14" s="40"/>
      <c r="I14" s="40"/>
      <c r="J14" s="40"/>
      <c r="K14" s="40"/>
      <c r="L14" s="40"/>
      <c r="M14" s="40"/>
      <c r="N14" s="40"/>
      <c r="O14" s="40"/>
      <c r="P14" s="40"/>
      <c r="Q14" s="39"/>
      <c r="R14" s="39"/>
      <c r="S14" s="39"/>
      <c r="T14" s="39"/>
      <c r="U14" s="39"/>
      <c r="V14" s="39"/>
      <c r="W14" s="39"/>
      <c r="X14" s="39"/>
      <c r="Y14" s="39"/>
      <c r="Z14" s="39"/>
      <c r="AA14" s="39"/>
      <c r="AB14" s="39"/>
      <c r="AC14" s="39"/>
      <c r="AD14" s="39"/>
      <c r="AE14" s="39"/>
      <c r="AF14" s="39"/>
      <c r="AG14" s="39"/>
    </row>
    <row r="15" spans="2:33" ht="24.75" customHeight="1" thickBot="1">
      <c r="B15" s="41" t="s">
        <v>108</v>
      </c>
      <c r="C15" s="41"/>
      <c r="D15" s="40"/>
      <c r="E15" s="40"/>
      <c r="F15" s="40"/>
      <c r="G15" s="40"/>
      <c r="H15" s="40"/>
      <c r="I15" s="40"/>
      <c r="J15" s="40"/>
      <c r="K15" s="40"/>
      <c r="L15" s="40"/>
      <c r="M15" s="40"/>
      <c r="N15" s="40"/>
      <c r="O15" s="40"/>
      <c r="P15" s="40"/>
      <c r="Q15" s="39"/>
      <c r="R15" s="39"/>
      <c r="S15" s="39"/>
      <c r="T15" s="39"/>
      <c r="U15" s="39"/>
      <c r="V15" s="39"/>
      <c r="W15" s="39"/>
      <c r="X15" s="39"/>
      <c r="Y15" s="39"/>
      <c r="Z15" s="39"/>
      <c r="AA15" s="39"/>
      <c r="AB15" s="39"/>
      <c r="AC15" s="39"/>
      <c r="AD15" s="39"/>
      <c r="AE15" s="39"/>
      <c r="AF15" s="39"/>
      <c r="AG15" s="39"/>
    </row>
    <row r="16" spans="3:33" ht="24.75" customHeight="1">
      <c r="C16" s="524" t="s">
        <v>109</v>
      </c>
      <c r="D16" s="525"/>
      <c r="E16" s="525"/>
      <c r="F16" s="525"/>
      <c r="G16" s="525"/>
      <c r="H16" s="525"/>
      <c r="I16" s="525"/>
      <c r="J16" s="525"/>
      <c r="K16" s="525"/>
      <c r="L16" s="525"/>
      <c r="M16" s="525"/>
      <c r="N16" s="525"/>
      <c r="O16" s="525"/>
      <c r="P16" s="525"/>
      <c r="Q16" s="525"/>
      <c r="R16" s="525"/>
      <c r="S16" s="525"/>
      <c r="T16" s="525"/>
      <c r="U16" s="526"/>
      <c r="V16" s="527">
        <f>V18-V21</f>
        <v>100000</v>
      </c>
      <c r="W16" s="527"/>
      <c r="X16" s="527"/>
      <c r="Y16" s="527"/>
      <c r="Z16" s="527"/>
      <c r="AA16" s="527"/>
      <c r="AB16" s="527"/>
      <c r="AC16" s="527"/>
      <c r="AD16" s="527"/>
      <c r="AE16" s="527"/>
      <c r="AF16" s="527"/>
      <c r="AG16" s="502" t="s">
        <v>6</v>
      </c>
    </row>
    <row r="17" spans="3:33" ht="32.25" customHeight="1" thickBot="1">
      <c r="C17" s="42"/>
      <c r="D17" s="504" t="s">
        <v>110</v>
      </c>
      <c r="E17" s="504"/>
      <c r="F17" s="504"/>
      <c r="G17" s="504"/>
      <c r="H17" s="504"/>
      <c r="I17" s="504"/>
      <c r="J17" s="504"/>
      <c r="K17" s="504"/>
      <c r="L17" s="504"/>
      <c r="M17" s="504"/>
      <c r="N17" s="504"/>
      <c r="O17" s="504"/>
      <c r="P17" s="504"/>
      <c r="Q17" s="504"/>
      <c r="R17" s="504"/>
      <c r="S17" s="504"/>
      <c r="T17" s="504"/>
      <c r="U17" s="505"/>
      <c r="V17" s="528"/>
      <c r="W17" s="528"/>
      <c r="X17" s="528"/>
      <c r="Y17" s="528"/>
      <c r="Z17" s="528"/>
      <c r="AA17" s="528"/>
      <c r="AB17" s="528"/>
      <c r="AC17" s="528"/>
      <c r="AD17" s="528"/>
      <c r="AE17" s="528"/>
      <c r="AF17" s="528"/>
      <c r="AG17" s="503"/>
    </row>
    <row r="18" spans="3:59" ht="30" customHeight="1">
      <c r="C18" s="43"/>
      <c r="D18" s="516" t="s">
        <v>111</v>
      </c>
      <c r="E18" s="517"/>
      <c r="F18" s="517"/>
      <c r="G18" s="517"/>
      <c r="H18" s="517"/>
      <c r="I18" s="517"/>
      <c r="J18" s="517"/>
      <c r="K18" s="517"/>
      <c r="L18" s="517"/>
      <c r="M18" s="517"/>
      <c r="N18" s="517"/>
      <c r="O18" s="517"/>
      <c r="P18" s="517"/>
      <c r="Q18" s="517"/>
      <c r="R18" s="517"/>
      <c r="S18" s="517"/>
      <c r="T18" s="517"/>
      <c r="U18" s="518"/>
      <c r="V18" s="522">
        <v>1000000</v>
      </c>
      <c r="W18" s="522"/>
      <c r="X18" s="522"/>
      <c r="Y18" s="522"/>
      <c r="Z18" s="522"/>
      <c r="AA18" s="522"/>
      <c r="AB18" s="522"/>
      <c r="AC18" s="522"/>
      <c r="AD18" s="522"/>
      <c r="AE18" s="522"/>
      <c r="AF18" s="522"/>
      <c r="AG18" s="514" t="s">
        <v>6</v>
      </c>
      <c r="AN18" s="44"/>
      <c r="AO18" s="45"/>
      <c r="AP18" s="45"/>
      <c r="AQ18" s="45"/>
      <c r="AR18" s="45"/>
      <c r="AS18" s="45"/>
      <c r="AT18" s="46"/>
      <c r="AU18" s="46"/>
      <c r="AV18" s="46"/>
      <c r="AW18" s="46"/>
      <c r="AX18" s="46"/>
      <c r="AY18" s="46"/>
      <c r="AZ18" s="46"/>
      <c r="BA18" s="46"/>
      <c r="BB18" s="46"/>
      <c r="BC18" s="46"/>
      <c r="BD18" s="46"/>
      <c r="BE18" s="46"/>
      <c r="BF18" s="46"/>
      <c r="BG18" s="47"/>
    </row>
    <row r="19" spans="3:59" ht="7.5" customHeight="1">
      <c r="C19" s="43"/>
      <c r="D19" s="519"/>
      <c r="E19" s="520"/>
      <c r="F19" s="520"/>
      <c r="G19" s="520"/>
      <c r="H19" s="520"/>
      <c r="I19" s="520"/>
      <c r="J19" s="520"/>
      <c r="K19" s="520"/>
      <c r="L19" s="520"/>
      <c r="M19" s="520"/>
      <c r="N19" s="520"/>
      <c r="O19" s="520"/>
      <c r="P19" s="520"/>
      <c r="Q19" s="520"/>
      <c r="R19" s="520"/>
      <c r="S19" s="520"/>
      <c r="T19" s="520"/>
      <c r="U19" s="521"/>
      <c r="V19" s="523"/>
      <c r="W19" s="523"/>
      <c r="X19" s="523"/>
      <c r="Y19" s="523"/>
      <c r="Z19" s="523"/>
      <c r="AA19" s="523"/>
      <c r="AB19" s="523"/>
      <c r="AC19" s="523"/>
      <c r="AD19" s="523"/>
      <c r="AE19" s="523"/>
      <c r="AF19" s="523"/>
      <c r="AG19" s="515"/>
      <c r="AN19" s="44"/>
      <c r="AO19" s="45"/>
      <c r="AP19" s="45"/>
      <c r="AQ19" s="45"/>
      <c r="AR19" s="45"/>
      <c r="AS19" s="45"/>
      <c r="AT19" s="46"/>
      <c r="AU19" s="46"/>
      <c r="AV19" s="46"/>
      <c r="AW19" s="46"/>
      <c r="AX19" s="46"/>
      <c r="AY19" s="46"/>
      <c r="AZ19" s="46"/>
      <c r="BA19" s="46"/>
      <c r="BB19" s="46"/>
      <c r="BC19" s="46"/>
      <c r="BD19" s="46"/>
      <c r="BE19" s="46"/>
      <c r="BF19" s="46"/>
      <c r="BG19" s="49"/>
    </row>
    <row r="20" spans="3:59" ht="20.25" customHeight="1">
      <c r="C20" s="43"/>
      <c r="D20" s="50"/>
      <c r="E20" s="470" t="s">
        <v>112</v>
      </c>
      <c r="F20" s="471"/>
      <c r="G20" s="471"/>
      <c r="H20" s="471"/>
      <c r="I20" s="471"/>
      <c r="J20" s="471"/>
      <c r="K20" s="471"/>
      <c r="L20" s="471"/>
      <c r="M20" s="471"/>
      <c r="N20" s="471"/>
      <c r="O20" s="471"/>
      <c r="P20" s="471"/>
      <c r="Q20" s="471"/>
      <c r="R20" s="471"/>
      <c r="S20" s="471"/>
      <c r="T20" s="471"/>
      <c r="U20" s="472"/>
      <c r="V20" s="473">
        <v>200000</v>
      </c>
      <c r="W20" s="473"/>
      <c r="X20" s="473"/>
      <c r="Y20" s="473"/>
      <c r="Z20" s="473"/>
      <c r="AA20" s="473"/>
      <c r="AB20" s="473"/>
      <c r="AC20" s="473"/>
      <c r="AD20" s="473"/>
      <c r="AE20" s="473"/>
      <c r="AF20" s="473"/>
      <c r="AG20" s="51" t="s">
        <v>6</v>
      </c>
      <c r="AN20" s="44"/>
      <c r="AO20" s="45"/>
      <c r="AP20" s="45"/>
      <c r="AQ20" s="45"/>
      <c r="AR20" s="45"/>
      <c r="AS20" s="45"/>
      <c r="AT20" s="46"/>
      <c r="AU20" s="46"/>
      <c r="AV20" s="46"/>
      <c r="AW20" s="46"/>
      <c r="AX20" s="46"/>
      <c r="AY20" s="46"/>
      <c r="AZ20" s="46"/>
      <c r="BA20" s="46"/>
      <c r="BB20" s="46"/>
      <c r="BC20" s="46"/>
      <c r="BD20" s="46"/>
      <c r="BE20" s="46"/>
      <c r="BF20" s="46"/>
      <c r="BG20" s="49"/>
    </row>
    <row r="21" spans="3:33" ht="32.25" customHeight="1">
      <c r="C21" s="52"/>
      <c r="D21" s="529" t="s">
        <v>333</v>
      </c>
      <c r="E21" s="530"/>
      <c r="F21" s="530"/>
      <c r="G21" s="530"/>
      <c r="H21" s="530"/>
      <c r="I21" s="530"/>
      <c r="J21" s="530"/>
      <c r="K21" s="530"/>
      <c r="L21" s="530"/>
      <c r="M21" s="530"/>
      <c r="N21" s="530"/>
      <c r="O21" s="530"/>
      <c r="P21" s="530"/>
      <c r="Q21" s="530"/>
      <c r="R21" s="530"/>
      <c r="S21" s="530"/>
      <c r="T21" s="530"/>
      <c r="U21" s="531"/>
      <c r="V21" s="535">
        <v>900000</v>
      </c>
      <c r="W21" s="535"/>
      <c r="X21" s="535"/>
      <c r="Y21" s="535"/>
      <c r="Z21" s="535"/>
      <c r="AA21" s="535"/>
      <c r="AB21" s="535"/>
      <c r="AC21" s="535"/>
      <c r="AD21" s="535"/>
      <c r="AE21" s="535"/>
      <c r="AF21" s="535"/>
      <c r="AG21" s="537" t="s">
        <v>6</v>
      </c>
    </row>
    <row r="22" spans="3:33" ht="7.5" customHeight="1">
      <c r="C22" s="53"/>
      <c r="D22" s="532"/>
      <c r="E22" s="533"/>
      <c r="F22" s="533"/>
      <c r="G22" s="533"/>
      <c r="H22" s="533"/>
      <c r="I22" s="533"/>
      <c r="J22" s="533"/>
      <c r="K22" s="533"/>
      <c r="L22" s="533"/>
      <c r="M22" s="533"/>
      <c r="N22" s="533"/>
      <c r="O22" s="533"/>
      <c r="P22" s="533"/>
      <c r="Q22" s="533"/>
      <c r="R22" s="533"/>
      <c r="S22" s="533"/>
      <c r="T22" s="533"/>
      <c r="U22" s="534"/>
      <c r="V22" s="536"/>
      <c r="W22" s="536"/>
      <c r="X22" s="536"/>
      <c r="Y22" s="536"/>
      <c r="Z22" s="536"/>
      <c r="AA22" s="536"/>
      <c r="AB22" s="536"/>
      <c r="AC22" s="536"/>
      <c r="AD22" s="536"/>
      <c r="AE22" s="536"/>
      <c r="AF22" s="536"/>
      <c r="AG22" s="515"/>
    </row>
    <row r="23" spans="3:34" ht="19.5" customHeight="1" thickBot="1">
      <c r="C23" s="54"/>
      <c r="D23" s="55"/>
      <c r="E23" s="538" t="s">
        <v>112</v>
      </c>
      <c r="F23" s="539"/>
      <c r="G23" s="539"/>
      <c r="H23" s="539"/>
      <c r="I23" s="539"/>
      <c r="J23" s="539"/>
      <c r="K23" s="539"/>
      <c r="L23" s="539"/>
      <c r="M23" s="539"/>
      <c r="N23" s="539"/>
      <c r="O23" s="539"/>
      <c r="P23" s="539"/>
      <c r="Q23" s="539"/>
      <c r="R23" s="539"/>
      <c r="S23" s="539"/>
      <c r="T23" s="539"/>
      <c r="U23" s="540"/>
      <c r="V23" s="541">
        <v>100000</v>
      </c>
      <c r="W23" s="541"/>
      <c r="X23" s="541"/>
      <c r="Y23" s="541"/>
      <c r="Z23" s="541"/>
      <c r="AA23" s="541"/>
      <c r="AB23" s="541"/>
      <c r="AC23" s="541"/>
      <c r="AD23" s="541"/>
      <c r="AE23" s="541"/>
      <c r="AF23" s="541"/>
      <c r="AG23" s="48" t="s">
        <v>6</v>
      </c>
      <c r="AH23" s="26"/>
    </row>
    <row r="24" spans="3:34" ht="8.25" customHeight="1">
      <c r="C24" s="58"/>
      <c r="D24" s="59"/>
      <c r="E24" s="60"/>
      <c r="F24" s="60"/>
      <c r="G24" s="60"/>
      <c r="H24" s="60"/>
      <c r="I24" s="60"/>
      <c r="J24" s="60"/>
      <c r="K24" s="60"/>
      <c r="L24" s="60"/>
      <c r="M24" s="60"/>
      <c r="N24" s="60"/>
      <c r="O24" s="60"/>
      <c r="P24" s="60"/>
      <c r="Q24" s="60"/>
      <c r="R24" s="60"/>
      <c r="S24" s="60"/>
      <c r="T24" s="61"/>
      <c r="U24" s="61"/>
      <c r="V24" s="61"/>
      <c r="W24" s="61"/>
      <c r="X24" s="61"/>
      <c r="Y24" s="62"/>
      <c r="Z24" s="62"/>
      <c r="AA24" s="62"/>
      <c r="AB24" s="62"/>
      <c r="AC24" s="62"/>
      <c r="AD24" s="62"/>
      <c r="AE24" s="62"/>
      <c r="AF24" s="62"/>
      <c r="AG24" s="63"/>
      <c r="AH24" s="26"/>
    </row>
    <row r="25" spans="3:34" ht="14.25" customHeight="1" thickBot="1">
      <c r="C25" s="64" t="s">
        <v>106</v>
      </c>
      <c r="D25" s="65" t="s">
        <v>113</v>
      </c>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7"/>
      <c r="AH25" s="66"/>
    </row>
    <row r="26" spans="2:33" ht="24.75" customHeight="1">
      <c r="B26" s="41"/>
      <c r="C26" s="171" t="s">
        <v>36</v>
      </c>
      <c r="D26" s="542" t="s">
        <v>307</v>
      </c>
      <c r="E26" s="543"/>
      <c r="F26" s="543"/>
      <c r="G26" s="543"/>
      <c r="H26" s="543"/>
      <c r="I26" s="543"/>
      <c r="J26" s="543"/>
      <c r="K26" s="543"/>
      <c r="L26" s="543"/>
      <c r="M26" s="543"/>
      <c r="N26" s="543"/>
      <c r="O26" s="543"/>
      <c r="P26" s="543"/>
      <c r="Q26" s="543"/>
      <c r="R26" s="543"/>
      <c r="S26" s="543"/>
      <c r="T26" s="543"/>
      <c r="U26" s="544"/>
      <c r="V26" s="545">
        <f>'様式２号の２（２枚目）'!N30</f>
        <v>240000</v>
      </c>
      <c r="W26" s="545"/>
      <c r="X26" s="545"/>
      <c r="Y26" s="545"/>
      <c r="Z26" s="545"/>
      <c r="AA26" s="545"/>
      <c r="AB26" s="545"/>
      <c r="AC26" s="545"/>
      <c r="AD26" s="545"/>
      <c r="AE26" s="545"/>
      <c r="AF26" s="545"/>
      <c r="AG26" s="234" t="s">
        <v>6</v>
      </c>
    </row>
    <row r="27" spans="2:33" ht="24.75" customHeight="1">
      <c r="B27" s="41"/>
      <c r="C27" s="235" t="s">
        <v>37</v>
      </c>
      <c r="D27" s="546" t="s">
        <v>308</v>
      </c>
      <c r="E27" s="471"/>
      <c r="F27" s="471"/>
      <c r="G27" s="471"/>
      <c r="H27" s="471"/>
      <c r="I27" s="471"/>
      <c r="J27" s="471"/>
      <c r="K27" s="471"/>
      <c r="L27" s="471"/>
      <c r="M27" s="471"/>
      <c r="N27" s="471"/>
      <c r="O27" s="471"/>
      <c r="P27" s="471"/>
      <c r="Q27" s="471"/>
      <c r="R27" s="471"/>
      <c r="S27" s="471"/>
      <c r="T27" s="471"/>
      <c r="U27" s="472"/>
      <c r="V27" s="547">
        <f>'様式２号の２（２枚目）'!N60</f>
        <v>320000</v>
      </c>
      <c r="W27" s="547"/>
      <c r="X27" s="547"/>
      <c r="Y27" s="547"/>
      <c r="Z27" s="547"/>
      <c r="AA27" s="547"/>
      <c r="AB27" s="547"/>
      <c r="AC27" s="547"/>
      <c r="AD27" s="547"/>
      <c r="AE27" s="547"/>
      <c r="AF27" s="547"/>
      <c r="AG27" s="236" t="s">
        <v>6</v>
      </c>
    </row>
    <row r="28" spans="2:33" ht="24.75" customHeight="1" thickBot="1">
      <c r="B28" s="41"/>
      <c r="C28" s="237" t="s">
        <v>38</v>
      </c>
      <c r="D28" s="557" t="s">
        <v>309</v>
      </c>
      <c r="E28" s="539"/>
      <c r="F28" s="539"/>
      <c r="G28" s="539"/>
      <c r="H28" s="539"/>
      <c r="I28" s="539"/>
      <c r="J28" s="539"/>
      <c r="K28" s="539"/>
      <c r="L28" s="539"/>
      <c r="M28" s="539"/>
      <c r="N28" s="539"/>
      <c r="O28" s="539"/>
      <c r="P28" s="539"/>
      <c r="Q28" s="539"/>
      <c r="R28" s="539"/>
      <c r="S28" s="539"/>
      <c r="T28" s="539"/>
      <c r="U28" s="540"/>
      <c r="V28" s="558">
        <f>V26+V27</f>
        <v>560000</v>
      </c>
      <c r="W28" s="558"/>
      <c r="X28" s="558"/>
      <c r="Y28" s="558"/>
      <c r="Z28" s="558"/>
      <c r="AA28" s="558"/>
      <c r="AB28" s="558"/>
      <c r="AC28" s="558"/>
      <c r="AD28" s="558"/>
      <c r="AE28" s="558"/>
      <c r="AF28" s="558"/>
      <c r="AG28" s="238" t="s">
        <v>6</v>
      </c>
    </row>
    <row r="29" spans="2:33" ht="21.75" customHeight="1">
      <c r="B29" s="41"/>
      <c r="C29" s="68"/>
      <c r="D29" s="69"/>
      <c r="E29" s="69"/>
      <c r="F29" s="69"/>
      <c r="G29" s="69"/>
      <c r="H29" s="69"/>
      <c r="I29" s="69"/>
      <c r="J29" s="69"/>
      <c r="K29" s="69"/>
      <c r="L29" s="69"/>
      <c r="M29" s="69"/>
      <c r="N29" s="69"/>
      <c r="O29" s="69"/>
      <c r="P29" s="69"/>
      <c r="Q29" s="69"/>
      <c r="R29" s="69"/>
      <c r="S29" s="70"/>
      <c r="T29" s="70"/>
      <c r="U29" s="70"/>
      <c r="V29" s="70"/>
      <c r="W29" s="70"/>
      <c r="X29" s="70"/>
      <c r="Y29" s="70"/>
      <c r="Z29" s="70"/>
      <c r="AA29" s="70"/>
      <c r="AB29" s="70"/>
      <c r="AC29" s="70"/>
      <c r="AD29" s="70"/>
      <c r="AE29" s="70"/>
      <c r="AF29" s="70"/>
      <c r="AG29" s="71"/>
    </row>
    <row r="30" spans="2:29" ht="24.75" customHeight="1" thickBot="1">
      <c r="B30" s="41" t="s">
        <v>114</v>
      </c>
      <c r="C30" s="72"/>
      <c r="D30" s="73"/>
      <c r="E30" s="74"/>
      <c r="F30" s="74"/>
      <c r="G30" s="74"/>
      <c r="H30" s="74"/>
      <c r="I30" s="74"/>
      <c r="J30" s="74"/>
      <c r="K30" s="74"/>
      <c r="L30" s="74"/>
      <c r="M30" s="74"/>
      <c r="N30" s="74"/>
      <c r="O30" s="74"/>
      <c r="P30" s="75"/>
      <c r="Q30" s="75"/>
      <c r="R30" s="75"/>
      <c r="S30" s="75"/>
      <c r="T30" s="75"/>
      <c r="U30" s="76"/>
      <c r="V30" s="76"/>
      <c r="W30" s="76"/>
      <c r="X30" s="76"/>
      <c r="Y30" s="76"/>
      <c r="Z30" s="76"/>
      <c r="AA30" s="76"/>
      <c r="AB30" s="76"/>
      <c r="AC30" s="71"/>
    </row>
    <row r="31" spans="3:47" ht="24.75" customHeight="1">
      <c r="C31" s="548" t="s">
        <v>36</v>
      </c>
      <c r="D31" s="550" t="s">
        <v>115</v>
      </c>
      <c r="E31" s="551"/>
      <c r="F31" s="551"/>
      <c r="G31" s="551"/>
      <c r="H31" s="551"/>
      <c r="I31" s="551"/>
      <c r="J31" s="551"/>
      <c r="K31" s="551"/>
      <c r="L31" s="551"/>
      <c r="M31" s="551"/>
      <c r="N31" s="551"/>
      <c r="O31" s="551"/>
      <c r="P31" s="551"/>
      <c r="Q31" s="551"/>
      <c r="R31" s="551"/>
      <c r="S31" s="551"/>
      <c r="T31" s="77"/>
      <c r="U31" s="78"/>
      <c r="V31" s="554">
        <f>'様式２号の２（添付書類）'!S29</f>
        <v>50000</v>
      </c>
      <c r="W31" s="554"/>
      <c r="X31" s="554"/>
      <c r="Y31" s="554"/>
      <c r="Z31" s="554"/>
      <c r="AA31" s="554"/>
      <c r="AB31" s="554"/>
      <c r="AC31" s="554"/>
      <c r="AD31" s="554"/>
      <c r="AE31" s="554"/>
      <c r="AF31" s="554"/>
      <c r="AG31" s="79" t="s">
        <v>6</v>
      </c>
      <c r="AS31" s="269"/>
      <c r="AT31" s="269"/>
      <c r="AU31" s="269"/>
    </row>
    <row r="32" spans="3:47" ht="16.5" customHeight="1">
      <c r="C32" s="549"/>
      <c r="D32" s="552"/>
      <c r="E32" s="553"/>
      <c r="F32" s="553"/>
      <c r="G32" s="553"/>
      <c r="H32" s="553"/>
      <c r="I32" s="553"/>
      <c r="J32" s="553"/>
      <c r="K32" s="553"/>
      <c r="L32" s="553"/>
      <c r="M32" s="553"/>
      <c r="N32" s="553"/>
      <c r="O32" s="553"/>
      <c r="P32" s="553"/>
      <c r="Q32" s="553"/>
      <c r="R32" s="553"/>
      <c r="S32" s="553"/>
      <c r="T32" s="80"/>
      <c r="U32" s="81"/>
      <c r="V32" s="555" t="s">
        <v>116</v>
      </c>
      <c r="W32" s="555"/>
      <c r="X32" s="555"/>
      <c r="Y32" s="555"/>
      <c r="Z32" s="556">
        <f>_xlfn.IFERROR(ROUNDDOWN(Q11*0.2,-1),"")</f>
        <v>124580</v>
      </c>
      <c r="AA32" s="556"/>
      <c r="AB32" s="556"/>
      <c r="AC32" s="556"/>
      <c r="AD32" s="556"/>
      <c r="AE32" s="556"/>
      <c r="AF32" s="556"/>
      <c r="AG32" s="82" t="s">
        <v>6</v>
      </c>
      <c r="AS32" s="269"/>
      <c r="AT32" s="269" t="s">
        <v>117</v>
      </c>
      <c r="AU32" s="269"/>
    </row>
    <row r="33" spans="3:47" ht="24.75" customHeight="1" thickBot="1">
      <c r="C33" s="54" t="s">
        <v>37</v>
      </c>
      <c r="D33" s="559" t="s">
        <v>118</v>
      </c>
      <c r="E33" s="560"/>
      <c r="F33" s="560"/>
      <c r="G33" s="560"/>
      <c r="H33" s="560"/>
      <c r="I33" s="560"/>
      <c r="J33" s="560"/>
      <c r="K33" s="560"/>
      <c r="L33" s="560"/>
      <c r="M33" s="560"/>
      <c r="N33" s="560"/>
      <c r="O33" s="560"/>
      <c r="P33" s="560"/>
      <c r="Q33" s="560"/>
      <c r="R33" s="560"/>
      <c r="S33" s="560"/>
      <c r="T33" s="56"/>
      <c r="U33" s="57"/>
      <c r="V33" s="561">
        <f>'様式２号の２（添付書類）'!Y29</f>
        <v>0</v>
      </c>
      <c r="W33" s="561"/>
      <c r="X33" s="561"/>
      <c r="Y33" s="561"/>
      <c r="Z33" s="561"/>
      <c r="AA33" s="561"/>
      <c r="AB33" s="561"/>
      <c r="AC33" s="561"/>
      <c r="AD33" s="561"/>
      <c r="AE33" s="561"/>
      <c r="AF33" s="561"/>
      <c r="AG33" s="83" t="s">
        <v>6</v>
      </c>
      <c r="AS33" s="269"/>
      <c r="AT33" s="269" t="s">
        <v>119</v>
      </c>
      <c r="AU33" s="269"/>
    </row>
    <row r="34" spans="3:34" ht="15.75" customHeight="1">
      <c r="C34" s="84" t="s">
        <v>106</v>
      </c>
      <c r="D34" s="562" t="s">
        <v>120</v>
      </c>
      <c r="E34" s="562"/>
      <c r="F34" s="562"/>
      <c r="G34" s="562"/>
      <c r="H34" s="562"/>
      <c r="I34" s="562"/>
      <c r="J34" s="562"/>
      <c r="K34" s="562"/>
      <c r="L34" s="562"/>
      <c r="M34" s="562"/>
      <c r="N34" s="562"/>
      <c r="O34" s="562"/>
      <c r="P34" s="562"/>
      <c r="Q34" s="562"/>
      <c r="R34" s="562"/>
      <c r="S34" s="562"/>
      <c r="T34" s="562"/>
      <c r="U34" s="562"/>
      <c r="V34" s="562"/>
      <c r="W34" s="562"/>
      <c r="X34" s="562"/>
      <c r="Y34" s="562"/>
      <c r="Z34" s="562"/>
      <c r="AA34" s="562"/>
      <c r="AB34" s="562"/>
      <c r="AC34" s="562"/>
      <c r="AD34" s="562"/>
      <c r="AE34" s="562"/>
      <c r="AF34" s="562"/>
      <c r="AG34" s="562"/>
      <c r="AH34" s="85"/>
    </row>
    <row r="35" spans="3:33" ht="21" customHeight="1">
      <c r="C35" s="68"/>
      <c r="D35" s="73"/>
      <c r="E35" s="74"/>
      <c r="F35" s="74"/>
      <c r="G35" s="74"/>
      <c r="H35" s="74"/>
      <c r="I35" s="74"/>
      <c r="J35" s="74"/>
      <c r="K35" s="74"/>
      <c r="L35" s="74"/>
      <c r="M35" s="74"/>
      <c r="N35" s="74"/>
      <c r="O35" s="74"/>
      <c r="P35" s="74"/>
      <c r="Q35" s="74"/>
      <c r="R35" s="74"/>
      <c r="S35" s="74"/>
      <c r="T35" s="75"/>
      <c r="U35" s="75"/>
      <c r="V35" s="75"/>
      <c r="W35" s="75"/>
      <c r="X35" s="75"/>
      <c r="Y35" s="76"/>
      <c r="Z35" s="76"/>
      <c r="AA35" s="76"/>
      <c r="AB35" s="76"/>
      <c r="AC35" s="76"/>
      <c r="AD35" s="76"/>
      <c r="AE35" s="76"/>
      <c r="AF35" s="76"/>
      <c r="AG35" s="86"/>
    </row>
    <row r="36" spans="2:33" ht="24.75" customHeight="1" thickBot="1">
      <c r="B36" s="41" t="s">
        <v>310</v>
      </c>
      <c r="C36" s="298"/>
      <c r="D36" s="299"/>
      <c r="E36" s="300"/>
      <c r="F36" s="300"/>
      <c r="G36" s="300"/>
      <c r="H36" s="300"/>
      <c r="I36" s="300"/>
      <c r="J36" s="300"/>
      <c r="K36" s="300"/>
      <c r="L36" s="300"/>
      <c r="M36" s="300"/>
      <c r="N36" s="300"/>
      <c r="O36" s="300"/>
      <c r="P36" s="300"/>
      <c r="Q36" s="300"/>
      <c r="R36" s="300"/>
      <c r="S36" s="300"/>
      <c r="T36" s="301"/>
      <c r="U36" s="301"/>
      <c r="V36" s="301"/>
      <c r="W36" s="301"/>
      <c r="X36" s="301"/>
      <c r="Y36" s="302"/>
      <c r="Z36" s="302"/>
      <c r="AA36" s="302"/>
      <c r="AB36" s="302"/>
      <c r="AC36" s="302"/>
      <c r="AD36" s="302"/>
      <c r="AE36" s="302"/>
      <c r="AF36" s="302"/>
      <c r="AG36" s="303"/>
    </row>
    <row r="37" spans="2:34" ht="33" customHeight="1">
      <c r="B37" s="41"/>
      <c r="C37" s="563"/>
      <c r="D37" s="566" t="s">
        <v>311</v>
      </c>
      <c r="E37" s="567"/>
      <c r="F37" s="567"/>
      <c r="G37" s="567"/>
      <c r="H37" s="567"/>
      <c r="I37" s="567"/>
      <c r="J37" s="567"/>
      <c r="K37" s="567"/>
      <c r="L37" s="567"/>
      <c r="M37" s="567"/>
      <c r="N37" s="567"/>
      <c r="O37" s="567"/>
      <c r="P37" s="568"/>
      <c r="Q37" s="572">
        <f>IF(Q11-AB13-V28&gt;=0,0,Q11-AB13-V28)</f>
        <v>-17788</v>
      </c>
      <c r="R37" s="572"/>
      <c r="S37" s="572"/>
      <c r="T37" s="572"/>
      <c r="U37" s="572"/>
      <c r="V37" s="572"/>
      <c r="W37" s="572"/>
      <c r="X37" s="572"/>
      <c r="Y37" s="572"/>
      <c r="Z37" s="572"/>
      <c r="AA37" s="572"/>
      <c r="AB37" s="572"/>
      <c r="AC37" s="572"/>
      <c r="AD37" s="572"/>
      <c r="AE37" s="572"/>
      <c r="AF37" s="572"/>
      <c r="AG37" s="575" t="s">
        <v>6</v>
      </c>
      <c r="AH37" s="87"/>
    </row>
    <row r="38" spans="3:34" ht="33" customHeight="1">
      <c r="C38" s="564"/>
      <c r="D38" s="569"/>
      <c r="E38" s="570"/>
      <c r="F38" s="570"/>
      <c r="G38" s="570"/>
      <c r="H38" s="570"/>
      <c r="I38" s="570"/>
      <c r="J38" s="570"/>
      <c r="K38" s="570"/>
      <c r="L38" s="570"/>
      <c r="M38" s="570"/>
      <c r="N38" s="570"/>
      <c r="O38" s="570"/>
      <c r="P38" s="571"/>
      <c r="Q38" s="573"/>
      <c r="R38" s="573"/>
      <c r="S38" s="573"/>
      <c r="T38" s="573"/>
      <c r="U38" s="573"/>
      <c r="V38" s="573"/>
      <c r="W38" s="573"/>
      <c r="X38" s="573"/>
      <c r="Y38" s="573"/>
      <c r="Z38" s="573"/>
      <c r="AA38" s="573"/>
      <c r="AB38" s="573"/>
      <c r="AC38" s="573"/>
      <c r="AD38" s="573"/>
      <c r="AE38" s="573"/>
      <c r="AF38" s="573"/>
      <c r="AG38" s="576"/>
      <c r="AH38" s="87"/>
    </row>
    <row r="39" spans="3:34" ht="16.5" customHeight="1" thickBot="1">
      <c r="C39" s="565"/>
      <c r="D39" s="578" t="s">
        <v>312</v>
      </c>
      <c r="E39" s="579"/>
      <c r="F39" s="579"/>
      <c r="G39" s="579"/>
      <c r="H39" s="579"/>
      <c r="I39" s="579"/>
      <c r="J39" s="579"/>
      <c r="K39" s="579"/>
      <c r="L39" s="579"/>
      <c r="M39" s="579"/>
      <c r="N39" s="579"/>
      <c r="O39" s="579"/>
      <c r="P39" s="580"/>
      <c r="Q39" s="574"/>
      <c r="R39" s="574"/>
      <c r="S39" s="574"/>
      <c r="T39" s="574"/>
      <c r="U39" s="574"/>
      <c r="V39" s="574"/>
      <c r="W39" s="574"/>
      <c r="X39" s="574"/>
      <c r="Y39" s="574"/>
      <c r="Z39" s="574"/>
      <c r="AA39" s="574"/>
      <c r="AB39" s="574"/>
      <c r="AC39" s="574"/>
      <c r="AD39" s="574"/>
      <c r="AE39" s="574"/>
      <c r="AF39" s="574"/>
      <c r="AG39" s="577"/>
      <c r="AH39" s="87"/>
    </row>
    <row r="40" ht="4.5" customHeight="1"/>
    <row r="41" ht="24" customHeight="1" thickBot="1">
      <c r="B41" s="20" t="s">
        <v>313</v>
      </c>
    </row>
    <row r="42" spans="2:44" ht="32.25" customHeight="1">
      <c r="B42" s="41"/>
      <c r="C42" s="583"/>
      <c r="D42" s="586" t="s">
        <v>314</v>
      </c>
      <c r="E42" s="587"/>
      <c r="F42" s="587"/>
      <c r="G42" s="587"/>
      <c r="H42" s="587"/>
      <c r="I42" s="587"/>
      <c r="J42" s="587"/>
      <c r="K42" s="587"/>
      <c r="L42" s="587"/>
      <c r="M42" s="587"/>
      <c r="N42" s="587"/>
      <c r="O42" s="587"/>
      <c r="P42" s="588"/>
      <c r="Q42" s="592">
        <f>MAX(AQ42,AR42)</f>
        <v>0</v>
      </c>
      <c r="R42" s="592"/>
      <c r="S42" s="592"/>
      <c r="T42" s="592"/>
      <c r="U42" s="592"/>
      <c r="V42" s="592"/>
      <c r="W42" s="592"/>
      <c r="X42" s="592"/>
      <c r="Y42" s="592"/>
      <c r="Z42" s="592"/>
      <c r="AA42" s="592"/>
      <c r="AB42" s="592"/>
      <c r="AC42" s="592"/>
      <c r="AD42" s="592"/>
      <c r="AE42" s="592"/>
      <c r="AF42" s="592"/>
      <c r="AG42" s="595" t="s">
        <v>6</v>
      </c>
      <c r="AH42" s="87"/>
      <c r="AQ42" s="862">
        <f>Q11-AB13-V28</f>
        <v>-17788</v>
      </c>
      <c r="AR42" s="20">
        <v>0</v>
      </c>
    </row>
    <row r="43" spans="3:34" ht="32.25" customHeight="1">
      <c r="C43" s="584"/>
      <c r="D43" s="589"/>
      <c r="E43" s="590"/>
      <c r="F43" s="590"/>
      <c r="G43" s="590"/>
      <c r="H43" s="590"/>
      <c r="I43" s="590"/>
      <c r="J43" s="590"/>
      <c r="K43" s="590"/>
      <c r="L43" s="590"/>
      <c r="M43" s="590"/>
      <c r="N43" s="590"/>
      <c r="O43" s="590"/>
      <c r="P43" s="591"/>
      <c r="Q43" s="593"/>
      <c r="R43" s="593"/>
      <c r="S43" s="593"/>
      <c r="T43" s="593"/>
      <c r="U43" s="593"/>
      <c r="V43" s="593"/>
      <c r="W43" s="593"/>
      <c r="X43" s="593"/>
      <c r="Y43" s="593"/>
      <c r="Z43" s="593"/>
      <c r="AA43" s="593"/>
      <c r="AB43" s="593"/>
      <c r="AC43" s="593"/>
      <c r="AD43" s="593"/>
      <c r="AE43" s="593"/>
      <c r="AF43" s="593"/>
      <c r="AG43" s="596"/>
      <c r="AH43" s="87"/>
    </row>
    <row r="44" spans="3:34" ht="16.5" customHeight="1" thickBot="1">
      <c r="C44" s="585"/>
      <c r="D44" s="598" t="s">
        <v>312</v>
      </c>
      <c r="E44" s="599"/>
      <c r="F44" s="599"/>
      <c r="G44" s="599"/>
      <c r="H44" s="599"/>
      <c r="I44" s="599"/>
      <c r="J44" s="599"/>
      <c r="K44" s="599"/>
      <c r="L44" s="599"/>
      <c r="M44" s="599"/>
      <c r="N44" s="599"/>
      <c r="O44" s="599"/>
      <c r="P44" s="600"/>
      <c r="Q44" s="594"/>
      <c r="R44" s="594"/>
      <c r="S44" s="594"/>
      <c r="T44" s="594"/>
      <c r="U44" s="594"/>
      <c r="V44" s="594"/>
      <c r="W44" s="594"/>
      <c r="X44" s="594"/>
      <c r="Y44" s="594"/>
      <c r="Z44" s="594"/>
      <c r="AA44" s="594"/>
      <c r="AB44" s="594"/>
      <c r="AC44" s="594"/>
      <c r="AD44" s="594"/>
      <c r="AE44" s="594"/>
      <c r="AF44" s="594"/>
      <c r="AG44" s="597"/>
      <c r="AH44" s="87"/>
    </row>
    <row r="45" ht="18" customHeight="1">
      <c r="C45" s="20" t="s">
        <v>121</v>
      </c>
    </row>
    <row r="46" ht="18" customHeight="1">
      <c r="Q46" s="268" t="s">
        <v>324</v>
      </c>
    </row>
    <row r="47" spans="19:33" ht="18" customHeight="1">
      <c r="S47" s="601" t="s">
        <v>122</v>
      </c>
      <c r="T47" s="601"/>
      <c r="U47" s="601"/>
      <c r="V47" s="601"/>
      <c r="W47" s="601"/>
      <c r="X47" s="601"/>
      <c r="Y47" s="582" t="str">
        <f>U6</f>
        <v>株式会社〇〇〇〇</v>
      </c>
      <c r="Z47" s="582"/>
      <c r="AA47" s="582"/>
      <c r="AB47" s="582"/>
      <c r="AC47" s="582"/>
      <c r="AD47" s="582"/>
      <c r="AE47" s="582"/>
      <c r="AF47" s="582"/>
      <c r="AG47" s="582"/>
    </row>
    <row r="48" spans="19:34" ht="18" customHeight="1">
      <c r="S48" s="581" t="s">
        <v>123</v>
      </c>
      <c r="T48" s="581"/>
      <c r="U48" s="581"/>
      <c r="V48" s="581"/>
      <c r="W48" s="581"/>
      <c r="X48" s="581"/>
      <c r="Y48" s="582" t="str">
        <f>'実績報告書(区内)'!AD18</f>
        <v>代表取締役〇〇〇〇</v>
      </c>
      <c r="Z48" s="582"/>
      <c r="AA48" s="582"/>
      <c r="AB48" s="582"/>
      <c r="AC48" s="582"/>
      <c r="AD48" s="582"/>
      <c r="AE48" s="582"/>
      <c r="AF48" s="582"/>
      <c r="AG48" s="582"/>
      <c r="AH48" s="88"/>
    </row>
    <row r="59" ht="18" customHeight="1">
      <c r="V59" s="239"/>
    </row>
    <row r="60" ht="18" customHeight="1">
      <c r="V60" s="26"/>
    </row>
  </sheetData>
  <sheetProtection/>
  <mergeCells count="64">
    <mergeCell ref="S48:X48"/>
    <mergeCell ref="Y48:AG48"/>
    <mergeCell ref="C42:C44"/>
    <mergeCell ref="D42:P43"/>
    <mergeCell ref="Q42:AF44"/>
    <mergeCell ref="AG42:AG44"/>
    <mergeCell ref="D44:P44"/>
    <mergeCell ref="S47:X47"/>
    <mergeCell ref="Y47:AG47"/>
    <mergeCell ref="D33:S33"/>
    <mergeCell ref="V33:AF33"/>
    <mergeCell ref="D34:AG34"/>
    <mergeCell ref="C37:C39"/>
    <mergeCell ref="D37:P38"/>
    <mergeCell ref="Q37:AF39"/>
    <mergeCell ref="AG37:AG39"/>
    <mergeCell ref="D39:P39"/>
    <mergeCell ref="C31:C32"/>
    <mergeCell ref="D31:S32"/>
    <mergeCell ref="V31:AF31"/>
    <mergeCell ref="V32:Y32"/>
    <mergeCell ref="Z32:AF32"/>
    <mergeCell ref="D28:U28"/>
    <mergeCell ref="V28:AF28"/>
    <mergeCell ref="E23:U23"/>
    <mergeCell ref="V23:AF23"/>
    <mergeCell ref="D26:U26"/>
    <mergeCell ref="V26:AF26"/>
    <mergeCell ref="D27:U27"/>
    <mergeCell ref="V27:AF27"/>
    <mergeCell ref="AG18:AG19"/>
    <mergeCell ref="D18:U19"/>
    <mergeCell ref="V18:AF19"/>
    <mergeCell ref="C16:U16"/>
    <mergeCell ref="V16:AF17"/>
    <mergeCell ref="D21:U22"/>
    <mergeCell ref="V21:AF22"/>
    <mergeCell ref="AG21:AG22"/>
    <mergeCell ref="D10:P11"/>
    <mergeCell ref="AG16:AG17"/>
    <mergeCell ref="D17:U17"/>
    <mergeCell ref="D12:P12"/>
    <mergeCell ref="Q12:R12"/>
    <mergeCell ref="S12:T12"/>
    <mergeCell ref="Q11:AF11"/>
    <mergeCell ref="S10:T10"/>
    <mergeCell ref="X10:Y10"/>
    <mergeCell ref="AA10:AD10"/>
    <mergeCell ref="AE12:AF12"/>
    <mergeCell ref="P13:AA13"/>
    <mergeCell ref="AB13:AF13"/>
    <mergeCell ref="V12:W12"/>
    <mergeCell ref="Z12:AA12"/>
    <mergeCell ref="AB12:AC12"/>
    <mergeCell ref="Q10:R10"/>
    <mergeCell ref="E20:U20"/>
    <mergeCell ref="V20:AF20"/>
    <mergeCell ref="B3:AG3"/>
    <mergeCell ref="O5:T5"/>
    <mergeCell ref="U5:AG5"/>
    <mergeCell ref="O6:T6"/>
    <mergeCell ref="U6:AG6"/>
    <mergeCell ref="C10:C11"/>
    <mergeCell ref="AE10:AF10"/>
  </mergeCells>
  <conditionalFormatting sqref="AP5:AT6">
    <cfRule type="expression" priority="2" dxfId="30">
      <formula>CELL("protect",AP5)=0</formula>
    </cfRule>
  </conditionalFormatting>
  <conditionalFormatting sqref="Q12:Z12 AB12 AD12:AE12 AG12:AH12">
    <cfRule type="expression" priority="1" dxfId="30">
      <formula>CELL("protect",Q12)=0</formula>
    </cfRule>
  </conditionalFormatting>
  <dataValidations count="1">
    <dataValidation allowBlank="1" showInputMessage="1" showErrorMessage="1" imeMode="disabled" sqref="V12:W12 S12:T12 AB12 AE12"/>
  </dataValidations>
  <printOptions/>
  <pageMargins left="0.7" right="0.7" top="0.75" bottom="0.75" header="0.3" footer="0.3"/>
  <pageSetup horizontalDpi="600" verticalDpi="600" orientation="portrait" paperSize="9" scale="72" r:id="rId4"/>
  <colBreaks count="2" manualBreakCount="2">
    <brk id="59" max="37" man="1"/>
    <brk id="72" max="65535" man="1"/>
  </colBreaks>
  <drawing r:id="rId3"/>
  <legacyDrawing r:id="rId2"/>
</worksheet>
</file>

<file path=xl/worksheets/sheet5.xml><?xml version="1.0" encoding="utf-8"?>
<worksheet xmlns="http://schemas.openxmlformats.org/spreadsheetml/2006/main" xmlns:r="http://schemas.openxmlformats.org/officeDocument/2006/relationships">
  <sheetPr>
    <tabColor rgb="FF0070C0"/>
  </sheetPr>
  <dimension ref="A1:AK61"/>
  <sheetViews>
    <sheetView showGridLines="0" view="pageBreakPreview" zoomScale="85" zoomScaleSheetLayoutView="85" zoomScalePageLayoutView="0" workbookViewId="0" topLeftCell="A1">
      <selection activeCell="V18" sqref="V18"/>
    </sheetView>
  </sheetViews>
  <sheetFormatPr defaultColWidth="9.00390625" defaultRowHeight="13.5"/>
  <cols>
    <col min="1" max="1" width="5.625" style="242" customWidth="1"/>
    <col min="2" max="4" width="3.125" style="242" customWidth="1"/>
    <col min="5" max="6" width="3.25390625" style="242" customWidth="1"/>
    <col min="7" max="9" width="3.75390625" style="242" customWidth="1"/>
    <col min="10" max="14" width="3.25390625" style="242" customWidth="1"/>
    <col min="15" max="15" width="3.75390625" style="242" customWidth="1"/>
    <col min="16" max="16" width="3.125" style="242" customWidth="1"/>
    <col min="17" max="18" width="3.00390625" style="242" customWidth="1"/>
    <col min="19" max="19" width="4.625" style="242" customWidth="1"/>
    <col min="20" max="21" width="3.00390625" style="242" customWidth="1"/>
    <col min="22" max="22" width="4.625" style="242" customWidth="1"/>
    <col min="23" max="24" width="3.00390625" style="242" customWidth="1"/>
    <col min="25" max="28" width="2.875" style="242" customWidth="1"/>
    <col min="29" max="29" width="2.625" style="242" customWidth="1"/>
    <col min="30" max="31" width="3.25390625" style="242" customWidth="1"/>
    <col min="32" max="35" width="9.00390625" style="242" customWidth="1"/>
    <col min="36" max="36" width="11.625" style="316" bestFit="1" customWidth="1"/>
    <col min="37" max="16384" width="9.00390625" style="242" customWidth="1"/>
  </cols>
  <sheetData>
    <row r="1" spans="1:9" ht="20.25" customHeight="1">
      <c r="A1" s="240"/>
      <c r="B1" s="241"/>
      <c r="G1" s="243"/>
      <c r="I1" s="243"/>
    </row>
    <row r="2" spans="1:36" s="229" customFormat="1" ht="21" customHeight="1">
      <c r="A2" s="227"/>
      <c r="B2" s="228"/>
      <c r="I2" s="230"/>
      <c r="O2" s="40"/>
      <c r="P2" s="40"/>
      <c r="Q2" s="622" t="s">
        <v>46</v>
      </c>
      <c r="R2" s="622"/>
      <c r="S2" s="622"/>
      <c r="T2" s="622"/>
      <c r="U2" s="623" t="str">
        <f>'実績報告書(区内)'!AD14</f>
        <v>〇〇保育園</v>
      </c>
      <c r="V2" s="624"/>
      <c r="W2" s="624"/>
      <c r="X2" s="624"/>
      <c r="Y2" s="624"/>
      <c r="Z2" s="624"/>
      <c r="AA2" s="624"/>
      <c r="AB2" s="624"/>
      <c r="AC2" s="625"/>
      <c r="AJ2" s="317"/>
    </row>
    <row r="3" spans="1:36" s="229" customFormat="1" ht="6.75" customHeight="1">
      <c r="A3" s="227"/>
      <c r="B3" s="228"/>
      <c r="I3" s="230"/>
      <c r="O3" s="40"/>
      <c r="P3" s="40"/>
      <c r="Q3" s="244"/>
      <c r="R3" s="244"/>
      <c r="S3" s="244"/>
      <c r="T3" s="244"/>
      <c r="U3" s="245"/>
      <c r="V3" s="245"/>
      <c r="W3" s="245"/>
      <c r="X3" s="245"/>
      <c r="Y3" s="245"/>
      <c r="Z3" s="245"/>
      <c r="AA3" s="245"/>
      <c r="AB3" s="245"/>
      <c r="AC3" s="245"/>
      <c r="AJ3" s="317"/>
    </row>
    <row r="4" spans="1:29" ht="42" customHeight="1">
      <c r="A4" s="626" t="s">
        <v>315</v>
      </c>
      <c r="B4" s="626"/>
      <c r="C4" s="626"/>
      <c r="D4" s="626"/>
      <c r="E4" s="626"/>
      <c r="F4" s="626"/>
      <c r="G4" s="626"/>
      <c r="H4" s="626"/>
      <c r="I4" s="626"/>
      <c r="J4" s="626"/>
      <c r="K4" s="626"/>
      <c r="L4" s="626"/>
      <c r="M4" s="626"/>
      <c r="N4" s="626"/>
      <c r="O4" s="626"/>
      <c r="P4" s="626"/>
      <c r="Q4" s="626"/>
      <c r="R4" s="626"/>
      <c r="S4" s="626"/>
      <c r="T4" s="626"/>
      <c r="U4" s="626"/>
      <c r="V4" s="626"/>
      <c r="W4" s="626"/>
      <c r="X4" s="626"/>
      <c r="Y4" s="626"/>
      <c r="Z4" s="626"/>
      <c r="AA4" s="626"/>
      <c r="AB4" s="626"/>
      <c r="AC4" s="626"/>
    </row>
    <row r="5" spans="1:2" ht="30" customHeight="1">
      <c r="A5" s="41" t="s">
        <v>316</v>
      </c>
      <c r="B5" s="246"/>
    </row>
    <row r="6" spans="1:29" ht="6.75" customHeight="1">
      <c r="A6" s="626"/>
      <c r="B6" s="626"/>
      <c r="C6" s="626"/>
      <c r="D6" s="626"/>
      <c r="E6" s="626"/>
      <c r="F6" s="626"/>
      <c r="G6" s="626"/>
      <c r="H6" s="626"/>
      <c r="I6" s="626"/>
      <c r="J6" s="626"/>
      <c r="K6" s="626"/>
      <c r="L6" s="626"/>
      <c r="M6" s="626"/>
      <c r="N6" s="626"/>
      <c r="O6" s="626"/>
      <c r="P6" s="626"/>
      <c r="Q6" s="626"/>
      <c r="R6" s="626"/>
      <c r="S6" s="626"/>
      <c r="T6" s="626"/>
      <c r="U6" s="626"/>
      <c r="V6" s="626"/>
      <c r="W6" s="626"/>
      <c r="X6" s="626"/>
      <c r="Y6" s="626"/>
      <c r="Z6" s="626"/>
      <c r="AA6" s="626"/>
      <c r="AB6" s="626"/>
      <c r="AC6" s="626"/>
    </row>
    <row r="7" spans="1:36" s="247" customFormat="1" ht="30.75" customHeight="1">
      <c r="A7" s="627" t="s">
        <v>317</v>
      </c>
      <c r="B7" s="627"/>
      <c r="C7" s="627"/>
      <c r="D7" s="627"/>
      <c r="E7" s="627"/>
      <c r="F7" s="627"/>
      <c r="G7" s="627"/>
      <c r="H7" s="627"/>
      <c r="I7" s="627"/>
      <c r="J7" s="627"/>
      <c r="K7" s="627"/>
      <c r="L7" s="627"/>
      <c r="M7" s="627"/>
      <c r="N7" s="627"/>
      <c r="O7" s="627"/>
      <c r="P7" s="627"/>
      <c r="Q7" s="627"/>
      <c r="R7" s="627"/>
      <c r="S7" s="627"/>
      <c r="T7" s="627"/>
      <c r="U7" s="627"/>
      <c r="V7" s="627"/>
      <c r="W7" s="627"/>
      <c r="X7" s="627"/>
      <c r="Y7" s="627"/>
      <c r="Z7" s="627"/>
      <c r="AA7" s="627"/>
      <c r="AB7" s="627"/>
      <c r="AC7" s="627"/>
      <c r="AJ7" s="318"/>
    </row>
    <row r="8" spans="1:36" s="247" customFormat="1" ht="6.75" customHeight="1" thickBot="1">
      <c r="A8" s="231"/>
      <c r="B8" s="231"/>
      <c r="C8" s="231"/>
      <c r="D8" s="231"/>
      <c r="E8" s="231"/>
      <c r="F8" s="231"/>
      <c r="G8" s="231"/>
      <c r="H8" s="231"/>
      <c r="I8" s="231"/>
      <c r="J8" s="231"/>
      <c r="K8" s="231"/>
      <c r="L8" s="231"/>
      <c r="M8" s="231"/>
      <c r="N8" s="231"/>
      <c r="O8" s="231"/>
      <c r="P8" s="231"/>
      <c r="Q8" s="231"/>
      <c r="R8" s="231"/>
      <c r="S8" s="231"/>
      <c r="T8" s="231"/>
      <c r="U8" s="231"/>
      <c r="V8" s="231"/>
      <c r="W8" s="231"/>
      <c r="X8" s="231"/>
      <c r="Y8" s="231"/>
      <c r="Z8" s="231"/>
      <c r="AA8" s="231"/>
      <c r="AB8" s="231"/>
      <c r="AC8" s="231"/>
      <c r="AJ8" s="318"/>
    </row>
    <row r="9" spans="1:32" ht="26.25" customHeight="1">
      <c r="A9" s="248" t="s">
        <v>125</v>
      </c>
      <c r="B9" s="615" t="s">
        <v>130</v>
      </c>
      <c r="C9" s="616"/>
      <c r="D9" s="616"/>
      <c r="E9" s="616"/>
      <c r="F9" s="616"/>
      <c r="G9" s="617" t="s">
        <v>131</v>
      </c>
      <c r="H9" s="618"/>
      <c r="I9" s="618"/>
      <c r="J9" s="619" t="s">
        <v>318</v>
      </c>
      <c r="K9" s="620"/>
      <c r="L9" s="620"/>
      <c r="M9" s="621"/>
      <c r="N9" s="615" t="s">
        <v>319</v>
      </c>
      <c r="O9" s="616"/>
      <c r="P9" s="616"/>
      <c r="Q9" s="616"/>
      <c r="R9" s="616"/>
      <c r="S9" s="616"/>
      <c r="T9" s="616"/>
      <c r="U9" s="616"/>
      <c r="V9" s="616"/>
      <c r="W9" s="616"/>
      <c r="X9" s="616"/>
      <c r="Y9" s="616"/>
      <c r="Z9" s="616"/>
      <c r="AA9" s="616"/>
      <c r="AB9" s="616"/>
      <c r="AC9" s="616"/>
      <c r="AD9" s="667" t="s">
        <v>336</v>
      </c>
      <c r="AE9" s="668"/>
      <c r="AF9" s="669"/>
    </row>
    <row r="10" spans="1:32" ht="26.25" customHeight="1">
      <c r="A10" s="249">
        <v>1</v>
      </c>
      <c r="B10" s="608" t="s">
        <v>325</v>
      </c>
      <c r="C10" s="609"/>
      <c r="D10" s="609"/>
      <c r="E10" s="609"/>
      <c r="F10" s="609"/>
      <c r="G10" s="602" t="s">
        <v>329</v>
      </c>
      <c r="H10" s="603"/>
      <c r="I10" s="603"/>
      <c r="J10" s="602" t="s">
        <v>330</v>
      </c>
      <c r="K10" s="603"/>
      <c r="L10" s="603"/>
      <c r="M10" s="604"/>
      <c r="N10" s="605">
        <v>20000</v>
      </c>
      <c r="O10" s="606"/>
      <c r="P10" s="606"/>
      <c r="Q10" s="250" t="s">
        <v>6</v>
      </c>
      <c r="R10" s="250" t="s">
        <v>132</v>
      </c>
      <c r="S10" s="251">
        <v>12</v>
      </c>
      <c r="T10" s="250" t="s">
        <v>1</v>
      </c>
      <c r="U10" s="250" t="s">
        <v>132</v>
      </c>
      <c r="V10" s="251">
        <v>1</v>
      </c>
      <c r="W10" s="250" t="s">
        <v>92</v>
      </c>
      <c r="X10" s="250" t="s">
        <v>300</v>
      </c>
      <c r="Y10" s="607">
        <f>N10*S10*V10</f>
        <v>240000</v>
      </c>
      <c r="Z10" s="607"/>
      <c r="AA10" s="607"/>
      <c r="AB10" s="607"/>
      <c r="AC10" s="270" t="s">
        <v>6</v>
      </c>
      <c r="AD10" s="670" t="s">
        <v>337</v>
      </c>
      <c r="AE10" s="671"/>
      <c r="AF10" s="672"/>
    </row>
    <row r="11" spans="1:32" ht="26.25" customHeight="1">
      <c r="A11" s="249">
        <v>2</v>
      </c>
      <c r="B11" s="608"/>
      <c r="C11" s="609"/>
      <c r="D11" s="609"/>
      <c r="E11" s="609"/>
      <c r="F11" s="609"/>
      <c r="G11" s="602"/>
      <c r="H11" s="603"/>
      <c r="I11" s="603"/>
      <c r="J11" s="602"/>
      <c r="K11" s="603"/>
      <c r="L11" s="603"/>
      <c r="M11" s="604"/>
      <c r="N11" s="605"/>
      <c r="O11" s="606"/>
      <c r="P11" s="606"/>
      <c r="Q11" s="250" t="s">
        <v>6</v>
      </c>
      <c r="R11" s="250" t="s">
        <v>132</v>
      </c>
      <c r="S11" s="251"/>
      <c r="T11" s="250" t="s">
        <v>1</v>
      </c>
      <c r="U11" s="250" t="s">
        <v>132</v>
      </c>
      <c r="V11" s="251"/>
      <c r="W11" s="250" t="s">
        <v>92</v>
      </c>
      <c r="X11" s="250" t="s">
        <v>300</v>
      </c>
      <c r="Y11" s="607">
        <f>N11*S11*V11</f>
        <v>0</v>
      </c>
      <c r="Z11" s="607"/>
      <c r="AA11" s="607"/>
      <c r="AB11" s="607"/>
      <c r="AC11" s="270" t="s">
        <v>6</v>
      </c>
      <c r="AD11" s="670"/>
      <c r="AE11" s="671"/>
      <c r="AF11" s="672"/>
    </row>
    <row r="12" spans="1:32" ht="26.25" customHeight="1">
      <c r="A12" s="249">
        <v>3</v>
      </c>
      <c r="B12" s="608"/>
      <c r="C12" s="609"/>
      <c r="D12" s="609"/>
      <c r="E12" s="609"/>
      <c r="F12" s="609"/>
      <c r="G12" s="602"/>
      <c r="H12" s="603"/>
      <c r="I12" s="603"/>
      <c r="J12" s="602"/>
      <c r="K12" s="603"/>
      <c r="L12" s="603"/>
      <c r="M12" s="604"/>
      <c r="N12" s="605"/>
      <c r="O12" s="606"/>
      <c r="P12" s="606"/>
      <c r="Q12" s="250" t="s">
        <v>6</v>
      </c>
      <c r="R12" s="250" t="s">
        <v>132</v>
      </c>
      <c r="S12" s="251"/>
      <c r="T12" s="250" t="s">
        <v>1</v>
      </c>
      <c r="U12" s="250" t="s">
        <v>132</v>
      </c>
      <c r="V12" s="251"/>
      <c r="W12" s="250" t="s">
        <v>92</v>
      </c>
      <c r="X12" s="250" t="s">
        <v>300</v>
      </c>
      <c r="Y12" s="607">
        <f aca="true" t="shared" si="0" ref="Y12:Y19">N12*S12*V12</f>
        <v>0</v>
      </c>
      <c r="Z12" s="607"/>
      <c r="AA12" s="607"/>
      <c r="AB12" s="607"/>
      <c r="AC12" s="270" t="s">
        <v>6</v>
      </c>
      <c r="AD12" s="670"/>
      <c r="AE12" s="671"/>
      <c r="AF12" s="672"/>
    </row>
    <row r="13" spans="1:32" ht="26.25" customHeight="1">
      <c r="A13" s="249">
        <v>4</v>
      </c>
      <c r="B13" s="608"/>
      <c r="C13" s="609"/>
      <c r="D13" s="609"/>
      <c r="E13" s="609"/>
      <c r="F13" s="609"/>
      <c r="G13" s="602"/>
      <c r="H13" s="603"/>
      <c r="I13" s="603"/>
      <c r="J13" s="602"/>
      <c r="K13" s="603"/>
      <c r="L13" s="603"/>
      <c r="M13" s="604"/>
      <c r="N13" s="605"/>
      <c r="O13" s="606"/>
      <c r="P13" s="606"/>
      <c r="Q13" s="250" t="s">
        <v>6</v>
      </c>
      <c r="R13" s="250" t="s">
        <v>132</v>
      </c>
      <c r="S13" s="251"/>
      <c r="T13" s="250" t="s">
        <v>1</v>
      </c>
      <c r="U13" s="250" t="s">
        <v>132</v>
      </c>
      <c r="V13" s="251"/>
      <c r="W13" s="250" t="s">
        <v>92</v>
      </c>
      <c r="X13" s="250" t="s">
        <v>300</v>
      </c>
      <c r="Y13" s="607">
        <f t="shared" si="0"/>
        <v>0</v>
      </c>
      <c r="Z13" s="607"/>
      <c r="AA13" s="607"/>
      <c r="AB13" s="607"/>
      <c r="AC13" s="270" t="s">
        <v>6</v>
      </c>
      <c r="AD13" s="670"/>
      <c r="AE13" s="671"/>
      <c r="AF13" s="672"/>
    </row>
    <row r="14" spans="1:32" ht="26.25" customHeight="1">
      <c r="A14" s="249">
        <v>5</v>
      </c>
      <c r="B14" s="608"/>
      <c r="C14" s="609"/>
      <c r="D14" s="609"/>
      <c r="E14" s="609"/>
      <c r="F14" s="609"/>
      <c r="G14" s="602"/>
      <c r="H14" s="603"/>
      <c r="I14" s="603"/>
      <c r="J14" s="602"/>
      <c r="K14" s="603"/>
      <c r="L14" s="603"/>
      <c r="M14" s="604"/>
      <c r="N14" s="605"/>
      <c r="O14" s="606"/>
      <c r="P14" s="606"/>
      <c r="Q14" s="250" t="s">
        <v>6</v>
      </c>
      <c r="R14" s="250" t="s">
        <v>132</v>
      </c>
      <c r="S14" s="251"/>
      <c r="T14" s="250" t="s">
        <v>1</v>
      </c>
      <c r="U14" s="250" t="s">
        <v>132</v>
      </c>
      <c r="V14" s="251"/>
      <c r="W14" s="250" t="s">
        <v>92</v>
      </c>
      <c r="X14" s="250" t="s">
        <v>300</v>
      </c>
      <c r="Y14" s="607">
        <f t="shared" si="0"/>
        <v>0</v>
      </c>
      <c r="Z14" s="607"/>
      <c r="AA14" s="607"/>
      <c r="AB14" s="607"/>
      <c r="AC14" s="270" t="s">
        <v>6</v>
      </c>
      <c r="AD14" s="670"/>
      <c r="AE14" s="671"/>
      <c r="AF14" s="672"/>
    </row>
    <row r="15" spans="1:32" ht="26.25" customHeight="1">
      <c r="A15" s="249">
        <v>6</v>
      </c>
      <c r="B15" s="608"/>
      <c r="C15" s="609"/>
      <c r="D15" s="609"/>
      <c r="E15" s="609"/>
      <c r="F15" s="609"/>
      <c r="G15" s="602"/>
      <c r="H15" s="603"/>
      <c r="I15" s="603"/>
      <c r="J15" s="602"/>
      <c r="K15" s="603"/>
      <c r="L15" s="603"/>
      <c r="M15" s="604"/>
      <c r="N15" s="605"/>
      <c r="O15" s="606"/>
      <c r="P15" s="606"/>
      <c r="Q15" s="250" t="s">
        <v>6</v>
      </c>
      <c r="R15" s="250" t="s">
        <v>132</v>
      </c>
      <c r="S15" s="251"/>
      <c r="T15" s="250" t="s">
        <v>1</v>
      </c>
      <c r="U15" s="250" t="s">
        <v>132</v>
      </c>
      <c r="V15" s="251"/>
      <c r="W15" s="250" t="s">
        <v>92</v>
      </c>
      <c r="X15" s="250" t="s">
        <v>300</v>
      </c>
      <c r="Y15" s="607">
        <f t="shared" si="0"/>
        <v>0</v>
      </c>
      <c r="Z15" s="607"/>
      <c r="AA15" s="607"/>
      <c r="AB15" s="607"/>
      <c r="AC15" s="270" t="s">
        <v>6</v>
      </c>
      <c r="AD15" s="670"/>
      <c r="AE15" s="671"/>
      <c r="AF15" s="672"/>
    </row>
    <row r="16" spans="1:32" ht="26.25" customHeight="1">
      <c r="A16" s="249">
        <v>7</v>
      </c>
      <c r="B16" s="608"/>
      <c r="C16" s="609"/>
      <c r="D16" s="609"/>
      <c r="E16" s="609"/>
      <c r="F16" s="609"/>
      <c r="G16" s="602"/>
      <c r="H16" s="603"/>
      <c r="I16" s="603"/>
      <c r="J16" s="602"/>
      <c r="K16" s="603"/>
      <c r="L16" s="603"/>
      <c r="M16" s="604"/>
      <c r="N16" s="605"/>
      <c r="O16" s="606"/>
      <c r="P16" s="606"/>
      <c r="Q16" s="250" t="s">
        <v>6</v>
      </c>
      <c r="R16" s="250" t="s">
        <v>132</v>
      </c>
      <c r="S16" s="251"/>
      <c r="T16" s="250" t="s">
        <v>1</v>
      </c>
      <c r="U16" s="250" t="s">
        <v>132</v>
      </c>
      <c r="V16" s="251"/>
      <c r="W16" s="250" t="s">
        <v>92</v>
      </c>
      <c r="X16" s="250" t="s">
        <v>300</v>
      </c>
      <c r="Y16" s="607">
        <f t="shared" si="0"/>
        <v>0</v>
      </c>
      <c r="Z16" s="607"/>
      <c r="AA16" s="607"/>
      <c r="AB16" s="607"/>
      <c r="AC16" s="270" t="s">
        <v>6</v>
      </c>
      <c r="AD16" s="670"/>
      <c r="AE16" s="671"/>
      <c r="AF16" s="672"/>
    </row>
    <row r="17" spans="1:32" ht="26.25" customHeight="1">
      <c r="A17" s="249">
        <v>8</v>
      </c>
      <c r="B17" s="608"/>
      <c r="C17" s="609"/>
      <c r="D17" s="609"/>
      <c r="E17" s="609"/>
      <c r="F17" s="609"/>
      <c r="G17" s="602"/>
      <c r="H17" s="603"/>
      <c r="I17" s="603"/>
      <c r="J17" s="602"/>
      <c r="K17" s="603"/>
      <c r="L17" s="603"/>
      <c r="M17" s="604"/>
      <c r="N17" s="605"/>
      <c r="O17" s="606"/>
      <c r="P17" s="606"/>
      <c r="Q17" s="250" t="s">
        <v>6</v>
      </c>
      <c r="R17" s="250" t="s">
        <v>132</v>
      </c>
      <c r="S17" s="251"/>
      <c r="T17" s="250" t="s">
        <v>1</v>
      </c>
      <c r="U17" s="250" t="s">
        <v>132</v>
      </c>
      <c r="V17" s="251"/>
      <c r="W17" s="250" t="s">
        <v>92</v>
      </c>
      <c r="X17" s="250" t="s">
        <v>300</v>
      </c>
      <c r="Y17" s="607">
        <f t="shared" si="0"/>
        <v>0</v>
      </c>
      <c r="Z17" s="607"/>
      <c r="AA17" s="607"/>
      <c r="AB17" s="607"/>
      <c r="AC17" s="270" t="s">
        <v>6</v>
      </c>
      <c r="AD17" s="670"/>
      <c r="AE17" s="671"/>
      <c r="AF17" s="672"/>
    </row>
    <row r="18" spans="1:32" ht="26.25" customHeight="1">
      <c r="A18" s="249">
        <v>9</v>
      </c>
      <c r="B18" s="608"/>
      <c r="C18" s="609"/>
      <c r="D18" s="609"/>
      <c r="E18" s="609"/>
      <c r="F18" s="609"/>
      <c r="G18" s="602"/>
      <c r="H18" s="603"/>
      <c r="I18" s="603"/>
      <c r="J18" s="602"/>
      <c r="K18" s="603"/>
      <c r="L18" s="603"/>
      <c r="M18" s="604"/>
      <c r="N18" s="605"/>
      <c r="O18" s="606"/>
      <c r="P18" s="606"/>
      <c r="Q18" s="250" t="s">
        <v>6</v>
      </c>
      <c r="R18" s="250" t="s">
        <v>132</v>
      </c>
      <c r="S18" s="251"/>
      <c r="T18" s="250" t="s">
        <v>1</v>
      </c>
      <c r="U18" s="250" t="s">
        <v>132</v>
      </c>
      <c r="V18" s="251"/>
      <c r="W18" s="250" t="s">
        <v>92</v>
      </c>
      <c r="X18" s="250" t="s">
        <v>300</v>
      </c>
      <c r="Y18" s="607">
        <f t="shared" si="0"/>
        <v>0</v>
      </c>
      <c r="Z18" s="607"/>
      <c r="AA18" s="607"/>
      <c r="AB18" s="607"/>
      <c r="AC18" s="270" t="s">
        <v>6</v>
      </c>
      <c r="AD18" s="670"/>
      <c r="AE18" s="671"/>
      <c r="AF18" s="672"/>
    </row>
    <row r="19" spans="1:32" ht="15" thickBot="1">
      <c r="A19" s="253">
        <v>10</v>
      </c>
      <c r="B19" s="629"/>
      <c r="C19" s="630"/>
      <c r="D19" s="630"/>
      <c r="E19" s="630"/>
      <c r="F19" s="630"/>
      <c r="G19" s="631"/>
      <c r="H19" s="632"/>
      <c r="I19" s="632"/>
      <c r="J19" s="631"/>
      <c r="K19" s="632"/>
      <c r="L19" s="632"/>
      <c r="M19" s="633"/>
      <c r="N19" s="634"/>
      <c r="O19" s="635"/>
      <c r="P19" s="635"/>
      <c r="Q19" s="254" t="s">
        <v>6</v>
      </c>
      <c r="R19" s="254" t="s">
        <v>132</v>
      </c>
      <c r="S19" s="255"/>
      <c r="T19" s="254" t="s">
        <v>1</v>
      </c>
      <c r="U19" s="254" t="s">
        <v>132</v>
      </c>
      <c r="V19" s="255"/>
      <c r="W19" s="254" t="s">
        <v>92</v>
      </c>
      <c r="X19" s="254" t="s">
        <v>300</v>
      </c>
      <c r="Y19" s="636">
        <f t="shared" si="0"/>
        <v>0</v>
      </c>
      <c r="Z19" s="636"/>
      <c r="AA19" s="636"/>
      <c r="AB19" s="636"/>
      <c r="AC19" s="271" t="s">
        <v>6</v>
      </c>
      <c r="AD19" s="673"/>
      <c r="AE19" s="674"/>
      <c r="AF19" s="675"/>
    </row>
    <row r="20" spans="1:29" ht="13.5" hidden="1">
      <c r="A20" s="257">
        <v>11</v>
      </c>
      <c r="B20" s="637"/>
      <c r="C20" s="638"/>
      <c r="D20" s="638"/>
      <c r="E20" s="638"/>
      <c r="F20" s="638"/>
      <c r="G20" s="639"/>
      <c r="H20" s="640"/>
      <c r="I20" s="640"/>
      <c r="J20" s="639"/>
      <c r="K20" s="640"/>
      <c r="L20" s="640"/>
      <c r="M20" s="641"/>
      <c r="N20" s="642"/>
      <c r="O20" s="643"/>
      <c r="P20" s="643"/>
      <c r="Q20" s="258" t="s">
        <v>6</v>
      </c>
      <c r="R20" s="258" t="s">
        <v>132</v>
      </c>
      <c r="S20" s="258"/>
      <c r="T20" s="258" t="s">
        <v>1</v>
      </c>
      <c r="U20" s="258" t="s">
        <v>132</v>
      </c>
      <c r="V20" s="258"/>
      <c r="W20" s="258" t="s">
        <v>92</v>
      </c>
      <c r="X20" s="258" t="s">
        <v>300</v>
      </c>
      <c r="Y20" s="644"/>
      <c r="Z20" s="644"/>
      <c r="AA20" s="644"/>
      <c r="AB20" s="644"/>
      <c r="AC20" s="259" t="s">
        <v>6</v>
      </c>
    </row>
    <row r="21" spans="1:29" ht="13.5" hidden="1">
      <c r="A21" s="249">
        <v>12</v>
      </c>
      <c r="B21" s="628"/>
      <c r="C21" s="471"/>
      <c r="D21" s="471"/>
      <c r="E21" s="471"/>
      <c r="F21" s="471"/>
      <c r="G21" s="610"/>
      <c r="H21" s="611"/>
      <c r="I21" s="611"/>
      <c r="J21" s="610"/>
      <c r="K21" s="611"/>
      <c r="L21" s="611"/>
      <c r="M21" s="612"/>
      <c r="N21" s="613"/>
      <c r="O21" s="614"/>
      <c r="P21" s="614"/>
      <c r="Q21" s="250" t="s">
        <v>6</v>
      </c>
      <c r="R21" s="250" t="s">
        <v>132</v>
      </c>
      <c r="S21" s="250"/>
      <c r="T21" s="250" t="s">
        <v>1</v>
      </c>
      <c r="U21" s="250" t="s">
        <v>132</v>
      </c>
      <c r="V21" s="250"/>
      <c r="W21" s="250" t="s">
        <v>92</v>
      </c>
      <c r="X21" s="250" t="s">
        <v>300</v>
      </c>
      <c r="Y21" s="607"/>
      <c r="Z21" s="607"/>
      <c r="AA21" s="607"/>
      <c r="AB21" s="607"/>
      <c r="AC21" s="252" t="s">
        <v>6</v>
      </c>
    </row>
    <row r="22" spans="1:29" ht="13.5" hidden="1">
      <c r="A22" s="249">
        <v>13</v>
      </c>
      <c r="B22" s="628"/>
      <c r="C22" s="471"/>
      <c r="D22" s="471"/>
      <c r="E22" s="471"/>
      <c r="F22" s="471"/>
      <c r="G22" s="610"/>
      <c r="H22" s="611"/>
      <c r="I22" s="611"/>
      <c r="J22" s="610"/>
      <c r="K22" s="611"/>
      <c r="L22" s="611"/>
      <c r="M22" s="612"/>
      <c r="N22" s="613"/>
      <c r="O22" s="614"/>
      <c r="P22" s="614"/>
      <c r="Q22" s="250" t="s">
        <v>6</v>
      </c>
      <c r="R22" s="250" t="s">
        <v>132</v>
      </c>
      <c r="S22" s="250"/>
      <c r="T22" s="250" t="s">
        <v>1</v>
      </c>
      <c r="U22" s="250" t="s">
        <v>132</v>
      </c>
      <c r="V22" s="250"/>
      <c r="W22" s="250" t="s">
        <v>92</v>
      </c>
      <c r="X22" s="250" t="s">
        <v>300</v>
      </c>
      <c r="Y22" s="607"/>
      <c r="Z22" s="607"/>
      <c r="AA22" s="607"/>
      <c r="AB22" s="607"/>
      <c r="AC22" s="252" t="s">
        <v>6</v>
      </c>
    </row>
    <row r="23" spans="1:29" ht="13.5" hidden="1">
      <c r="A23" s="249">
        <v>14</v>
      </c>
      <c r="B23" s="628"/>
      <c r="C23" s="471"/>
      <c r="D23" s="471"/>
      <c r="E23" s="471"/>
      <c r="F23" s="471"/>
      <c r="G23" s="610"/>
      <c r="H23" s="611"/>
      <c r="I23" s="611"/>
      <c r="J23" s="610"/>
      <c r="K23" s="611"/>
      <c r="L23" s="611"/>
      <c r="M23" s="612"/>
      <c r="N23" s="613"/>
      <c r="O23" s="614"/>
      <c r="P23" s="614"/>
      <c r="Q23" s="250" t="s">
        <v>6</v>
      </c>
      <c r="R23" s="250" t="s">
        <v>132</v>
      </c>
      <c r="S23" s="250"/>
      <c r="T23" s="250" t="s">
        <v>1</v>
      </c>
      <c r="U23" s="250" t="s">
        <v>132</v>
      </c>
      <c r="V23" s="250"/>
      <c r="W23" s="250" t="s">
        <v>92</v>
      </c>
      <c r="X23" s="250" t="s">
        <v>300</v>
      </c>
      <c r="Y23" s="607"/>
      <c r="Z23" s="607"/>
      <c r="AA23" s="607"/>
      <c r="AB23" s="607"/>
      <c r="AC23" s="252" t="s">
        <v>6</v>
      </c>
    </row>
    <row r="24" spans="1:29" ht="13.5" hidden="1">
      <c r="A24" s="249">
        <v>15</v>
      </c>
      <c r="B24" s="628"/>
      <c r="C24" s="471"/>
      <c r="D24" s="471"/>
      <c r="E24" s="471"/>
      <c r="F24" s="471"/>
      <c r="G24" s="610"/>
      <c r="H24" s="611"/>
      <c r="I24" s="611"/>
      <c r="J24" s="610"/>
      <c r="K24" s="611"/>
      <c r="L24" s="611"/>
      <c r="M24" s="612"/>
      <c r="N24" s="613"/>
      <c r="O24" s="614"/>
      <c r="P24" s="614"/>
      <c r="Q24" s="250" t="s">
        <v>6</v>
      </c>
      <c r="R24" s="250" t="s">
        <v>132</v>
      </c>
      <c r="S24" s="250"/>
      <c r="T24" s="250" t="s">
        <v>1</v>
      </c>
      <c r="U24" s="250" t="s">
        <v>132</v>
      </c>
      <c r="V24" s="250"/>
      <c r="W24" s="250" t="s">
        <v>92</v>
      </c>
      <c r="X24" s="250" t="s">
        <v>300</v>
      </c>
      <c r="Y24" s="607"/>
      <c r="Z24" s="607"/>
      <c r="AA24" s="607"/>
      <c r="AB24" s="607"/>
      <c r="AC24" s="252" t="s">
        <v>6</v>
      </c>
    </row>
    <row r="25" spans="1:29" ht="13.5" hidden="1">
      <c r="A25" s="249">
        <v>16</v>
      </c>
      <c r="B25" s="628"/>
      <c r="C25" s="471"/>
      <c r="D25" s="471"/>
      <c r="E25" s="471"/>
      <c r="F25" s="471"/>
      <c r="G25" s="610"/>
      <c r="H25" s="611"/>
      <c r="I25" s="611"/>
      <c r="J25" s="610"/>
      <c r="K25" s="611"/>
      <c r="L25" s="611"/>
      <c r="M25" s="612"/>
      <c r="N25" s="613"/>
      <c r="O25" s="614"/>
      <c r="P25" s="614"/>
      <c r="Q25" s="250" t="s">
        <v>6</v>
      </c>
      <c r="R25" s="250" t="s">
        <v>132</v>
      </c>
      <c r="S25" s="250"/>
      <c r="T25" s="250" t="s">
        <v>1</v>
      </c>
      <c r="U25" s="250" t="s">
        <v>132</v>
      </c>
      <c r="V25" s="250"/>
      <c r="W25" s="250" t="s">
        <v>92</v>
      </c>
      <c r="X25" s="250" t="s">
        <v>300</v>
      </c>
      <c r="Y25" s="607"/>
      <c r="Z25" s="607"/>
      <c r="AA25" s="607"/>
      <c r="AB25" s="607"/>
      <c r="AC25" s="252" t="s">
        <v>6</v>
      </c>
    </row>
    <row r="26" spans="1:29" ht="13.5" hidden="1">
      <c r="A26" s="249">
        <v>17</v>
      </c>
      <c r="B26" s="628"/>
      <c r="C26" s="471"/>
      <c r="D26" s="471"/>
      <c r="E26" s="471"/>
      <c r="F26" s="471"/>
      <c r="G26" s="610"/>
      <c r="H26" s="611"/>
      <c r="I26" s="611"/>
      <c r="J26" s="610"/>
      <c r="K26" s="611"/>
      <c r="L26" s="611"/>
      <c r="M26" s="612"/>
      <c r="N26" s="613"/>
      <c r="O26" s="614"/>
      <c r="P26" s="614"/>
      <c r="Q26" s="250" t="s">
        <v>6</v>
      </c>
      <c r="R26" s="250" t="s">
        <v>132</v>
      </c>
      <c r="S26" s="250"/>
      <c r="T26" s="250" t="s">
        <v>1</v>
      </c>
      <c r="U26" s="250" t="s">
        <v>132</v>
      </c>
      <c r="V26" s="250"/>
      <c r="W26" s="250" t="s">
        <v>92</v>
      </c>
      <c r="X26" s="250" t="s">
        <v>300</v>
      </c>
      <c r="Y26" s="607"/>
      <c r="Z26" s="607"/>
      <c r="AA26" s="607"/>
      <c r="AB26" s="607"/>
      <c r="AC26" s="252" t="s">
        <v>6</v>
      </c>
    </row>
    <row r="27" spans="1:29" ht="13.5" hidden="1">
      <c r="A27" s="249">
        <v>18</v>
      </c>
      <c r="B27" s="628"/>
      <c r="C27" s="471"/>
      <c r="D27" s="471"/>
      <c r="E27" s="471"/>
      <c r="F27" s="471"/>
      <c r="G27" s="610"/>
      <c r="H27" s="611"/>
      <c r="I27" s="611"/>
      <c r="J27" s="610"/>
      <c r="K27" s="611"/>
      <c r="L27" s="611"/>
      <c r="M27" s="612"/>
      <c r="N27" s="613"/>
      <c r="O27" s="614"/>
      <c r="P27" s="614"/>
      <c r="Q27" s="250" t="s">
        <v>6</v>
      </c>
      <c r="R27" s="250" t="s">
        <v>132</v>
      </c>
      <c r="S27" s="250"/>
      <c r="T27" s="250" t="s">
        <v>1</v>
      </c>
      <c r="U27" s="250" t="s">
        <v>132</v>
      </c>
      <c r="V27" s="250"/>
      <c r="W27" s="250" t="s">
        <v>92</v>
      </c>
      <c r="X27" s="250" t="s">
        <v>300</v>
      </c>
      <c r="Y27" s="607"/>
      <c r="Z27" s="607"/>
      <c r="AA27" s="607"/>
      <c r="AB27" s="607"/>
      <c r="AC27" s="252" t="s">
        <v>6</v>
      </c>
    </row>
    <row r="28" spans="1:29" ht="13.5" hidden="1">
      <c r="A28" s="249">
        <v>19</v>
      </c>
      <c r="B28" s="628"/>
      <c r="C28" s="471"/>
      <c r="D28" s="471"/>
      <c r="E28" s="471"/>
      <c r="F28" s="471"/>
      <c r="G28" s="610"/>
      <c r="H28" s="611"/>
      <c r="I28" s="611"/>
      <c r="J28" s="610"/>
      <c r="K28" s="611"/>
      <c r="L28" s="611"/>
      <c r="M28" s="612"/>
      <c r="N28" s="613"/>
      <c r="O28" s="614"/>
      <c r="P28" s="614"/>
      <c r="Q28" s="250" t="s">
        <v>6</v>
      </c>
      <c r="R28" s="250" t="s">
        <v>132</v>
      </c>
      <c r="S28" s="250"/>
      <c r="T28" s="250" t="s">
        <v>1</v>
      </c>
      <c r="U28" s="250" t="s">
        <v>132</v>
      </c>
      <c r="V28" s="250"/>
      <c r="W28" s="250" t="s">
        <v>92</v>
      </c>
      <c r="X28" s="250" t="s">
        <v>300</v>
      </c>
      <c r="Y28" s="607"/>
      <c r="Z28" s="607"/>
      <c r="AA28" s="607"/>
      <c r="AB28" s="607"/>
      <c r="AC28" s="252" t="s">
        <v>6</v>
      </c>
    </row>
    <row r="29" spans="1:36" s="260" customFormat="1" ht="14.25" hidden="1" thickBot="1">
      <c r="A29" s="253">
        <v>20</v>
      </c>
      <c r="B29" s="645"/>
      <c r="C29" s="539"/>
      <c r="D29" s="539"/>
      <c r="E29" s="539"/>
      <c r="F29" s="539"/>
      <c r="G29" s="646"/>
      <c r="H29" s="647"/>
      <c r="I29" s="647"/>
      <c r="J29" s="646"/>
      <c r="K29" s="647"/>
      <c r="L29" s="647"/>
      <c r="M29" s="648"/>
      <c r="N29" s="649"/>
      <c r="O29" s="650"/>
      <c r="P29" s="650"/>
      <c r="Q29" s="254" t="s">
        <v>6</v>
      </c>
      <c r="R29" s="254" t="s">
        <v>132</v>
      </c>
      <c r="S29" s="254"/>
      <c r="T29" s="254" t="s">
        <v>1</v>
      </c>
      <c r="U29" s="254" t="s">
        <v>132</v>
      </c>
      <c r="V29" s="254"/>
      <c r="W29" s="254" t="s">
        <v>92</v>
      </c>
      <c r="X29" s="254" t="s">
        <v>300</v>
      </c>
      <c r="Y29" s="636"/>
      <c r="Z29" s="636"/>
      <c r="AA29" s="636"/>
      <c r="AB29" s="636"/>
      <c r="AC29" s="256" t="s">
        <v>6</v>
      </c>
      <c r="AJ29" s="316"/>
    </row>
    <row r="30" spans="1:37" ht="30" customHeight="1" thickBot="1">
      <c r="A30" s="651" t="s">
        <v>320</v>
      </c>
      <c r="B30" s="652"/>
      <c r="C30" s="652"/>
      <c r="D30" s="652"/>
      <c r="E30" s="652"/>
      <c r="F30" s="652"/>
      <c r="G30" s="652"/>
      <c r="H30" s="652"/>
      <c r="I30" s="652"/>
      <c r="J30" s="652"/>
      <c r="K30" s="652"/>
      <c r="L30" s="652"/>
      <c r="M30" s="653"/>
      <c r="N30" s="654">
        <f>SUM(Y10:AB19)</f>
        <v>240000</v>
      </c>
      <c r="O30" s="655"/>
      <c r="P30" s="655"/>
      <c r="Q30" s="655"/>
      <c r="R30" s="655"/>
      <c r="S30" s="655"/>
      <c r="T30" s="655"/>
      <c r="U30" s="655"/>
      <c r="V30" s="655"/>
      <c r="W30" s="655"/>
      <c r="X30" s="655"/>
      <c r="Y30" s="655"/>
      <c r="Z30" s="655"/>
      <c r="AA30" s="655"/>
      <c r="AB30" s="655"/>
      <c r="AC30" s="261" t="s">
        <v>6</v>
      </c>
      <c r="AJ30" s="322">
        <f>20000*'様式２号の２'!S10*'様式２号の２'!AE10</f>
        <v>480000</v>
      </c>
      <c r="AK30" s="307"/>
    </row>
    <row r="31" spans="1:37" s="263" customFormat="1" ht="33" customHeight="1" thickBot="1">
      <c r="A31" s="656" t="s">
        <v>301</v>
      </c>
      <c r="B31" s="657"/>
      <c r="C31" s="657"/>
      <c r="D31" s="658" t="s">
        <v>321</v>
      </c>
      <c r="E31" s="658"/>
      <c r="F31" s="658"/>
      <c r="G31" s="658"/>
      <c r="H31" s="658"/>
      <c r="I31" s="658"/>
      <c r="J31" s="658"/>
      <c r="K31" s="658"/>
      <c r="L31" s="658"/>
      <c r="M31" s="658"/>
      <c r="N31" s="658"/>
      <c r="O31" s="658"/>
      <c r="P31" s="658"/>
      <c r="Q31" s="658"/>
      <c r="R31" s="658"/>
      <c r="S31" s="658"/>
      <c r="T31" s="658"/>
      <c r="U31" s="658"/>
      <c r="V31" s="658"/>
      <c r="W31" s="659"/>
      <c r="X31" s="660">
        <f>AJ30+AJ31+AJ32-AJ34-AJ36</f>
        <v>502090</v>
      </c>
      <c r="Y31" s="661"/>
      <c r="Z31" s="661"/>
      <c r="AA31" s="661"/>
      <c r="AB31" s="661"/>
      <c r="AC31" s="262" t="s">
        <v>6</v>
      </c>
      <c r="AE31" s="264"/>
      <c r="AJ31" s="323">
        <f>2000*'様式２号の２'!X10*'様式２号の２'!AE10</f>
        <v>24000</v>
      </c>
      <c r="AK31" s="324"/>
    </row>
    <row r="32" spans="1:37" ht="30" customHeight="1">
      <c r="A32" s="28" t="s">
        <v>322</v>
      </c>
      <c r="B32" s="265"/>
      <c r="C32" s="265"/>
      <c r="D32" s="265"/>
      <c r="E32" s="265"/>
      <c r="F32" s="265"/>
      <c r="AJ32" s="322">
        <f>'様式２号の２（添付書類）'!S29-'様式２号の２（添付書類）'!Y29</f>
        <v>50000</v>
      </c>
      <c r="AK32" s="307"/>
    </row>
    <row r="33" spans="1:37" ht="6.75" customHeight="1">
      <c r="A33" s="28"/>
      <c r="B33" s="265"/>
      <c r="C33" s="265"/>
      <c r="D33" s="265"/>
      <c r="E33" s="265"/>
      <c r="F33" s="265"/>
      <c r="AJ33" s="322"/>
      <c r="AK33" s="307"/>
    </row>
    <row r="34" spans="1:37" s="265" customFormat="1" ht="30.75" customHeight="1">
      <c r="A34" s="627" t="s">
        <v>317</v>
      </c>
      <c r="B34" s="627"/>
      <c r="C34" s="627"/>
      <c r="D34" s="627"/>
      <c r="E34" s="627"/>
      <c r="F34" s="627"/>
      <c r="G34" s="627"/>
      <c r="H34" s="627"/>
      <c r="I34" s="627"/>
      <c r="J34" s="627"/>
      <c r="K34" s="627"/>
      <c r="L34" s="627"/>
      <c r="M34" s="627"/>
      <c r="N34" s="627"/>
      <c r="O34" s="627"/>
      <c r="P34" s="627"/>
      <c r="Q34" s="627"/>
      <c r="R34" s="627"/>
      <c r="S34" s="627"/>
      <c r="T34" s="627"/>
      <c r="U34" s="627"/>
      <c r="V34" s="627"/>
      <c r="W34" s="627"/>
      <c r="X34" s="627"/>
      <c r="Y34" s="627"/>
      <c r="Z34" s="627"/>
      <c r="AA34" s="627"/>
      <c r="AB34" s="627"/>
      <c r="AC34" s="627"/>
      <c r="AJ34" s="325">
        <f>24430*'様式２号の２'!$S$10</f>
        <v>48860</v>
      </c>
      <c r="AK34" s="326"/>
    </row>
    <row r="35" spans="1:37" s="265" customFormat="1" ht="6.75" customHeight="1" thickBot="1">
      <c r="A35" s="266"/>
      <c r="B35" s="231"/>
      <c r="C35" s="231"/>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J35" s="325"/>
      <c r="AK35" s="326"/>
    </row>
    <row r="36" spans="1:37" s="265" customFormat="1" ht="28.5" customHeight="1">
      <c r="A36" s="248" t="s">
        <v>125</v>
      </c>
      <c r="B36" s="615" t="s">
        <v>130</v>
      </c>
      <c r="C36" s="616"/>
      <c r="D36" s="616"/>
      <c r="E36" s="616"/>
      <c r="F36" s="616"/>
      <c r="G36" s="617" t="s">
        <v>131</v>
      </c>
      <c r="H36" s="618"/>
      <c r="I36" s="618"/>
      <c r="J36" s="619" t="s">
        <v>318</v>
      </c>
      <c r="K36" s="620"/>
      <c r="L36" s="620"/>
      <c r="M36" s="621"/>
      <c r="N36" s="615" t="s">
        <v>319</v>
      </c>
      <c r="O36" s="616"/>
      <c r="P36" s="616"/>
      <c r="Q36" s="616"/>
      <c r="R36" s="616"/>
      <c r="S36" s="616"/>
      <c r="T36" s="616"/>
      <c r="U36" s="616"/>
      <c r="V36" s="616"/>
      <c r="W36" s="616"/>
      <c r="X36" s="616"/>
      <c r="Y36" s="616"/>
      <c r="Z36" s="616"/>
      <c r="AA36" s="616"/>
      <c r="AB36" s="616"/>
      <c r="AC36" s="662"/>
      <c r="AD36" s="667" t="s">
        <v>336</v>
      </c>
      <c r="AE36" s="668"/>
      <c r="AF36" s="669"/>
      <c r="AJ36" s="325">
        <f>3050*'様式２号の２'!$X$10</f>
        <v>3050</v>
      </c>
      <c r="AK36" s="326"/>
    </row>
    <row r="37" spans="1:36" s="265" customFormat="1" ht="28.5" customHeight="1">
      <c r="A37" s="249">
        <v>1</v>
      </c>
      <c r="B37" s="608" t="s">
        <v>326</v>
      </c>
      <c r="C37" s="609"/>
      <c r="D37" s="609"/>
      <c r="E37" s="609"/>
      <c r="F37" s="609"/>
      <c r="G37" s="602" t="s">
        <v>329</v>
      </c>
      <c r="H37" s="603"/>
      <c r="I37" s="603"/>
      <c r="J37" s="602" t="s">
        <v>330</v>
      </c>
      <c r="K37" s="603"/>
      <c r="L37" s="603"/>
      <c r="M37" s="604"/>
      <c r="N37" s="605">
        <v>5000</v>
      </c>
      <c r="O37" s="606"/>
      <c r="P37" s="606"/>
      <c r="Q37" s="250" t="s">
        <v>6</v>
      </c>
      <c r="R37" s="250" t="s">
        <v>132</v>
      </c>
      <c r="S37" s="251">
        <v>5</v>
      </c>
      <c r="T37" s="250" t="s">
        <v>1</v>
      </c>
      <c r="U37" s="250" t="s">
        <v>132</v>
      </c>
      <c r="V37" s="251">
        <v>1</v>
      </c>
      <c r="W37" s="250" t="s">
        <v>92</v>
      </c>
      <c r="X37" s="250" t="s">
        <v>300</v>
      </c>
      <c r="Y37" s="607">
        <f>N37*S37*V37</f>
        <v>25000</v>
      </c>
      <c r="Z37" s="607"/>
      <c r="AA37" s="607"/>
      <c r="AB37" s="607"/>
      <c r="AC37" s="252" t="s">
        <v>6</v>
      </c>
      <c r="AD37" s="670" t="s">
        <v>337</v>
      </c>
      <c r="AE37" s="671"/>
      <c r="AF37" s="672"/>
      <c r="AJ37" s="320"/>
    </row>
    <row r="38" spans="1:36" s="265" customFormat="1" ht="28.5" customHeight="1">
      <c r="A38" s="249">
        <v>2</v>
      </c>
      <c r="B38" s="608" t="s">
        <v>327</v>
      </c>
      <c r="C38" s="609"/>
      <c r="D38" s="609"/>
      <c r="E38" s="609"/>
      <c r="F38" s="609"/>
      <c r="G38" s="602" t="s">
        <v>329</v>
      </c>
      <c r="H38" s="603"/>
      <c r="I38" s="603"/>
      <c r="J38" s="602" t="s">
        <v>330</v>
      </c>
      <c r="K38" s="603"/>
      <c r="L38" s="603"/>
      <c r="M38" s="604"/>
      <c r="N38" s="605">
        <v>5000</v>
      </c>
      <c r="O38" s="606"/>
      <c r="P38" s="606"/>
      <c r="Q38" s="250" t="s">
        <v>6</v>
      </c>
      <c r="R38" s="250" t="s">
        <v>132</v>
      </c>
      <c r="S38" s="251">
        <v>4</v>
      </c>
      <c r="T38" s="250" t="s">
        <v>1</v>
      </c>
      <c r="U38" s="250" t="s">
        <v>132</v>
      </c>
      <c r="V38" s="251">
        <v>1</v>
      </c>
      <c r="W38" s="250" t="s">
        <v>92</v>
      </c>
      <c r="X38" s="250" t="s">
        <v>300</v>
      </c>
      <c r="Y38" s="607">
        <f aca="true" t="shared" si="1" ref="Y38:Y46">N38*S38*V38</f>
        <v>20000</v>
      </c>
      <c r="Z38" s="607"/>
      <c r="AA38" s="607"/>
      <c r="AB38" s="607"/>
      <c r="AC38" s="252" t="s">
        <v>6</v>
      </c>
      <c r="AD38" s="670" t="s">
        <v>337</v>
      </c>
      <c r="AE38" s="671"/>
      <c r="AF38" s="672"/>
      <c r="AJ38" s="320"/>
    </row>
    <row r="39" spans="1:36" s="265" customFormat="1" ht="28.5" customHeight="1">
      <c r="A39" s="249">
        <v>3</v>
      </c>
      <c r="B39" s="608" t="s">
        <v>328</v>
      </c>
      <c r="C39" s="609"/>
      <c r="D39" s="609"/>
      <c r="E39" s="609"/>
      <c r="F39" s="609"/>
      <c r="G39" s="663" t="s">
        <v>329</v>
      </c>
      <c r="H39" s="664"/>
      <c r="I39" s="664"/>
      <c r="J39" s="602" t="s">
        <v>330</v>
      </c>
      <c r="K39" s="603"/>
      <c r="L39" s="603"/>
      <c r="M39" s="604"/>
      <c r="N39" s="605">
        <v>5000</v>
      </c>
      <c r="O39" s="606"/>
      <c r="P39" s="606"/>
      <c r="Q39" s="250" t="s">
        <v>6</v>
      </c>
      <c r="R39" s="250" t="s">
        <v>132</v>
      </c>
      <c r="S39" s="251">
        <v>12</v>
      </c>
      <c r="T39" s="250" t="s">
        <v>1</v>
      </c>
      <c r="U39" s="250" t="s">
        <v>132</v>
      </c>
      <c r="V39" s="251">
        <v>1</v>
      </c>
      <c r="W39" s="250" t="s">
        <v>92</v>
      </c>
      <c r="X39" s="250" t="s">
        <v>300</v>
      </c>
      <c r="Y39" s="607">
        <f t="shared" si="1"/>
        <v>60000</v>
      </c>
      <c r="Z39" s="607"/>
      <c r="AA39" s="607"/>
      <c r="AB39" s="607"/>
      <c r="AC39" s="252" t="s">
        <v>6</v>
      </c>
      <c r="AD39" s="670" t="s">
        <v>337</v>
      </c>
      <c r="AE39" s="671"/>
      <c r="AF39" s="672"/>
      <c r="AJ39" s="320"/>
    </row>
    <row r="40" spans="1:36" s="265" customFormat="1" ht="28.5" customHeight="1">
      <c r="A40" s="249">
        <v>4</v>
      </c>
      <c r="B40" s="608" t="s">
        <v>355</v>
      </c>
      <c r="C40" s="609"/>
      <c r="D40" s="609"/>
      <c r="E40" s="609"/>
      <c r="F40" s="609"/>
      <c r="G40" s="663" t="s">
        <v>329</v>
      </c>
      <c r="H40" s="664"/>
      <c r="I40" s="664"/>
      <c r="J40" s="602" t="s">
        <v>330</v>
      </c>
      <c r="K40" s="603"/>
      <c r="L40" s="603"/>
      <c r="M40" s="604"/>
      <c r="N40" s="605">
        <v>5000</v>
      </c>
      <c r="O40" s="606"/>
      <c r="P40" s="606"/>
      <c r="Q40" s="250" t="s">
        <v>6</v>
      </c>
      <c r="R40" s="250" t="s">
        <v>132</v>
      </c>
      <c r="S40" s="251">
        <v>4</v>
      </c>
      <c r="T40" s="250" t="s">
        <v>1</v>
      </c>
      <c r="U40" s="250" t="s">
        <v>132</v>
      </c>
      <c r="V40" s="251">
        <v>1</v>
      </c>
      <c r="W40" s="250" t="s">
        <v>92</v>
      </c>
      <c r="X40" s="250" t="s">
        <v>300</v>
      </c>
      <c r="Y40" s="607">
        <f t="shared" si="1"/>
        <v>20000</v>
      </c>
      <c r="Z40" s="607"/>
      <c r="AA40" s="607"/>
      <c r="AB40" s="607"/>
      <c r="AC40" s="252" t="s">
        <v>6</v>
      </c>
      <c r="AD40" s="670" t="s">
        <v>337</v>
      </c>
      <c r="AE40" s="671"/>
      <c r="AF40" s="672"/>
      <c r="AJ40" s="320"/>
    </row>
    <row r="41" spans="1:36" s="265" customFormat="1" ht="28.5" customHeight="1">
      <c r="A41" s="249">
        <v>5</v>
      </c>
      <c r="B41" s="608" t="s">
        <v>356</v>
      </c>
      <c r="C41" s="609"/>
      <c r="D41" s="609"/>
      <c r="E41" s="609"/>
      <c r="F41" s="609"/>
      <c r="G41" s="663" t="s">
        <v>329</v>
      </c>
      <c r="H41" s="664"/>
      <c r="I41" s="664"/>
      <c r="J41" s="602" t="s">
        <v>330</v>
      </c>
      <c r="K41" s="603"/>
      <c r="L41" s="603"/>
      <c r="M41" s="604"/>
      <c r="N41" s="605">
        <v>5000</v>
      </c>
      <c r="O41" s="606"/>
      <c r="P41" s="606"/>
      <c r="Q41" s="250" t="s">
        <v>6</v>
      </c>
      <c r="R41" s="250" t="s">
        <v>132</v>
      </c>
      <c r="S41" s="251">
        <v>12</v>
      </c>
      <c r="T41" s="250" t="s">
        <v>1</v>
      </c>
      <c r="U41" s="250" t="s">
        <v>132</v>
      </c>
      <c r="V41" s="251">
        <v>1</v>
      </c>
      <c r="W41" s="250" t="s">
        <v>92</v>
      </c>
      <c r="X41" s="250" t="s">
        <v>300</v>
      </c>
      <c r="Y41" s="607">
        <f t="shared" si="1"/>
        <v>60000</v>
      </c>
      <c r="Z41" s="607"/>
      <c r="AA41" s="607"/>
      <c r="AB41" s="607"/>
      <c r="AC41" s="252" t="s">
        <v>6</v>
      </c>
      <c r="AD41" s="670" t="s">
        <v>337</v>
      </c>
      <c r="AE41" s="671"/>
      <c r="AF41" s="672"/>
      <c r="AJ41" s="320"/>
    </row>
    <row r="42" spans="1:36" s="265" customFormat="1" ht="28.5" customHeight="1">
      <c r="A42" s="249">
        <v>6</v>
      </c>
      <c r="B42" s="608" t="s">
        <v>357</v>
      </c>
      <c r="C42" s="609"/>
      <c r="D42" s="609"/>
      <c r="E42" s="609"/>
      <c r="F42" s="609"/>
      <c r="G42" s="663" t="s">
        <v>329</v>
      </c>
      <c r="H42" s="664"/>
      <c r="I42" s="664"/>
      <c r="J42" s="602" t="s">
        <v>330</v>
      </c>
      <c r="K42" s="603"/>
      <c r="L42" s="603"/>
      <c r="M42" s="604"/>
      <c r="N42" s="605">
        <v>5000</v>
      </c>
      <c r="O42" s="606"/>
      <c r="P42" s="606"/>
      <c r="Q42" s="250" t="s">
        <v>6</v>
      </c>
      <c r="R42" s="250" t="s">
        <v>132</v>
      </c>
      <c r="S42" s="251">
        <v>12</v>
      </c>
      <c r="T42" s="250" t="s">
        <v>1</v>
      </c>
      <c r="U42" s="250" t="s">
        <v>132</v>
      </c>
      <c r="V42" s="251">
        <v>1</v>
      </c>
      <c r="W42" s="250" t="s">
        <v>92</v>
      </c>
      <c r="X42" s="250" t="s">
        <v>300</v>
      </c>
      <c r="Y42" s="607">
        <f t="shared" si="1"/>
        <v>60000</v>
      </c>
      <c r="Z42" s="607"/>
      <c r="AA42" s="607"/>
      <c r="AB42" s="607"/>
      <c r="AC42" s="252" t="s">
        <v>6</v>
      </c>
      <c r="AD42" s="670" t="s">
        <v>337</v>
      </c>
      <c r="AE42" s="671"/>
      <c r="AF42" s="672"/>
      <c r="AJ42" s="320"/>
    </row>
    <row r="43" spans="1:36" s="265" customFormat="1" ht="28.5" customHeight="1">
      <c r="A43" s="249">
        <v>7</v>
      </c>
      <c r="B43" s="608" t="s">
        <v>358</v>
      </c>
      <c r="C43" s="609"/>
      <c r="D43" s="609"/>
      <c r="E43" s="609"/>
      <c r="F43" s="609"/>
      <c r="G43" s="663" t="s">
        <v>329</v>
      </c>
      <c r="H43" s="664"/>
      <c r="I43" s="664"/>
      <c r="J43" s="602" t="s">
        <v>330</v>
      </c>
      <c r="K43" s="603"/>
      <c r="L43" s="603"/>
      <c r="M43" s="604"/>
      <c r="N43" s="605">
        <v>5000</v>
      </c>
      <c r="O43" s="606"/>
      <c r="P43" s="606"/>
      <c r="Q43" s="250" t="s">
        <v>6</v>
      </c>
      <c r="R43" s="250" t="s">
        <v>132</v>
      </c>
      <c r="S43" s="251">
        <v>8</v>
      </c>
      <c r="T43" s="250" t="s">
        <v>1</v>
      </c>
      <c r="U43" s="250" t="s">
        <v>132</v>
      </c>
      <c r="V43" s="251">
        <v>1</v>
      </c>
      <c r="W43" s="250" t="s">
        <v>92</v>
      </c>
      <c r="X43" s="250" t="s">
        <v>300</v>
      </c>
      <c r="Y43" s="607">
        <f t="shared" si="1"/>
        <v>40000</v>
      </c>
      <c r="Z43" s="607"/>
      <c r="AA43" s="607"/>
      <c r="AB43" s="607"/>
      <c r="AC43" s="252" t="s">
        <v>6</v>
      </c>
      <c r="AD43" s="670" t="s">
        <v>337</v>
      </c>
      <c r="AE43" s="671"/>
      <c r="AF43" s="672"/>
      <c r="AJ43" s="320"/>
    </row>
    <row r="44" spans="1:36" s="265" customFormat="1" ht="28.5" customHeight="1">
      <c r="A44" s="249">
        <v>8</v>
      </c>
      <c r="B44" s="608" t="s">
        <v>359</v>
      </c>
      <c r="C44" s="609"/>
      <c r="D44" s="609"/>
      <c r="E44" s="609"/>
      <c r="F44" s="609"/>
      <c r="G44" s="663" t="s">
        <v>329</v>
      </c>
      <c r="H44" s="664"/>
      <c r="I44" s="664"/>
      <c r="J44" s="602" t="s">
        <v>330</v>
      </c>
      <c r="K44" s="603"/>
      <c r="L44" s="603"/>
      <c r="M44" s="604"/>
      <c r="N44" s="605">
        <v>5000</v>
      </c>
      <c r="O44" s="606"/>
      <c r="P44" s="606"/>
      <c r="Q44" s="250" t="s">
        <v>6</v>
      </c>
      <c r="R44" s="250" t="s">
        <v>132</v>
      </c>
      <c r="S44" s="251">
        <v>7</v>
      </c>
      <c r="T44" s="250" t="s">
        <v>1</v>
      </c>
      <c r="U44" s="250" t="s">
        <v>132</v>
      </c>
      <c r="V44" s="251">
        <v>1</v>
      </c>
      <c r="W44" s="250" t="s">
        <v>92</v>
      </c>
      <c r="X44" s="250" t="s">
        <v>300</v>
      </c>
      <c r="Y44" s="607">
        <f t="shared" si="1"/>
        <v>35000</v>
      </c>
      <c r="Z44" s="607"/>
      <c r="AA44" s="607"/>
      <c r="AB44" s="607"/>
      <c r="AC44" s="252" t="s">
        <v>6</v>
      </c>
      <c r="AD44" s="670" t="s">
        <v>337</v>
      </c>
      <c r="AE44" s="671"/>
      <c r="AF44" s="672"/>
      <c r="AJ44" s="320"/>
    </row>
    <row r="45" spans="1:36" s="265" customFormat="1" ht="28.5" customHeight="1">
      <c r="A45" s="249">
        <v>9</v>
      </c>
      <c r="B45" s="608"/>
      <c r="C45" s="609"/>
      <c r="D45" s="609"/>
      <c r="E45" s="609"/>
      <c r="F45" s="609"/>
      <c r="G45" s="663"/>
      <c r="H45" s="664"/>
      <c r="I45" s="664"/>
      <c r="J45" s="602"/>
      <c r="K45" s="603"/>
      <c r="L45" s="603"/>
      <c r="M45" s="604"/>
      <c r="N45" s="605"/>
      <c r="O45" s="606"/>
      <c r="P45" s="606"/>
      <c r="Q45" s="250" t="s">
        <v>6</v>
      </c>
      <c r="R45" s="250" t="s">
        <v>132</v>
      </c>
      <c r="S45" s="251"/>
      <c r="T45" s="250" t="s">
        <v>1</v>
      </c>
      <c r="U45" s="250" t="s">
        <v>132</v>
      </c>
      <c r="V45" s="251"/>
      <c r="W45" s="250" t="s">
        <v>92</v>
      </c>
      <c r="X45" s="250" t="s">
        <v>300</v>
      </c>
      <c r="Y45" s="607">
        <f t="shared" si="1"/>
        <v>0</v>
      </c>
      <c r="Z45" s="607"/>
      <c r="AA45" s="607"/>
      <c r="AB45" s="607"/>
      <c r="AC45" s="252" t="s">
        <v>6</v>
      </c>
      <c r="AD45" s="670"/>
      <c r="AE45" s="671"/>
      <c r="AF45" s="672"/>
      <c r="AJ45" s="320"/>
    </row>
    <row r="46" spans="1:36" s="265" customFormat="1" ht="28.5" customHeight="1" thickBot="1">
      <c r="A46" s="253">
        <v>10</v>
      </c>
      <c r="B46" s="629"/>
      <c r="C46" s="630"/>
      <c r="D46" s="630"/>
      <c r="E46" s="630"/>
      <c r="F46" s="630"/>
      <c r="G46" s="631"/>
      <c r="H46" s="632"/>
      <c r="I46" s="632"/>
      <c r="J46" s="631"/>
      <c r="K46" s="632"/>
      <c r="L46" s="632"/>
      <c r="M46" s="633"/>
      <c r="N46" s="634"/>
      <c r="O46" s="635"/>
      <c r="P46" s="635"/>
      <c r="Q46" s="254" t="s">
        <v>6</v>
      </c>
      <c r="R46" s="254" t="s">
        <v>132</v>
      </c>
      <c r="S46" s="255"/>
      <c r="T46" s="254" t="s">
        <v>1</v>
      </c>
      <c r="U46" s="254" t="s">
        <v>132</v>
      </c>
      <c r="V46" s="255"/>
      <c r="W46" s="254" t="s">
        <v>92</v>
      </c>
      <c r="X46" s="254" t="s">
        <v>300</v>
      </c>
      <c r="Y46" s="636">
        <f t="shared" si="1"/>
        <v>0</v>
      </c>
      <c r="Z46" s="636"/>
      <c r="AA46" s="636"/>
      <c r="AB46" s="636"/>
      <c r="AC46" s="256" t="s">
        <v>6</v>
      </c>
      <c r="AD46" s="673"/>
      <c r="AE46" s="674"/>
      <c r="AF46" s="675"/>
      <c r="AJ46" s="320"/>
    </row>
    <row r="47" spans="1:36" s="265" customFormat="1" ht="28.5" customHeight="1" hidden="1">
      <c r="A47" s="257">
        <v>11</v>
      </c>
      <c r="B47" s="637"/>
      <c r="C47" s="638"/>
      <c r="D47" s="638"/>
      <c r="E47" s="638"/>
      <c r="F47" s="638"/>
      <c r="G47" s="639"/>
      <c r="H47" s="640"/>
      <c r="I47" s="640"/>
      <c r="J47" s="639"/>
      <c r="K47" s="640"/>
      <c r="L47" s="640"/>
      <c r="M47" s="641"/>
      <c r="N47" s="642"/>
      <c r="O47" s="643"/>
      <c r="P47" s="643"/>
      <c r="Q47" s="258" t="s">
        <v>6</v>
      </c>
      <c r="R47" s="258" t="s">
        <v>132</v>
      </c>
      <c r="S47" s="258"/>
      <c r="T47" s="258" t="s">
        <v>1</v>
      </c>
      <c r="U47" s="258" t="s">
        <v>132</v>
      </c>
      <c r="V47" s="258"/>
      <c r="W47" s="258" t="s">
        <v>92</v>
      </c>
      <c r="X47" s="258" t="s">
        <v>300</v>
      </c>
      <c r="Y47" s="644"/>
      <c r="Z47" s="644"/>
      <c r="AA47" s="644"/>
      <c r="AB47" s="644"/>
      <c r="AC47" s="259" t="s">
        <v>6</v>
      </c>
      <c r="AJ47" s="320"/>
    </row>
    <row r="48" spans="1:36" s="265" customFormat="1" ht="28.5" customHeight="1" hidden="1">
      <c r="A48" s="249">
        <v>12</v>
      </c>
      <c r="B48" s="628"/>
      <c r="C48" s="471"/>
      <c r="D48" s="471"/>
      <c r="E48" s="471"/>
      <c r="F48" s="471"/>
      <c r="G48" s="639"/>
      <c r="H48" s="640"/>
      <c r="I48" s="640"/>
      <c r="J48" s="610"/>
      <c r="K48" s="611"/>
      <c r="L48" s="611"/>
      <c r="M48" s="612"/>
      <c r="N48" s="613"/>
      <c r="O48" s="614"/>
      <c r="P48" s="614"/>
      <c r="Q48" s="250" t="s">
        <v>6</v>
      </c>
      <c r="R48" s="250" t="s">
        <v>132</v>
      </c>
      <c r="S48" s="250"/>
      <c r="T48" s="250" t="s">
        <v>1</v>
      </c>
      <c r="U48" s="250" t="s">
        <v>132</v>
      </c>
      <c r="V48" s="250"/>
      <c r="W48" s="250" t="s">
        <v>92</v>
      </c>
      <c r="X48" s="250" t="s">
        <v>300</v>
      </c>
      <c r="Y48" s="607"/>
      <c r="Z48" s="607"/>
      <c r="AA48" s="607"/>
      <c r="AB48" s="607"/>
      <c r="AC48" s="252" t="s">
        <v>6</v>
      </c>
      <c r="AJ48" s="320"/>
    </row>
    <row r="49" spans="1:36" s="265" customFormat="1" ht="28.5" customHeight="1" hidden="1">
      <c r="A49" s="249">
        <v>13</v>
      </c>
      <c r="B49" s="628"/>
      <c r="C49" s="471"/>
      <c r="D49" s="471"/>
      <c r="E49" s="471"/>
      <c r="F49" s="471"/>
      <c r="G49" s="639"/>
      <c r="H49" s="640"/>
      <c r="I49" s="640"/>
      <c r="J49" s="610"/>
      <c r="K49" s="611"/>
      <c r="L49" s="611"/>
      <c r="M49" s="612"/>
      <c r="N49" s="613"/>
      <c r="O49" s="614"/>
      <c r="P49" s="614"/>
      <c r="Q49" s="250" t="s">
        <v>6</v>
      </c>
      <c r="R49" s="250" t="s">
        <v>132</v>
      </c>
      <c r="S49" s="250"/>
      <c r="T49" s="250" t="s">
        <v>1</v>
      </c>
      <c r="U49" s="250" t="s">
        <v>132</v>
      </c>
      <c r="V49" s="250"/>
      <c r="W49" s="250" t="s">
        <v>92</v>
      </c>
      <c r="X49" s="250" t="s">
        <v>300</v>
      </c>
      <c r="Y49" s="607"/>
      <c r="Z49" s="607"/>
      <c r="AA49" s="607"/>
      <c r="AB49" s="607"/>
      <c r="AC49" s="252" t="s">
        <v>6</v>
      </c>
      <c r="AJ49" s="320"/>
    </row>
    <row r="50" spans="1:36" s="265" customFormat="1" ht="28.5" customHeight="1" hidden="1">
      <c r="A50" s="249">
        <v>14</v>
      </c>
      <c r="B50" s="628"/>
      <c r="C50" s="471"/>
      <c r="D50" s="471"/>
      <c r="E50" s="471"/>
      <c r="F50" s="471"/>
      <c r="G50" s="639"/>
      <c r="H50" s="640"/>
      <c r="I50" s="640"/>
      <c r="J50" s="610"/>
      <c r="K50" s="611"/>
      <c r="L50" s="611"/>
      <c r="M50" s="612"/>
      <c r="N50" s="613"/>
      <c r="O50" s="614"/>
      <c r="P50" s="614"/>
      <c r="Q50" s="250" t="s">
        <v>6</v>
      </c>
      <c r="R50" s="250" t="s">
        <v>132</v>
      </c>
      <c r="S50" s="250"/>
      <c r="T50" s="250" t="s">
        <v>1</v>
      </c>
      <c r="U50" s="250" t="s">
        <v>132</v>
      </c>
      <c r="V50" s="250"/>
      <c r="W50" s="250" t="s">
        <v>92</v>
      </c>
      <c r="X50" s="250" t="s">
        <v>300</v>
      </c>
      <c r="Y50" s="607"/>
      <c r="Z50" s="607"/>
      <c r="AA50" s="607"/>
      <c r="AB50" s="607"/>
      <c r="AC50" s="252" t="s">
        <v>6</v>
      </c>
      <c r="AJ50" s="320"/>
    </row>
    <row r="51" spans="1:36" s="265" customFormat="1" ht="28.5" customHeight="1" hidden="1">
      <c r="A51" s="249">
        <v>15</v>
      </c>
      <c r="B51" s="628"/>
      <c r="C51" s="471"/>
      <c r="D51" s="471"/>
      <c r="E51" s="471"/>
      <c r="F51" s="471"/>
      <c r="G51" s="639"/>
      <c r="H51" s="640"/>
      <c r="I51" s="640"/>
      <c r="J51" s="610"/>
      <c r="K51" s="611"/>
      <c r="L51" s="611"/>
      <c r="M51" s="612"/>
      <c r="N51" s="613"/>
      <c r="O51" s="614"/>
      <c r="P51" s="614"/>
      <c r="Q51" s="250" t="s">
        <v>6</v>
      </c>
      <c r="R51" s="250" t="s">
        <v>132</v>
      </c>
      <c r="S51" s="250"/>
      <c r="T51" s="250" t="s">
        <v>1</v>
      </c>
      <c r="U51" s="250" t="s">
        <v>132</v>
      </c>
      <c r="V51" s="250"/>
      <c r="W51" s="250" t="s">
        <v>92</v>
      </c>
      <c r="X51" s="250" t="s">
        <v>300</v>
      </c>
      <c r="Y51" s="607"/>
      <c r="Z51" s="607"/>
      <c r="AA51" s="607"/>
      <c r="AB51" s="607"/>
      <c r="AC51" s="252" t="s">
        <v>6</v>
      </c>
      <c r="AJ51" s="320"/>
    </row>
    <row r="52" spans="1:36" s="265" customFormat="1" ht="28.5" customHeight="1" hidden="1">
      <c r="A52" s="249">
        <v>16</v>
      </c>
      <c r="B52" s="628"/>
      <c r="C52" s="471"/>
      <c r="D52" s="471"/>
      <c r="E52" s="471"/>
      <c r="F52" s="471"/>
      <c r="G52" s="639"/>
      <c r="H52" s="640"/>
      <c r="I52" s="640"/>
      <c r="J52" s="610"/>
      <c r="K52" s="611"/>
      <c r="L52" s="611"/>
      <c r="M52" s="612"/>
      <c r="N52" s="613"/>
      <c r="O52" s="614"/>
      <c r="P52" s="614"/>
      <c r="Q52" s="250" t="s">
        <v>6</v>
      </c>
      <c r="R52" s="250" t="s">
        <v>132</v>
      </c>
      <c r="S52" s="250"/>
      <c r="T52" s="250" t="s">
        <v>1</v>
      </c>
      <c r="U52" s="250" t="s">
        <v>132</v>
      </c>
      <c r="V52" s="250"/>
      <c r="W52" s="250" t="s">
        <v>92</v>
      </c>
      <c r="X52" s="250" t="s">
        <v>300</v>
      </c>
      <c r="Y52" s="607"/>
      <c r="Z52" s="607"/>
      <c r="AA52" s="607"/>
      <c r="AB52" s="607"/>
      <c r="AC52" s="252" t="s">
        <v>6</v>
      </c>
      <c r="AJ52" s="320"/>
    </row>
    <row r="53" spans="1:36" s="265" customFormat="1" ht="28.5" customHeight="1" hidden="1">
      <c r="A53" s="249">
        <v>17</v>
      </c>
      <c r="B53" s="628"/>
      <c r="C53" s="471"/>
      <c r="D53" s="471"/>
      <c r="E53" s="471"/>
      <c r="F53" s="471"/>
      <c r="G53" s="639"/>
      <c r="H53" s="640"/>
      <c r="I53" s="640"/>
      <c r="J53" s="610"/>
      <c r="K53" s="611"/>
      <c r="L53" s="611"/>
      <c r="M53" s="612"/>
      <c r="N53" s="613"/>
      <c r="O53" s="614"/>
      <c r="P53" s="614"/>
      <c r="Q53" s="250" t="s">
        <v>6</v>
      </c>
      <c r="R53" s="250" t="s">
        <v>132</v>
      </c>
      <c r="S53" s="250"/>
      <c r="T53" s="250" t="s">
        <v>1</v>
      </c>
      <c r="U53" s="250" t="s">
        <v>132</v>
      </c>
      <c r="V53" s="250"/>
      <c r="W53" s="250" t="s">
        <v>92</v>
      </c>
      <c r="X53" s="250" t="s">
        <v>300</v>
      </c>
      <c r="Y53" s="607"/>
      <c r="Z53" s="607"/>
      <c r="AA53" s="607"/>
      <c r="AB53" s="607"/>
      <c r="AC53" s="252" t="s">
        <v>6</v>
      </c>
      <c r="AJ53" s="320"/>
    </row>
    <row r="54" spans="1:36" s="265" customFormat="1" ht="28.5" customHeight="1" hidden="1">
      <c r="A54" s="249">
        <v>18</v>
      </c>
      <c r="B54" s="628"/>
      <c r="C54" s="471"/>
      <c r="D54" s="471"/>
      <c r="E54" s="471"/>
      <c r="F54" s="471"/>
      <c r="G54" s="639"/>
      <c r="H54" s="640"/>
      <c r="I54" s="640"/>
      <c r="J54" s="610"/>
      <c r="K54" s="611"/>
      <c r="L54" s="611"/>
      <c r="M54" s="612"/>
      <c r="N54" s="613"/>
      <c r="O54" s="614"/>
      <c r="P54" s="614"/>
      <c r="Q54" s="250" t="s">
        <v>6</v>
      </c>
      <c r="R54" s="250" t="s">
        <v>132</v>
      </c>
      <c r="S54" s="250"/>
      <c r="T54" s="250" t="s">
        <v>1</v>
      </c>
      <c r="U54" s="250" t="s">
        <v>132</v>
      </c>
      <c r="V54" s="250"/>
      <c r="W54" s="250" t="s">
        <v>92</v>
      </c>
      <c r="X54" s="250" t="s">
        <v>300</v>
      </c>
      <c r="Y54" s="607"/>
      <c r="Z54" s="607"/>
      <c r="AA54" s="607"/>
      <c r="AB54" s="607"/>
      <c r="AC54" s="252" t="s">
        <v>6</v>
      </c>
      <c r="AJ54" s="320"/>
    </row>
    <row r="55" spans="1:36" s="265" customFormat="1" ht="28.5" customHeight="1" hidden="1">
      <c r="A55" s="249">
        <v>19</v>
      </c>
      <c r="B55" s="628"/>
      <c r="C55" s="471"/>
      <c r="D55" s="471"/>
      <c r="E55" s="471"/>
      <c r="F55" s="471"/>
      <c r="G55" s="639"/>
      <c r="H55" s="640"/>
      <c r="I55" s="640"/>
      <c r="J55" s="610"/>
      <c r="K55" s="611"/>
      <c r="L55" s="611"/>
      <c r="M55" s="612"/>
      <c r="N55" s="613"/>
      <c r="O55" s="614"/>
      <c r="P55" s="614"/>
      <c r="Q55" s="250" t="s">
        <v>6</v>
      </c>
      <c r="R55" s="250" t="s">
        <v>132</v>
      </c>
      <c r="S55" s="250"/>
      <c r="T55" s="250" t="s">
        <v>1</v>
      </c>
      <c r="U55" s="250" t="s">
        <v>132</v>
      </c>
      <c r="V55" s="250"/>
      <c r="W55" s="250" t="s">
        <v>92</v>
      </c>
      <c r="X55" s="250" t="s">
        <v>300</v>
      </c>
      <c r="Y55" s="607"/>
      <c r="Z55" s="607"/>
      <c r="AA55" s="607"/>
      <c r="AB55" s="607"/>
      <c r="AC55" s="252" t="s">
        <v>6</v>
      </c>
      <c r="AJ55" s="320"/>
    </row>
    <row r="56" spans="1:36" s="265" customFormat="1" ht="28.5" customHeight="1" hidden="1">
      <c r="A56" s="253">
        <v>20</v>
      </c>
      <c r="B56" s="645"/>
      <c r="C56" s="539"/>
      <c r="D56" s="539"/>
      <c r="E56" s="539"/>
      <c r="F56" s="539"/>
      <c r="G56" s="646"/>
      <c r="H56" s="647"/>
      <c r="I56" s="647"/>
      <c r="J56" s="646"/>
      <c r="K56" s="647"/>
      <c r="L56" s="647"/>
      <c r="M56" s="648"/>
      <c r="N56" s="649"/>
      <c r="O56" s="650"/>
      <c r="P56" s="650"/>
      <c r="Q56" s="254" t="s">
        <v>6</v>
      </c>
      <c r="R56" s="254" t="s">
        <v>132</v>
      </c>
      <c r="S56" s="254"/>
      <c r="T56" s="254" t="s">
        <v>1</v>
      </c>
      <c r="U56" s="254" t="s">
        <v>132</v>
      </c>
      <c r="V56" s="254"/>
      <c r="W56" s="254" t="s">
        <v>92</v>
      </c>
      <c r="X56" s="254" t="s">
        <v>300</v>
      </c>
      <c r="Y56" s="636"/>
      <c r="Z56" s="636"/>
      <c r="AA56" s="636"/>
      <c r="AB56" s="636"/>
      <c r="AC56" s="256" t="s">
        <v>6</v>
      </c>
      <c r="AJ56" s="320"/>
    </row>
    <row r="57" spans="1:36" s="265" customFormat="1" ht="28.5" customHeight="1" hidden="1">
      <c r="A57" s="257">
        <v>21</v>
      </c>
      <c r="B57" s="637"/>
      <c r="C57" s="638"/>
      <c r="D57" s="638"/>
      <c r="E57" s="638"/>
      <c r="F57" s="638"/>
      <c r="G57" s="639"/>
      <c r="H57" s="640"/>
      <c r="I57" s="640"/>
      <c r="J57" s="639"/>
      <c r="K57" s="640"/>
      <c r="L57" s="640"/>
      <c r="M57" s="641"/>
      <c r="N57" s="642"/>
      <c r="O57" s="643"/>
      <c r="P57" s="643"/>
      <c r="Q57" s="258" t="s">
        <v>6</v>
      </c>
      <c r="R57" s="258" t="s">
        <v>132</v>
      </c>
      <c r="S57" s="258"/>
      <c r="T57" s="258" t="s">
        <v>1</v>
      </c>
      <c r="U57" s="258" t="s">
        <v>132</v>
      </c>
      <c r="V57" s="258"/>
      <c r="W57" s="258" t="s">
        <v>92</v>
      </c>
      <c r="X57" s="258" t="s">
        <v>300</v>
      </c>
      <c r="Y57" s="644"/>
      <c r="Z57" s="644"/>
      <c r="AA57" s="644"/>
      <c r="AB57" s="644"/>
      <c r="AC57" s="259" t="s">
        <v>6</v>
      </c>
      <c r="AJ57" s="320"/>
    </row>
    <row r="58" spans="1:36" s="265" customFormat="1" ht="28.5" customHeight="1" hidden="1">
      <c r="A58" s="249">
        <v>22</v>
      </c>
      <c r="B58" s="628"/>
      <c r="C58" s="471"/>
      <c r="D58" s="471"/>
      <c r="E58" s="471"/>
      <c r="F58" s="471"/>
      <c r="G58" s="639"/>
      <c r="H58" s="640"/>
      <c r="I58" s="640"/>
      <c r="J58" s="610"/>
      <c r="K58" s="611"/>
      <c r="L58" s="611"/>
      <c r="M58" s="612"/>
      <c r="N58" s="613"/>
      <c r="O58" s="614"/>
      <c r="P58" s="614"/>
      <c r="Q58" s="250" t="s">
        <v>6</v>
      </c>
      <c r="R58" s="250" t="s">
        <v>132</v>
      </c>
      <c r="S58" s="250"/>
      <c r="T58" s="250" t="s">
        <v>1</v>
      </c>
      <c r="U58" s="250" t="s">
        <v>132</v>
      </c>
      <c r="V58" s="250"/>
      <c r="W58" s="250" t="s">
        <v>92</v>
      </c>
      <c r="X58" s="250" t="s">
        <v>300</v>
      </c>
      <c r="Y58" s="607"/>
      <c r="Z58" s="607"/>
      <c r="AA58" s="607"/>
      <c r="AB58" s="607"/>
      <c r="AC58" s="252" t="s">
        <v>6</v>
      </c>
      <c r="AJ58" s="320"/>
    </row>
    <row r="59" spans="1:36" s="260" customFormat="1" ht="27" customHeight="1" hidden="1">
      <c r="A59" s="249">
        <v>23</v>
      </c>
      <c r="B59" s="645"/>
      <c r="C59" s="539"/>
      <c r="D59" s="539"/>
      <c r="E59" s="539"/>
      <c r="F59" s="539"/>
      <c r="G59" s="646"/>
      <c r="H59" s="647"/>
      <c r="I59" s="647"/>
      <c r="J59" s="646"/>
      <c r="K59" s="647"/>
      <c r="L59" s="647"/>
      <c r="M59" s="648"/>
      <c r="N59" s="649"/>
      <c r="O59" s="650"/>
      <c r="P59" s="650"/>
      <c r="Q59" s="254" t="s">
        <v>6</v>
      </c>
      <c r="R59" s="254" t="s">
        <v>132</v>
      </c>
      <c r="S59" s="254"/>
      <c r="T59" s="254" t="s">
        <v>1</v>
      </c>
      <c r="U59" s="254" t="s">
        <v>132</v>
      </c>
      <c r="V59" s="254"/>
      <c r="W59" s="254" t="s">
        <v>92</v>
      </c>
      <c r="X59" s="254" t="s">
        <v>300</v>
      </c>
      <c r="Y59" s="636"/>
      <c r="Z59" s="636"/>
      <c r="AA59" s="636"/>
      <c r="AB59" s="636"/>
      <c r="AC59" s="256" t="s">
        <v>6</v>
      </c>
      <c r="AJ59" s="316"/>
    </row>
    <row r="60" spans="1:29" ht="30" customHeight="1" thickBot="1">
      <c r="A60" s="651" t="s">
        <v>320</v>
      </c>
      <c r="B60" s="652"/>
      <c r="C60" s="652"/>
      <c r="D60" s="652"/>
      <c r="E60" s="652"/>
      <c r="F60" s="652"/>
      <c r="G60" s="652"/>
      <c r="H60" s="652"/>
      <c r="I60" s="652"/>
      <c r="J60" s="652"/>
      <c r="K60" s="652"/>
      <c r="L60" s="652"/>
      <c r="M60" s="653"/>
      <c r="N60" s="654">
        <f>SUM(Y37:AB46)</f>
        <v>320000</v>
      </c>
      <c r="O60" s="655"/>
      <c r="P60" s="655"/>
      <c r="Q60" s="655"/>
      <c r="R60" s="655"/>
      <c r="S60" s="655"/>
      <c r="T60" s="655"/>
      <c r="U60" s="655"/>
      <c r="V60" s="655"/>
      <c r="W60" s="655"/>
      <c r="X60" s="655"/>
      <c r="Y60" s="655"/>
      <c r="Z60" s="655"/>
      <c r="AA60" s="655"/>
      <c r="AB60" s="655"/>
      <c r="AC60" s="261" t="s">
        <v>6</v>
      </c>
    </row>
    <row r="61" spans="1:36" s="263" customFormat="1" ht="33" customHeight="1" thickBot="1">
      <c r="A61" s="656" t="s">
        <v>301</v>
      </c>
      <c r="B61" s="657"/>
      <c r="C61" s="657"/>
      <c r="D61" s="658" t="s">
        <v>323</v>
      </c>
      <c r="E61" s="658"/>
      <c r="F61" s="658"/>
      <c r="G61" s="658"/>
      <c r="H61" s="658"/>
      <c r="I61" s="658"/>
      <c r="J61" s="658"/>
      <c r="K61" s="658"/>
      <c r="L61" s="658"/>
      <c r="M61" s="658"/>
      <c r="N61" s="658"/>
      <c r="O61" s="658"/>
      <c r="P61" s="658"/>
      <c r="Q61" s="658"/>
      <c r="R61" s="658"/>
      <c r="S61" s="658"/>
      <c r="T61" s="658"/>
      <c r="U61" s="658"/>
      <c r="V61" s="658"/>
      <c r="W61" s="659"/>
      <c r="X61" s="665">
        <f>2500*'様式２号の２'!X10*'様式２号の２'!AE10+N31-N60</f>
        <v>-290000</v>
      </c>
      <c r="Y61" s="666"/>
      <c r="Z61" s="666"/>
      <c r="AA61" s="666"/>
      <c r="AB61" s="666"/>
      <c r="AC61" s="267" t="s">
        <v>6</v>
      </c>
      <c r="AE61" s="264"/>
      <c r="AJ61" s="319"/>
    </row>
    <row r="62" ht="14.25"/>
    <row r="63" ht="14.25"/>
  </sheetData>
  <sheetProtection/>
  <mergeCells count="261">
    <mergeCell ref="AD43:AF43"/>
    <mergeCell ref="AD44:AF44"/>
    <mergeCell ref="AD45:AF45"/>
    <mergeCell ref="AD46:AF46"/>
    <mergeCell ref="AD36:AF36"/>
    <mergeCell ref="AD37:AF37"/>
    <mergeCell ref="AD38:AF38"/>
    <mergeCell ref="AD39:AF39"/>
    <mergeCell ref="AD40:AF40"/>
    <mergeCell ref="AD41:AF41"/>
    <mergeCell ref="AD42:AF42"/>
    <mergeCell ref="AD15:AF15"/>
    <mergeCell ref="AD16:AF16"/>
    <mergeCell ref="AD17:AF17"/>
    <mergeCell ref="AD18:AF18"/>
    <mergeCell ref="AD19:AF19"/>
    <mergeCell ref="AD9:AF9"/>
    <mergeCell ref="AD10:AF10"/>
    <mergeCell ref="AD11:AF11"/>
    <mergeCell ref="AD12:AF12"/>
    <mergeCell ref="AD13:AF13"/>
    <mergeCell ref="AD14:AF14"/>
    <mergeCell ref="A61:C61"/>
    <mergeCell ref="D61:W61"/>
    <mergeCell ref="X61:AB61"/>
    <mergeCell ref="B59:F59"/>
    <mergeCell ref="G59:I59"/>
    <mergeCell ref="J59:M59"/>
    <mergeCell ref="N59:P59"/>
    <mergeCell ref="Y59:AB59"/>
    <mergeCell ref="A60:M60"/>
    <mergeCell ref="N60:AB60"/>
    <mergeCell ref="B57:F57"/>
    <mergeCell ref="G57:I57"/>
    <mergeCell ref="J57:M57"/>
    <mergeCell ref="N57:P57"/>
    <mergeCell ref="Y57:AB57"/>
    <mergeCell ref="B58:F58"/>
    <mergeCell ref="G58:I58"/>
    <mergeCell ref="J58:M58"/>
    <mergeCell ref="N58:P58"/>
    <mergeCell ref="Y58:AB58"/>
    <mergeCell ref="B55:F55"/>
    <mergeCell ref="G55:I55"/>
    <mergeCell ref="J55:M55"/>
    <mergeCell ref="N55:P55"/>
    <mergeCell ref="Y55:AB55"/>
    <mergeCell ref="B56:F56"/>
    <mergeCell ref="G56:I56"/>
    <mergeCell ref="J56:M56"/>
    <mergeCell ref="N56:P56"/>
    <mergeCell ref="Y56:AB56"/>
    <mergeCell ref="B53:F53"/>
    <mergeCell ref="G53:I53"/>
    <mergeCell ref="J53:M53"/>
    <mergeCell ref="N53:P53"/>
    <mergeCell ref="Y53:AB53"/>
    <mergeCell ref="B54:F54"/>
    <mergeCell ref="G54:I54"/>
    <mergeCell ref="J54:M54"/>
    <mergeCell ref="N54:P54"/>
    <mergeCell ref="Y54:AB54"/>
    <mergeCell ref="B51:F51"/>
    <mergeCell ref="G51:I51"/>
    <mergeCell ref="J51:M51"/>
    <mergeCell ref="N51:P51"/>
    <mergeCell ref="Y51:AB51"/>
    <mergeCell ref="B52:F52"/>
    <mergeCell ref="G52:I52"/>
    <mergeCell ref="J52:M52"/>
    <mergeCell ref="N52:P52"/>
    <mergeCell ref="Y52:AB52"/>
    <mergeCell ref="B49:F49"/>
    <mergeCell ref="G49:I49"/>
    <mergeCell ref="J49:M49"/>
    <mergeCell ref="N49:P49"/>
    <mergeCell ref="Y49:AB49"/>
    <mergeCell ref="B50:F50"/>
    <mergeCell ref="G50:I50"/>
    <mergeCell ref="J50:M50"/>
    <mergeCell ref="N50:P50"/>
    <mergeCell ref="Y50:AB50"/>
    <mergeCell ref="B47:F47"/>
    <mergeCell ref="G47:I47"/>
    <mergeCell ref="J47:M47"/>
    <mergeCell ref="N47:P47"/>
    <mergeCell ref="Y47:AB47"/>
    <mergeCell ref="B48:F48"/>
    <mergeCell ref="G48:I48"/>
    <mergeCell ref="J48:M48"/>
    <mergeCell ref="N48:P48"/>
    <mergeCell ref="Y48:AB48"/>
    <mergeCell ref="B45:F45"/>
    <mergeCell ref="G45:I45"/>
    <mergeCell ref="J45:M45"/>
    <mergeCell ref="N45:P45"/>
    <mergeCell ref="Y45:AB45"/>
    <mergeCell ref="B46:F46"/>
    <mergeCell ref="G46:I46"/>
    <mergeCell ref="J46:M46"/>
    <mergeCell ref="N46:P46"/>
    <mergeCell ref="Y46:AB46"/>
    <mergeCell ref="B43:F43"/>
    <mergeCell ref="G43:I43"/>
    <mergeCell ref="J43:M43"/>
    <mergeCell ref="N43:P43"/>
    <mergeCell ref="Y43:AB43"/>
    <mergeCell ref="B44:F44"/>
    <mergeCell ref="G44:I44"/>
    <mergeCell ref="J44:M44"/>
    <mergeCell ref="N44:P44"/>
    <mergeCell ref="Y44:AB44"/>
    <mergeCell ref="B41:F41"/>
    <mergeCell ref="G41:I41"/>
    <mergeCell ref="J41:M41"/>
    <mergeCell ref="N41:P41"/>
    <mergeCell ref="Y41:AB41"/>
    <mergeCell ref="B42:F42"/>
    <mergeCell ref="G42:I42"/>
    <mergeCell ref="J42:M42"/>
    <mergeCell ref="N42:P42"/>
    <mergeCell ref="Y42:AB42"/>
    <mergeCell ref="B39:F39"/>
    <mergeCell ref="G39:I39"/>
    <mergeCell ref="J39:M39"/>
    <mergeCell ref="N39:P39"/>
    <mergeCell ref="Y39:AB39"/>
    <mergeCell ref="B40:F40"/>
    <mergeCell ref="G40:I40"/>
    <mergeCell ref="J40:M40"/>
    <mergeCell ref="N40:P40"/>
    <mergeCell ref="Y40:AB40"/>
    <mergeCell ref="B37:F37"/>
    <mergeCell ref="G37:I37"/>
    <mergeCell ref="J37:M37"/>
    <mergeCell ref="N37:P37"/>
    <mergeCell ref="Y37:AB37"/>
    <mergeCell ref="B38:F38"/>
    <mergeCell ref="G38:I38"/>
    <mergeCell ref="J38:M38"/>
    <mergeCell ref="N38:P38"/>
    <mergeCell ref="Y38:AB38"/>
    <mergeCell ref="A31:C31"/>
    <mergeCell ref="D31:W31"/>
    <mergeCell ref="X31:AB31"/>
    <mergeCell ref="A34:AC34"/>
    <mergeCell ref="B36:F36"/>
    <mergeCell ref="G36:I36"/>
    <mergeCell ref="J36:M36"/>
    <mergeCell ref="N36:AC36"/>
    <mergeCell ref="B29:F29"/>
    <mergeCell ref="G29:I29"/>
    <mergeCell ref="J29:M29"/>
    <mergeCell ref="N29:P29"/>
    <mergeCell ref="Y29:AB29"/>
    <mergeCell ref="A30:M30"/>
    <mergeCell ref="N30:AB30"/>
    <mergeCell ref="B27:F27"/>
    <mergeCell ref="G27:I27"/>
    <mergeCell ref="J27:M27"/>
    <mergeCell ref="N27:P27"/>
    <mergeCell ref="Y27:AB27"/>
    <mergeCell ref="B28:F28"/>
    <mergeCell ref="G28:I28"/>
    <mergeCell ref="J28:M28"/>
    <mergeCell ref="N28:P28"/>
    <mergeCell ref="Y28:AB28"/>
    <mergeCell ref="B25:F25"/>
    <mergeCell ref="G25:I25"/>
    <mergeCell ref="J25:M25"/>
    <mergeCell ref="N25:P25"/>
    <mergeCell ref="Y25:AB25"/>
    <mergeCell ref="B26:F26"/>
    <mergeCell ref="G26:I26"/>
    <mergeCell ref="J26:M26"/>
    <mergeCell ref="N26:P26"/>
    <mergeCell ref="Y26:AB26"/>
    <mergeCell ref="N23:P23"/>
    <mergeCell ref="Y23:AB23"/>
    <mergeCell ref="B24:F24"/>
    <mergeCell ref="G24:I24"/>
    <mergeCell ref="J24:M24"/>
    <mergeCell ref="N24:P24"/>
    <mergeCell ref="Y24:AB24"/>
    <mergeCell ref="B20:F20"/>
    <mergeCell ref="G20:I20"/>
    <mergeCell ref="J20:M20"/>
    <mergeCell ref="N20:P20"/>
    <mergeCell ref="Y20:AB20"/>
    <mergeCell ref="B21:F21"/>
    <mergeCell ref="G21:I21"/>
    <mergeCell ref="J21:M21"/>
    <mergeCell ref="N21:P21"/>
    <mergeCell ref="Y21:AB21"/>
    <mergeCell ref="B18:F18"/>
    <mergeCell ref="G18:I18"/>
    <mergeCell ref="J18:M18"/>
    <mergeCell ref="N18:P18"/>
    <mergeCell ref="Y18:AB18"/>
    <mergeCell ref="B19:F19"/>
    <mergeCell ref="G19:I19"/>
    <mergeCell ref="J19:M19"/>
    <mergeCell ref="N19:P19"/>
    <mergeCell ref="Y19:AB19"/>
    <mergeCell ref="Q2:T2"/>
    <mergeCell ref="U2:AC2"/>
    <mergeCell ref="A4:AC4"/>
    <mergeCell ref="A6:AC6"/>
    <mergeCell ref="A7:AC7"/>
    <mergeCell ref="B23:F23"/>
    <mergeCell ref="G23:I23"/>
    <mergeCell ref="J23:M23"/>
    <mergeCell ref="Y22:AB22"/>
    <mergeCell ref="B22:F22"/>
    <mergeCell ref="G22:I22"/>
    <mergeCell ref="J22:M22"/>
    <mergeCell ref="N22:P22"/>
    <mergeCell ref="B16:F16"/>
    <mergeCell ref="B9:F9"/>
    <mergeCell ref="G9:I9"/>
    <mergeCell ref="J9:M9"/>
    <mergeCell ref="N9:AC9"/>
    <mergeCell ref="B10:F10"/>
    <mergeCell ref="G10:I10"/>
    <mergeCell ref="J10:M10"/>
    <mergeCell ref="N10:P10"/>
    <mergeCell ref="Y10:AB10"/>
    <mergeCell ref="B11:F11"/>
    <mergeCell ref="G11:I11"/>
    <mergeCell ref="J11:M11"/>
    <mergeCell ref="N11:P11"/>
    <mergeCell ref="Y11:AB11"/>
    <mergeCell ref="B12:F12"/>
    <mergeCell ref="G12:I12"/>
    <mergeCell ref="J12:M12"/>
    <mergeCell ref="N12:P12"/>
    <mergeCell ref="Y12:AB12"/>
    <mergeCell ref="B13:F13"/>
    <mergeCell ref="G13:I13"/>
    <mergeCell ref="J13:M13"/>
    <mergeCell ref="N13:P13"/>
    <mergeCell ref="Y13:AB13"/>
    <mergeCell ref="B14:F14"/>
    <mergeCell ref="G14:I14"/>
    <mergeCell ref="J14:M14"/>
    <mergeCell ref="N14:P14"/>
    <mergeCell ref="Y14:AB14"/>
    <mergeCell ref="B15:F15"/>
    <mergeCell ref="G15:I15"/>
    <mergeCell ref="J15:M15"/>
    <mergeCell ref="N15:P15"/>
    <mergeCell ref="Y15:AB15"/>
    <mergeCell ref="G16:I16"/>
    <mergeCell ref="J16:M16"/>
    <mergeCell ref="N16:P16"/>
    <mergeCell ref="Y16:AB16"/>
    <mergeCell ref="B17:F17"/>
    <mergeCell ref="G17:I17"/>
    <mergeCell ref="J17:M17"/>
    <mergeCell ref="N17:P17"/>
    <mergeCell ref="Y17:AB17"/>
  </mergeCells>
  <conditionalFormatting sqref="A1:IV4 A5:N6 AI5:IV9 U5:AH6 O5:T5 AI11:IV65536 AK10:IV10 AI10 AH36 A7:AH8 A47:AH65536 A36:Y36 A20:AH35 AG9:AH19 AG37:AH46 A9:AD19 A37:AC46">
    <cfRule type="expression" priority="4" dxfId="30">
      <formula>CELL("protect",A1)=0</formula>
    </cfRule>
  </conditionalFormatting>
  <conditionalFormatting sqref="O6:T6">
    <cfRule type="expression" priority="3" dxfId="30">
      <formula>CELL("protect",O6)=0</formula>
    </cfRule>
  </conditionalFormatting>
  <conditionalFormatting sqref="AD36 AD45:AD46">
    <cfRule type="expression" priority="2" dxfId="30">
      <formula>CELL("protect",AD36)=0</formula>
    </cfRule>
  </conditionalFormatting>
  <conditionalFormatting sqref="AD37:AD44">
    <cfRule type="expression" priority="1" dxfId="30">
      <formula>CELL("protect",AD37)=0</formula>
    </cfRule>
  </conditionalFormatting>
  <dataValidations count="3">
    <dataValidation allowBlank="1" showInputMessage="1" showErrorMessage="1" imeMode="disabled" sqref="S23:AF23 O34:X34 AA17:AB17 T17:U17 Q17:R17 AB16:AC16"/>
    <dataValidation type="whole" operator="lessThanOrEqual" allowBlank="1" showInputMessage="1" showErrorMessage="1" errorTitle="金額が大きすぎます。" error="拠出上限額を超えて拠出することはできません。" imeMode="disabled" sqref="Y21:AF21">
      <formula1>AI23</formula1>
    </dataValidation>
    <dataValidation type="whole" operator="lessThanOrEqual" allowBlank="1" showInputMessage="1" showErrorMessage="1" errorTitle="金額が大きすぎます。" error="拠出上限額を超えて拠出することはできません。" imeMode="disabled" sqref="S21:X21">
      <formula1>AC22</formula1>
    </dataValidation>
  </dataValidations>
  <printOptions/>
  <pageMargins left="0.7" right="0.7" top="0.75" bottom="0.75" header="0.3" footer="0.3"/>
  <pageSetup horizontalDpi="600" verticalDpi="600" orientation="portrait" paperSize="9" scale="64" r:id="rId4"/>
  <colBreaks count="2" manualBreakCount="2">
    <brk id="40" max="65535" man="1"/>
    <brk id="42" max="65535" man="1"/>
  </colBreaks>
  <drawing r:id="rId3"/>
  <legacyDrawing r:id="rId2"/>
</worksheet>
</file>

<file path=xl/worksheets/sheet6.xml><?xml version="1.0" encoding="utf-8"?>
<worksheet xmlns="http://schemas.openxmlformats.org/spreadsheetml/2006/main" xmlns:r="http://schemas.openxmlformats.org/officeDocument/2006/relationships">
  <sheetPr>
    <tabColor rgb="FF0070C0"/>
  </sheetPr>
  <dimension ref="A1:AJ33"/>
  <sheetViews>
    <sheetView showGridLines="0" view="pageBreakPreview" zoomScaleSheetLayoutView="100" zoomScalePageLayoutView="0" workbookViewId="0" topLeftCell="A1">
      <selection activeCell="A1" sqref="A1"/>
    </sheetView>
  </sheetViews>
  <sheetFormatPr defaultColWidth="9.00390625" defaultRowHeight="18" customHeight="1"/>
  <cols>
    <col min="1" max="1" width="2.50390625" style="28" customWidth="1"/>
    <col min="2" max="34" width="3.00390625" style="28" customWidth="1"/>
    <col min="35" max="35" width="2.50390625" style="28" customWidth="1"/>
    <col min="36" max="36" width="9.50390625" style="28" bestFit="1" customWidth="1"/>
    <col min="37" max="47" width="3.00390625" style="28" customWidth="1"/>
    <col min="48" max="16384" width="9.00390625" style="28" customWidth="1"/>
  </cols>
  <sheetData>
    <row r="1" ht="5.25" customHeight="1">
      <c r="Q1" s="89"/>
    </row>
    <row r="4" spans="2:34" ht="18" customHeight="1">
      <c r="B4" s="690" t="s">
        <v>124</v>
      </c>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row>
    <row r="5" spans="2:32" ht="30" customHeight="1">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row>
    <row r="6" spans="1:30" ht="18" customHeight="1">
      <c r="A6" s="88"/>
      <c r="B6" s="691" t="s">
        <v>125</v>
      </c>
      <c r="C6" s="691"/>
      <c r="D6" s="691"/>
      <c r="E6" s="691" t="s">
        <v>126</v>
      </c>
      <c r="F6" s="691"/>
      <c r="G6" s="691"/>
      <c r="H6" s="691"/>
      <c r="I6" s="691"/>
      <c r="J6" s="692" t="s">
        <v>46</v>
      </c>
      <c r="K6" s="693"/>
      <c r="L6" s="693"/>
      <c r="M6" s="693"/>
      <c r="N6" s="693"/>
      <c r="O6" s="693"/>
      <c r="P6" s="693"/>
      <c r="Q6" s="693"/>
      <c r="R6" s="694"/>
      <c r="S6" s="699" t="s">
        <v>127</v>
      </c>
      <c r="T6" s="700"/>
      <c r="U6" s="700"/>
      <c r="V6" s="700"/>
      <c r="W6" s="700"/>
      <c r="X6" s="701"/>
      <c r="Y6" s="699" t="s">
        <v>128</v>
      </c>
      <c r="Z6" s="700"/>
      <c r="AA6" s="700"/>
      <c r="AB6" s="700"/>
      <c r="AC6" s="700"/>
      <c r="AD6" s="701"/>
    </row>
    <row r="7" spans="1:30" ht="18" customHeight="1">
      <c r="A7" s="88"/>
      <c r="B7" s="691"/>
      <c r="C7" s="691"/>
      <c r="D7" s="691"/>
      <c r="E7" s="691"/>
      <c r="F7" s="691"/>
      <c r="G7" s="691"/>
      <c r="H7" s="691"/>
      <c r="I7" s="691"/>
      <c r="J7" s="695"/>
      <c r="K7" s="696"/>
      <c r="L7" s="696"/>
      <c r="M7" s="696"/>
      <c r="N7" s="696"/>
      <c r="O7" s="696"/>
      <c r="P7" s="696"/>
      <c r="Q7" s="696"/>
      <c r="R7" s="697"/>
      <c r="S7" s="702"/>
      <c r="T7" s="703"/>
      <c r="U7" s="703"/>
      <c r="V7" s="703"/>
      <c r="W7" s="703"/>
      <c r="X7" s="704"/>
      <c r="Y7" s="702"/>
      <c r="Z7" s="703"/>
      <c r="AA7" s="703"/>
      <c r="AB7" s="703"/>
      <c r="AC7" s="703"/>
      <c r="AD7" s="704"/>
    </row>
    <row r="8" spans="1:30" ht="18" customHeight="1">
      <c r="A8" s="88"/>
      <c r="B8" s="691"/>
      <c r="C8" s="691"/>
      <c r="D8" s="691"/>
      <c r="E8" s="691"/>
      <c r="F8" s="691"/>
      <c r="G8" s="691"/>
      <c r="H8" s="691"/>
      <c r="I8" s="691"/>
      <c r="J8" s="678"/>
      <c r="K8" s="679"/>
      <c r="L8" s="679"/>
      <c r="M8" s="679"/>
      <c r="N8" s="679"/>
      <c r="O8" s="679"/>
      <c r="P8" s="679"/>
      <c r="Q8" s="679"/>
      <c r="R8" s="698"/>
      <c r="S8" s="705"/>
      <c r="T8" s="706"/>
      <c r="U8" s="706"/>
      <c r="V8" s="706"/>
      <c r="W8" s="706"/>
      <c r="X8" s="707"/>
      <c r="Y8" s="705"/>
      <c r="Z8" s="706"/>
      <c r="AA8" s="706"/>
      <c r="AB8" s="706"/>
      <c r="AC8" s="706"/>
      <c r="AD8" s="707"/>
    </row>
    <row r="9" spans="1:30" ht="18" customHeight="1">
      <c r="A9" s="88"/>
      <c r="B9" s="686">
        <v>1</v>
      </c>
      <c r="C9" s="686"/>
      <c r="D9" s="686"/>
      <c r="E9" s="686" t="s">
        <v>334</v>
      </c>
      <c r="F9" s="686"/>
      <c r="G9" s="686"/>
      <c r="H9" s="686"/>
      <c r="I9" s="686"/>
      <c r="J9" s="686" t="s">
        <v>335</v>
      </c>
      <c r="K9" s="686"/>
      <c r="L9" s="686"/>
      <c r="M9" s="686"/>
      <c r="N9" s="686"/>
      <c r="O9" s="686"/>
      <c r="P9" s="686"/>
      <c r="Q9" s="686"/>
      <c r="R9" s="686"/>
      <c r="S9" s="687">
        <v>50000</v>
      </c>
      <c r="T9" s="687"/>
      <c r="U9" s="687"/>
      <c r="V9" s="687"/>
      <c r="W9" s="687"/>
      <c r="X9" s="687"/>
      <c r="Y9" s="687"/>
      <c r="Z9" s="687"/>
      <c r="AA9" s="687"/>
      <c r="AB9" s="687"/>
      <c r="AC9" s="687"/>
      <c r="AD9" s="687"/>
    </row>
    <row r="10" spans="1:30" ht="18" customHeight="1">
      <c r="A10" s="88"/>
      <c r="B10" s="686"/>
      <c r="C10" s="686"/>
      <c r="D10" s="686"/>
      <c r="E10" s="686"/>
      <c r="F10" s="686"/>
      <c r="G10" s="686"/>
      <c r="H10" s="686"/>
      <c r="I10" s="686"/>
      <c r="J10" s="686"/>
      <c r="K10" s="686"/>
      <c r="L10" s="686"/>
      <c r="M10" s="686"/>
      <c r="N10" s="686"/>
      <c r="O10" s="686"/>
      <c r="P10" s="686"/>
      <c r="Q10" s="686"/>
      <c r="R10" s="686"/>
      <c r="S10" s="687"/>
      <c r="T10" s="687"/>
      <c r="U10" s="687"/>
      <c r="V10" s="687"/>
      <c r="W10" s="687"/>
      <c r="X10" s="687"/>
      <c r="Y10" s="687"/>
      <c r="Z10" s="687"/>
      <c r="AA10" s="687"/>
      <c r="AB10" s="687"/>
      <c r="AC10" s="687"/>
      <c r="AD10" s="687"/>
    </row>
    <row r="11" spans="1:30" ht="18" customHeight="1">
      <c r="A11" s="88"/>
      <c r="B11" s="686"/>
      <c r="C11" s="686"/>
      <c r="D11" s="686"/>
      <c r="E11" s="686"/>
      <c r="F11" s="686"/>
      <c r="G11" s="686"/>
      <c r="H11" s="686"/>
      <c r="I11" s="686"/>
      <c r="J11" s="686"/>
      <c r="K11" s="686"/>
      <c r="L11" s="686"/>
      <c r="M11" s="686"/>
      <c r="N11" s="686"/>
      <c r="O11" s="686"/>
      <c r="P11" s="686"/>
      <c r="Q11" s="686"/>
      <c r="R11" s="686"/>
      <c r="S11" s="687"/>
      <c r="T11" s="687"/>
      <c r="U11" s="687"/>
      <c r="V11" s="687"/>
      <c r="W11" s="687"/>
      <c r="X11" s="687"/>
      <c r="Y11" s="687"/>
      <c r="Z11" s="687"/>
      <c r="AA11" s="687"/>
      <c r="AB11" s="687"/>
      <c r="AC11" s="687"/>
      <c r="AD11" s="687"/>
    </row>
    <row r="12" spans="1:30" ht="18" customHeight="1">
      <c r="A12" s="88"/>
      <c r="B12" s="686"/>
      <c r="C12" s="686"/>
      <c r="D12" s="686"/>
      <c r="E12" s="686"/>
      <c r="F12" s="686"/>
      <c r="G12" s="686"/>
      <c r="H12" s="686"/>
      <c r="I12" s="686"/>
      <c r="J12" s="686"/>
      <c r="K12" s="686"/>
      <c r="L12" s="686"/>
      <c r="M12" s="686"/>
      <c r="N12" s="686"/>
      <c r="O12" s="686"/>
      <c r="P12" s="686"/>
      <c r="Q12" s="686"/>
      <c r="R12" s="686"/>
      <c r="S12" s="687"/>
      <c r="T12" s="687"/>
      <c r="U12" s="687"/>
      <c r="V12" s="687"/>
      <c r="W12" s="687"/>
      <c r="X12" s="687"/>
      <c r="Y12" s="687"/>
      <c r="Z12" s="687"/>
      <c r="AA12" s="687"/>
      <c r="AB12" s="687"/>
      <c r="AC12" s="687"/>
      <c r="AD12" s="687"/>
    </row>
    <row r="13" spans="1:30" ht="18" customHeight="1">
      <c r="A13" s="88"/>
      <c r="B13" s="686"/>
      <c r="C13" s="686"/>
      <c r="D13" s="686"/>
      <c r="E13" s="686"/>
      <c r="F13" s="686"/>
      <c r="G13" s="686"/>
      <c r="H13" s="686"/>
      <c r="I13" s="686"/>
      <c r="J13" s="686"/>
      <c r="K13" s="686"/>
      <c r="L13" s="686"/>
      <c r="M13" s="686"/>
      <c r="N13" s="686"/>
      <c r="O13" s="686"/>
      <c r="P13" s="686"/>
      <c r="Q13" s="686"/>
      <c r="R13" s="686"/>
      <c r="S13" s="687"/>
      <c r="T13" s="687"/>
      <c r="U13" s="687"/>
      <c r="V13" s="687"/>
      <c r="W13" s="687"/>
      <c r="X13" s="687"/>
      <c r="Y13" s="687"/>
      <c r="Z13" s="687"/>
      <c r="AA13" s="687"/>
      <c r="AB13" s="687"/>
      <c r="AC13" s="687"/>
      <c r="AD13" s="687"/>
    </row>
    <row r="14" spans="1:30" ht="18" customHeight="1">
      <c r="A14" s="88"/>
      <c r="B14" s="686"/>
      <c r="C14" s="686"/>
      <c r="D14" s="686"/>
      <c r="E14" s="686"/>
      <c r="F14" s="686"/>
      <c r="G14" s="686"/>
      <c r="H14" s="686"/>
      <c r="I14" s="686"/>
      <c r="J14" s="686"/>
      <c r="K14" s="686"/>
      <c r="L14" s="686"/>
      <c r="M14" s="686"/>
      <c r="N14" s="686"/>
      <c r="O14" s="686"/>
      <c r="P14" s="686"/>
      <c r="Q14" s="686"/>
      <c r="R14" s="686"/>
      <c r="S14" s="687"/>
      <c r="T14" s="687"/>
      <c r="U14" s="687"/>
      <c r="V14" s="687"/>
      <c r="W14" s="687"/>
      <c r="X14" s="687"/>
      <c r="Y14" s="687"/>
      <c r="Z14" s="687"/>
      <c r="AA14" s="687"/>
      <c r="AB14" s="687"/>
      <c r="AC14" s="687"/>
      <c r="AD14" s="687"/>
    </row>
    <row r="15" spans="1:30" ht="18" customHeight="1">
      <c r="A15" s="88"/>
      <c r="B15" s="686"/>
      <c r="C15" s="686"/>
      <c r="D15" s="686"/>
      <c r="E15" s="686"/>
      <c r="F15" s="686"/>
      <c r="G15" s="686"/>
      <c r="H15" s="686"/>
      <c r="I15" s="686"/>
      <c r="J15" s="686"/>
      <c r="K15" s="686"/>
      <c r="L15" s="686"/>
      <c r="M15" s="686"/>
      <c r="N15" s="686"/>
      <c r="O15" s="686"/>
      <c r="P15" s="686"/>
      <c r="Q15" s="686"/>
      <c r="R15" s="686"/>
      <c r="S15" s="687"/>
      <c r="T15" s="687"/>
      <c r="U15" s="687"/>
      <c r="V15" s="687"/>
      <c r="W15" s="687"/>
      <c r="X15" s="687"/>
      <c r="Y15" s="687"/>
      <c r="Z15" s="687"/>
      <c r="AA15" s="687"/>
      <c r="AB15" s="687"/>
      <c r="AC15" s="687"/>
      <c r="AD15" s="687"/>
    </row>
    <row r="16" spans="1:30" ht="18" customHeight="1">
      <c r="A16" s="88"/>
      <c r="B16" s="686"/>
      <c r="C16" s="686"/>
      <c r="D16" s="686"/>
      <c r="E16" s="686"/>
      <c r="F16" s="686"/>
      <c r="G16" s="686"/>
      <c r="H16" s="686"/>
      <c r="I16" s="686"/>
      <c r="J16" s="686"/>
      <c r="K16" s="686"/>
      <c r="L16" s="686"/>
      <c r="M16" s="686"/>
      <c r="N16" s="686"/>
      <c r="O16" s="686"/>
      <c r="P16" s="686"/>
      <c r="Q16" s="686"/>
      <c r="R16" s="686"/>
      <c r="S16" s="687"/>
      <c r="T16" s="687"/>
      <c r="U16" s="687"/>
      <c r="V16" s="687"/>
      <c r="W16" s="687"/>
      <c r="X16" s="687"/>
      <c r="Y16" s="687"/>
      <c r="Z16" s="687"/>
      <c r="AA16" s="687"/>
      <c r="AB16" s="687"/>
      <c r="AC16" s="687"/>
      <c r="AD16" s="687"/>
    </row>
    <row r="17" spans="1:30" ht="18" customHeight="1">
      <c r="A17" s="88"/>
      <c r="B17" s="686"/>
      <c r="C17" s="686"/>
      <c r="D17" s="686"/>
      <c r="E17" s="686"/>
      <c r="F17" s="686"/>
      <c r="G17" s="686"/>
      <c r="H17" s="686"/>
      <c r="I17" s="686"/>
      <c r="J17" s="686"/>
      <c r="K17" s="686"/>
      <c r="L17" s="686"/>
      <c r="M17" s="686"/>
      <c r="N17" s="686"/>
      <c r="O17" s="686"/>
      <c r="P17" s="686"/>
      <c r="Q17" s="686"/>
      <c r="R17" s="686"/>
      <c r="S17" s="687"/>
      <c r="T17" s="687"/>
      <c r="U17" s="687"/>
      <c r="V17" s="687"/>
      <c r="W17" s="687"/>
      <c r="X17" s="687"/>
      <c r="Y17" s="687"/>
      <c r="Z17" s="687"/>
      <c r="AA17" s="687"/>
      <c r="AB17" s="687"/>
      <c r="AC17" s="687"/>
      <c r="AD17" s="687"/>
    </row>
    <row r="18" spans="1:30" ht="18" customHeight="1">
      <c r="A18" s="88"/>
      <c r="B18" s="686"/>
      <c r="C18" s="686"/>
      <c r="D18" s="686"/>
      <c r="E18" s="686"/>
      <c r="F18" s="686"/>
      <c r="G18" s="686"/>
      <c r="H18" s="686"/>
      <c r="I18" s="686"/>
      <c r="J18" s="686"/>
      <c r="K18" s="686"/>
      <c r="L18" s="686"/>
      <c r="M18" s="686"/>
      <c r="N18" s="686"/>
      <c r="O18" s="686"/>
      <c r="P18" s="686"/>
      <c r="Q18" s="686"/>
      <c r="R18" s="686"/>
      <c r="S18" s="687"/>
      <c r="T18" s="687"/>
      <c r="U18" s="687"/>
      <c r="V18" s="687"/>
      <c r="W18" s="687"/>
      <c r="X18" s="687"/>
      <c r="Y18" s="687"/>
      <c r="Z18" s="687"/>
      <c r="AA18" s="687"/>
      <c r="AB18" s="687"/>
      <c r="AC18" s="687"/>
      <c r="AD18" s="687"/>
    </row>
    <row r="19" spans="1:30" ht="18" customHeight="1">
      <c r="A19" s="88"/>
      <c r="B19" s="686"/>
      <c r="C19" s="686"/>
      <c r="D19" s="686"/>
      <c r="E19" s="686"/>
      <c r="F19" s="686"/>
      <c r="G19" s="686"/>
      <c r="H19" s="686"/>
      <c r="I19" s="686"/>
      <c r="J19" s="686"/>
      <c r="K19" s="686"/>
      <c r="L19" s="686"/>
      <c r="M19" s="686"/>
      <c r="N19" s="686"/>
      <c r="O19" s="686"/>
      <c r="P19" s="686"/>
      <c r="Q19" s="686"/>
      <c r="R19" s="686"/>
      <c r="S19" s="687"/>
      <c r="T19" s="687"/>
      <c r="U19" s="687"/>
      <c r="V19" s="687"/>
      <c r="W19" s="687"/>
      <c r="X19" s="687"/>
      <c r="Y19" s="687"/>
      <c r="Z19" s="687"/>
      <c r="AA19" s="687"/>
      <c r="AB19" s="687"/>
      <c r="AC19" s="687"/>
      <c r="AD19" s="687"/>
    </row>
    <row r="20" spans="1:30" ht="18" customHeight="1">
      <c r="A20" s="88"/>
      <c r="B20" s="686"/>
      <c r="C20" s="686"/>
      <c r="D20" s="686"/>
      <c r="E20" s="686"/>
      <c r="F20" s="686"/>
      <c r="G20" s="686"/>
      <c r="H20" s="686"/>
      <c r="I20" s="686"/>
      <c r="J20" s="686"/>
      <c r="K20" s="686"/>
      <c r="L20" s="686"/>
      <c r="M20" s="686"/>
      <c r="N20" s="686"/>
      <c r="O20" s="686"/>
      <c r="P20" s="686"/>
      <c r="Q20" s="686"/>
      <c r="R20" s="686"/>
      <c r="S20" s="687"/>
      <c r="T20" s="687"/>
      <c r="U20" s="687"/>
      <c r="V20" s="687"/>
      <c r="W20" s="687"/>
      <c r="X20" s="687"/>
      <c r="Y20" s="687"/>
      <c r="Z20" s="687"/>
      <c r="AA20" s="687"/>
      <c r="AB20" s="687"/>
      <c r="AC20" s="687"/>
      <c r="AD20" s="687"/>
    </row>
    <row r="21" spans="1:30" ht="18" customHeight="1">
      <c r="A21" s="88"/>
      <c r="B21" s="686"/>
      <c r="C21" s="686"/>
      <c r="D21" s="686"/>
      <c r="E21" s="686"/>
      <c r="F21" s="686"/>
      <c r="G21" s="686"/>
      <c r="H21" s="686"/>
      <c r="I21" s="686"/>
      <c r="J21" s="686"/>
      <c r="K21" s="686"/>
      <c r="L21" s="686"/>
      <c r="M21" s="686"/>
      <c r="N21" s="686"/>
      <c r="O21" s="686"/>
      <c r="P21" s="686"/>
      <c r="Q21" s="686"/>
      <c r="R21" s="686"/>
      <c r="S21" s="687"/>
      <c r="T21" s="687"/>
      <c r="U21" s="687"/>
      <c r="V21" s="687"/>
      <c r="W21" s="687"/>
      <c r="X21" s="687"/>
      <c r="Y21" s="687"/>
      <c r="Z21" s="687"/>
      <c r="AA21" s="687"/>
      <c r="AB21" s="687"/>
      <c r="AC21" s="687"/>
      <c r="AD21" s="687"/>
    </row>
    <row r="22" spans="1:30" ht="18" customHeight="1">
      <c r="A22" s="88"/>
      <c r="B22" s="686"/>
      <c r="C22" s="686"/>
      <c r="D22" s="686"/>
      <c r="E22" s="686"/>
      <c r="F22" s="686"/>
      <c r="G22" s="686"/>
      <c r="H22" s="686"/>
      <c r="I22" s="686"/>
      <c r="J22" s="686"/>
      <c r="K22" s="686"/>
      <c r="L22" s="686"/>
      <c r="M22" s="686"/>
      <c r="N22" s="686"/>
      <c r="O22" s="686"/>
      <c r="P22" s="686"/>
      <c r="Q22" s="686"/>
      <c r="R22" s="686"/>
      <c r="S22" s="687"/>
      <c r="T22" s="687"/>
      <c r="U22" s="687"/>
      <c r="V22" s="687"/>
      <c r="W22" s="687"/>
      <c r="X22" s="687"/>
      <c r="Y22" s="687"/>
      <c r="Z22" s="687"/>
      <c r="AA22" s="687"/>
      <c r="AB22" s="687"/>
      <c r="AC22" s="687"/>
      <c r="AD22" s="687"/>
    </row>
    <row r="23" spans="1:30" ht="18" customHeight="1">
      <c r="A23" s="88"/>
      <c r="B23" s="686"/>
      <c r="C23" s="686"/>
      <c r="D23" s="686"/>
      <c r="E23" s="686"/>
      <c r="F23" s="686"/>
      <c r="G23" s="686"/>
      <c r="H23" s="686"/>
      <c r="I23" s="686"/>
      <c r="J23" s="686"/>
      <c r="K23" s="686"/>
      <c r="L23" s="686"/>
      <c r="M23" s="686"/>
      <c r="N23" s="686"/>
      <c r="O23" s="686"/>
      <c r="P23" s="686"/>
      <c r="Q23" s="686"/>
      <c r="R23" s="686"/>
      <c r="S23" s="687"/>
      <c r="T23" s="687"/>
      <c r="U23" s="687"/>
      <c r="V23" s="687"/>
      <c r="W23" s="687"/>
      <c r="X23" s="687"/>
      <c r="Y23" s="687"/>
      <c r="Z23" s="687"/>
      <c r="AA23" s="687"/>
      <c r="AB23" s="687"/>
      <c r="AC23" s="687"/>
      <c r="AD23" s="687"/>
    </row>
    <row r="24" spans="1:30" ht="18" customHeight="1">
      <c r="A24" s="88"/>
      <c r="B24" s="686"/>
      <c r="C24" s="686"/>
      <c r="D24" s="686"/>
      <c r="E24" s="686"/>
      <c r="F24" s="686"/>
      <c r="G24" s="686"/>
      <c r="H24" s="686"/>
      <c r="I24" s="686"/>
      <c r="J24" s="686"/>
      <c r="K24" s="686"/>
      <c r="L24" s="686"/>
      <c r="M24" s="686"/>
      <c r="N24" s="686"/>
      <c r="O24" s="686"/>
      <c r="P24" s="686"/>
      <c r="Q24" s="686"/>
      <c r="R24" s="686"/>
      <c r="S24" s="687"/>
      <c r="T24" s="687"/>
      <c r="U24" s="687"/>
      <c r="V24" s="687"/>
      <c r="W24" s="687"/>
      <c r="X24" s="687"/>
      <c r="Y24" s="687"/>
      <c r="Z24" s="687"/>
      <c r="AA24" s="687"/>
      <c r="AB24" s="687"/>
      <c r="AC24" s="687"/>
      <c r="AD24" s="687"/>
    </row>
    <row r="25" spans="1:30" ht="18" customHeight="1">
      <c r="A25" s="88"/>
      <c r="B25" s="686"/>
      <c r="C25" s="686"/>
      <c r="D25" s="686"/>
      <c r="E25" s="686"/>
      <c r="F25" s="686"/>
      <c r="G25" s="686"/>
      <c r="H25" s="686"/>
      <c r="I25" s="686"/>
      <c r="J25" s="686"/>
      <c r="K25" s="686"/>
      <c r="L25" s="686"/>
      <c r="M25" s="686"/>
      <c r="N25" s="686"/>
      <c r="O25" s="686"/>
      <c r="P25" s="686"/>
      <c r="Q25" s="686"/>
      <c r="R25" s="686"/>
      <c r="S25" s="687"/>
      <c r="T25" s="687"/>
      <c r="U25" s="687"/>
      <c r="V25" s="687"/>
      <c r="W25" s="687"/>
      <c r="X25" s="687"/>
      <c r="Y25" s="687"/>
      <c r="Z25" s="687"/>
      <c r="AA25" s="687"/>
      <c r="AB25" s="687"/>
      <c r="AC25" s="687"/>
      <c r="AD25" s="687"/>
    </row>
    <row r="26" spans="1:30" ht="18" customHeight="1">
      <c r="A26" s="88"/>
      <c r="B26" s="686"/>
      <c r="C26" s="686"/>
      <c r="D26" s="686"/>
      <c r="E26" s="686"/>
      <c r="F26" s="686"/>
      <c r="G26" s="686"/>
      <c r="H26" s="686"/>
      <c r="I26" s="686"/>
      <c r="J26" s="686"/>
      <c r="K26" s="686"/>
      <c r="L26" s="686"/>
      <c r="M26" s="686"/>
      <c r="N26" s="686"/>
      <c r="O26" s="686"/>
      <c r="P26" s="686"/>
      <c r="Q26" s="686"/>
      <c r="R26" s="686"/>
      <c r="S26" s="687"/>
      <c r="T26" s="687"/>
      <c r="U26" s="687"/>
      <c r="V26" s="687"/>
      <c r="W26" s="687"/>
      <c r="X26" s="687"/>
      <c r="Y26" s="687"/>
      <c r="Z26" s="687"/>
      <c r="AA26" s="687"/>
      <c r="AB26" s="687"/>
      <c r="AC26" s="687"/>
      <c r="AD26" s="687"/>
    </row>
    <row r="27" spans="1:36" ht="18" customHeight="1">
      <c r="A27" s="88"/>
      <c r="B27" s="686"/>
      <c r="C27" s="686"/>
      <c r="D27" s="686"/>
      <c r="E27" s="686"/>
      <c r="F27" s="686"/>
      <c r="G27" s="686"/>
      <c r="H27" s="686"/>
      <c r="I27" s="686"/>
      <c r="J27" s="686"/>
      <c r="K27" s="686"/>
      <c r="L27" s="686"/>
      <c r="M27" s="686"/>
      <c r="N27" s="686"/>
      <c r="O27" s="686"/>
      <c r="P27" s="686"/>
      <c r="Q27" s="686"/>
      <c r="R27" s="686"/>
      <c r="S27" s="687"/>
      <c r="T27" s="687"/>
      <c r="U27" s="687"/>
      <c r="V27" s="687"/>
      <c r="W27" s="687"/>
      <c r="X27" s="687"/>
      <c r="Y27" s="687"/>
      <c r="Z27" s="687"/>
      <c r="AA27" s="687"/>
      <c r="AB27" s="687"/>
      <c r="AC27" s="687"/>
      <c r="AD27" s="687"/>
      <c r="AJ27" s="306"/>
    </row>
    <row r="28" spans="1:30" ht="18" customHeight="1" thickBot="1">
      <c r="A28" s="88"/>
      <c r="B28" s="688"/>
      <c r="C28" s="688"/>
      <c r="D28" s="688"/>
      <c r="E28" s="688"/>
      <c r="F28" s="688"/>
      <c r="G28" s="688"/>
      <c r="H28" s="688"/>
      <c r="I28" s="688"/>
      <c r="J28" s="688"/>
      <c r="K28" s="688"/>
      <c r="L28" s="688"/>
      <c r="M28" s="688"/>
      <c r="N28" s="688"/>
      <c r="O28" s="688"/>
      <c r="P28" s="688"/>
      <c r="Q28" s="688"/>
      <c r="R28" s="688"/>
      <c r="S28" s="689"/>
      <c r="T28" s="689"/>
      <c r="U28" s="689"/>
      <c r="V28" s="689"/>
      <c r="W28" s="689"/>
      <c r="X28" s="689"/>
      <c r="Y28" s="689"/>
      <c r="Z28" s="689"/>
      <c r="AA28" s="689"/>
      <c r="AB28" s="689"/>
      <c r="AC28" s="689"/>
      <c r="AD28" s="689"/>
    </row>
    <row r="29" spans="1:36" ht="18" customHeight="1">
      <c r="A29" s="88"/>
      <c r="B29" s="676" t="s">
        <v>129</v>
      </c>
      <c r="C29" s="677"/>
      <c r="D29" s="677"/>
      <c r="E29" s="677"/>
      <c r="F29" s="677"/>
      <c r="G29" s="677"/>
      <c r="H29" s="677"/>
      <c r="I29" s="677"/>
      <c r="J29" s="677"/>
      <c r="K29" s="677"/>
      <c r="L29" s="677"/>
      <c r="M29" s="677"/>
      <c r="N29" s="677"/>
      <c r="O29" s="677"/>
      <c r="P29" s="677"/>
      <c r="Q29" s="677"/>
      <c r="R29" s="677"/>
      <c r="S29" s="680">
        <f>SUM(S9:X28)</f>
        <v>50000</v>
      </c>
      <c r="T29" s="681"/>
      <c r="U29" s="681"/>
      <c r="V29" s="681"/>
      <c r="W29" s="681"/>
      <c r="X29" s="682"/>
      <c r="Y29" s="680">
        <f>SUM(Y9:AD28)</f>
        <v>0</v>
      </c>
      <c r="Z29" s="681"/>
      <c r="AA29" s="681"/>
      <c r="AB29" s="681"/>
      <c r="AC29" s="681"/>
      <c r="AD29" s="682"/>
      <c r="AE29" s="90"/>
      <c r="AF29" s="90"/>
      <c r="AG29" s="90"/>
      <c r="AH29" s="90"/>
      <c r="AJ29" s="308">
        <f>S29-Y29</f>
        <v>50000</v>
      </c>
    </row>
    <row r="30" spans="1:34" ht="18" customHeight="1">
      <c r="A30" s="88"/>
      <c r="B30" s="678"/>
      <c r="C30" s="679"/>
      <c r="D30" s="679"/>
      <c r="E30" s="679"/>
      <c r="F30" s="679"/>
      <c r="G30" s="679"/>
      <c r="H30" s="679"/>
      <c r="I30" s="679"/>
      <c r="J30" s="679"/>
      <c r="K30" s="679"/>
      <c r="L30" s="679"/>
      <c r="M30" s="679"/>
      <c r="N30" s="679"/>
      <c r="O30" s="679"/>
      <c r="P30" s="679"/>
      <c r="Q30" s="679"/>
      <c r="R30" s="679"/>
      <c r="S30" s="683"/>
      <c r="T30" s="684"/>
      <c r="U30" s="684"/>
      <c r="V30" s="684"/>
      <c r="W30" s="684"/>
      <c r="X30" s="685"/>
      <c r="Y30" s="683"/>
      <c r="Z30" s="684"/>
      <c r="AA30" s="684"/>
      <c r="AB30" s="684"/>
      <c r="AC30" s="684"/>
      <c r="AD30" s="685"/>
      <c r="AE30" s="90"/>
      <c r="AF30" s="90"/>
      <c r="AG30" s="90"/>
      <c r="AH30" s="90"/>
    </row>
    <row r="31" ht="18" customHeight="1">
      <c r="B31" s="28" t="s">
        <v>302</v>
      </c>
    </row>
    <row r="32" ht="18" customHeight="1">
      <c r="B32" s="28" t="s">
        <v>303</v>
      </c>
    </row>
    <row r="33" spans="1:34" ht="18" customHeight="1">
      <c r="A33" s="91"/>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row>
  </sheetData>
  <sheetProtection/>
  <mergeCells count="59">
    <mergeCell ref="B4:AH4"/>
    <mergeCell ref="B6:D8"/>
    <mergeCell ref="E6:I8"/>
    <mergeCell ref="J6:R8"/>
    <mergeCell ref="S6:X8"/>
    <mergeCell ref="S9:X10"/>
    <mergeCell ref="Y9:AD10"/>
    <mergeCell ref="Y6:AD8"/>
    <mergeCell ref="E9:I10"/>
    <mergeCell ref="J9:R10"/>
    <mergeCell ref="B13:D14"/>
    <mergeCell ref="E13:I14"/>
    <mergeCell ref="J13:R14"/>
    <mergeCell ref="S13:X14"/>
    <mergeCell ref="Y13:AD14"/>
    <mergeCell ref="B9:D10"/>
    <mergeCell ref="B11:D12"/>
    <mergeCell ref="E11:I12"/>
    <mergeCell ref="J11:R12"/>
    <mergeCell ref="J19:R20"/>
    <mergeCell ref="S19:X20"/>
    <mergeCell ref="Y19:AD20"/>
    <mergeCell ref="S11:X12"/>
    <mergeCell ref="B15:D16"/>
    <mergeCell ref="E15:I16"/>
    <mergeCell ref="J15:R16"/>
    <mergeCell ref="S15:X16"/>
    <mergeCell ref="Y15:AD16"/>
    <mergeCell ref="Y11:AD12"/>
    <mergeCell ref="J23:R24"/>
    <mergeCell ref="S23:X24"/>
    <mergeCell ref="Y23:AD24"/>
    <mergeCell ref="B17:D18"/>
    <mergeCell ref="E17:I18"/>
    <mergeCell ref="J17:R18"/>
    <mergeCell ref="S17:X18"/>
    <mergeCell ref="Y17:AD18"/>
    <mergeCell ref="B19:D20"/>
    <mergeCell ref="E19:I20"/>
    <mergeCell ref="J27:R28"/>
    <mergeCell ref="S27:X28"/>
    <mergeCell ref="Y27:AD28"/>
    <mergeCell ref="B21:D22"/>
    <mergeCell ref="E21:I22"/>
    <mergeCell ref="J21:R22"/>
    <mergeCell ref="S21:X22"/>
    <mergeCell ref="Y21:AD22"/>
    <mergeCell ref="B23:D24"/>
    <mergeCell ref="E23:I24"/>
    <mergeCell ref="B29:R30"/>
    <mergeCell ref="S29:X30"/>
    <mergeCell ref="Y29:AD30"/>
    <mergeCell ref="B25:D26"/>
    <mergeCell ref="E25:I26"/>
    <mergeCell ref="J25:R26"/>
    <mergeCell ref="S25:X26"/>
    <mergeCell ref="Y25:AD26"/>
    <mergeCell ref="B27:D28"/>
    <mergeCell ref="E27:I28"/>
  </mergeCells>
  <conditionalFormatting sqref="A1:IV65536">
    <cfRule type="expression" priority="1" dxfId="30">
      <formula>CELL("protect",A1)=0</formula>
    </cfRule>
  </conditionalFormatting>
  <dataValidations count="1">
    <dataValidation allowBlank="1" showInputMessage="1" showErrorMessage="1" imeMode="disabled" sqref="N39:P58 V11:V30 N11:P30 V39:V58"/>
  </dataValidations>
  <printOptions/>
  <pageMargins left="0.7" right="0.7" top="0.75" bottom="0.75" header="0.3" footer="0.3"/>
  <pageSetup horizontalDpi="600" verticalDpi="600" orientation="portrait" paperSize="9" scale="74" r:id="rId2"/>
  <drawing r:id="rId1"/>
</worksheet>
</file>

<file path=xl/worksheets/sheet7.xml><?xml version="1.0" encoding="utf-8"?>
<worksheet xmlns="http://schemas.openxmlformats.org/spreadsheetml/2006/main" xmlns:r="http://schemas.openxmlformats.org/officeDocument/2006/relationships">
  <sheetPr>
    <tabColor rgb="FF0070C0"/>
  </sheetPr>
  <dimension ref="A1:AZ45"/>
  <sheetViews>
    <sheetView showGridLines="0" view="pageBreakPreview" zoomScale="85" zoomScaleSheetLayoutView="85" zoomScalePageLayoutView="0" workbookViewId="0" topLeftCell="A1">
      <selection activeCell="A1" sqref="A1"/>
    </sheetView>
  </sheetViews>
  <sheetFormatPr defaultColWidth="9.00390625" defaultRowHeight="13.5"/>
  <cols>
    <col min="1" max="32" width="3.00390625" style="93" customWidth="1"/>
    <col min="33" max="33" width="2.75390625" style="93" customWidth="1"/>
    <col min="34" max="37" width="3.00390625" style="93" customWidth="1"/>
    <col min="38" max="38" width="2.50390625" style="93" customWidth="1"/>
    <col min="39" max="41" width="3.00390625" style="93" customWidth="1"/>
    <col min="42" max="43" width="3.00390625" style="93" hidden="1" customWidth="1"/>
    <col min="44" max="50" width="3.00390625" style="93" customWidth="1"/>
    <col min="51" max="16384" width="9.00390625" style="93" customWidth="1"/>
  </cols>
  <sheetData>
    <row r="1" spans="42:43" ht="23.25" customHeight="1">
      <c r="AP1" s="93" t="s">
        <v>133</v>
      </c>
      <c r="AQ1" s="93" t="s">
        <v>134</v>
      </c>
    </row>
    <row r="2" spans="1:39" ht="23.25" customHeight="1">
      <c r="A2" s="730" t="s">
        <v>149</v>
      </c>
      <c r="B2" s="731"/>
      <c r="C2" s="731"/>
      <c r="D2" s="731"/>
      <c r="E2" s="731"/>
      <c r="F2" s="731"/>
      <c r="G2" s="731"/>
      <c r="H2" s="731"/>
      <c r="I2" s="731"/>
      <c r="J2" s="731"/>
      <c r="K2" s="731"/>
      <c r="L2" s="731"/>
      <c r="M2" s="731"/>
      <c r="N2" s="731"/>
      <c r="O2" s="731"/>
      <c r="P2" s="731"/>
      <c r="Q2" s="731"/>
      <c r="R2" s="731"/>
      <c r="S2" s="731"/>
      <c r="T2" s="731"/>
      <c r="U2" s="731"/>
      <c r="V2" s="731"/>
      <c r="W2" s="731"/>
      <c r="X2" s="731"/>
      <c r="Y2" s="731"/>
      <c r="Z2" s="731"/>
      <c r="AA2" s="731"/>
      <c r="AB2" s="731"/>
      <c r="AC2" s="731"/>
      <c r="AD2" s="731"/>
      <c r="AE2" s="731"/>
      <c r="AF2" s="731"/>
      <c r="AG2" s="731"/>
      <c r="AH2" s="731"/>
      <c r="AI2" s="731"/>
      <c r="AJ2" s="731"/>
      <c r="AK2" s="731"/>
      <c r="AL2" s="731"/>
      <c r="AM2" s="731"/>
    </row>
    <row r="3" spans="1:38" ht="23.25" customHeight="1">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5"/>
    </row>
    <row r="4" spans="1:39" ht="23.25" customHeight="1" thickBot="1">
      <c r="A4" s="96"/>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7" t="s">
        <v>202</v>
      </c>
      <c r="AH4" s="732">
        <v>5</v>
      </c>
      <c r="AI4" s="732"/>
      <c r="AJ4" s="93" t="s">
        <v>4</v>
      </c>
      <c r="AK4" s="733"/>
      <c r="AL4" s="733"/>
      <c r="AM4" s="93" t="s">
        <v>2</v>
      </c>
    </row>
    <row r="5" spans="2:39" ht="23.25" customHeight="1">
      <c r="B5" s="98"/>
      <c r="C5" s="98"/>
      <c r="D5" s="98"/>
      <c r="E5" s="98"/>
      <c r="F5" s="98"/>
      <c r="G5" s="98"/>
      <c r="H5" s="98"/>
      <c r="I5" s="98"/>
      <c r="J5" s="98"/>
      <c r="T5" s="734" t="s">
        <v>136</v>
      </c>
      <c r="U5" s="735"/>
      <c r="V5" s="735"/>
      <c r="W5" s="735"/>
      <c r="X5" s="735"/>
      <c r="Y5" s="735"/>
      <c r="Z5" s="736"/>
      <c r="AA5" s="737" t="s">
        <v>222</v>
      </c>
      <c r="AB5" s="737"/>
      <c r="AC5" s="737"/>
      <c r="AD5" s="737"/>
      <c r="AE5" s="737"/>
      <c r="AF5" s="737"/>
      <c r="AG5" s="737"/>
      <c r="AH5" s="737"/>
      <c r="AI5" s="737"/>
      <c r="AJ5" s="737"/>
      <c r="AK5" s="737"/>
      <c r="AL5" s="737"/>
      <c r="AM5" s="738"/>
    </row>
    <row r="6" spans="2:39" ht="23.25" customHeight="1">
      <c r="B6" s="98"/>
      <c r="C6" s="98"/>
      <c r="D6" s="98"/>
      <c r="E6" s="98"/>
      <c r="F6" s="98"/>
      <c r="G6" s="98"/>
      <c r="T6" s="739" t="s">
        <v>332</v>
      </c>
      <c r="U6" s="740"/>
      <c r="V6" s="740"/>
      <c r="W6" s="740"/>
      <c r="X6" s="740"/>
      <c r="Y6" s="740"/>
      <c r="Z6" s="741"/>
      <c r="AA6" s="742" t="str">
        <f>'実績報告書(区内)'!AD14</f>
        <v>〇〇保育園</v>
      </c>
      <c r="AB6" s="743"/>
      <c r="AC6" s="743"/>
      <c r="AD6" s="743"/>
      <c r="AE6" s="743"/>
      <c r="AF6" s="743"/>
      <c r="AG6" s="743"/>
      <c r="AH6" s="743"/>
      <c r="AI6" s="743"/>
      <c r="AJ6" s="743"/>
      <c r="AK6" s="743"/>
      <c r="AL6" s="743"/>
      <c r="AM6" s="744"/>
    </row>
    <row r="7" spans="2:39" ht="23.25" customHeight="1" thickBot="1">
      <c r="B7" s="98"/>
      <c r="C7" s="98"/>
      <c r="D7" s="98"/>
      <c r="E7" s="98"/>
      <c r="F7" s="98"/>
      <c r="G7" s="98"/>
      <c r="T7" s="745" t="s">
        <v>137</v>
      </c>
      <c r="U7" s="746"/>
      <c r="V7" s="746"/>
      <c r="W7" s="746"/>
      <c r="X7" s="746"/>
      <c r="Y7" s="746"/>
      <c r="Z7" s="747"/>
      <c r="AA7" s="748" t="s">
        <v>331</v>
      </c>
      <c r="AB7" s="749"/>
      <c r="AC7" s="749"/>
      <c r="AD7" s="749"/>
      <c r="AE7" s="749"/>
      <c r="AF7" s="749"/>
      <c r="AG7" s="749"/>
      <c r="AH7" s="749"/>
      <c r="AI7" s="749"/>
      <c r="AJ7" s="749"/>
      <c r="AK7" s="749"/>
      <c r="AL7" s="749"/>
      <c r="AM7" s="750"/>
    </row>
    <row r="8" spans="2:39" ht="23.25" customHeight="1">
      <c r="B8" s="98"/>
      <c r="C8" s="98"/>
      <c r="D8" s="98"/>
      <c r="E8" s="98"/>
      <c r="F8" s="98"/>
      <c r="G8" s="98"/>
      <c r="T8" s="99"/>
      <c r="U8" s="99"/>
      <c r="V8" s="99"/>
      <c r="W8" s="99"/>
      <c r="X8" s="99"/>
      <c r="Y8" s="99"/>
      <c r="Z8" s="99"/>
      <c r="AA8" s="100"/>
      <c r="AB8" s="100"/>
      <c r="AC8" s="100"/>
      <c r="AD8" s="100"/>
      <c r="AE8" s="100"/>
      <c r="AF8" s="100"/>
      <c r="AG8" s="100"/>
      <c r="AH8" s="100"/>
      <c r="AI8" s="100"/>
      <c r="AJ8" s="100"/>
      <c r="AK8" s="100"/>
      <c r="AL8" s="100"/>
      <c r="AM8" s="100"/>
    </row>
    <row r="9" spans="2:37" ht="23.25" customHeight="1">
      <c r="B9" s="98"/>
      <c r="C9" s="98"/>
      <c r="D9" s="98"/>
      <c r="E9" s="98"/>
      <c r="F9" s="98"/>
      <c r="G9" s="98"/>
      <c r="H9" s="121"/>
      <c r="I9" s="121"/>
      <c r="J9" s="121"/>
      <c r="K9" s="121"/>
      <c r="L9" s="121"/>
      <c r="M9" s="121"/>
      <c r="N9" s="98"/>
      <c r="O9" s="98"/>
      <c r="P9" s="98"/>
      <c r="Q9" s="98"/>
      <c r="R9" s="98"/>
      <c r="S9" s="121"/>
      <c r="T9" s="121"/>
      <c r="U9" s="121"/>
      <c r="V9" s="121"/>
      <c r="W9" s="121"/>
      <c r="X9" s="121"/>
      <c r="Y9" s="99"/>
      <c r="Z9" s="99"/>
      <c r="AA9" s="99"/>
      <c r="AB9" s="99"/>
      <c r="AC9" s="99"/>
      <c r="AD9" s="99"/>
      <c r="AE9" s="99"/>
      <c r="AF9" s="99"/>
      <c r="AG9" s="99"/>
      <c r="AH9" s="99"/>
      <c r="AI9" s="99"/>
      <c r="AJ9" s="99"/>
      <c r="AK9" s="99"/>
    </row>
    <row r="10" ht="23.25" customHeight="1" thickBot="1">
      <c r="A10" s="93" t="s">
        <v>138</v>
      </c>
    </row>
    <row r="11" spans="1:39" ht="23.25" customHeight="1" thickBot="1">
      <c r="A11" s="101" t="s">
        <v>36</v>
      </c>
      <c r="B11" s="102" t="s">
        <v>139</v>
      </c>
      <c r="C11" s="102"/>
      <c r="D11" s="102"/>
      <c r="E11" s="102"/>
      <c r="F11" s="102"/>
      <c r="G11" s="102"/>
      <c r="H11" s="102"/>
      <c r="I11" s="102"/>
      <c r="J11" s="102"/>
      <c r="K11" s="102"/>
      <c r="L11" s="102"/>
      <c r="M11" s="102"/>
      <c r="N11" s="102"/>
      <c r="O11" s="102"/>
      <c r="P11" s="102"/>
      <c r="Q11" s="102"/>
      <c r="R11" s="102"/>
      <c r="S11" s="102"/>
      <c r="T11" s="101"/>
      <c r="U11" s="102"/>
      <c r="V11" s="102"/>
      <c r="W11" s="102" t="s">
        <v>135</v>
      </c>
      <c r="X11" s="102"/>
      <c r="Y11" s="102"/>
      <c r="Z11" s="751">
        <v>4</v>
      </c>
      <c r="AA11" s="751"/>
      <c r="AB11" s="102" t="s">
        <v>1</v>
      </c>
      <c r="AC11" s="751" t="s">
        <v>140</v>
      </c>
      <c r="AD11" s="751"/>
      <c r="AE11" s="102" t="s">
        <v>202</v>
      </c>
      <c r="AF11" s="102"/>
      <c r="AG11" s="102"/>
      <c r="AH11" s="751">
        <v>3</v>
      </c>
      <c r="AI11" s="751"/>
      <c r="AJ11" s="102" t="s">
        <v>1</v>
      </c>
      <c r="AK11" s="102"/>
      <c r="AL11" s="102"/>
      <c r="AM11" s="103"/>
    </row>
    <row r="12" spans="1:39" ht="23.25" customHeight="1">
      <c r="A12" s="104" t="s">
        <v>150</v>
      </c>
      <c r="B12" s="105"/>
      <c r="C12" s="105"/>
      <c r="D12" s="105"/>
      <c r="E12" s="105"/>
      <c r="F12" s="105"/>
      <c r="G12" s="105"/>
      <c r="H12" s="105"/>
      <c r="I12" s="105"/>
      <c r="J12" s="105"/>
      <c r="K12" s="105"/>
      <c r="L12" s="105"/>
      <c r="M12" s="105"/>
      <c r="N12" s="105"/>
      <c r="O12" s="105"/>
      <c r="P12" s="105"/>
      <c r="Q12" s="105"/>
      <c r="R12" s="105"/>
      <c r="S12" s="105"/>
      <c r="T12" s="713"/>
      <c r="U12" s="714"/>
      <c r="V12" s="714"/>
      <c r="W12" s="714"/>
      <c r="X12" s="714"/>
      <c r="Y12" s="714"/>
      <c r="Z12" s="714"/>
      <c r="AA12" s="714"/>
      <c r="AB12" s="714"/>
      <c r="AC12" s="714"/>
      <c r="AD12" s="714"/>
      <c r="AE12" s="714"/>
      <c r="AF12" s="714"/>
      <c r="AG12" s="714"/>
      <c r="AH12" s="714"/>
      <c r="AI12" s="714"/>
      <c r="AJ12" s="714"/>
      <c r="AK12" s="714"/>
      <c r="AL12" s="714"/>
      <c r="AM12" s="715"/>
    </row>
    <row r="13" spans="1:39" ht="23.25" customHeight="1" thickBot="1">
      <c r="A13" s="106"/>
      <c r="B13" s="107" t="s">
        <v>37</v>
      </c>
      <c r="C13" s="107" t="s">
        <v>353</v>
      </c>
      <c r="D13" s="107"/>
      <c r="E13" s="107"/>
      <c r="F13" s="107"/>
      <c r="G13" s="107"/>
      <c r="H13" s="107"/>
      <c r="I13" s="107"/>
      <c r="J13" s="107"/>
      <c r="K13" s="107"/>
      <c r="L13" s="107"/>
      <c r="M13" s="107"/>
      <c r="N13" s="107"/>
      <c r="O13" s="107"/>
      <c r="P13" s="107"/>
      <c r="Q13" s="107"/>
      <c r="R13" s="107"/>
      <c r="S13" s="107"/>
      <c r="T13" s="720">
        <v>984000</v>
      </c>
      <c r="U13" s="721"/>
      <c r="V13" s="721"/>
      <c r="W13" s="721"/>
      <c r="X13" s="721"/>
      <c r="Y13" s="721"/>
      <c r="Z13" s="721"/>
      <c r="AA13" s="721"/>
      <c r="AB13" s="721"/>
      <c r="AC13" s="721"/>
      <c r="AD13" s="721"/>
      <c r="AE13" s="721"/>
      <c r="AF13" s="721"/>
      <c r="AG13" s="721"/>
      <c r="AH13" s="721"/>
      <c r="AI13" s="721"/>
      <c r="AJ13" s="721"/>
      <c r="AK13" s="721"/>
      <c r="AL13" s="721"/>
      <c r="AM13" s="722"/>
    </row>
    <row r="14" spans="1:39" ht="23.25" customHeight="1">
      <c r="A14" s="135" t="s">
        <v>206</v>
      </c>
      <c r="B14" s="105"/>
      <c r="C14" s="105"/>
      <c r="D14" s="105"/>
      <c r="E14" s="105"/>
      <c r="F14" s="105"/>
      <c r="G14" s="105"/>
      <c r="H14" s="105"/>
      <c r="I14" s="105"/>
      <c r="J14" s="105"/>
      <c r="K14" s="105"/>
      <c r="L14" s="105"/>
      <c r="M14" s="105"/>
      <c r="N14" s="105"/>
      <c r="O14" s="105"/>
      <c r="P14" s="105"/>
      <c r="Q14" s="105"/>
      <c r="R14" s="105"/>
      <c r="S14" s="105"/>
      <c r="T14" s="713"/>
      <c r="U14" s="714"/>
      <c r="V14" s="714"/>
      <c r="W14" s="714"/>
      <c r="X14" s="714"/>
      <c r="Y14" s="714"/>
      <c r="Z14" s="714"/>
      <c r="AA14" s="714"/>
      <c r="AB14" s="714"/>
      <c r="AC14" s="714"/>
      <c r="AD14" s="714"/>
      <c r="AE14" s="714"/>
      <c r="AF14" s="714"/>
      <c r="AG14" s="714"/>
      <c r="AH14" s="714"/>
      <c r="AI14" s="714"/>
      <c r="AJ14" s="714"/>
      <c r="AK14" s="714"/>
      <c r="AL14" s="714"/>
      <c r="AM14" s="715"/>
    </row>
    <row r="15" spans="1:39" ht="23.25" customHeight="1" thickBot="1">
      <c r="A15" s="106"/>
      <c r="B15" s="113" t="s">
        <v>38</v>
      </c>
      <c r="C15" s="107" t="s">
        <v>353</v>
      </c>
      <c r="D15" s="107"/>
      <c r="E15" s="107"/>
      <c r="F15" s="107"/>
      <c r="G15" s="107"/>
      <c r="H15" s="107"/>
      <c r="I15" s="107"/>
      <c r="J15" s="107"/>
      <c r="K15" s="107"/>
      <c r="L15" s="107"/>
      <c r="M15" s="107"/>
      <c r="N15" s="107"/>
      <c r="O15" s="107"/>
      <c r="P15" s="107"/>
      <c r="Q15" s="107"/>
      <c r="R15" s="107"/>
      <c r="S15" s="107"/>
      <c r="T15" s="720">
        <f>T13</f>
        <v>984000</v>
      </c>
      <c r="U15" s="721"/>
      <c r="V15" s="721"/>
      <c r="W15" s="721"/>
      <c r="X15" s="721"/>
      <c r="Y15" s="721"/>
      <c r="Z15" s="721"/>
      <c r="AA15" s="721"/>
      <c r="AB15" s="721"/>
      <c r="AC15" s="721"/>
      <c r="AD15" s="721"/>
      <c r="AE15" s="721"/>
      <c r="AF15" s="721"/>
      <c r="AG15" s="721"/>
      <c r="AH15" s="721"/>
      <c r="AI15" s="721"/>
      <c r="AJ15" s="721"/>
      <c r="AK15" s="721"/>
      <c r="AL15" s="721"/>
      <c r="AM15" s="722"/>
    </row>
    <row r="16" spans="1:39" s="123" customFormat="1" ht="23.25" customHeight="1" thickBot="1">
      <c r="A16" s="104" t="s">
        <v>39</v>
      </c>
      <c r="B16" s="105" t="s">
        <v>151</v>
      </c>
      <c r="C16" s="122"/>
      <c r="D16" s="122"/>
      <c r="E16" s="122"/>
      <c r="F16" s="122"/>
      <c r="G16" s="122"/>
      <c r="H16" s="122"/>
      <c r="I16" s="122"/>
      <c r="J16" s="122"/>
      <c r="K16" s="122"/>
      <c r="L16" s="122"/>
      <c r="M16" s="122"/>
      <c r="N16" s="122"/>
      <c r="O16" s="122"/>
      <c r="P16" s="122"/>
      <c r="Q16" s="122"/>
      <c r="R16" s="122"/>
      <c r="S16" s="122"/>
      <c r="T16" s="723">
        <f>T13+T15</f>
        <v>1968000</v>
      </c>
      <c r="U16" s="724"/>
      <c r="V16" s="724"/>
      <c r="W16" s="724"/>
      <c r="X16" s="724"/>
      <c r="Y16" s="724"/>
      <c r="Z16" s="724"/>
      <c r="AA16" s="724"/>
      <c r="AB16" s="724"/>
      <c r="AC16" s="724"/>
      <c r="AD16" s="724"/>
      <c r="AE16" s="724"/>
      <c r="AF16" s="724"/>
      <c r="AG16" s="724"/>
      <c r="AH16" s="724"/>
      <c r="AI16" s="724"/>
      <c r="AJ16" s="724"/>
      <c r="AK16" s="724"/>
      <c r="AL16" s="724"/>
      <c r="AM16" s="725"/>
    </row>
    <row r="17" spans="1:39" ht="23.25" customHeight="1">
      <c r="A17" s="752" t="s">
        <v>106</v>
      </c>
      <c r="B17" s="752" t="s">
        <v>152</v>
      </c>
      <c r="C17" s="752"/>
      <c r="D17" s="752"/>
      <c r="E17" s="752"/>
      <c r="F17" s="752"/>
      <c r="G17" s="752"/>
      <c r="H17" s="752"/>
      <c r="I17" s="752"/>
      <c r="J17" s="752"/>
      <c r="K17" s="752"/>
      <c r="L17" s="752"/>
      <c r="M17" s="752"/>
      <c r="N17" s="752"/>
      <c r="O17" s="752"/>
      <c r="P17" s="752"/>
      <c r="Q17" s="752"/>
      <c r="R17" s="752"/>
      <c r="S17" s="752"/>
      <c r="T17" s="752"/>
      <c r="U17" s="752"/>
      <c r="V17" s="752"/>
      <c r="W17" s="752"/>
      <c r="X17" s="752"/>
      <c r="Y17" s="752"/>
      <c r="Z17" s="752"/>
      <c r="AA17" s="752"/>
      <c r="AB17" s="752"/>
      <c r="AC17" s="752"/>
      <c r="AD17" s="752"/>
      <c r="AE17" s="752"/>
      <c r="AF17" s="752"/>
      <c r="AG17" s="752"/>
      <c r="AH17" s="752"/>
      <c r="AI17" s="752"/>
      <c r="AJ17" s="752"/>
      <c r="AK17" s="752"/>
      <c r="AL17" s="752"/>
      <c r="AM17" s="752"/>
    </row>
    <row r="18" spans="1:39" ht="23.25" customHeight="1">
      <c r="A18" s="753"/>
      <c r="B18" s="753"/>
      <c r="C18" s="753"/>
      <c r="D18" s="753"/>
      <c r="E18" s="753"/>
      <c r="F18" s="753"/>
      <c r="G18" s="753"/>
      <c r="H18" s="753"/>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row>
    <row r="19" spans="1:39" ht="23.25" customHeight="1">
      <c r="A19" s="110"/>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row>
    <row r="20" spans="1:39" ht="23.25" customHeight="1" thickBot="1">
      <c r="A20" s="93" t="s">
        <v>141</v>
      </c>
      <c r="J20" s="109"/>
      <c r="K20" s="109"/>
      <c r="L20" s="109"/>
      <c r="M20" s="109"/>
      <c r="N20" s="109"/>
      <c r="O20" s="109"/>
      <c r="P20" s="109"/>
      <c r="Q20" s="109"/>
      <c r="R20" s="109"/>
      <c r="S20" s="109"/>
      <c r="T20" s="109"/>
      <c r="U20" s="110"/>
      <c r="V20" s="110"/>
      <c r="W20" s="110"/>
      <c r="X20" s="110"/>
      <c r="Y20" s="110"/>
      <c r="Z20" s="110"/>
      <c r="AA20" s="110"/>
      <c r="AB20" s="110"/>
      <c r="AC20" s="110"/>
      <c r="AD20" s="110"/>
      <c r="AE20" s="110"/>
      <c r="AF20" s="110"/>
      <c r="AG20" s="110"/>
      <c r="AH20" s="110"/>
      <c r="AI20" s="110"/>
      <c r="AJ20" s="110"/>
      <c r="AK20" s="110"/>
      <c r="AL20" s="110"/>
      <c r="AM20" s="110"/>
    </row>
    <row r="21" spans="1:39" ht="23.25" customHeight="1">
      <c r="A21" s="136" t="s">
        <v>205</v>
      </c>
      <c r="B21" s="111"/>
      <c r="C21" s="111"/>
      <c r="D21" s="111"/>
      <c r="E21" s="111"/>
      <c r="F21" s="111"/>
      <c r="G21" s="111"/>
      <c r="H21" s="111"/>
      <c r="I21" s="111"/>
      <c r="J21" s="111"/>
      <c r="K21" s="111"/>
      <c r="L21" s="111"/>
      <c r="M21" s="111"/>
      <c r="N21" s="111"/>
      <c r="O21" s="111"/>
      <c r="P21" s="111"/>
      <c r="Q21" s="111"/>
      <c r="R21" s="111"/>
      <c r="S21" s="112"/>
      <c r="T21" s="754"/>
      <c r="U21" s="755"/>
      <c r="V21" s="755"/>
      <c r="W21" s="755"/>
      <c r="X21" s="755"/>
      <c r="Y21" s="755"/>
      <c r="Z21" s="755"/>
      <c r="AA21" s="755"/>
      <c r="AB21" s="755"/>
      <c r="AC21" s="755"/>
      <c r="AD21" s="755"/>
      <c r="AE21" s="755"/>
      <c r="AF21" s="755"/>
      <c r="AG21" s="755"/>
      <c r="AH21" s="755"/>
      <c r="AI21" s="755"/>
      <c r="AJ21" s="755"/>
      <c r="AK21" s="755"/>
      <c r="AL21" s="755"/>
      <c r="AM21" s="756"/>
    </row>
    <row r="22" spans="1:39" ht="23.25" customHeight="1">
      <c r="A22" s="130"/>
      <c r="B22" s="131" t="s">
        <v>36</v>
      </c>
      <c r="C22" s="131" t="s">
        <v>153</v>
      </c>
      <c r="D22" s="131"/>
      <c r="E22" s="131"/>
      <c r="F22" s="131"/>
      <c r="G22" s="131"/>
      <c r="H22" s="131"/>
      <c r="I22" s="131"/>
      <c r="J22" s="131"/>
      <c r="K22" s="131"/>
      <c r="L22" s="131"/>
      <c r="M22" s="131"/>
      <c r="N22" s="131"/>
      <c r="O22" s="131"/>
      <c r="P22" s="131"/>
      <c r="Q22" s="131"/>
      <c r="R22" s="131"/>
      <c r="S22" s="131"/>
      <c r="T22" s="757">
        <f>T23+T25</f>
        <v>934000</v>
      </c>
      <c r="U22" s="758"/>
      <c r="V22" s="758"/>
      <c r="W22" s="758"/>
      <c r="X22" s="758"/>
      <c r="Y22" s="758"/>
      <c r="Z22" s="758"/>
      <c r="AA22" s="758"/>
      <c r="AB22" s="758"/>
      <c r="AC22" s="758"/>
      <c r="AD22" s="758"/>
      <c r="AE22" s="758"/>
      <c r="AF22" s="758"/>
      <c r="AG22" s="758"/>
      <c r="AH22" s="758"/>
      <c r="AI22" s="758"/>
      <c r="AJ22" s="758"/>
      <c r="AK22" s="758"/>
      <c r="AL22" s="758"/>
      <c r="AM22" s="759"/>
    </row>
    <row r="23" spans="1:39" ht="23.25" customHeight="1">
      <c r="A23" s="130"/>
      <c r="B23" s="132"/>
      <c r="C23" s="132"/>
      <c r="D23" s="132"/>
      <c r="E23" s="132"/>
      <c r="F23" s="132"/>
      <c r="G23" s="132"/>
      <c r="H23" s="132"/>
      <c r="I23" s="132"/>
      <c r="J23" s="760" t="s">
        <v>203</v>
      </c>
      <c r="K23" s="761"/>
      <c r="L23" s="761"/>
      <c r="M23" s="761"/>
      <c r="N23" s="761"/>
      <c r="O23" s="761"/>
      <c r="P23" s="761"/>
      <c r="Q23" s="761"/>
      <c r="R23" s="761"/>
      <c r="S23" s="761"/>
      <c r="T23" s="727">
        <f>'処遇改善加算②'!G39</f>
        <v>784000</v>
      </c>
      <c r="U23" s="728"/>
      <c r="V23" s="728"/>
      <c r="W23" s="728"/>
      <c r="X23" s="728"/>
      <c r="Y23" s="728"/>
      <c r="Z23" s="728"/>
      <c r="AA23" s="728"/>
      <c r="AB23" s="728"/>
      <c r="AC23" s="728"/>
      <c r="AD23" s="728"/>
      <c r="AE23" s="728"/>
      <c r="AF23" s="728"/>
      <c r="AG23" s="728"/>
      <c r="AH23" s="728"/>
      <c r="AI23" s="728"/>
      <c r="AJ23" s="728"/>
      <c r="AK23" s="728"/>
      <c r="AL23" s="728"/>
      <c r="AM23" s="729"/>
    </row>
    <row r="24" spans="1:39" ht="23.25" customHeight="1">
      <c r="A24" s="130"/>
      <c r="B24" s="133"/>
      <c r="C24" s="133"/>
      <c r="D24" s="133"/>
      <c r="E24" s="133"/>
      <c r="F24" s="133"/>
      <c r="G24" s="133"/>
      <c r="H24" s="133"/>
      <c r="I24" s="133"/>
      <c r="J24" s="708" t="s">
        <v>204</v>
      </c>
      <c r="K24" s="709"/>
      <c r="L24" s="709"/>
      <c r="M24" s="709"/>
      <c r="N24" s="709"/>
      <c r="O24" s="709"/>
      <c r="P24" s="709"/>
      <c r="Q24" s="709"/>
      <c r="R24" s="709"/>
      <c r="S24" s="709"/>
      <c r="T24" s="710">
        <f>_xlfn.IFERROR(T23/T13,0)</f>
        <v>0.7967479674796748</v>
      </c>
      <c r="U24" s="711"/>
      <c r="V24" s="711"/>
      <c r="W24" s="711"/>
      <c r="X24" s="711"/>
      <c r="Y24" s="711"/>
      <c r="Z24" s="711"/>
      <c r="AA24" s="711"/>
      <c r="AB24" s="711"/>
      <c r="AC24" s="711"/>
      <c r="AD24" s="711"/>
      <c r="AE24" s="711"/>
      <c r="AF24" s="711"/>
      <c r="AG24" s="711"/>
      <c r="AH24" s="711"/>
      <c r="AI24" s="711"/>
      <c r="AJ24" s="711"/>
      <c r="AK24" s="711"/>
      <c r="AL24" s="711"/>
      <c r="AM24" s="712"/>
    </row>
    <row r="25" spans="1:39" ht="23.25" customHeight="1">
      <c r="A25" s="134"/>
      <c r="B25" s="140" t="s">
        <v>39</v>
      </c>
      <c r="C25" s="726" t="s">
        <v>142</v>
      </c>
      <c r="D25" s="726"/>
      <c r="E25" s="726"/>
      <c r="F25" s="726"/>
      <c r="G25" s="726"/>
      <c r="H25" s="726"/>
      <c r="I25" s="726"/>
      <c r="J25" s="726"/>
      <c r="K25" s="726"/>
      <c r="L25" s="726"/>
      <c r="M25" s="726"/>
      <c r="N25" s="726"/>
      <c r="O25" s="726"/>
      <c r="P25" s="726"/>
      <c r="Q25" s="726"/>
      <c r="R25" s="726"/>
      <c r="S25" s="726"/>
      <c r="T25" s="727">
        <f>'処遇改善加算②'!J39</f>
        <v>150000</v>
      </c>
      <c r="U25" s="728"/>
      <c r="V25" s="728"/>
      <c r="W25" s="728"/>
      <c r="X25" s="728"/>
      <c r="Y25" s="728"/>
      <c r="Z25" s="728"/>
      <c r="AA25" s="728"/>
      <c r="AB25" s="728"/>
      <c r="AC25" s="728"/>
      <c r="AD25" s="728"/>
      <c r="AE25" s="728"/>
      <c r="AF25" s="728"/>
      <c r="AG25" s="728"/>
      <c r="AH25" s="728"/>
      <c r="AI25" s="728"/>
      <c r="AJ25" s="728"/>
      <c r="AK25" s="728"/>
      <c r="AL25" s="728"/>
      <c r="AM25" s="729"/>
    </row>
    <row r="26" spans="1:39" ht="23.25" customHeight="1" thickBot="1">
      <c r="A26" s="139"/>
      <c r="B26" s="141" t="s">
        <v>89</v>
      </c>
      <c r="C26" s="716" t="s">
        <v>220</v>
      </c>
      <c r="D26" s="716"/>
      <c r="E26" s="716"/>
      <c r="F26" s="716"/>
      <c r="G26" s="716"/>
      <c r="H26" s="716"/>
      <c r="I26" s="716"/>
      <c r="J26" s="716"/>
      <c r="K26" s="716"/>
      <c r="L26" s="716"/>
      <c r="M26" s="716"/>
      <c r="N26" s="716"/>
      <c r="O26" s="716"/>
      <c r="P26" s="716"/>
      <c r="Q26" s="716"/>
      <c r="R26" s="716"/>
      <c r="S26" s="716"/>
      <c r="T26" s="717">
        <f>T13-T22</f>
        <v>50000</v>
      </c>
      <c r="U26" s="718"/>
      <c r="V26" s="718"/>
      <c r="W26" s="718"/>
      <c r="X26" s="718"/>
      <c r="Y26" s="718"/>
      <c r="Z26" s="718"/>
      <c r="AA26" s="718"/>
      <c r="AB26" s="718"/>
      <c r="AC26" s="718"/>
      <c r="AD26" s="718"/>
      <c r="AE26" s="718"/>
      <c r="AF26" s="718"/>
      <c r="AG26" s="718"/>
      <c r="AH26" s="718"/>
      <c r="AI26" s="718"/>
      <c r="AJ26" s="718"/>
      <c r="AK26" s="718"/>
      <c r="AL26" s="718"/>
      <c r="AM26" s="719"/>
    </row>
    <row r="27" spans="1:39" ht="23.25" customHeight="1">
      <c r="A27" s="138" t="s">
        <v>206</v>
      </c>
      <c r="B27" s="109"/>
      <c r="C27" s="109"/>
      <c r="D27" s="109"/>
      <c r="E27" s="109"/>
      <c r="F27" s="109"/>
      <c r="G27" s="109"/>
      <c r="H27" s="109"/>
      <c r="I27" s="109"/>
      <c r="J27" s="109"/>
      <c r="K27" s="109"/>
      <c r="L27" s="109"/>
      <c r="M27" s="109"/>
      <c r="N27" s="109"/>
      <c r="O27" s="109"/>
      <c r="P27" s="109"/>
      <c r="Q27" s="109"/>
      <c r="R27" s="109"/>
      <c r="S27" s="109"/>
      <c r="T27" s="762"/>
      <c r="U27" s="763"/>
      <c r="V27" s="763"/>
      <c r="W27" s="763"/>
      <c r="X27" s="763"/>
      <c r="Y27" s="763"/>
      <c r="Z27" s="763"/>
      <c r="AA27" s="763"/>
      <c r="AB27" s="763"/>
      <c r="AC27" s="763"/>
      <c r="AD27" s="763"/>
      <c r="AE27" s="763"/>
      <c r="AF27" s="763"/>
      <c r="AG27" s="763"/>
      <c r="AH27" s="763"/>
      <c r="AI27" s="763"/>
      <c r="AJ27" s="763"/>
      <c r="AK27" s="763"/>
      <c r="AL27" s="763"/>
      <c r="AM27" s="764"/>
    </row>
    <row r="28" spans="1:39" ht="23.25" customHeight="1">
      <c r="A28" s="106"/>
      <c r="B28" s="114" t="s">
        <v>40</v>
      </c>
      <c r="C28" s="114" t="s">
        <v>153</v>
      </c>
      <c r="D28" s="114"/>
      <c r="E28" s="114"/>
      <c r="F28" s="114"/>
      <c r="G28" s="114"/>
      <c r="H28" s="114"/>
      <c r="I28" s="114"/>
      <c r="J28" s="114"/>
      <c r="K28" s="114"/>
      <c r="L28" s="114"/>
      <c r="M28" s="114"/>
      <c r="N28" s="114"/>
      <c r="O28" s="114"/>
      <c r="P28" s="114"/>
      <c r="Q28" s="114"/>
      <c r="R28" s="114"/>
      <c r="S28" s="115"/>
      <c r="T28" s="765">
        <f>T29+T31</f>
        <v>914000</v>
      </c>
      <c r="U28" s="766"/>
      <c r="V28" s="766"/>
      <c r="W28" s="766"/>
      <c r="X28" s="766"/>
      <c r="Y28" s="766"/>
      <c r="Z28" s="766"/>
      <c r="AA28" s="766"/>
      <c r="AB28" s="766"/>
      <c r="AC28" s="766"/>
      <c r="AD28" s="766"/>
      <c r="AE28" s="766"/>
      <c r="AF28" s="766"/>
      <c r="AG28" s="766"/>
      <c r="AH28" s="766"/>
      <c r="AI28" s="766"/>
      <c r="AJ28" s="766"/>
      <c r="AK28" s="766"/>
      <c r="AL28" s="766"/>
      <c r="AM28" s="767"/>
    </row>
    <row r="29" spans="1:39" ht="23.25" customHeight="1">
      <c r="A29" s="106"/>
      <c r="B29" s="109"/>
      <c r="C29" s="109"/>
      <c r="D29" s="109"/>
      <c r="E29" s="109"/>
      <c r="F29" s="109"/>
      <c r="G29" s="109"/>
      <c r="H29" s="109"/>
      <c r="I29" s="109"/>
      <c r="J29" s="768" t="s">
        <v>214</v>
      </c>
      <c r="K29" s="769"/>
      <c r="L29" s="769"/>
      <c r="M29" s="769"/>
      <c r="N29" s="769"/>
      <c r="O29" s="769"/>
      <c r="P29" s="769"/>
      <c r="Q29" s="769"/>
      <c r="R29" s="769"/>
      <c r="S29" s="770"/>
      <c r="T29" s="727">
        <f>'処遇改善加算②'!K39</f>
        <v>774000</v>
      </c>
      <c r="U29" s="728"/>
      <c r="V29" s="728"/>
      <c r="W29" s="728"/>
      <c r="X29" s="728"/>
      <c r="Y29" s="728"/>
      <c r="Z29" s="728"/>
      <c r="AA29" s="728"/>
      <c r="AB29" s="728"/>
      <c r="AC29" s="728"/>
      <c r="AD29" s="728"/>
      <c r="AE29" s="728"/>
      <c r="AF29" s="728"/>
      <c r="AG29" s="728"/>
      <c r="AH29" s="728"/>
      <c r="AI29" s="728"/>
      <c r="AJ29" s="728"/>
      <c r="AK29" s="728"/>
      <c r="AL29" s="728"/>
      <c r="AM29" s="729"/>
    </row>
    <row r="30" spans="1:39" ht="23.25" customHeight="1">
      <c r="A30" s="106"/>
      <c r="B30" s="108"/>
      <c r="C30" s="108"/>
      <c r="D30" s="108"/>
      <c r="E30" s="108"/>
      <c r="F30" s="108"/>
      <c r="G30" s="108"/>
      <c r="H30" s="108"/>
      <c r="I30" s="108"/>
      <c r="J30" s="771" t="s">
        <v>215</v>
      </c>
      <c r="K30" s="772"/>
      <c r="L30" s="772"/>
      <c r="M30" s="772"/>
      <c r="N30" s="772"/>
      <c r="O30" s="772"/>
      <c r="P30" s="772"/>
      <c r="Q30" s="772"/>
      <c r="R30" s="772"/>
      <c r="S30" s="773"/>
      <c r="T30" s="774">
        <f>_xlfn.IFERROR(T29/T15,0)</f>
        <v>0.7865853658536586</v>
      </c>
      <c r="U30" s="711"/>
      <c r="V30" s="711"/>
      <c r="W30" s="711"/>
      <c r="X30" s="711"/>
      <c r="Y30" s="711"/>
      <c r="Z30" s="711"/>
      <c r="AA30" s="711"/>
      <c r="AB30" s="711"/>
      <c r="AC30" s="711"/>
      <c r="AD30" s="711"/>
      <c r="AE30" s="711"/>
      <c r="AF30" s="711"/>
      <c r="AG30" s="711"/>
      <c r="AH30" s="711"/>
      <c r="AI30" s="711"/>
      <c r="AJ30" s="711"/>
      <c r="AK30" s="711"/>
      <c r="AL30" s="711"/>
      <c r="AM30" s="712"/>
    </row>
    <row r="31" spans="1:39" ht="23.25" customHeight="1">
      <c r="A31" s="116"/>
      <c r="B31" s="142" t="s">
        <v>143</v>
      </c>
      <c r="C31" s="743" t="s">
        <v>142</v>
      </c>
      <c r="D31" s="743"/>
      <c r="E31" s="743"/>
      <c r="F31" s="743"/>
      <c r="G31" s="743"/>
      <c r="H31" s="743"/>
      <c r="I31" s="743"/>
      <c r="J31" s="743"/>
      <c r="K31" s="743"/>
      <c r="L31" s="743"/>
      <c r="M31" s="743"/>
      <c r="N31" s="743"/>
      <c r="O31" s="743"/>
      <c r="P31" s="743"/>
      <c r="Q31" s="743"/>
      <c r="R31" s="743"/>
      <c r="S31" s="744"/>
      <c r="T31" s="727">
        <f>'処遇改善加算②'!N39</f>
        <v>140000</v>
      </c>
      <c r="U31" s="728"/>
      <c r="V31" s="728"/>
      <c r="W31" s="728"/>
      <c r="X31" s="728"/>
      <c r="Y31" s="728"/>
      <c r="Z31" s="728"/>
      <c r="AA31" s="728"/>
      <c r="AB31" s="728"/>
      <c r="AC31" s="728"/>
      <c r="AD31" s="728"/>
      <c r="AE31" s="728"/>
      <c r="AF31" s="728"/>
      <c r="AG31" s="728"/>
      <c r="AH31" s="728"/>
      <c r="AI31" s="728"/>
      <c r="AJ31" s="728"/>
      <c r="AK31" s="728"/>
      <c r="AL31" s="728"/>
      <c r="AM31" s="729"/>
    </row>
    <row r="32" spans="1:39" ht="23.25" customHeight="1" thickBot="1">
      <c r="A32" s="137"/>
      <c r="B32" s="141" t="s">
        <v>144</v>
      </c>
      <c r="C32" s="716" t="s">
        <v>221</v>
      </c>
      <c r="D32" s="716"/>
      <c r="E32" s="716"/>
      <c r="F32" s="716"/>
      <c r="G32" s="716"/>
      <c r="H32" s="716"/>
      <c r="I32" s="716"/>
      <c r="J32" s="716"/>
      <c r="K32" s="716"/>
      <c r="L32" s="716"/>
      <c r="M32" s="716"/>
      <c r="N32" s="716"/>
      <c r="O32" s="716"/>
      <c r="P32" s="716"/>
      <c r="Q32" s="716"/>
      <c r="R32" s="716"/>
      <c r="S32" s="779"/>
      <c r="T32" s="717">
        <f>IF((T15-T28)&lt;=0,0,(T15-T28))</f>
        <v>70000</v>
      </c>
      <c r="U32" s="718"/>
      <c r="V32" s="718"/>
      <c r="W32" s="718"/>
      <c r="X32" s="718"/>
      <c r="Y32" s="718"/>
      <c r="Z32" s="718"/>
      <c r="AA32" s="718"/>
      <c r="AB32" s="718"/>
      <c r="AC32" s="718"/>
      <c r="AD32" s="718"/>
      <c r="AE32" s="718"/>
      <c r="AF32" s="718"/>
      <c r="AG32" s="718"/>
      <c r="AH32" s="718"/>
      <c r="AI32" s="718"/>
      <c r="AJ32" s="718"/>
      <c r="AK32" s="718"/>
      <c r="AL32" s="718"/>
      <c r="AM32" s="719"/>
    </row>
    <row r="33" spans="1:39" ht="23.25" customHeight="1" thickBot="1">
      <c r="A33" s="101" t="s">
        <v>145</v>
      </c>
      <c r="B33" s="775" t="s">
        <v>229</v>
      </c>
      <c r="C33" s="776"/>
      <c r="D33" s="776"/>
      <c r="E33" s="776"/>
      <c r="F33" s="776"/>
      <c r="G33" s="776"/>
      <c r="H33" s="776"/>
      <c r="I33" s="776"/>
      <c r="J33" s="776"/>
      <c r="K33" s="776"/>
      <c r="L33" s="776"/>
      <c r="M33" s="776"/>
      <c r="N33" s="776"/>
      <c r="O33" s="776"/>
      <c r="P33" s="776"/>
      <c r="Q33" s="776"/>
      <c r="R33" s="776"/>
      <c r="S33" s="777"/>
      <c r="T33" s="778">
        <f>T22+T28</f>
        <v>1848000</v>
      </c>
      <c r="U33" s="724"/>
      <c r="V33" s="724"/>
      <c r="W33" s="724"/>
      <c r="X33" s="724"/>
      <c r="Y33" s="724"/>
      <c r="Z33" s="724"/>
      <c r="AA33" s="724"/>
      <c r="AB33" s="724"/>
      <c r="AC33" s="724"/>
      <c r="AD33" s="724"/>
      <c r="AE33" s="724"/>
      <c r="AF33" s="724"/>
      <c r="AG33" s="724"/>
      <c r="AH33" s="724"/>
      <c r="AI33" s="724"/>
      <c r="AJ33" s="724"/>
      <c r="AK33" s="724"/>
      <c r="AL33" s="724"/>
      <c r="AM33" s="725"/>
    </row>
    <row r="34" spans="1:39" ht="23.25" customHeight="1">
      <c r="A34" s="780" t="s">
        <v>147</v>
      </c>
      <c r="B34" s="782" t="s">
        <v>146</v>
      </c>
      <c r="C34" s="783"/>
      <c r="D34" s="783"/>
      <c r="E34" s="783"/>
      <c r="F34" s="783"/>
      <c r="G34" s="783"/>
      <c r="H34" s="783"/>
      <c r="I34" s="783"/>
      <c r="J34" s="783"/>
      <c r="K34" s="783"/>
      <c r="L34" s="783"/>
      <c r="M34" s="783"/>
      <c r="N34" s="783"/>
      <c r="O34" s="783"/>
      <c r="P34" s="783"/>
      <c r="Q34" s="783"/>
      <c r="R34" s="783"/>
      <c r="S34" s="784"/>
      <c r="T34" s="787" t="s">
        <v>223</v>
      </c>
      <c r="U34" s="788"/>
      <c r="V34" s="788"/>
      <c r="W34" s="788"/>
      <c r="X34" s="788"/>
      <c r="Y34" s="788"/>
      <c r="Z34" s="788"/>
      <c r="AA34" s="788"/>
      <c r="AB34" s="788"/>
      <c r="AC34" s="788"/>
      <c r="AD34" s="788"/>
      <c r="AE34" s="788"/>
      <c r="AF34" s="788"/>
      <c r="AG34" s="788"/>
      <c r="AH34" s="788"/>
      <c r="AI34" s="788"/>
      <c r="AJ34" s="788"/>
      <c r="AK34" s="788"/>
      <c r="AL34" s="788"/>
      <c r="AM34" s="789"/>
    </row>
    <row r="35" spans="1:39" ht="23.25" customHeight="1" thickBot="1">
      <c r="A35" s="781"/>
      <c r="B35" s="785"/>
      <c r="C35" s="785"/>
      <c r="D35" s="785"/>
      <c r="E35" s="785"/>
      <c r="F35" s="785"/>
      <c r="G35" s="785"/>
      <c r="H35" s="785"/>
      <c r="I35" s="785"/>
      <c r="J35" s="785"/>
      <c r="K35" s="785"/>
      <c r="L35" s="785"/>
      <c r="M35" s="785"/>
      <c r="N35" s="785"/>
      <c r="O35" s="785"/>
      <c r="P35" s="785"/>
      <c r="Q35" s="785"/>
      <c r="R35" s="785"/>
      <c r="S35" s="786"/>
      <c r="T35" s="790"/>
      <c r="U35" s="790"/>
      <c r="V35" s="790"/>
      <c r="W35" s="790"/>
      <c r="X35" s="790"/>
      <c r="Y35" s="790"/>
      <c r="Z35" s="790"/>
      <c r="AA35" s="790"/>
      <c r="AB35" s="790"/>
      <c r="AC35" s="790"/>
      <c r="AD35" s="790"/>
      <c r="AE35" s="790"/>
      <c r="AF35" s="790"/>
      <c r="AG35" s="790"/>
      <c r="AH35" s="790"/>
      <c r="AI35" s="790"/>
      <c r="AJ35" s="790"/>
      <c r="AK35" s="790"/>
      <c r="AL35" s="790"/>
      <c r="AM35" s="791"/>
    </row>
    <row r="36" spans="1:39" ht="23.25" customHeight="1">
      <c r="A36" s="780" t="s">
        <v>198</v>
      </c>
      <c r="B36" s="782" t="s">
        <v>224</v>
      </c>
      <c r="C36" s="783"/>
      <c r="D36" s="783"/>
      <c r="E36" s="783"/>
      <c r="F36" s="783"/>
      <c r="G36" s="783"/>
      <c r="H36" s="783"/>
      <c r="I36" s="783"/>
      <c r="J36" s="783"/>
      <c r="K36" s="783"/>
      <c r="L36" s="783"/>
      <c r="M36" s="783"/>
      <c r="N36" s="783"/>
      <c r="O36" s="783"/>
      <c r="P36" s="783"/>
      <c r="Q36" s="783"/>
      <c r="R36" s="783"/>
      <c r="S36" s="784"/>
      <c r="T36" s="795">
        <f>SUM(T26+T32)</f>
        <v>120000</v>
      </c>
      <c r="U36" s="796"/>
      <c r="V36" s="796"/>
      <c r="W36" s="796"/>
      <c r="X36" s="796"/>
      <c r="Y36" s="796"/>
      <c r="Z36" s="796"/>
      <c r="AA36" s="796"/>
      <c r="AB36" s="796"/>
      <c r="AC36" s="796"/>
      <c r="AD36" s="796"/>
      <c r="AE36" s="796"/>
      <c r="AF36" s="796"/>
      <c r="AG36" s="796"/>
      <c r="AH36" s="796"/>
      <c r="AI36" s="796"/>
      <c r="AJ36" s="796"/>
      <c r="AK36" s="796"/>
      <c r="AL36" s="796"/>
      <c r="AM36" s="797"/>
    </row>
    <row r="37" spans="1:39" ht="23.25" customHeight="1" thickBot="1">
      <c r="A37" s="794"/>
      <c r="B37" s="785"/>
      <c r="C37" s="785"/>
      <c r="D37" s="785"/>
      <c r="E37" s="785"/>
      <c r="F37" s="785"/>
      <c r="G37" s="785"/>
      <c r="H37" s="785"/>
      <c r="I37" s="785"/>
      <c r="J37" s="785"/>
      <c r="K37" s="785"/>
      <c r="L37" s="785"/>
      <c r="M37" s="785"/>
      <c r="N37" s="785"/>
      <c r="O37" s="785"/>
      <c r="P37" s="785"/>
      <c r="Q37" s="785"/>
      <c r="R37" s="785"/>
      <c r="S37" s="786"/>
      <c r="T37" s="798"/>
      <c r="U37" s="798"/>
      <c r="V37" s="798"/>
      <c r="W37" s="798"/>
      <c r="X37" s="798"/>
      <c r="Y37" s="798"/>
      <c r="Z37" s="798"/>
      <c r="AA37" s="798"/>
      <c r="AB37" s="798"/>
      <c r="AC37" s="798"/>
      <c r="AD37" s="798"/>
      <c r="AE37" s="798"/>
      <c r="AF37" s="798"/>
      <c r="AG37" s="798"/>
      <c r="AH37" s="798"/>
      <c r="AI37" s="798"/>
      <c r="AJ37" s="798"/>
      <c r="AK37" s="798"/>
      <c r="AL37" s="798"/>
      <c r="AM37" s="799"/>
    </row>
    <row r="38" spans="1:39" ht="23.25" customHeight="1">
      <c r="A38" s="110"/>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row>
    <row r="39" spans="1:39" ht="23.25" customHeight="1">
      <c r="A39" s="109" t="s">
        <v>154</v>
      </c>
      <c r="B39" s="117"/>
      <c r="C39" s="117"/>
      <c r="D39" s="117"/>
      <c r="E39" s="117"/>
      <c r="F39" s="117"/>
      <c r="G39" s="117"/>
      <c r="H39" s="117"/>
      <c r="I39" s="117"/>
      <c r="J39" s="117"/>
      <c r="K39" s="117"/>
      <c r="L39" s="117"/>
      <c r="M39" s="117"/>
      <c r="N39" s="117"/>
      <c r="O39" s="117"/>
      <c r="P39" s="117"/>
      <c r="Q39" s="117"/>
      <c r="R39" s="117"/>
      <c r="S39" s="117"/>
      <c r="T39" s="118"/>
      <c r="U39" s="118"/>
      <c r="V39" s="118"/>
      <c r="W39" s="118"/>
      <c r="X39" s="118"/>
      <c r="Y39" s="118"/>
      <c r="Z39" s="118"/>
      <c r="AA39" s="118"/>
      <c r="AB39" s="118"/>
      <c r="AC39" s="118"/>
      <c r="AD39" s="118"/>
      <c r="AE39" s="118"/>
      <c r="AF39" s="118"/>
      <c r="AG39" s="118"/>
      <c r="AH39" s="118"/>
      <c r="AI39" s="118"/>
      <c r="AJ39" s="118"/>
      <c r="AK39" s="118"/>
      <c r="AL39" s="118"/>
      <c r="AM39" s="118"/>
    </row>
    <row r="40" spans="1:52" ht="23.25" customHeight="1">
      <c r="A40" s="109"/>
      <c r="B40" s="117"/>
      <c r="C40" s="117"/>
      <c r="D40" s="117"/>
      <c r="E40" s="117"/>
      <c r="F40" s="117"/>
      <c r="G40" s="117"/>
      <c r="H40" s="117"/>
      <c r="I40" s="117"/>
      <c r="J40" s="117"/>
      <c r="K40" s="117"/>
      <c r="L40" s="117"/>
      <c r="M40" s="117"/>
      <c r="N40" s="117"/>
      <c r="O40" s="117"/>
      <c r="P40" s="117"/>
      <c r="Q40" s="117"/>
      <c r="R40" s="117"/>
      <c r="S40" s="117"/>
      <c r="U40" s="118"/>
      <c r="V40" s="118"/>
      <c r="W40" s="118"/>
      <c r="X40" s="118"/>
      <c r="Y40" s="118"/>
      <c r="Z40" s="118"/>
      <c r="AA40" s="118"/>
      <c r="AB40" s="118"/>
      <c r="AC40" s="118"/>
      <c r="AD40" s="118"/>
      <c r="AE40" s="118"/>
      <c r="AF40" s="118"/>
      <c r="AG40" s="118"/>
      <c r="AH40" s="118"/>
      <c r="AI40" s="118"/>
      <c r="AJ40" s="118"/>
      <c r="AK40" s="118"/>
      <c r="AL40" s="118"/>
      <c r="AM40" s="118"/>
      <c r="AZ40" s="118"/>
    </row>
    <row r="41" ht="23.25" customHeight="1">
      <c r="A41" s="93" t="s">
        <v>148</v>
      </c>
    </row>
    <row r="42" ht="23.25" customHeight="1"/>
    <row r="43" spans="22:30" ht="23.25" customHeight="1">
      <c r="V43" s="119" t="s">
        <v>207</v>
      </c>
      <c r="W43" s="120"/>
      <c r="X43" s="120"/>
      <c r="Y43" s="800">
        <v>5</v>
      </c>
      <c r="Z43" s="800"/>
      <c r="AA43" s="120" t="s">
        <v>4</v>
      </c>
      <c r="AB43" s="801"/>
      <c r="AC43" s="801"/>
      <c r="AD43" s="93" t="s">
        <v>2</v>
      </c>
    </row>
    <row r="44" spans="24:39" ht="23.25" customHeight="1">
      <c r="X44" s="802" t="s">
        <v>122</v>
      </c>
      <c r="Y44" s="802"/>
      <c r="Z44" s="802"/>
      <c r="AA44" s="802"/>
      <c r="AB44" s="802"/>
      <c r="AC44" s="802"/>
      <c r="AD44" s="803" t="str">
        <f>'実績報告書(区内)'!AD9</f>
        <v>株式会社〇〇〇〇</v>
      </c>
      <c r="AE44" s="803"/>
      <c r="AF44" s="803"/>
      <c r="AG44" s="803"/>
      <c r="AH44" s="803"/>
      <c r="AI44" s="803"/>
      <c r="AJ44" s="803"/>
      <c r="AK44" s="803"/>
      <c r="AL44" s="803"/>
      <c r="AM44" s="803"/>
    </row>
    <row r="45" spans="24:39" ht="23.25" customHeight="1">
      <c r="X45" s="792" t="s">
        <v>123</v>
      </c>
      <c r="Y45" s="792"/>
      <c r="Z45" s="792"/>
      <c r="AA45" s="792"/>
      <c r="AB45" s="792"/>
      <c r="AC45" s="792"/>
      <c r="AD45" s="793" t="str">
        <f>'実績報告書(区内)'!AD18</f>
        <v>代表取締役〇〇〇〇</v>
      </c>
      <c r="AE45" s="793"/>
      <c r="AF45" s="793"/>
      <c r="AG45" s="793"/>
      <c r="AH45" s="793"/>
      <c r="AI45" s="793"/>
      <c r="AJ45" s="793"/>
      <c r="AK45" s="793"/>
      <c r="AL45" s="793"/>
      <c r="AM45" s="793"/>
    </row>
    <row r="46" ht="15"/>
    <row r="47" ht="15"/>
  </sheetData>
  <sheetProtection/>
  <mergeCells count="53">
    <mergeCell ref="X45:AC45"/>
    <mergeCell ref="AD45:AM45"/>
    <mergeCell ref="A36:A37"/>
    <mergeCell ref="B36:S37"/>
    <mergeCell ref="T36:AM37"/>
    <mergeCell ref="Y43:Z43"/>
    <mergeCell ref="AB43:AC43"/>
    <mergeCell ref="X44:AC44"/>
    <mergeCell ref="AD44:AM44"/>
    <mergeCell ref="C31:S31"/>
    <mergeCell ref="T31:AM31"/>
    <mergeCell ref="B33:S33"/>
    <mergeCell ref="T33:AM33"/>
    <mergeCell ref="C32:S32"/>
    <mergeCell ref="A34:A35"/>
    <mergeCell ref="B34:S35"/>
    <mergeCell ref="T34:AM35"/>
    <mergeCell ref="T32:AM32"/>
    <mergeCell ref="T27:AM27"/>
    <mergeCell ref="T28:AM28"/>
    <mergeCell ref="J29:S29"/>
    <mergeCell ref="T29:AM29"/>
    <mergeCell ref="J30:S30"/>
    <mergeCell ref="T30:AM30"/>
    <mergeCell ref="A17:A18"/>
    <mergeCell ref="B17:AM18"/>
    <mergeCell ref="T21:AM21"/>
    <mergeCell ref="T23:AM23"/>
    <mergeCell ref="T22:AM22"/>
    <mergeCell ref="J23:S23"/>
    <mergeCell ref="T7:Z7"/>
    <mergeCell ref="AA7:AM7"/>
    <mergeCell ref="Z11:AA11"/>
    <mergeCell ref="AC11:AD11"/>
    <mergeCell ref="AH11:AI11"/>
    <mergeCell ref="T13:AM13"/>
    <mergeCell ref="A2:AM2"/>
    <mergeCell ref="AH4:AI4"/>
    <mergeCell ref="AK4:AL4"/>
    <mergeCell ref="T5:Z5"/>
    <mergeCell ref="AA5:AM5"/>
    <mergeCell ref="T6:Z6"/>
    <mergeCell ref="AA6:AM6"/>
    <mergeCell ref="J24:S24"/>
    <mergeCell ref="T24:AM24"/>
    <mergeCell ref="T12:AM12"/>
    <mergeCell ref="T14:AM14"/>
    <mergeCell ref="C26:S26"/>
    <mergeCell ref="T26:AM26"/>
    <mergeCell ref="T15:AM15"/>
    <mergeCell ref="T16:AM16"/>
    <mergeCell ref="C25:S25"/>
    <mergeCell ref="T25:AM25"/>
  </mergeCells>
  <conditionalFormatting sqref="AH4:AI4 AK4:AL4 AA5:AM7 Y43:Z43 AB43:AC43 AD44:AM45 AH11 AJ11">
    <cfRule type="containsBlanks" priority="6" dxfId="0">
      <formula>LEN(TRIM(Y4))=0</formula>
    </cfRule>
  </conditionalFormatting>
  <conditionalFormatting sqref="W11 Z11">
    <cfRule type="containsBlanks" priority="5" dxfId="0">
      <formula>LEN(TRIM(W11))=0</formula>
    </cfRule>
  </conditionalFormatting>
  <conditionalFormatting sqref="T13:AM13">
    <cfRule type="containsBlanks" priority="4" dxfId="0">
      <formula>LEN(TRIM(T13))=0</formula>
    </cfRule>
  </conditionalFormatting>
  <conditionalFormatting sqref="T15:AM15">
    <cfRule type="containsBlanks" priority="3" dxfId="0">
      <formula>LEN(TRIM(T15))=0</formula>
    </cfRule>
  </conditionalFormatting>
  <conditionalFormatting sqref="T34:AM34">
    <cfRule type="containsBlanks" priority="2" dxfId="0">
      <formula>LEN(TRIM(T34))=0</formula>
    </cfRule>
  </conditionalFormatting>
  <conditionalFormatting sqref="T36:AM36">
    <cfRule type="containsBlanks" priority="1" dxfId="0">
      <formula>LEN(TRIM(T36))=0</formula>
    </cfRule>
  </conditionalFormatting>
  <dataValidations count="2">
    <dataValidation type="list" allowBlank="1" showInputMessage="1" showErrorMessage="1" sqref="T34:AM35">
      <formula1>"周知している,周知していない"</formula1>
    </dataValidation>
    <dataValidation type="list" allowBlank="1" showInputMessage="1" showErrorMessage="1" sqref="T39:AM39 U40:AM40 AZ40">
      <formula1>"継続する,継続しない"</formula1>
    </dataValidation>
  </dataValidations>
  <printOptions/>
  <pageMargins left="0.7" right="0.7" top="0.75" bottom="0.75" header="0.3" footer="0.3"/>
  <pageSetup horizontalDpi="600" verticalDpi="600" orientation="portrait" paperSize="9" scale="77" r:id="rId4"/>
  <drawing r:id="rId3"/>
  <legacyDrawing r:id="rId2"/>
</worksheet>
</file>

<file path=xl/worksheets/sheet8.xml><?xml version="1.0" encoding="utf-8"?>
<worksheet xmlns="http://schemas.openxmlformats.org/spreadsheetml/2006/main" xmlns:r="http://schemas.openxmlformats.org/officeDocument/2006/relationships">
  <sheetPr>
    <tabColor rgb="FF0070C0"/>
  </sheetPr>
  <dimension ref="A1:AE52"/>
  <sheetViews>
    <sheetView view="pageBreakPreview" zoomScale="55" zoomScaleNormal="55" zoomScaleSheetLayoutView="55" workbookViewId="0" topLeftCell="A1">
      <selection activeCell="H13" sqref="H13"/>
    </sheetView>
  </sheetViews>
  <sheetFormatPr defaultColWidth="9.125" defaultRowHeight="13.5"/>
  <cols>
    <col min="1" max="1" width="5.375" style="273" customWidth="1"/>
    <col min="2" max="3" width="4.625" style="273" customWidth="1"/>
    <col min="4" max="6" width="15.00390625" style="273" customWidth="1"/>
    <col min="7" max="7" width="17.25390625" style="273" customWidth="1"/>
    <col min="8" max="14" width="15.75390625" style="273" customWidth="1"/>
    <col min="15" max="15" width="14.625" style="273" customWidth="1"/>
    <col min="16" max="28" width="12.875" style="273" customWidth="1"/>
    <col min="29" max="16384" width="9.125" style="273" customWidth="1"/>
  </cols>
  <sheetData>
    <row r="1" spans="1:21" ht="30" customHeight="1" thickBot="1">
      <c r="A1" s="272"/>
      <c r="T1" s="274"/>
      <c r="U1" s="274"/>
    </row>
    <row r="2" spans="1:31" ht="25.5" customHeight="1" thickBot="1">
      <c r="A2" s="275"/>
      <c r="T2" s="276"/>
      <c r="U2" s="277"/>
      <c r="V2" s="822" t="s">
        <v>155</v>
      </c>
      <c r="W2" s="823"/>
      <c r="X2" s="807" t="str">
        <f>'実績報告書(区内)'!AD9</f>
        <v>株式会社〇〇〇〇</v>
      </c>
      <c r="Y2" s="808"/>
      <c r="Z2" s="808"/>
      <c r="AA2" s="808" t="e">
        <f>'実績報告書(区内)'!AD14:AQ14</f>
        <v>#VALUE!</v>
      </c>
      <c r="AB2" s="808"/>
      <c r="AC2" s="808"/>
      <c r="AD2" s="809"/>
      <c r="AE2" s="278"/>
    </row>
    <row r="3" spans="1:31" ht="24.75" customHeight="1">
      <c r="A3" s="279" t="s">
        <v>156</v>
      </c>
      <c r="B3" s="280"/>
      <c r="C3" s="280"/>
      <c r="D3" s="280"/>
      <c r="E3" s="280"/>
      <c r="F3" s="280"/>
      <c r="G3" s="280"/>
      <c r="AC3" s="281"/>
      <c r="AD3" s="281"/>
      <c r="AE3" s="281"/>
    </row>
    <row r="4" spans="1:28" ht="10.5" customHeight="1" thickBot="1">
      <c r="A4" s="282"/>
      <c r="B4" s="282"/>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row>
    <row r="5" spans="1:30" ht="24" customHeight="1">
      <c r="A5" s="813" t="s">
        <v>157</v>
      </c>
      <c r="B5" s="815" t="s">
        <v>158</v>
      </c>
      <c r="C5" s="815"/>
      <c r="D5" s="815"/>
      <c r="E5" s="815" t="s">
        <v>159</v>
      </c>
      <c r="F5" s="815" t="s">
        <v>160</v>
      </c>
      <c r="G5" s="815" t="s">
        <v>352</v>
      </c>
      <c r="H5" s="815"/>
      <c r="I5" s="815"/>
      <c r="J5" s="815"/>
      <c r="K5" s="815" t="s">
        <v>206</v>
      </c>
      <c r="L5" s="815"/>
      <c r="M5" s="815"/>
      <c r="N5" s="815"/>
      <c r="O5" s="815" t="s">
        <v>360</v>
      </c>
      <c r="P5" s="815"/>
      <c r="Q5" s="815"/>
      <c r="R5" s="815"/>
      <c r="S5" s="815"/>
      <c r="T5" s="815"/>
      <c r="U5" s="815"/>
      <c r="V5" s="815"/>
      <c r="W5" s="815"/>
      <c r="X5" s="815"/>
      <c r="Y5" s="815"/>
      <c r="Z5" s="815"/>
      <c r="AA5" s="804"/>
      <c r="AB5" s="826" t="s">
        <v>161</v>
      </c>
      <c r="AC5" s="826"/>
      <c r="AD5" s="827"/>
    </row>
    <row r="6" spans="1:30" ht="30" customHeight="1">
      <c r="A6" s="814"/>
      <c r="B6" s="816"/>
      <c r="C6" s="816"/>
      <c r="D6" s="816"/>
      <c r="E6" s="817"/>
      <c r="F6" s="817"/>
      <c r="G6" s="818" t="s">
        <v>361</v>
      </c>
      <c r="H6" s="819"/>
      <c r="I6" s="819"/>
      <c r="J6" s="824" t="s">
        <v>362</v>
      </c>
      <c r="K6" s="818" t="s">
        <v>361</v>
      </c>
      <c r="L6" s="819"/>
      <c r="M6" s="819"/>
      <c r="N6" s="824" t="s">
        <v>162</v>
      </c>
      <c r="O6" s="816"/>
      <c r="P6" s="816"/>
      <c r="Q6" s="816"/>
      <c r="R6" s="816"/>
      <c r="S6" s="816"/>
      <c r="T6" s="816"/>
      <c r="U6" s="816"/>
      <c r="V6" s="816"/>
      <c r="W6" s="816"/>
      <c r="X6" s="816"/>
      <c r="Y6" s="816"/>
      <c r="Z6" s="816"/>
      <c r="AA6" s="805"/>
      <c r="AB6" s="828"/>
      <c r="AC6" s="828"/>
      <c r="AD6" s="829"/>
    </row>
    <row r="7" spans="1:30" ht="30" customHeight="1">
      <c r="A7" s="814"/>
      <c r="B7" s="816"/>
      <c r="C7" s="816"/>
      <c r="D7" s="816"/>
      <c r="E7" s="817"/>
      <c r="F7" s="817"/>
      <c r="G7" s="838" t="s">
        <v>172</v>
      </c>
      <c r="H7" s="820" t="s">
        <v>163</v>
      </c>
      <c r="I7" s="830" t="s">
        <v>164</v>
      </c>
      <c r="J7" s="824"/>
      <c r="K7" s="838" t="s">
        <v>172</v>
      </c>
      <c r="L7" s="820" t="s">
        <v>163</v>
      </c>
      <c r="M7" s="830" t="s">
        <v>164</v>
      </c>
      <c r="N7" s="824"/>
      <c r="O7" s="812" t="s">
        <v>350</v>
      </c>
      <c r="P7" s="812"/>
      <c r="Q7" s="812"/>
      <c r="R7" s="812"/>
      <c r="S7" s="812"/>
      <c r="T7" s="812"/>
      <c r="U7" s="812" t="s">
        <v>351</v>
      </c>
      <c r="V7" s="812"/>
      <c r="W7" s="812"/>
      <c r="X7" s="812"/>
      <c r="Y7" s="812"/>
      <c r="Z7" s="812"/>
      <c r="AA7" s="806"/>
      <c r="AB7" s="828"/>
      <c r="AC7" s="828"/>
      <c r="AD7" s="829"/>
    </row>
    <row r="8" spans="1:30" ht="30" customHeight="1">
      <c r="A8" s="814"/>
      <c r="B8" s="816"/>
      <c r="C8" s="816"/>
      <c r="D8" s="816"/>
      <c r="E8" s="817"/>
      <c r="F8" s="817"/>
      <c r="G8" s="839"/>
      <c r="H8" s="821"/>
      <c r="I8" s="831"/>
      <c r="J8" s="825"/>
      <c r="K8" s="839"/>
      <c r="L8" s="821"/>
      <c r="M8" s="831"/>
      <c r="N8" s="825"/>
      <c r="O8" s="283" t="s">
        <v>166</v>
      </c>
      <c r="P8" s="283" t="s">
        <v>167</v>
      </c>
      <c r="Q8" s="283" t="s">
        <v>168</v>
      </c>
      <c r="R8" s="283" t="s">
        <v>169</v>
      </c>
      <c r="S8" s="283" t="s">
        <v>170</v>
      </c>
      <c r="T8" s="283" t="s">
        <v>171</v>
      </c>
      <c r="U8" s="283" t="s">
        <v>208</v>
      </c>
      <c r="V8" s="283" t="s">
        <v>209</v>
      </c>
      <c r="W8" s="283" t="s">
        <v>210</v>
      </c>
      <c r="X8" s="283" t="s">
        <v>211</v>
      </c>
      <c r="Y8" s="283" t="s">
        <v>212</v>
      </c>
      <c r="Z8" s="283" t="s">
        <v>213</v>
      </c>
      <c r="AA8" s="283" t="s">
        <v>165</v>
      </c>
      <c r="AB8" s="828"/>
      <c r="AC8" s="828"/>
      <c r="AD8" s="829"/>
    </row>
    <row r="9" spans="1:30" ht="22.5" customHeight="1">
      <c r="A9" s="284">
        <v>1</v>
      </c>
      <c r="B9" s="834" t="s">
        <v>228</v>
      </c>
      <c r="C9" s="834"/>
      <c r="D9" s="834"/>
      <c r="E9" s="286" t="s">
        <v>339</v>
      </c>
      <c r="F9" s="286" t="s">
        <v>226</v>
      </c>
      <c r="G9" s="287">
        <f>SUM(O9:T9)</f>
        <v>0</v>
      </c>
      <c r="H9" s="287">
        <v>0</v>
      </c>
      <c r="I9" s="287">
        <v>0</v>
      </c>
      <c r="J9" s="840"/>
      <c r="K9" s="288">
        <f>SUM(U9:Z9)</f>
        <v>0</v>
      </c>
      <c r="L9" s="288">
        <f>SUM(P9:U9)</f>
        <v>0</v>
      </c>
      <c r="M9" s="288">
        <v>0</v>
      </c>
      <c r="N9" s="840"/>
      <c r="O9" s="288">
        <v>0</v>
      </c>
      <c r="P9" s="288">
        <v>0</v>
      </c>
      <c r="Q9" s="288">
        <v>0</v>
      </c>
      <c r="R9" s="288">
        <v>0</v>
      </c>
      <c r="S9" s="288">
        <v>0</v>
      </c>
      <c r="T9" s="288">
        <v>0</v>
      </c>
      <c r="U9" s="287">
        <v>0</v>
      </c>
      <c r="V9" s="287">
        <v>0</v>
      </c>
      <c r="W9" s="287">
        <v>0</v>
      </c>
      <c r="X9" s="287">
        <v>0</v>
      </c>
      <c r="Y9" s="287">
        <v>0</v>
      </c>
      <c r="Z9" s="287">
        <v>0</v>
      </c>
      <c r="AA9" s="288">
        <f>SUM(O9:Z9)/12</f>
        <v>0</v>
      </c>
      <c r="AB9" s="832" t="s">
        <v>338</v>
      </c>
      <c r="AC9" s="832"/>
      <c r="AD9" s="833"/>
    </row>
    <row r="10" spans="1:30" ht="22.5" customHeight="1">
      <c r="A10" s="284">
        <f>A9+1</f>
        <v>2</v>
      </c>
      <c r="B10" s="834" t="s">
        <v>228</v>
      </c>
      <c r="C10" s="834"/>
      <c r="D10" s="834"/>
      <c r="E10" s="286" t="s">
        <v>329</v>
      </c>
      <c r="F10" s="286" t="s">
        <v>226</v>
      </c>
      <c r="G10" s="287">
        <f>SUM(O10:T10)</f>
        <v>150000</v>
      </c>
      <c r="H10" s="287">
        <v>120000</v>
      </c>
      <c r="I10" s="287">
        <v>30000</v>
      </c>
      <c r="J10" s="840"/>
      <c r="K10" s="288">
        <f>SUM(U10:Z10)</f>
        <v>150000</v>
      </c>
      <c r="L10" s="287">
        <v>120000</v>
      </c>
      <c r="M10" s="287">
        <v>30000</v>
      </c>
      <c r="N10" s="840"/>
      <c r="O10" s="288">
        <v>20000</v>
      </c>
      <c r="P10" s="288">
        <v>20000</v>
      </c>
      <c r="Q10" s="288">
        <v>20000</v>
      </c>
      <c r="R10" s="288">
        <v>20000</v>
      </c>
      <c r="S10" s="288">
        <v>20000</v>
      </c>
      <c r="T10" s="288">
        <v>50000</v>
      </c>
      <c r="U10" s="288">
        <v>20000</v>
      </c>
      <c r="V10" s="288">
        <v>20000</v>
      </c>
      <c r="W10" s="288">
        <v>20000</v>
      </c>
      <c r="X10" s="288">
        <v>20000</v>
      </c>
      <c r="Y10" s="288">
        <v>20000</v>
      </c>
      <c r="Z10" s="288">
        <v>50000</v>
      </c>
      <c r="AA10" s="288">
        <f aca="true" t="shared" si="0" ref="AA10:AA20">SUM(O10:Z10)/12</f>
        <v>25000</v>
      </c>
      <c r="AB10" s="832"/>
      <c r="AC10" s="832"/>
      <c r="AD10" s="833"/>
    </row>
    <row r="11" spans="1:30" ht="22.5" customHeight="1">
      <c r="A11" s="284">
        <f aca="true" t="shared" si="1" ref="A11:A38">A10+1</f>
        <v>3</v>
      </c>
      <c r="B11" s="834" t="s">
        <v>228</v>
      </c>
      <c r="C11" s="834"/>
      <c r="D11" s="834"/>
      <c r="E11" s="286" t="s">
        <v>329</v>
      </c>
      <c r="F11" s="286" t="s">
        <v>226</v>
      </c>
      <c r="G11" s="287">
        <f>SUM(O11:T11)</f>
        <v>132000</v>
      </c>
      <c r="H11" s="287">
        <v>96000</v>
      </c>
      <c r="I11" s="287">
        <v>36000</v>
      </c>
      <c r="J11" s="840"/>
      <c r="K11" s="288">
        <f>SUM(U11:Z11)</f>
        <v>132000</v>
      </c>
      <c r="L11" s="287">
        <v>96000</v>
      </c>
      <c r="M11" s="287">
        <v>36000</v>
      </c>
      <c r="N11" s="840"/>
      <c r="O11" s="288">
        <v>16000</v>
      </c>
      <c r="P11" s="288">
        <v>16000</v>
      </c>
      <c r="Q11" s="288">
        <v>16000</v>
      </c>
      <c r="R11" s="288">
        <v>16000</v>
      </c>
      <c r="S11" s="288">
        <v>16000</v>
      </c>
      <c r="T11" s="288">
        <v>52000</v>
      </c>
      <c r="U11" s="288">
        <v>16000</v>
      </c>
      <c r="V11" s="288">
        <v>16000</v>
      </c>
      <c r="W11" s="288">
        <v>16000</v>
      </c>
      <c r="X11" s="288">
        <v>16000</v>
      </c>
      <c r="Y11" s="288">
        <v>16000</v>
      </c>
      <c r="Z11" s="288">
        <v>52000</v>
      </c>
      <c r="AA11" s="288">
        <f t="shared" si="0"/>
        <v>22000</v>
      </c>
      <c r="AB11" s="835"/>
      <c r="AC11" s="836"/>
      <c r="AD11" s="837"/>
    </row>
    <row r="12" spans="1:30" ht="22.5" customHeight="1">
      <c r="A12" s="284">
        <f t="shared" si="1"/>
        <v>4</v>
      </c>
      <c r="B12" s="834" t="s">
        <v>228</v>
      </c>
      <c r="C12" s="834"/>
      <c r="D12" s="834"/>
      <c r="E12" s="286" t="s">
        <v>329</v>
      </c>
      <c r="F12" s="286" t="s">
        <v>226</v>
      </c>
      <c r="G12" s="287">
        <f>SUM(O12:T12)</f>
        <v>100000</v>
      </c>
      <c r="H12" s="287">
        <v>90000</v>
      </c>
      <c r="I12" s="287">
        <v>10000</v>
      </c>
      <c r="J12" s="840"/>
      <c r="K12" s="288">
        <f aca="true" t="shared" si="2" ref="K12:K21">SUM(U12:Z12)</f>
        <v>100000</v>
      </c>
      <c r="L12" s="287">
        <v>90000</v>
      </c>
      <c r="M12" s="287">
        <v>10000</v>
      </c>
      <c r="N12" s="840"/>
      <c r="O12" s="288">
        <v>15000</v>
      </c>
      <c r="P12" s="288">
        <v>15000</v>
      </c>
      <c r="Q12" s="288">
        <v>15000</v>
      </c>
      <c r="R12" s="288">
        <v>15000</v>
      </c>
      <c r="S12" s="288">
        <v>15000</v>
      </c>
      <c r="T12" s="288">
        <v>25000</v>
      </c>
      <c r="U12" s="288">
        <v>15000</v>
      </c>
      <c r="V12" s="288">
        <v>15000</v>
      </c>
      <c r="W12" s="288">
        <v>15000</v>
      </c>
      <c r="X12" s="288">
        <v>15000</v>
      </c>
      <c r="Y12" s="288">
        <v>15000</v>
      </c>
      <c r="Z12" s="288">
        <v>25000</v>
      </c>
      <c r="AA12" s="288">
        <f t="shared" si="0"/>
        <v>16666.666666666668</v>
      </c>
      <c r="AB12" s="841"/>
      <c r="AC12" s="841"/>
      <c r="AD12" s="842"/>
    </row>
    <row r="13" spans="1:30" ht="22.5" customHeight="1">
      <c r="A13" s="284">
        <f t="shared" si="1"/>
        <v>5</v>
      </c>
      <c r="B13" s="834" t="s">
        <v>228</v>
      </c>
      <c r="C13" s="834"/>
      <c r="D13" s="834"/>
      <c r="E13" s="286" t="s">
        <v>329</v>
      </c>
      <c r="F13" s="286" t="s">
        <v>226</v>
      </c>
      <c r="G13" s="287">
        <f aca="true" t="shared" si="3" ref="G13:G19">SUM(O13:T13)</f>
        <v>105000</v>
      </c>
      <c r="H13" s="287">
        <v>75000</v>
      </c>
      <c r="I13" s="287">
        <v>30000</v>
      </c>
      <c r="J13" s="840"/>
      <c r="K13" s="288">
        <f t="shared" si="2"/>
        <v>105000</v>
      </c>
      <c r="L13" s="287">
        <v>75000</v>
      </c>
      <c r="M13" s="287">
        <v>30000</v>
      </c>
      <c r="N13" s="840"/>
      <c r="O13" s="288">
        <v>12500</v>
      </c>
      <c r="P13" s="288">
        <v>12500</v>
      </c>
      <c r="Q13" s="288">
        <v>12500</v>
      </c>
      <c r="R13" s="288">
        <v>12500</v>
      </c>
      <c r="S13" s="288">
        <v>12500</v>
      </c>
      <c r="T13" s="288">
        <v>42500</v>
      </c>
      <c r="U13" s="288">
        <v>12500</v>
      </c>
      <c r="V13" s="288">
        <v>12500</v>
      </c>
      <c r="W13" s="288">
        <v>12500</v>
      </c>
      <c r="X13" s="288">
        <v>12500</v>
      </c>
      <c r="Y13" s="288">
        <v>12500</v>
      </c>
      <c r="Z13" s="288">
        <v>42500</v>
      </c>
      <c r="AA13" s="288">
        <f t="shared" si="0"/>
        <v>17500</v>
      </c>
      <c r="AB13" s="832"/>
      <c r="AC13" s="832"/>
      <c r="AD13" s="833"/>
    </row>
    <row r="14" spans="1:30" ht="22.5" customHeight="1">
      <c r="A14" s="284">
        <f t="shared" si="1"/>
        <v>6</v>
      </c>
      <c r="B14" s="834" t="s">
        <v>228</v>
      </c>
      <c r="C14" s="834"/>
      <c r="D14" s="834"/>
      <c r="E14" s="286" t="s">
        <v>340</v>
      </c>
      <c r="F14" s="286" t="s">
        <v>226</v>
      </c>
      <c r="G14" s="287">
        <f t="shared" si="3"/>
        <v>87000</v>
      </c>
      <c r="H14" s="287">
        <v>87000</v>
      </c>
      <c r="I14" s="287">
        <v>0</v>
      </c>
      <c r="J14" s="840"/>
      <c r="K14" s="288">
        <f t="shared" si="2"/>
        <v>87000</v>
      </c>
      <c r="L14" s="287">
        <v>87000</v>
      </c>
      <c r="M14" s="287">
        <v>0</v>
      </c>
      <c r="N14" s="840"/>
      <c r="O14" s="288">
        <v>14500</v>
      </c>
      <c r="P14" s="288">
        <v>14500</v>
      </c>
      <c r="Q14" s="288">
        <v>14500</v>
      </c>
      <c r="R14" s="288">
        <v>14500</v>
      </c>
      <c r="S14" s="288">
        <v>14500</v>
      </c>
      <c r="T14" s="288">
        <v>14500</v>
      </c>
      <c r="U14" s="288">
        <v>14500</v>
      </c>
      <c r="V14" s="288">
        <v>14500</v>
      </c>
      <c r="W14" s="288">
        <v>14500</v>
      </c>
      <c r="X14" s="288">
        <v>14500</v>
      </c>
      <c r="Y14" s="288">
        <v>14500</v>
      </c>
      <c r="Z14" s="288">
        <v>14500</v>
      </c>
      <c r="AA14" s="288">
        <f t="shared" si="0"/>
        <v>14500</v>
      </c>
      <c r="AB14" s="832"/>
      <c r="AC14" s="832"/>
      <c r="AD14" s="833"/>
    </row>
    <row r="15" spans="1:30" ht="22.5" customHeight="1">
      <c r="A15" s="284">
        <f t="shared" si="1"/>
        <v>7</v>
      </c>
      <c r="B15" s="834" t="s">
        <v>228</v>
      </c>
      <c r="C15" s="834"/>
      <c r="D15" s="834"/>
      <c r="E15" s="286" t="s">
        <v>341</v>
      </c>
      <c r="F15" s="286" t="s">
        <v>226</v>
      </c>
      <c r="G15" s="287">
        <f t="shared" si="3"/>
        <v>30000</v>
      </c>
      <c r="H15" s="287">
        <v>30000</v>
      </c>
      <c r="I15" s="287">
        <v>0</v>
      </c>
      <c r="J15" s="840"/>
      <c r="K15" s="288">
        <f t="shared" si="2"/>
        <v>20000</v>
      </c>
      <c r="L15" s="287">
        <v>20000</v>
      </c>
      <c r="M15" s="287">
        <v>0</v>
      </c>
      <c r="N15" s="840"/>
      <c r="O15" s="288">
        <v>5000</v>
      </c>
      <c r="P15" s="288">
        <v>5000</v>
      </c>
      <c r="Q15" s="288">
        <v>5000</v>
      </c>
      <c r="R15" s="288">
        <v>5000</v>
      </c>
      <c r="S15" s="288">
        <v>5000</v>
      </c>
      <c r="T15" s="288">
        <v>5000</v>
      </c>
      <c r="U15" s="288">
        <v>5000</v>
      </c>
      <c r="V15" s="288">
        <v>5000</v>
      </c>
      <c r="W15" s="288">
        <v>5000</v>
      </c>
      <c r="X15" s="288">
        <v>5000</v>
      </c>
      <c r="Y15" s="288">
        <v>0</v>
      </c>
      <c r="Z15" s="288">
        <v>0</v>
      </c>
      <c r="AA15" s="288">
        <f>SUM(O15:Z15)/10</f>
        <v>5000</v>
      </c>
      <c r="AB15" s="832" t="s">
        <v>344</v>
      </c>
      <c r="AC15" s="832"/>
      <c r="AD15" s="833"/>
    </row>
    <row r="16" spans="1:30" ht="22.5" customHeight="1">
      <c r="A16" s="284">
        <f t="shared" si="1"/>
        <v>8</v>
      </c>
      <c r="B16" s="834" t="s">
        <v>228</v>
      </c>
      <c r="C16" s="834"/>
      <c r="D16" s="834"/>
      <c r="E16" s="286" t="s">
        <v>341</v>
      </c>
      <c r="F16" s="286" t="s">
        <v>227</v>
      </c>
      <c r="G16" s="287">
        <f t="shared" si="3"/>
        <v>30000</v>
      </c>
      <c r="H16" s="287">
        <v>30000</v>
      </c>
      <c r="I16" s="287">
        <v>0</v>
      </c>
      <c r="J16" s="840"/>
      <c r="K16" s="288">
        <f t="shared" si="2"/>
        <v>32000</v>
      </c>
      <c r="L16" s="287">
        <v>32000</v>
      </c>
      <c r="M16" s="287">
        <v>0</v>
      </c>
      <c r="N16" s="840"/>
      <c r="O16" s="288">
        <v>5000</v>
      </c>
      <c r="P16" s="288">
        <v>5000</v>
      </c>
      <c r="Q16" s="288">
        <v>5000</v>
      </c>
      <c r="R16" s="288">
        <v>5000</v>
      </c>
      <c r="S16" s="288">
        <v>5000</v>
      </c>
      <c r="T16" s="288">
        <v>5000</v>
      </c>
      <c r="U16" s="288">
        <v>5000</v>
      </c>
      <c r="V16" s="288">
        <v>5000</v>
      </c>
      <c r="W16" s="288">
        <v>5000</v>
      </c>
      <c r="X16" s="288">
        <v>5000</v>
      </c>
      <c r="Y16" s="288">
        <v>6000</v>
      </c>
      <c r="Z16" s="288">
        <v>6000</v>
      </c>
      <c r="AA16" s="288">
        <f t="shared" si="0"/>
        <v>5166.666666666667</v>
      </c>
      <c r="AB16" s="832" t="s">
        <v>345</v>
      </c>
      <c r="AC16" s="832"/>
      <c r="AD16" s="833"/>
    </row>
    <row r="17" spans="1:30" ht="22.5" customHeight="1">
      <c r="A17" s="284">
        <f t="shared" si="1"/>
        <v>9</v>
      </c>
      <c r="B17" s="834" t="s">
        <v>228</v>
      </c>
      <c r="C17" s="834"/>
      <c r="D17" s="834"/>
      <c r="E17" s="286" t="s">
        <v>329</v>
      </c>
      <c r="F17" s="286" t="s">
        <v>227</v>
      </c>
      <c r="G17" s="287">
        <f t="shared" si="3"/>
        <v>30000</v>
      </c>
      <c r="H17" s="287">
        <v>30000</v>
      </c>
      <c r="I17" s="287">
        <v>0</v>
      </c>
      <c r="J17" s="840"/>
      <c r="K17" s="288">
        <f t="shared" si="2"/>
        <v>32000</v>
      </c>
      <c r="L17" s="287">
        <v>32000</v>
      </c>
      <c r="M17" s="287">
        <v>0</v>
      </c>
      <c r="N17" s="840"/>
      <c r="O17" s="288">
        <v>5000</v>
      </c>
      <c r="P17" s="288">
        <v>5000</v>
      </c>
      <c r="Q17" s="288">
        <v>5000</v>
      </c>
      <c r="R17" s="288">
        <v>5000</v>
      </c>
      <c r="S17" s="288">
        <v>5000</v>
      </c>
      <c r="T17" s="288">
        <v>5000</v>
      </c>
      <c r="U17" s="288">
        <v>5000</v>
      </c>
      <c r="V17" s="288">
        <v>5000</v>
      </c>
      <c r="W17" s="288">
        <v>5000</v>
      </c>
      <c r="X17" s="288">
        <v>5000</v>
      </c>
      <c r="Y17" s="288">
        <v>6000</v>
      </c>
      <c r="Z17" s="288">
        <v>6000</v>
      </c>
      <c r="AA17" s="288">
        <f t="shared" si="0"/>
        <v>5166.666666666667</v>
      </c>
      <c r="AB17" s="832" t="s">
        <v>346</v>
      </c>
      <c r="AC17" s="832"/>
      <c r="AD17" s="833"/>
    </row>
    <row r="18" spans="1:30" ht="22.5" customHeight="1">
      <c r="A18" s="284">
        <f t="shared" si="1"/>
        <v>10</v>
      </c>
      <c r="B18" s="834" t="s">
        <v>228</v>
      </c>
      <c r="C18" s="834"/>
      <c r="D18" s="834"/>
      <c r="E18" s="286" t="s">
        <v>329</v>
      </c>
      <c r="F18" s="286" t="s">
        <v>227</v>
      </c>
      <c r="G18" s="287">
        <f t="shared" si="3"/>
        <v>30000</v>
      </c>
      <c r="H18" s="287">
        <v>30000</v>
      </c>
      <c r="I18" s="287">
        <v>0</v>
      </c>
      <c r="J18" s="840"/>
      <c r="K18" s="288">
        <f t="shared" si="2"/>
        <v>32000</v>
      </c>
      <c r="L18" s="287">
        <v>32000</v>
      </c>
      <c r="M18" s="287">
        <v>0</v>
      </c>
      <c r="N18" s="840"/>
      <c r="O18" s="288">
        <v>5000</v>
      </c>
      <c r="P18" s="288">
        <v>5000</v>
      </c>
      <c r="Q18" s="288">
        <v>5000</v>
      </c>
      <c r="R18" s="288">
        <v>5000</v>
      </c>
      <c r="S18" s="288">
        <v>5000</v>
      </c>
      <c r="T18" s="288">
        <v>5000</v>
      </c>
      <c r="U18" s="288">
        <v>5000</v>
      </c>
      <c r="V18" s="288">
        <v>5000</v>
      </c>
      <c r="W18" s="288">
        <v>5000</v>
      </c>
      <c r="X18" s="288">
        <v>5000</v>
      </c>
      <c r="Y18" s="288">
        <v>6000</v>
      </c>
      <c r="Z18" s="288">
        <v>6000</v>
      </c>
      <c r="AA18" s="288">
        <f t="shared" si="0"/>
        <v>5166.666666666667</v>
      </c>
      <c r="AB18" s="832" t="s">
        <v>347</v>
      </c>
      <c r="AC18" s="832"/>
      <c r="AD18" s="833"/>
    </row>
    <row r="19" spans="1:30" ht="22.5" customHeight="1">
      <c r="A19" s="284">
        <f t="shared" si="1"/>
        <v>11</v>
      </c>
      <c r="B19" s="834" t="s">
        <v>228</v>
      </c>
      <c r="C19" s="834"/>
      <c r="D19" s="834"/>
      <c r="E19" s="286" t="s">
        <v>342</v>
      </c>
      <c r="F19" s="286" t="s">
        <v>227</v>
      </c>
      <c r="G19" s="287">
        <f t="shared" si="3"/>
        <v>30000</v>
      </c>
      <c r="H19" s="287">
        <v>30000</v>
      </c>
      <c r="I19" s="287">
        <v>0</v>
      </c>
      <c r="J19" s="840"/>
      <c r="K19" s="288">
        <f t="shared" si="2"/>
        <v>32000</v>
      </c>
      <c r="L19" s="287">
        <v>32000</v>
      </c>
      <c r="M19" s="287">
        <v>0</v>
      </c>
      <c r="N19" s="840"/>
      <c r="O19" s="288">
        <v>5000</v>
      </c>
      <c r="P19" s="288">
        <v>5000</v>
      </c>
      <c r="Q19" s="288">
        <v>5000</v>
      </c>
      <c r="R19" s="288">
        <v>5000</v>
      </c>
      <c r="S19" s="288">
        <v>5000</v>
      </c>
      <c r="T19" s="288">
        <v>5000</v>
      </c>
      <c r="U19" s="288">
        <v>5000</v>
      </c>
      <c r="V19" s="288">
        <v>5000</v>
      </c>
      <c r="W19" s="288">
        <v>5000</v>
      </c>
      <c r="X19" s="288">
        <v>5000</v>
      </c>
      <c r="Y19" s="288">
        <v>6000</v>
      </c>
      <c r="Z19" s="288">
        <v>6000</v>
      </c>
      <c r="AA19" s="288">
        <f t="shared" si="0"/>
        <v>5166.666666666667</v>
      </c>
      <c r="AB19" s="832" t="s">
        <v>348</v>
      </c>
      <c r="AC19" s="832"/>
      <c r="AD19" s="833"/>
    </row>
    <row r="20" spans="1:30" ht="22.5" customHeight="1">
      <c r="A20" s="284">
        <f t="shared" si="1"/>
        <v>12</v>
      </c>
      <c r="B20" s="834" t="s">
        <v>228</v>
      </c>
      <c r="C20" s="834"/>
      <c r="D20" s="834"/>
      <c r="E20" s="286" t="s">
        <v>343</v>
      </c>
      <c r="F20" s="286" t="s">
        <v>227</v>
      </c>
      <c r="G20" s="287">
        <f>SUM(O20:T20)</f>
        <v>30000</v>
      </c>
      <c r="H20" s="287">
        <v>30000</v>
      </c>
      <c r="I20" s="287">
        <v>0</v>
      </c>
      <c r="J20" s="840"/>
      <c r="K20" s="288">
        <f t="shared" si="2"/>
        <v>32000</v>
      </c>
      <c r="L20" s="287">
        <v>32000</v>
      </c>
      <c r="M20" s="287">
        <v>0</v>
      </c>
      <c r="N20" s="840"/>
      <c r="O20" s="288">
        <v>5000</v>
      </c>
      <c r="P20" s="288">
        <v>5000</v>
      </c>
      <c r="Q20" s="288">
        <v>5000</v>
      </c>
      <c r="R20" s="288">
        <v>5000</v>
      </c>
      <c r="S20" s="288">
        <v>5000</v>
      </c>
      <c r="T20" s="288">
        <v>5000</v>
      </c>
      <c r="U20" s="288">
        <v>5000</v>
      </c>
      <c r="V20" s="288">
        <v>5000</v>
      </c>
      <c r="W20" s="288">
        <v>5000</v>
      </c>
      <c r="X20" s="288">
        <v>5000</v>
      </c>
      <c r="Y20" s="288">
        <v>6000</v>
      </c>
      <c r="Z20" s="288">
        <v>6000</v>
      </c>
      <c r="AA20" s="288">
        <f t="shared" si="0"/>
        <v>5166.666666666667</v>
      </c>
      <c r="AB20" s="832" t="s">
        <v>349</v>
      </c>
      <c r="AC20" s="832"/>
      <c r="AD20" s="833"/>
    </row>
    <row r="21" spans="1:30" ht="22.5" customHeight="1">
      <c r="A21" s="284">
        <f t="shared" si="1"/>
        <v>13</v>
      </c>
      <c r="B21" s="834" t="s">
        <v>228</v>
      </c>
      <c r="C21" s="834"/>
      <c r="D21" s="834"/>
      <c r="E21" s="286" t="s">
        <v>343</v>
      </c>
      <c r="F21" s="286" t="s">
        <v>227</v>
      </c>
      <c r="G21" s="287">
        <f>SUM(O21:T21)</f>
        <v>30000</v>
      </c>
      <c r="H21" s="287">
        <v>30000</v>
      </c>
      <c r="I21" s="287">
        <v>0</v>
      </c>
      <c r="J21" s="840"/>
      <c r="K21" s="288">
        <f t="shared" si="2"/>
        <v>20000</v>
      </c>
      <c r="L21" s="287">
        <v>30000</v>
      </c>
      <c r="M21" s="287">
        <v>0</v>
      </c>
      <c r="N21" s="840"/>
      <c r="O21" s="288">
        <v>5000</v>
      </c>
      <c r="P21" s="288">
        <v>5000</v>
      </c>
      <c r="Q21" s="288">
        <v>5000</v>
      </c>
      <c r="R21" s="288">
        <v>5000</v>
      </c>
      <c r="S21" s="288">
        <v>5000</v>
      </c>
      <c r="T21" s="288">
        <v>5000</v>
      </c>
      <c r="U21" s="288">
        <v>5000</v>
      </c>
      <c r="V21" s="288">
        <v>5000</v>
      </c>
      <c r="W21" s="288">
        <v>5000</v>
      </c>
      <c r="X21" s="288">
        <v>5000</v>
      </c>
      <c r="Y21" s="288"/>
      <c r="Z21" s="288"/>
      <c r="AA21" s="288">
        <f>SUM(O21:Z21)/10</f>
        <v>5000</v>
      </c>
      <c r="AB21" s="845" t="s">
        <v>354</v>
      </c>
      <c r="AC21" s="846"/>
      <c r="AD21" s="847"/>
    </row>
    <row r="22" spans="1:30" ht="22.5" customHeight="1">
      <c r="A22" s="284">
        <f t="shared" si="1"/>
        <v>14</v>
      </c>
      <c r="B22" s="850"/>
      <c r="C22" s="851"/>
      <c r="D22" s="852"/>
      <c r="E22" s="286"/>
      <c r="F22" s="286"/>
      <c r="G22" s="287"/>
      <c r="H22" s="287"/>
      <c r="I22" s="287"/>
      <c r="J22" s="840"/>
      <c r="K22" s="288"/>
      <c r="L22" s="288"/>
      <c r="M22" s="288"/>
      <c r="N22" s="840"/>
      <c r="O22" s="289"/>
      <c r="P22" s="289"/>
      <c r="Q22" s="289"/>
      <c r="R22" s="289"/>
      <c r="S22" s="289"/>
      <c r="T22" s="289"/>
      <c r="U22" s="289"/>
      <c r="V22" s="289"/>
      <c r="W22" s="289"/>
      <c r="X22" s="289"/>
      <c r="Y22" s="289"/>
      <c r="Z22" s="289"/>
      <c r="AA22" s="289"/>
      <c r="AB22" s="832"/>
      <c r="AC22" s="832"/>
      <c r="AD22" s="833"/>
    </row>
    <row r="23" spans="1:30" ht="22.5" customHeight="1">
      <c r="A23" s="284">
        <f t="shared" si="1"/>
        <v>15</v>
      </c>
      <c r="B23" s="834"/>
      <c r="C23" s="834"/>
      <c r="D23" s="834"/>
      <c r="E23" s="285"/>
      <c r="F23" s="285"/>
      <c r="G23" s="288"/>
      <c r="H23" s="288"/>
      <c r="I23" s="288"/>
      <c r="J23" s="840"/>
      <c r="K23" s="288"/>
      <c r="L23" s="288"/>
      <c r="M23" s="288"/>
      <c r="N23" s="840"/>
      <c r="O23" s="289"/>
      <c r="P23" s="289"/>
      <c r="Q23" s="289"/>
      <c r="R23" s="289"/>
      <c r="S23" s="289"/>
      <c r="T23" s="289"/>
      <c r="U23" s="289"/>
      <c r="V23" s="289"/>
      <c r="W23" s="289"/>
      <c r="X23" s="289"/>
      <c r="Y23" s="289"/>
      <c r="Z23" s="289"/>
      <c r="AA23" s="289"/>
      <c r="AB23" s="848"/>
      <c r="AC23" s="848"/>
      <c r="AD23" s="849"/>
    </row>
    <row r="24" spans="1:30" ht="22.5" customHeight="1">
      <c r="A24" s="284">
        <f t="shared" si="1"/>
        <v>16</v>
      </c>
      <c r="B24" s="834"/>
      <c r="C24" s="834"/>
      <c r="D24" s="834"/>
      <c r="E24" s="285"/>
      <c r="F24" s="285"/>
      <c r="G24" s="288"/>
      <c r="H24" s="288"/>
      <c r="I24" s="288"/>
      <c r="J24" s="840"/>
      <c r="K24" s="288"/>
      <c r="L24" s="288"/>
      <c r="M24" s="288"/>
      <c r="N24" s="840"/>
      <c r="O24" s="289"/>
      <c r="P24" s="289"/>
      <c r="Q24" s="289"/>
      <c r="R24" s="289"/>
      <c r="S24" s="289"/>
      <c r="T24" s="289"/>
      <c r="U24" s="289"/>
      <c r="V24" s="289"/>
      <c r="W24" s="289"/>
      <c r="X24" s="289"/>
      <c r="Y24" s="289"/>
      <c r="Z24" s="289"/>
      <c r="AA24" s="289"/>
      <c r="AB24" s="848"/>
      <c r="AC24" s="848"/>
      <c r="AD24" s="849"/>
    </row>
    <row r="25" spans="1:30" ht="22.5" customHeight="1">
      <c r="A25" s="284">
        <f t="shared" si="1"/>
        <v>17</v>
      </c>
      <c r="B25" s="834"/>
      <c r="C25" s="834"/>
      <c r="D25" s="834"/>
      <c r="E25" s="285"/>
      <c r="F25" s="285"/>
      <c r="G25" s="288"/>
      <c r="H25" s="288"/>
      <c r="I25" s="288"/>
      <c r="J25" s="840"/>
      <c r="K25" s="288"/>
      <c r="L25" s="288"/>
      <c r="M25" s="288"/>
      <c r="N25" s="840"/>
      <c r="O25" s="289"/>
      <c r="P25" s="289"/>
      <c r="Q25" s="289"/>
      <c r="R25" s="289"/>
      <c r="S25" s="289"/>
      <c r="T25" s="289"/>
      <c r="U25" s="289"/>
      <c r="V25" s="289"/>
      <c r="W25" s="289"/>
      <c r="X25" s="289"/>
      <c r="Y25" s="289"/>
      <c r="Z25" s="289"/>
      <c r="AA25" s="289"/>
      <c r="AB25" s="848"/>
      <c r="AC25" s="848"/>
      <c r="AD25" s="849"/>
    </row>
    <row r="26" spans="1:30" ht="22.5" customHeight="1">
      <c r="A26" s="284">
        <f t="shared" si="1"/>
        <v>18</v>
      </c>
      <c r="B26" s="834"/>
      <c r="C26" s="834"/>
      <c r="D26" s="834"/>
      <c r="E26" s="285"/>
      <c r="F26" s="285"/>
      <c r="G26" s="288"/>
      <c r="H26" s="288"/>
      <c r="I26" s="288"/>
      <c r="J26" s="840"/>
      <c r="K26" s="288"/>
      <c r="L26" s="288"/>
      <c r="M26" s="288"/>
      <c r="N26" s="840"/>
      <c r="O26" s="289"/>
      <c r="P26" s="289"/>
      <c r="Q26" s="289"/>
      <c r="R26" s="289"/>
      <c r="S26" s="289"/>
      <c r="T26" s="289"/>
      <c r="U26" s="289"/>
      <c r="V26" s="289"/>
      <c r="W26" s="289"/>
      <c r="X26" s="289"/>
      <c r="Y26" s="289"/>
      <c r="Z26" s="289"/>
      <c r="AA26" s="289"/>
      <c r="AB26" s="848"/>
      <c r="AC26" s="848"/>
      <c r="AD26" s="849"/>
    </row>
    <row r="27" spans="1:30" ht="22.5" customHeight="1">
      <c r="A27" s="284">
        <f t="shared" si="1"/>
        <v>19</v>
      </c>
      <c r="B27" s="834"/>
      <c r="C27" s="834"/>
      <c r="D27" s="834"/>
      <c r="E27" s="285"/>
      <c r="F27" s="285"/>
      <c r="G27" s="288"/>
      <c r="H27" s="288"/>
      <c r="I27" s="288"/>
      <c r="J27" s="840"/>
      <c r="K27" s="288"/>
      <c r="L27" s="288"/>
      <c r="M27" s="288"/>
      <c r="N27" s="840"/>
      <c r="O27" s="289"/>
      <c r="P27" s="289"/>
      <c r="Q27" s="289"/>
      <c r="R27" s="289"/>
      <c r="S27" s="289"/>
      <c r="T27" s="289"/>
      <c r="U27" s="289"/>
      <c r="V27" s="289"/>
      <c r="W27" s="289"/>
      <c r="X27" s="289"/>
      <c r="Y27" s="289"/>
      <c r="Z27" s="289"/>
      <c r="AA27" s="289"/>
      <c r="AB27" s="848"/>
      <c r="AC27" s="848"/>
      <c r="AD27" s="849"/>
    </row>
    <row r="28" spans="1:30" ht="22.5" customHeight="1">
      <c r="A28" s="284">
        <f t="shared" si="1"/>
        <v>20</v>
      </c>
      <c r="B28" s="834"/>
      <c r="C28" s="834"/>
      <c r="D28" s="834"/>
      <c r="E28" s="285"/>
      <c r="F28" s="285"/>
      <c r="G28" s="288"/>
      <c r="H28" s="288"/>
      <c r="I28" s="288"/>
      <c r="J28" s="840"/>
      <c r="K28" s="288"/>
      <c r="L28" s="288"/>
      <c r="M28" s="288"/>
      <c r="N28" s="840"/>
      <c r="O28" s="289"/>
      <c r="P28" s="289"/>
      <c r="Q28" s="289"/>
      <c r="R28" s="289"/>
      <c r="S28" s="289"/>
      <c r="T28" s="289"/>
      <c r="U28" s="289"/>
      <c r="V28" s="289"/>
      <c r="W28" s="289"/>
      <c r="X28" s="289"/>
      <c r="Y28" s="289"/>
      <c r="Z28" s="289"/>
      <c r="AA28" s="289"/>
      <c r="AB28" s="843"/>
      <c r="AC28" s="843"/>
      <c r="AD28" s="844"/>
    </row>
    <row r="29" spans="1:30" ht="22.5" customHeight="1">
      <c r="A29" s="284">
        <f t="shared" si="1"/>
        <v>21</v>
      </c>
      <c r="B29" s="834"/>
      <c r="C29" s="834"/>
      <c r="D29" s="834"/>
      <c r="E29" s="285"/>
      <c r="F29" s="285"/>
      <c r="G29" s="288"/>
      <c r="H29" s="288"/>
      <c r="I29" s="288"/>
      <c r="J29" s="840"/>
      <c r="K29" s="288"/>
      <c r="L29" s="288"/>
      <c r="M29" s="288"/>
      <c r="N29" s="840"/>
      <c r="O29" s="289"/>
      <c r="P29" s="289"/>
      <c r="Q29" s="289"/>
      <c r="R29" s="289"/>
      <c r="S29" s="289"/>
      <c r="T29" s="289"/>
      <c r="U29" s="289"/>
      <c r="V29" s="289"/>
      <c r="W29" s="289"/>
      <c r="X29" s="289"/>
      <c r="Y29" s="289"/>
      <c r="Z29" s="289"/>
      <c r="AA29" s="289"/>
      <c r="AB29" s="843"/>
      <c r="AC29" s="843"/>
      <c r="AD29" s="844"/>
    </row>
    <row r="30" spans="1:30" ht="22.5" customHeight="1">
      <c r="A30" s="284">
        <f t="shared" si="1"/>
        <v>22</v>
      </c>
      <c r="B30" s="834"/>
      <c r="C30" s="834"/>
      <c r="D30" s="834"/>
      <c r="E30" s="285"/>
      <c r="F30" s="285"/>
      <c r="G30" s="288"/>
      <c r="H30" s="288"/>
      <c r="I30" s="288"/>
      <c r="J30" s="840"/>
      <c r="K30" s="288"/>
      <c r="L30" s="288"/>
      <c r="M30" s="288"/>
      <c r="N30" s="840"/>
      <c r="O30" s="289"/>
      <c r="P30" s="289"/>
      <c r="Q30" s="289"/>
      <c r="R30" s="289"/>
      <c r="S30" s="289"/>
      <c r="T30" s="289"/>
      <c r="U30" s="289"/>
      <c r="V30" s="289"/>
      <c r="W30" s="289"/>
      <c r="X30" s="289"/>
      <c r="Y30" s="289"/>
      <c r="Z30" s="289"/>
      <c r="AA30" s="289"/>
      <c r="AB30" s="843"/>
      <c r="AC30" s="843"/>
      <c r="AD30" s="844"/>
    </row>
    <row r="31" spans="1:30" ht="22.5" customHeight="1">
      <c r="A31" s="284">
        <f t="shared" si="1"/>
        <v>23</v>
      </c>
      <c r="B31" s="834"/>
      <c r="C31" s="834"/>
      <c r="D31" s="834"/>
      <c r="E31" s="285"/>
      <c r="F31" s="285"/>
      <c r="G31" s="288"/>
      <c r="H31" s="288"/>
      <c r="I31" s="288"/>
      <c r="J31" s="840"/>
      <c r="K31" s="288"/>
      <c r="L31" s="288"/>
      <c r="M31" s="288"/>
      <c r="N31" s="840"/>
      <c r="O31" s="289"/>
      <c r="P31" s="289"/>
      <c r="Q31" s="289"/>
      <c r="R31" s="289"/>
      <c r="S31" s="289"/>
      <c r="T31" s="289"/>
      <c r="U31" s="289"/>
      <c r="V31" s="289"/>
      <c r="W31" s="289"/>
      <c r="X31" s="289"/>
      <c r="Y31" s="289"/>
      <c r="Z31" s="289"/>
      <c r="AA31" s="289"/>
      <c r="AB31" s="843"/>
      <c r="AC31" s="843"/>
      <c r="AD31" s="844"/>
    </row>
    <row r="32" spans="1:30" ht="22.5" customHeight="1">
      <c r="A32" s="284">
        <f t="shared" si="1"/>
        <v>24</v>
      </c>
      <c r="B32" s="834"/>
      <c r="C32" s="834"/>
      <c r="D32" s="834"/>
      <c r="E32" s="285"/>
      <c r="F32" s="285"/>
      <c r="G32" s="288"/>
      <c r="H32" s="288"/>
      <c r="I32" s="288"/>
      <c r="J32" s="840"/>
      <c r="K32" s="288"/>
      <c r="L32" s="288"/>
      <c r="M32" s="288"/>
      <c r="N32" s="840"/>
      <c r="O32" s="289"/>
      <c r="P32" s="289"/>
      <c r="Q32" s="289"/>
      <c r="R32" s="289"/>
      <c r="S32" s="289"/>
      <c r="T32" s="289"/>
      <c r="U32" s="289"/>
      <c r="V32" s="289"/>
      <c r="W32" s="289"/>
      <c r="X32" s="289"/>
      <c r="Y32" s="289"/>
      <c r="Z32" s="289"/>
      <c r="AA32" s="289"/>
      <c r="AB32" s="843"/>
      <c r="AC32" s="843"/>
      <c r="AD32" s="844"/>
    </row>
    <row r="33" spans="1:30" ht="22.5" customHeight="1">
      <c r="A33" s="284">
        <f t="shared" si="1"/>
        <v>25</v>
      </c>
      <c r="B33" s="834"/>
      <c r="C33" s="834"/>
      <c r="D33" s="834"/>
      <c r="E33" s="285"/>
      <c r="F33" s="285"/>
      <c r="G33" s="288"/>
      <c r="H33" s="288"/>
      <c r="I33" s="288"/>
      <c r="J33" s="840"/>
      <c r="K33" s="288"/>
      <c r="L33" s="288"/>
      <c r="M33" s="288"/>
      <c r="N33" s="840"/>
      <c r="O33" s="289"/>
      <c r="P33" s="289"/>
      <c r="Q33" s="289"/>
      <c r="R33" s="289"/>
      <c r="S33" s="289"/>
      <c r="T33" s="289"/>
      <c r="U33" s="289"/>
      <c r="V33" s="289"/>
      <c r="W33" s="289"/>
      <c r="X33" s="289"/>
      <c r="Y33" s="289"/>
      <c r="Z33" s="289"/>
      <c r="AA33" s="289"/>
      <c r="AB33" s="843"/>
      <c r="AC33" s="843"/>
      <c r="AD33" s="844"/>
    </row>
    <row r="34" spans="1:30" ht="22.5" customHeight="1">
      <c r="A34" s="284">
        <f t="shared" si="1"/>
        <v>26</v>
      </c>
      <c r="B34" s="834"/>
      <c r="C34" s="834"/>
      <c r="D34" s="834"/>
      <c r="E34" s="285"/>
      <c r="F34" s="285"/>
      <c r="G34" s="288"/>
      <c r="H34" s="288"/>
      <c r="I34" s="288"/>
      <c r="J34" s="840"/>
      <c r="K34" s="288"/>
      <c r="L34" s="288"/>
      <c r="M34" s="288"/>
      <c r="N34" s="840"/>
      <c r="O34" s="289"/>
      <c r="P34" s="289"/>
      <c r="Q34" s="289"/>
      <c r="R34" s="289"/>
      <c r="S34" s="289"/>
      <c r="T34" s="289"/>
      <c r="U34" s="289"/>
      <c r="V34" s="289"/>
      <c r="W34" s="289"/>
      <c r="X34" s="289"/>
      <c r="Y34" s="289"/>
      <c r="Z34" s="289"/>
      <c r="AA34" s="289"/>
      <c r="AB34" s="843"/>
      <c r="AC34" s="843"/>
      <c r="AD34" s="844"/>
    </row>
    <row r="35" spans="1:30" ht="22.5" customHeight="1">
      <c r="A35" s="284">
        <f t="shared" si="1"/>
        <v>27</v>
      </c>
      <c r="B35" s="834"/>
      <c r="C35" s="834"/>
      <c r="D35" s="834"/>
      <c r="E35" s="285"/>
      <c r="F35" s="285"/>
      <c r="G35" s="288"/>
      <c r="H35" s="288"/>
      <c r="I35" s="288"/>
      <c r="J35" s="840"/>
      <c r="K35" s="288"/>
      <c r="L35" s="288"/>
      <c r="M35" s="288"/>
      <c r="N35" s="840"/>
      <c r="O35" s="289"/>
      <c r="P35" s="289"/>
      <c r="Q35" s="289"/>
      <c r="R35" s="289"/>
      <c r="S35" s="289"/>
      <c r="T35" s="289"/>
      <c r="U35" s="289"/>
      <c r="V35" s="289"/>
      <c r="W35" s="289"/>
      <c r="X35" s="289"/>
      <c r="Y35" s="289"/>
      <c r="Z35" s="289"/>
      <c r="AA35" s="289"/>
      <c r="AB35" s="843"/>
      <c r="AC35" s="843"/>
      <c r="AD35" s="844"/>
    </row>
    <row r="36" spans="1:30" ht="22.5" customHeight="1">
      <c r="A36" s="284">
        <f t="shared" si="1"/>
        <v>28</v>
      </c>
      <c r="B36" s="834"/>
      <c r="C36" s="834"/>
      <c r="D36" s="834"/>
      <c r="E36" s="285"/>
      <c r="F36" s="285"/>
      <c r="G36" s="288"/>
      <c r="H36" s="288"/>
      <c r="I36" s="288"/>
      <c r="J36" s="840"/>
      <c r="K36" s="288"/>
      <c r="L36" s="288"/>
      <c r="M36" s="288"/>
      <c r="N36" s="840"/>
      <c r="O36" s="289"/>
      <c r="P36" s="289"/>
      <c r="Q36" s="289"/>
      <c r="R36" s="289"/>
      <c r="S36" s="289"/>
      <c r="T36" s="289"/>
      <c r="U36" s="289"/>
      <c r="V36" s="289"/>
      <c r="W36" s="289"/>
      <c r="X36" s="289"/>
      <c r="Y36" s="289"/>
      <c r="Z36" s="289"/>
      <c r="AA36" s="289"/>
      <c r="AB36" s="843"/>
      <c r="AC36" s="843"/>
      <c r="AD36" s="844"/>
    </row>
    <row r="37" spans="1:30" ht="22.5" customHeight="1">
      <c r="A37" s="284">
        <f t="shared" si="1"/>
        <v>29</v>
      </c>
      <c r="B37" s="834"/>
      <c r="C37" s="834"/>
      <c r="D37" s="834"/>
      <c r="E37" s="285"/>
      <c r="F37" s="285"/>
      <c r="G37" s="288"/>
      <c r="H37" s="288"/>
      <c r="I37" s="288"/>
      <c r="J37" s="840"/>
      <c r="K37" s="288"/>
      <c r="L37" s="288"/>
      <c r="M37" s="288"/>
      <c r="N37" s="840"/>
      <c r="O37" s="289"/>
      <c r="P37" s="289"/>
      <c r="Q37" s="289"/>
      <c r="R37" s="289"/>
      <c r="S37" s="289"/>
      <c r="T37" s="289"/>
      <c r="U37" s="289"/>
      <c r="V37" s="289"/>
      <c r="W37" s="289"/>
      <c r="X37" s="289"/>
      <c r="Y37" s="289"/>
      <c r="Z37" s="289"/>
      <c r="AA37" s="289"/>
      <c r="AB37" s="843"/>
      <c r="AC37" s="843"/>
      <c r="AD37" s="844"/>
    </row>
    <row r="38" spans="1:30" ht="22.5" customHeight="1">
      <c r="A38" s="284">
        <f t="shared" si="1"/>
        <v>30</v>
      </c>
      <c r="B38" s="834"/>
      <c r="C38" s="834"/>
      <c r="D38" s="834"/>
      <c r="E38" s="285"/>
      <c r="F38" s="285"/>
      <c r="G38" s="288"/>
      <c r="H38" s="288"/>
      <c r="I38" s="288"/>
      <c r="J38" s="840"/>
      <c r="K38" s="288"/>
      <c r="L38" s="288"/>
      <c r="M38" s="288"/>
      <c r="N38" s="840"/>
      <c r="O38" s="289"/>
      <c r="P38" s="289"/>
      <c r="Q38" s="289"/>
      <c r="R38" s="289"/>
      <c r="S38" s="289"/>
      <c r="T38" s="289"/>
      <c r="U38" s="289"/>
      <c r="V38" s="289"/>
      <c r="W38" s="289"/>
      <c r="X38" s="289"/>
      <c r="Y38" s="289"/>
      <c r="Z38" s="289"/>
      <c r="AA38" s="289"/>
      <c r="AB38" s="843"/>
      <c r="AC38" s="843"/>
      <c r="AD38" s="844"/>
    </row>
    <row r="39" spans="1:30" ht="22.5" customHeight="1" thickBot="1">
      <c r="A39" s="290"/>
      <c r="B39" s="861" t="s">
        <v>172</v>
      </c>
      <c r="C39" s="861"/>
      <c r="D39" s="861"/>
      <c r="E39" s="861"/>
      <c r="F39" s="861"/>
      <c r="G39" s="291">
        <f>SUM(G9:G38)</f>
        <v>784000</v>
      </c>
      <c r="H39" s="291">
        <f>SUM(H9:H38)</f>
        <v>678000</v>
      </c>
      <c r="I39" s="291">
        <f>SUM(I9:I38)</f>
        <v>106000</v>
      </c>
      <c r="J39" s="291">
        <v>150000</v>
      </c>
      <c r="K39" s="291">
        <f>SUM(K9:K38)</f>
        <v>774000</v>
      </c>
      <c r="L39" s="291">
        <f>SUM(L9:L38)</f>
        <v>678000</v>
      </c>
      <c r="M39" s="291">
        <f>SUM(M9:M38)</f>
        <v>106000</v>
      </c>
      <c r="N39" s="291">
        <v>140000</v>
      </c>
      <c r="O39" s="291">
        <f aca="true" t="shared" si="4" ref="O39:T39">SUM(O9:O38)</f>
        <v>113000</v>
      </c>
      <c r="P39" s="291">
        <f t="shared" si="4"/>
        <v>113000</v>
      </c>
      <c r="Q39" s="291">
        <f t="shared" si="4"/>
        <v>113000</v>
      </c>
      <c r="R39" s="291">
        <f t="shared" si="4"/>
        <v>113000</v>
      </c>
      <c r="S39" s="291">
        <f t="shared" si="4"/>
        <v>113000</v>
      </c>
      <c r="T39" s="291">
        <f t="shared" si="4"/>
        <v>219000</v>
      </c>
      <c r="U39" s="291">
        <f aca="true" t="shared" si="5" ref="U39:AA39">SUM(U9:U38)</f>
        <v>113000</v>
      </c>
      <c r="V39" s="291">
        <f t="shared" si="5"/>
        <v>113000</v>
      </c>
      <c r="W39" s="291">
        <f t="shared" si="5"/>
        <v>113000</v>
      </c>
      <c r="X39" s="291">
        <f t="shared" si="5"/>
        <v>113000</v>
      </c>
      <c r="Y39" s="291">
        <f t="shared" si="5"/>
        <v>108000</v>
      </c>
      <c r="Z39" s="291">
        <f t="shared" si="5"/>
        <v>214000</v>
      </c>
      <c r="AA39" s="291">
        <f t="shared" si="5"/>
        <v>131500.00000000003</v>
      </c>
      <c r="AB39" s="810"/>
      <c r="AC39" s="810"/>
      <c r="AD39" s="811"/>
    </row>
    <row r="40" spans="1:28" s="293" customFormat="1" ht="21" customHeight="1">
      <c r="A40" s="855" t="s">
        <v>173</v>
      </c>
      <c r="B40" s="860"/>
      <c r="C40" s="860"/>
      <c r="D40" s="860"/>
      <c r="E40" s="860"/>
      <c r="F40" s="860"/>
      <c r="G40" s="860"/>
      <c r="H40" s="860"/>
      <c r="I40" s="860"/>
      <c r="J40" s="292"/>
      <c r="K40" s="292"/>
      <c r="L40" s="292"/>
      <c r="M40" s="292"/>
      <c r="N40" s="292"/>
      <c r="O40" s="292"/>
      <c r="P40" s="292"/>
      <c r="Q40" s="292"/>
      <c r="R40" s="292"/>
      <c r="S40" s="292"/>
      <c r="T40" s="292"/>
      <c r="U40" s="292"/>
      <c r="V40" s="292"/>
      <c r="W40" s="292"/>
      <c r="X40" s="292"/>
      <c r="Y40" s="292"/>
      <c r="Z40" s="292"/>
      <c r="AA40" s="292"/>
      <c r="AB40" s="292"/>
    </row>
    <row r="41" spans="1:31" s="293" customFormat="1" ht="19.5" customHeight="1">
      <c r="A41" s="294" t="s">
        <v>174</v>
      </c>
      <c r="B41" s="856" t="s">
        <v>175</v>
      </c>
      <c r="C41" s="856"/>
      <c r="D41" s="856"/>
      <c r="E41" s="856"/>
      <c r="F41" s="856"/>
      <c r="G41" s="856"/>
      <c r="H41" s="856"/>
      <c r="I41" s="856"/>
      <c r="J41" s="856"/>
      <c r="K41" s="856"/>
      <c r="L41" s="856"/>
      <c r="M41" s="856"/>
      <c r="N41" s="856"/>
      <c r="O41" s="856"/>
      <c r="P41" s="856"/>
      <c r="Q41" s="856"/>
      <c r="R41" s="856"/>
      <c r="S41" s="856"/>
      <c r="T41" s="856"/>
      <c r="U41" s="856"/>
      <c r="V41" s="856"/>
      <c r="W41" s="856"/>
      <c r="X41" s="856"/>
      <c r="Y41" s="856"/>
      <c r="Z41" s="856"/>
      <c r="AA41" s="856"/>
      <c r="AB41" s="856"/>
      <c r="AC41" s="856"/>
      <c r="AD41" s="856"/>
      <c r="AE41" s="856"/>
    </row>
    <row r="42" spans="1:31" s="293" customFormat="1" ht="19.5" customHeight="1">
      <c r="A42" s="294" t="s">
        <v>176</v>
      </c>
      <c r="B42" s="856" t="s">
        <v>177</v>
      </c>
      <c r="C42" s="857"/>
      <c r="D42" s="857"/>
      <c r="E42" s="857"/>
      <c r="F42" s="857"/>
      <c r="G42" s="857"/>
      <c r="H42" s="857"/>
      <c r="I42" s="857"/>
      <c r="J42" s="857"/>
      <c r="K42" s="857"/>
      <c r="L42" s="857"/>
      <c r="M42" s="857"/>
      <c r="N42" s="857"/>
      <c r="O42" s="857"/>
      <c r="P42" s="857"/>
      <c r="Q42" s="857"/>
      <c r="R42" s="857"/>
      <c r="S42" s="857"/>
      <c r="T42" s="857"/>
      <c r="U42" s="857"/>
      <c r="V42" s="857"/>
      <c r="W42" s="857"/>
      <c r="X42" s="857"/>
      <c r="Y42" s="857"/>
      <c r="Z42" s="857"/>
      <c r="AA42" s="857"/>
      <c r="AB42" s="857"/>
      <c r="AC42" s="857"/>
      <c r="AD42" s="857"/>
      <c r="AE42" s="857"/>
    </row>
    <row r="43" spans="1:31" s="295" customFormat="1" ht="27" customHeight="1">
      <c r="A43" s="294" t="s">
        <v>178</v>
      </c>
      <c r="B43" s="853" t="s">
        <v>179</v>
      </c>
      <c r="C43" s="853"/>
      <c r="D43" s="853"/>
      <c r="E43" s="853"/>
      <c r="F43" s="853"/>
      <c r="G43" s="853"/>
      <c r="H43" s="853"/>
      <c r="I43" s="853"/>
      <c r="J43" s="853"/>
      <c r="K43" s="853"/>
      <c r="L43" s="853"/>
      <c r="M43" s="853"/>
      <c r="N43" s="853"/>
      <c r="O43" s="853"/>
      <c r="P43" s="853"/>
      <c r="Q43" s="853"/>
      <c r="R43" s="853"/>
      <c r="S43" s="853"/>
      <c r="T43" s="853"/>
      <c r="U43" s="853"/>
      <c r="V43" s="853"/>
      <c r="W43" s="853"/>
      <c r="X43" s="853"/>
      <c r="Y43" s="853"/>
      <c r="Z43" s="853"/>
      <c r="AA43" s="853"/>
      <c r="AB43" s="853"/>
      <c r="AC43" s="858"/>
      <c r="AD43" s="858"/>
      <c r="AE43" s="858"/>
    </row>
    <row r="44" spans="1:31" s="294" customFormat="1" ht="19.5">
      <c r="A44" s="294" t="s">
        <v>180</v>
      </c>
      <c r="B44" s="853" t="s">
        <v>182</v>
      </c>
      <c r="C44" s="859"/>
      <c r="D44" s="859"/>
      <c r="E44" s="859"/>
      <c r="F44" s="859"/>
      <c r="G44" s="859"/>
      <c r="H44" s="859"/>
      <c r="I44" s="859"/>
      <c r="J44" s="859"/>
      <c r="K44" s="859"/>
      <c r="L44" s="859"/>
      <c r="M44" s="859"/>
      <c r="N44" s="859"/>
      <c r="O44" s="859"/>
      <c r="P44" s="859"/>
      <c r="Q44" s="859"/>
      <c r="R44" s="859"/>
      <c r="S44" s="859"/>
      <c r="T44" s="859"/>
      <c r="U44" s="859"/>
      <c r="V44" s="859"/>
      <c r="W44" s="859"/>
      <c r="X44" s="859"/>
      <c r="Y44" s="859"/>
      <c r="Z44" s="859"/>
      <c r="AA44" s="859"/>
      <c r="AB44" s="859"/>
      <c r="AC44" s="859"/>
      <c r="AD44" s="859"/>
      <c r="AE44" s="859"/>
    </row>
    <row r="45" spans="1:31" s="293" customFormat="1" ht="49.5" customHeight="1">
      <c r="A45" s="294" t="s">
        <v>181</v>
      </c>
      <c r="B45" s="853" t="s">
        <v>363</v>
      </c>
      <c r="C45" s="853"/>
      <c r="D45" s="853"/>
      <c r="E45" s="853"/>
      <c r="F45" s="853"/>
      <c r="G45" s="853"/>
      <c r="H45" s="853"/>
      <c r="I45" s="853"/>
      <c r="J45" s="853"/>
      <c r="K45" s="853"/>
      <c r="L45" s="853"/>
      <c r="M45" s="853"/>
      <c r="N45" s="853"/>
      <c r="O45" s="853"/>
      <c r="P45" s="853"/>
      <c r="Q45" s="853"/>
      <c r="R45" s="853"/>
      <c r="S45" s="853"/>
      <c r="T45" s="853"/>
      <c r="U45" s="853"/>
      <c r="V45" s="853"/>
      <c r="W45" s="853"/>
      <c r="X45" s="853"/>
      <c r="Y45" s="853"/>
      <c r="Z45" s="853"/>
      <c r="AA45" s="853"/>
      <c r="AB45" s="853"/>
      <c r="AC45" s="854"/>
      <c r="AD45" s="854"/>
      <c r="AE45" s="854"/>
    </row>
    <row r="46" spans="1:31" s="293" customFormat="1" ht="31.5" customHeight="1">
      <c r="A46" s="294" t="s">
        <v>183</v>
      </c>
      <c r="B46" s="853" t="s">
        <v>364</v>
      </c>
      <c r="C46" s="853"/>
      <c r="D46" s="853"/>
      <c r="E46" s="853"/>
      <c r="F46" s="853"/>
      <c r="G46" s="853"/>
      <c r="H46" s="853"/>
      <c r="I46" s="853"/>
      <c r="J46" s="853"/>
      <c r="K46" s="853"/>
      <c r="L46" s="853"/>
      <c r="M46" s="853"/>
      <c r="N46" s="853"/>
      <c r="O46" s="853"/>
      <c r="P46" s="853"/>
      <c r="Q46" s="853"/>
      <c r="R46" s="853"/>
      <c r="S46" s="853"/>
      <c r="T46" s="853"/>
      <c r="U46" s="853"/>
      <c r="V46" s="853"/>
      <c r="W46" s="853"/>
      <c r="X46" s="853"/>
      <c r="Y46" s="853"/>
      <c r="Z46" s="853"/>
      <c r="AA46" s="853"/>
      <c r="AB46" s="853"/>
      <c r="AC46" s="854"/>
      <c r="AD46" s="854"/>
      <c r="AE46" s="854"/>
    </row>
    <row r="47" spans="1:31" s="293" customFormat="1" ht="36.75" customHeight="1">
      <c r="A47" s="295" t="s">
        <v>184</v>
      </c>
      <c r="B47" s="855" t="s">
        <v>185</v>
      </c>
      <c r="C47" s="854"/>
      <c r="D47" s="854"/>
      <c r="E47" s="854"/>
      <c r="F47" s="854"/>
      <c r="G47" s="854"/>
      <c r="H47" s="854"/>
      <c r="I47" s="854"/>
      <c r="J47" s="854"/>
      <c r="K47" s="854"/>
      <c r="L47" s="854"/>
      <c r="M47" s="854"/>
      <c r="N47" s="854"/>
      <c r="O47" s="854"/>
      <c r="P47" s="854"/>
      <c r="Q47" s="854"/>
      <c r="R47" s="854"/>
      <c r="S47" s="854"/>
      <c r="T47" s="854"/>
      <c r="U47" s="854"/>
      <c r="V47" s="854"/>
      <c r="W47" s="854"/>
      <c r="X47" s="854"/>
      <c r="Y47" s="854"/>
      <c r="Z47" s="854"/>
      <c r="AA47" s="854"/>
      <c r="AB47" s="854"/>
      <c r="AC47" s="854"/>
      <c r="AD47" s="854"/>
      <c r="AE47" s="854"/>
    </row>
    <row r="48" spans="1:31" s="293" customFormat="1" ht="36.75" customHeight="1">
      <c r="A48" s="295"/>
      <c r="B48" s="855"/>
      <c r="C48" s="854"/>
      <c r="D48" s="854"/>
      <c r="E48" s="854"/>
      <c r="F48" s="854"/>
      <c r="G48" s="854"/>
      <c r="H48" s="854"/>
      <c r="I48" s="854"/>
      <c r="J48" s="854"/>
      <c r="K48" s="854"/>
      <c r="L48" s="854"/>
      <c r="M48" s="854"/>
      <c r="N48" s="854"/>
      <c r="O48" s="854"/>
      <c r="P48" s="854"/>
      <c r="Q48" s="854"/>
      <c r="R48" s="854"/>
      <c r="S48" s="854"/>
      <c r="T48" s="854"/>
      <c r="U48" s="854"/>
      <c r="V48" s="854"/>
      <c r="W48" s="854"/>
      <c r="X48" s="854"/>
      <c r="Y48" s="854"/>
      <c r="Z48" s="854"/>
      <c r="AA48" s="854"/>
      <c r="AB48" s="854"/>
      <c r="AC48" s="854"/>
      <c r="AD48" s="854"/>
      <c r="AE48" s="854"/>
    </row>
    <row r="49" spans="2:28" ht="12" customHeight="1">
      <c r="B49" s="296"/>
      <c r="C49" s="296"/>
      <c r="D49" s="296"/>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row>
    <row r="50" spans="2:28" ht="12" customHeight="1">
      <c r="B50" s="296"/>
      <c r="C50" s="296"/>
      <c r="D50" s="296"/>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row>
    <row r="51" spans="2:28" ht="12" customHeight="1">
      <c r="B51" s="296"/>
      <c r="C51" s="296"/>
      <c r="D51" s="296"/>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row>
    <row r="52" spans="2:28" ht="12" customHeight="1">
      <c r="B52" s="297"/>
      <c r="C52" s="296"/>
      <c r="D52" s="296"/>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row>
  </sheetData>
  <sheetProtection/>
  <mergeCells count="97">
    <mergeCell ref="AB38:AD38"/>
    <mergeCell ref="B46:AE46"/>
    <mergeCell ref="A40:I40"/>
    <mergeCell ref="B39:F39"/>
    <mergeCell ref="AB34:AD34"/>
    <mergeCell ref="B35:D35"/>
    <mergeCell ref="AB35:AD35"/>
    <mergeCell ref="B36:D36"/>
    <mergeCell ref="B37:D37"/>
    <mergeCell ref="AB37:AD37"/>
    <mergeCell ref="B38:D38"/>
    <mergeCell ref="B32:D32"/>
    <mergeCell ref="AB32:AD32"/>
    <mergeCell ref="B33:D33"/>
    <mergeCell ref="B47:AE47"/>
    <mergeCell ref="B48:AE48"/>
    <mergeCell ref="B41:AE41"/>
    <mergeCell ref="B42:AE42"/>
    <mergeCell ref="B43:AE43"/>
    <mergeCell ref="B44:AE44"/>
    <mergeCell ref="B45:AE45"/>
    <mergeCell ref="B28:D28"/>
    <mergeCell ref="AB28:AD28"/>
    <mergeCell ref="B29:D29"/>
    <mergeCell ref="AB29:AD29"/>
    <mergeCell ref="B26:D26"/>
    <mergeCell ref="AB36:AD36"/>
    <mergeCell ref="B34:D34"/>
    <mergeCell ref="AB30:AD30"/>
    <mergeCell ref="B31:D31"/>
    <mergeCell ref="B22:D22"/>
    <mergeCell ref="B30:D30"/>
    <mergeCell ref="AB26:AD26"/>
    <mergeCell ref="B27:D27"/>
    <mergeCell ref="AB27:AD27"/>
    <mergeCell ref="B23:D23"/>
    <mergeCell ref="AB23:AD23"/>
    <mergeCell ref="B16:D16"/>
    <mergeCell ref="AB16:AD16"/>
    <mergeCell ref="J9:J38"/>
    <mergeCell ref="B17:D17"/>
    <mergeCell ref="AB17:AD17"/>
    <mergeCell ref="AB31:AD31"/>
    <mergeCell ref="B24:D24"/>
    <mergeCell ref="AB24:AD24"/>
    <mergeCell ref="AB13:AD13"/>
    <mergeCell ref="AB18:AD18"/>
    <mergeCell ref="AB33:AD33"/>
    <mergeCell ref="B19:D19"/>
    <mergeCell ref="AB19:AD19"/>
    <mergeCell ref="B20:D20"/>
    <mergeCell ref="AB20:AD20"/>
    <mergeCell ref="B21:D21"/>
    <mergeCell ref="AB21:AD21"/>
    <mergeCell ref="AB22:AD22"/>
    <mergeCell ref="B25:D25"/>
    <mergeCell ref="AB25:AD25"/>
    <mergeCell ref="B9:D9"/>
    <mergeCell ref="N9:N38"/>
    <mergeCell ref="B12:D12"/>
    <mergeCell ref="AB12:AD12"/>
    <mergeCell ref="B18:D18"/>
    <mergeCell ref="B14:D14"/>
    <mergeCell ref="AB14:AD14"/>
    <mergeCell ref="B15:D15"/>
    <mergeCell ref="AB15:AD15"/>
    <mergeCell ref="B13:D13"/>
    <mergeCell ref="O5:Z6"/>
    <mergeCell ref="O7:T7"/>
    <mergeCell ref="AB9:AD9"/>
    <mergeCell ref="B10:D10"/>
    <mergeCell ref="AB10:AD10"/>
    <mergeCell ref="B11:D11"/>
    <mergeCell ref="AB11:AD11"/>
    <mergeCell ref="I7:I8"/>
    <mergeCell ref="K7:K8"/>
    <mergeCell ref="G7:G8"/>
    <mergeCell ref="G5:J5"/>
    <mergeCell ref="G6:I6"/>
    <mergeCell ref="H7:H8"/>
    <mergeCell ref="V2:W2"/>
    <mergeCell ref="J6:J8"/>
    <mergeCell ref="AB5:AD8"/>
    <mergeCell ref="K6:M6"/>
    <mergeCell ref="N6:N8"/>
    <mergeCell ref="L7:L8"/>
    <mergeCell ref="M7:M8"/>
    <mergeCell ref="AA5:AA7"/>
    <mergeCell ref="X2:Z2"/>
    <mergeCell ref="AA2:AD2"/>
    <mergeCell ref="AB39:AD39"/>
    <mergeCell ref="U7:Z7"/>
    <mergeCell ref="A5:A8"/>
    <mergeCell ref="B5:D8"/>
    <mergeCell ref="E5:E8"/>
    <mergeCell ref="F5:F8"/>
    <mergeCell ref="K5:N5"/>
  </mergeCells>
  <conditionalFormatting sqref="K24:K38 N39 O35:AD38 B25:F38 AA28:AD34 B9:D20 O9:T20 B22:D24 O22:T34 AA9:AA27 AB39:AD39">
    <cfRule type="containsBlanks" priority="41" dxfId="0">
      <formula>LEN(TRIM(B9))=0</formula>
    </cfRule>
  </conditionalFormatting>
  <conditionalFormatting sqref="G24:G38 J39">
    <cfRule type="containsBlanks" priority="38" dxfId="0">
      <formula>LEN(TRIM(G24))=0</formula>
    </cfRule>
  </conditionalFormatting>
  <conditionalFormatting sqref="H24:I38">
    <cfRule type="containsBlanks" priority="37" dxfId="0">
      <formula>LEN(TRIM(H24))=0</formula>
    </cfRule>
  </conditionalFormatting>
  <conditionalFormatting sqref="L24:M38">
    <cfRule type="containsBlanks" priority="35" dxfId="0">
      <formula>LEN(TRIM(L24))=0</formula>
    </cfRule>
  </conditionalFormatting>
  <conditionalFormatting sqref="AB23:AD27">
    <cfRule type="containsBlanks" priority="36" dxfId="0">
      <formula>LEN(TRIM(AB23))=0</formula>
    </cfRule>
  </conditionalFormatting>
  <conditionalFormatting sqref="E23:F24">
    <cfRule type="containsBlanks" priority="34" dxfId="0">
      <formula>LEN(TRIM(E23))=0</formula>
    </cfRule>
  </conditionalFormatting>
  <conditionalFormatting sqref="G23">
    <cfRule type="containsBlanks" priority="32" dxfId="0">
      <formula>LEN(TRIM(G23))=0</formula>
    </cfRule>
  </conditionalFormatting>
  <conditionalFormatting sqref="H23:I23">
    <cfRule type="containsBlanks" priority="31" dxfId="0">
      <formula>LEN(TRIM(H23))=0</formula>
    </cfRule>
  </conditionalFormatting>
  <conditionalFormatting sqref="K9:K23">
    <cfRule type="containsBlanks" priority="30" dxfId="0">
      <formula>LEN(TRIM(K9))=0</formula>
    </cfRule>
  </conditionalFormatting>
  <conditionalFormatting sqref="L9:M9 L22:M23 L21">
    <cfRule type="containsBlanks" priority="29" dxfId="0">
      <formula>LEN(TRIM(L9))=0</formula>
    </cfRule>
  </conditionalFormatting>
  <conditionalFormatting sqref="U22:Z34">
    <cfRule type="containsBlanks" priority="28" dxfId="0">
      <formula>LEN(TRIM(U22))=0</formula>
    </cfRule>
  </conditionalFormatting>
  <conditionalFormatting sqref="G9:G22">
    <cfRule type="containsBlanks" priority="27" dxfId="0">
      <formula>LEN(TRIM(G9))=0</formula>
    </cfRule>
  </conditionalFormatting>
  <conditionalFormatting sqref="H9:I22">
    <cfRule type="containsBlanks" priority="26" dxfId="0">
      <formula>LEN(TRIM(H9))=0</formula>
    </cfRule>
  </conditionalFormatting>
  <conditionalFormatting sqref="AB9:AD22">
    <cfRule type="containsBlanks" priority="25" dxfId="0">
      <formula>LEN(TRIM(AB9))=0</formula>
    </cfRule>
  </conditionalFormatting>
  <conditionalFormatting sqref="U9:Z9">
    <cfRule type="containsBlanks" priority="17" dxfId="0">
      <formula>LEN(TRIM(U9))=0</formula>
    </cfRule>
  </conditionalFormatting>
  <conditionalFormatting sqref="E9:F20 E22:F22">
    <cfRule type="containsBlanks" priority="10" dxfId="0">
      <formula>LEN(TRIM(E9))=0</formula>
    </cfRule>
  </conditionalFormatting>
  <conditionalFormatting sqref="L10:M21">
    <cfRule type="containsBlanks" priority="8" dxfId="0">
      <formula>LEN(TRIM(L10))=0</formula>
    </cfRule>
  </conditionalFormatting>
  <conditionalFormatting sqref="U10:Z20">
    <cfRule type="containsBlanks" priority="7" dxfId="0">
      <formula>LEN(TRIM(U10))=0</formula>
    </cfRule>
  </conditionalFormatting>
  <conditionalFormatting sqref="B21:D21">
    <cfRule type="containsBlanks" priority="6" dxfId="0">
      <formula>LEN(TRIM(B21))=0</formula>
    </cfRule>
  </conditionalFormatting>
  <conditionalFormatting sqref="E21:F21">
    <cfRule type="containsBlanks" priority="5" dxfId="0">
      <formula>LEN(TRIM(E21))=0</formula>
    </cfRule>
  </conditionalFormatting>
  <conditionalFormatting sqref="O21:T21">
    <cfRule type="containsBlanks" priority="4" dxfId="0">
      <formula>LEN(TRIM(O21))=0</formula>
    </cfRule>
  </conditionalFormatting>
  <conditionalFormatting sqref="U21:X21">
    <cfRule type="containsBlanks" priority="3" dxfId="0">
      <formula>LEN(TRIM(U21))=0</formula>
    </cfRule>
  </conditionalFormatting>
  <conditionalFormatting sqref="Y21">
    <cfRule type="containsBlanks" priority="2" dxfId="0">
      <formula>LEN(TRIM(Y21))=0</formula>
    </cfRule>
  </conditionalFormatting>
  <conditionalFormatting sqref="Z21">
    <cfRule type="containsBlanks" priority="1" dxfId="0">
      <formula>LEN(TRIM(Z21))=0</formula>
    </cfRule>
  </conditionalFormatting>
  <dataValidations count="6">
    <dataValidation type="list" allowBlank="1" showInputMessage="1" showErrorMessage="1" sqref="IG65534:IG65536 IG48 IF9:IF39">
      <formula1>$B$51:$B$52</formula1>
    </dataValidation>
    <dataValidation type="list" showInputMessage="1" showErrorMessage="1" prompt="空白にする時は、「Delete」キーを押してください。" sqref="IE65534:IE65536 IE47:IE48 ID9:ID39 IE40:IE42">
      <formula1>",×"</formula1>
    </dataValidation>
    <dataValidation type="list" allowBlank="1" showInputMessage="1" showErrorMessage="1" sqref="IC65534:IC65536 IC47:IC48 F9:F38 IB9:IB39 IC40:IC42">
      <formula1>"常勤,非常勤"</formula1>
    </dataValidation>
    <dataValidation type="list" allowBlank="1" showInputMessage="1" showErrorMessage="1" sqref="ID65534:ID65536 ID47:ID48 IC9:IC39 ID40:ID42">
      <formula1>"教育・保育従事者,教育・保育従事者以外"</formula1>
    </dataValidation>
    <dataValidation type="custom" allowBlank="1" showInputMessage="1" showErrorMessage="1" sqref="IH65534:IV65536 IH47:IV48 H65535:AB65536 IG9:IV39 IH40:IV42">
      <formula1>IF(処遇改善加算②!#REF!="×","")</formula1>
    </dataValidation>
    <dataValidation type="list" allowBlank="1" showInputMessage="1" showErrorMessage="1" sqref="IG40:IG42 IG47">
      <formula1>$B$50:$B$51</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2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世田谷区役所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Matsuhashi101</cp:lastModifiedBy>
  <cp:lastPrinted>2023-05-12T02:38:21Z</cp:lastPrinted>
  <dcterms:created xsi:type="dcterms:W3CDTF">2009-03-27T13:07:07Z</dcterms:created>
  <dcterms:modified xsi:type="dcterms:W3CDTF">2023-05-22T01:57:44Z</dcterms:modified>
  <cp:category/>
  <cp:version/>
  <cp:contentType/>
  <cp:contentStatus/>
</cp:coreProperties>
</file>