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setagaya.local\files\SEA01044\５年度\認可外保育施設担当\認証保育所\04_補助金\00_補助金様式集（最新・随時更新・ＨＰアップ用）\01_運営費\2 変更申請\区内\"/>
    </mc:Choice>
  </mc:AlternateContent>
  <xr:revisionPtr revIDLastSave="0" documentId="13_ncr:1_{B1393F23-AF31-4672-9FB2-32360BDE2DC2}" xr6:coauthVersionLast="47" xr6:coauthVersionMax="47" xr10:uidLastSave="{00000000-0000-0000-0000-000000000000}"/>
  <bookViews>
    <workbookView xWindow="-120" yWindow="-120" windowWidth="29040" windowHeight="15840" tabRatio="981" xr2:uid="{00000000-000D-0000-FFFF-FFFF00000000}"/>
  </bookViews>
  <sheets>
    <sheet name="区内変更申請書" sheetId="3" r:id="rId1"/>
    <sheet name="区内変更計画書" sheetId="4" r:id="rId2"/>
    <sheet name="算出根拠" sheetId="44" r:id="rId3"/>
    <sheet name="処遇改善加算" sheetId="47" r:id="rId4"/>
    <sheet name="事業計画書" sheetId="49" r:id="rId5"/>
    <sheet name="収支予算書" sheetId="50" r:id="rId6"/>
    <sheet name="6年目以降 対象確認シート" sheetId="42" r:id="rId7"/>
    <sheet name="附則第2条に定める加算内訳書(6年目以降)" sheetId="11" r:id="rId8"/>
    <sheet name="区内変更申請書 【記載例】" sheetId="53" r:id="rId9"/>
    <sheet name="区内変更計画書 【記載例】" sheetId="54" r:id="rId10"/>
    <sheet name="算出根拠 【記載例】" sheetId="55" r:id="rId11"/>
    <sheet name="処遇改善加算 (記載例)" sheetId="56" r:id="rId12"/>
    <sheet name="事業計画書 【記載例】" sheetId="57" r:id="rId13"/>
    <sheet name="収支予算書 【記載例】" sheetId="58" r:id="rId14"/>
    <sheet name="新単価表" sheetId="43" r:id="rId15"/>
  </sheets>
  <externalReferences>
    <externalReference r:id="rId16"/>
  </externalReferences>
  <definedNames>
    <definedName name="_xlnm.Print_Area" localSheetId="6">'6年目以降 対象確認シート'!$A$1:$H$26</definedName>
    <definedName name="_xlnm.Print_Area" localSheetId="1">区内変更計画書!$A$1:$AM$54</definedName>
    <definedName name="_xlnm.Print_Area" localSheetId="9">'区内変更計画書 【記載例】'!$A$1:$AM$54</definedName>
    <definedName name="_xlnm.Print_Area" localSheetId="8">'区内変更申請書 【記載例】'!$A$1:$AM$59</definedName>
    <definedName name="_xlnm.Print_Area" localSheetId="2">算出根拠!$A$1:$J$32</definedName>
    <definedName name="_xlnm.Print_Area" localSheetId="10">'算出根拠 【記載例】'!$A$1:$J$32</definedName>
    <definedName name="_xlnm.Print_Area" localSheetId="7">'附則第2条に定める加算内訳書(6年目以降)'!$A$1:$H$32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49" l="1"/>
  <c r="X46" i="54" l="1"/>
  <c r="X46" i="4"/>
  <c r="V46" i="4"/>
  <c r="X45" i="4" l="1"/>
  <c r="J10" i="57" l="1"/>
  <c r="AB4" i="57"/>
  <c r="P3" i="56"/>
  <c r="G1" i="55"/>
  <c r="Y4" i="54"/>
  <c r="G4" i="58"/>
  <c r="D40" i="58"/>
  <c r="D17" i="58"/>
  <c r="D16" i="58"/>
  <c r="D15" i="58"/>
  <c r="D14" i="58"/>
  <c r="D12" i="58"/>
  <c r="D11" i="58"/>
  <c r="D10" i="58"/>
  <c r="D9" i="58"/>
  <c r="AF45" i="4"/>
  <c r="X45" i="54"/>
  <c r="V46" i="54"/>
  <c r="V45" i="54"/>
  <c r="W42" i="54"/>
  <c r="AF25" i="54"/>
  <c r="AF33" i="54"/>
  <c r="S34" i="54"/>
  <c r="S28" i="54"/>
  <c r="S27" i="54"/>
  <c r="S26" i="54"/>
  <c r="G1" i="42"/>
  <c r="G57" i="58"/>
  <c r="G52" i="58"/>
  <c r="G37" i="58"/>
  <c r="D36" i="58"/>
  <c r="G25" i="58"/>
  <c r="G58" i="58" l="1"/>
  <c r="R33" i="57"/>
  <c r="L26" i="57"/>
  <c r="L25" i="57"/>
  <c r="L24" i="57"/>
  <c r="L23" i="57"/>
  <c r="L33" i="57" s="1"/>
  <c r="X33" i="57" s="1"/>
  <c r="AP14" i="56"/>
  <c r="AL14" i="56"/>
  <c r="AH14" i="56"/>
  <c r="AD14" i="56"/>
  <c r="AP13" i="56"/>
  <c r="AL13" i="56"/>
  <c r="AH13" i="56"/>
  <c r="AD13" i="56"/>
  <c r="AP12" i="56"/>
  <c r="AL12" i="56"/>
  <c r="AH12" i="56"/>
  <c r="AD12" i="56"/>
  <c r="Q12" i="56"/>
  <c r="P12" i="56"/>
  <c r="AP11" i="56"/>
  <c r="AL11" i="56"/>
  <c r="AH11" i="56"/>
  <c r="AD11" i="56"/>
  <c r="Q11" i="56"/>
  <c r="P11" i="56"/>
  <c r="AP10" i="56"/>
  <c r="AL10" i="56"/>
  <c r="AH10" i="56"/>
  <c r="AD10" i="56"/>
  <c r="AC10" i="56"/>
  <c r="AC11" i="56" s="1"/>
  <c r="AC12" i="56" s="1"/>
  <c r="AC13" i="56" s="1"/>
  <c r="AC14" i="56" s="1"/>
  <c r="Q10" i="56"/>
  <c r="P10" i="56"/>
  <c r="AP9" i="56"/>
  <c r="AO9" i="56"/>
  <c r="AO10" i="56" s="1"/>
  <c r="AO11" i="56" s="1"/>
  <c r="AO12" i="56" s="1"/>
  <c r="AO13" i="56" s="1"/>
  <c r="AO14" i="56" s="1"/>
  <c r="AM9" i="56"/>
  <c r="AM10" i="56" s="1"/>
  <c r="AM11" i="56" s="1"/>
  <c r="AM12" i="56" s="1"/>
  <c r="AM13" i="56" s="1"/>
  <c r="AM14" i="56" s="1"/>
  <c r="AL9" i="56"/>
  <c r="AI9" i="56"/>
  <c r="AI10" i="56" s="1"/>
  <c r="AI11" i="56" s="1"/>
  <c r="AI12" i="56" s="1"/>
  <c r="AI13" i="56" s="1"/>
  <c r="AI14" i="56" s="1"/>
  <c r="AH9" i="56"/>
  <c r="AE9" i="56"/>
  <c r="AE10" i="56" s="1"/>
  <c r="AE11" i="56" s="1"/>
  <c r="AE12" i="56" s="1"/>
  <c r="AE13" i="56" s="1"/>
  <c r="AE14" i="56" s="1"/>
  <c r="AD9" i="56"/>
  <c r="AC9" i="56"/>
  <c r="AA9" i="56"/>
  <c r="AA10" i="56" s="1"/>
  <c r="AA11" i="56" s="1"/>
  <c r="AA12" i="56" s="1"/>
  <c r="AA13" i="56" s="1"/>
  <c r="AA14" i="56" s="1"/>
  <c r="Q9" i="56"/>
  <c r="P9" i="56"/>
  <c r="AP8" i="56"/>
  <c r="AO8" i="56"/>
  <c r="AL8" i="56"/>
  <c r="AK8" i="56"/>
  <c r="AK9" i="56" s="1"/>
  <c r="AK10" i="56" s="1"/>
  <c r="AK11" i="56" s="1"/>
  <c r="AK12" i="56" s="1"/>
  <c r="AK13" i="56" s="1"/>
  <c r="AK14" i="56" s="1"/>
  <c r="AH8" i="56"/>
  <c r="AG8" i="56"/>
  <c r="AG9" i="56" s="1"/>
  <c r="AG10" i="56" s="1"/>
  <c r="AG11" i="56" s="1"/>
  <c r="AG12" i="56" s="1"/>
  <c r="AG13" i="56" s="1"/>
  <c r="AG14" i="56" s="1"/>
  <c r="AD8" i="56"/>
  <c r="AC8" i="56"/>
  <c r="Q8" i="56"/>
  <c r="P8" i="56"/>
  <c r="AP7" i="56"/>
  <c r="AL7" i="56"/>
  <c r="AH7" i="56"/>
  <c r="AD7" i="56"/>
  <c r="O7" i="56"/>
  <c r="N7" i="56"/>
  <c r="M7" i="56"/>
  <c r="L7" i="56"/>
  <c r="K7" i="56"/>
  <c r="J7" i="56"/>
  <c r="I7" i="56"/>
  <c r="H7" i="56"/>
  <c r="G7" i="56"/>
  <c r="F7" i="56"/>
  <c r="E7" i="56"/>
  <c r="Q7" i="56" s="1"/>
  <c r="AP6" i="56"/>
  <c r="AL6" i="56"/>
  <c r="AH6" i="56"/>
  <c r="AD6" i="56"/>
  <c r="H30" i="55"/>
  <c r="G30" i="55"/>
  <c r="F30" i="55"/>
  <c r="E30" i="55"/>
  <c r="D30" i="55"/>
  <c r="C30" i="55"/>
  <c r="H29" i="55"/>
  <c r="G29" i="55"/>
  <c r="F29" i="55"/>
  <c r="E29" i="55"/>
  <c r="D29" i="55"/>
  <c r="C29" i="55"/>
  <c r="S25" i="54" s="1"/>
  <c r="S35" i="54" s="1"/>
  <c r="Q28" i="55"/>
  <c r="L28" i="55"/>
  <c r="M28" i="55" s="1"/>
  <c r="N28" i="55" s="1"/>
  <c r="K28" i="55"/>
  <c r="I28" i="55"/>
  <c r="I27" i="55"/>
  <c r="P28" i="55" s="1"/>
  <c r="Q26" i="55"/>
  <c r="L26" i="55"/>
  <c r="K26" i="55"/>
  <c r="I26" i="55"/>
  <c r="I25" i="55"/>
  <c r="Q24" i="55"/>
  <c r="L24" i="55"/>
  <c r="M24" i="55" s="1"/>
  <c r="N24" i="55" s="1"/>
  <c r="K24" i="55"/>
  <c r="I24" i="55"/>
  <c r="I23" i="55"/>
  <c r="Q22" i="55"/>
  <c r="L22" i="55"/>
  <c r="K22" i="55"/>
  <c r="I22" i="55"/>
  <c r="I21" i="55"/>
  <c r="P22" i="55" s="1"/>
  <c r="Q20" i="55"/>
  <c r="L20" i="55"/>
  <c r="K20" i="55"/>
  <c r="I20" i="55"/>
  <c r="I19" i="55"/>
  <c r="P20" i="55" s="1"/>
  <c r="Q18" i="55"/>
  <c r="L18" i="55"/>
  <c r="K18" i="55"/>
  <c r="I18" i="55"/>
  <c r="I17" i="55"/>
  <c r="P18" i="55" s="1"/>
  <c r="Q16" i="55"/>
  <c r="L16" i="55"/>
  <c r="K16" i="55"/>
  <c r="I16" i="55"/>
  <c r="I15" i="55"/>
  <c r="Q14" i="55"/>
  <c r="L14" i="55"/>
  <c r="K14" i="55"/>
  <c r="I14" i="55"/>
  <c r="I13" i="55"/>
  <c r="P14" i="55" s="1"/>
  <c r="Q12" i="55"/>
  <c r="L12" i="55"/>
  <c r="K12" i="55"/>
  <c r="I12" i="55"/>
  <c r="I11" i="55"/>
  <c r="P12" i="55" s="1"/>
  <c r="Q10" i="55"/>
  <c r="L10" i="55"/>
  <c r="K10" i="55"/>
  <c r="I10" i="55"/>
  <c r="I9" i="55"/>
  <c r="Q8" i="55"/>
  <c r="L8" i="55"/>
  <c r="K8" i="55"/>
  <c r="I8" i="55"/>
  <c r="I7" i="55"/>
  <c r="Q6" i="55"/>
  <c r="L6" i="55"/>
  <c r="K6" i="55"/>
  <c r="I6" i="55"/>
  <c r="I5" i="55"/>
  <c r="P6" i="55" s="1"/>
  <c r="O46" i="54"/>
  <c r="O45" i="54"/>
  <c r="W43" i="54"/>
  <c r="AE43" i="54" s="1"/>
  <c r="AP42" i="54"/>
  <c r="K39" i="54"/>
  <c r="V38" i="54"/>
  <c r="K38" i="54"/>
  <c r="AR37" i="54"/>
  <c r="V37" i="54"/>
  <c r="K37" i="54"/>
  <c r="X37" i="54" s="1"/>
  <c r="AN36" i="54"/>
  <c r="AN49" i="54" s="1"/>
  <c r="L35" i="54" s="1"/>
  <c r="AN35" i="54"/>
  <c r="Q35" i="54"/>
  <c r="P35" i="54"/>
  <c r="O35" i="54"/>
  <c r="N35" i="54"/>
  <c r="M35" i="54"/>
  <c r="X34" i="54"/>
  <c r="K34" i="54"/>
  <c r="K33" i="54"/>
  <c r="K28" i="54"/>
  <c r="X28" i="54" s="1"/>
  <c r="K27" i="54"/>
  <c r="X27" i="54" s="1"/>
  <c r="K26" i="54"/>
  <c r="X26" i="54" s="1"/>
  <c r="K25" i="54"/>
  <c r="Y4" i="4"/>
  <c r="G1" i="44"/>
  <c r="AF45" i="54" l="1"/>
  <c r="X25" i="54"/>
  <c r="X35" i="54"/>
  <c r="Q29" i="55"/>
  <c r="P24" i="55"/>
  <c r="P26" i="55"/>
  <c r="P16" i="55"/>
  <c r="P8" i="55"/>
  <c r="P10" i="55"/>
  <c r="M22" i="55"/>
  <c r="N22" i="55" s="1"/>
  <c r="I30" i="55"/>
  <c r="M26" i="55"/>
  <c r="N26" i="55" s="1"/>
  <c r="M20" i="55"/>
  <c r="N20" i="55" s="1"/>
  <c r="M18" i="55"/>
  <c r="N18" i="55" s="1"/>
  <c r="M16" i="55"/>
  <c r="N16" i="55" s="1"/>
  <c r="M14" i="55"/>
  <c r="N14" i="55" s="1"/>
  <c r="M12" i="55"/>
  <c r="N12" i="55" s="1"/>
  <c r="M10" i="55"/>
  <c r="N10" i="55" s="1"/>
  <c r="M8" i="55"/>
  <c r="N8" i="55" s="1"/>
  <c r="I29" i="55"/>
  <c r="S33" i="54" s="1"/>
  <c r="X33" i="54" s="1"/>
  <c r="M6" i="55"/>
  <c r="N6" i="55" s="1"/>
  <c r="Q13" i="56"/>
  <c r="P13" i="56"/>
  <c r="X38" i="54"/>
  <c r="P7" i="56"/>
  <c r="L26" i="49"/>
  <c r="C20" i="11"/>
  <c r="C19" i="11"/>
  <c r="C18" i="11"/>
  <c r="C17" i="11"/>
  <c r="C16" i="11"/>
  <c r="C15" i="11"/>
  <c r="C14" i="11"/>
  <c r="C13" i="11"/>
  <c r="C12" i="11"/>
  <c r="C11" i="11"/>
  <c r="C10" i="11"/>
  <c r="C9" i="11"/>
  <c r="L20" i="54" l="1"/>
  <c r="D18" i="58"/>
  <c r="D8" i="58" s="1"/>
  <c r="P29" i="55"/>
  <c r="N29" i="55"/>
  <c r="S39" i="54" s="1"/>
  <c r="X39" i="54" s="1"/>
  <c r="P17" i="56"/>
  <c r="P22" i="56" s="1"/>
  <c r="R22" i="56" s="1"/>
  <c r="P15" i="56"/>
  <c r="P20" i="56" s="1"/>
  <c r="R20" i="56" s="1"/>
  <c r="P14" i="56"/>
  <c r="P19" i="56" s="1"/>
  <c r="R19" i="56" s="1"/>
  <c r="P16" i="56"/>
  <c r="P21" i="56" s="1"/>
  <c r="R21" i="56" s="1"/>
  <c r="P18" i="56"/>
  <c r="P23" i="56" s="1"/>
  <c r="R23" i="56" s="1"/>
  <c r="G4" i="50"/>
  <c r="AB4" i="49"/>
  <c r="R24" i="56" l="1"/>
  <c r="P24" i="56" s="1"/>
  <c r="AP42" i="4"/>
  <c r="W43" i="4" s="1"/>
  <c r="Q28" i="44" l="1"/>
  <c r="Q26" i="44"/>
  <c r="Q24" i="44"/>
  <c r="Q22" i="44"/>
  <c r="Q20" i="44"/>
  <c r="Q18" i="44"/>
  <c r="Q16" i="44"/>
  <c r="Q14" i="44"/>
  <c r="Q12" i="44"/>
  <c r="Q10" i="44"/>
  <c r="Q8" i="44"/>
  <c r="Q6" i="44"/>
  <c r="Q29" i="44" l="1"/>
  <c r="O46" i="4"/>
  <c r="O45" i="4"/>
  <c r="AE43" i="4"/>
  <c r="G57" i="50" l="1"/>
  <c r="G52" i="50"/>
  <c r="L25" i="49" s="1"/>
  <c r="D40" i="50"/>
  <c r="G37" i="50"/>
  <c r="L24" i="49" s="1"/>
  <c r="D36" i="50"/>
  <c r="R33" i="49" s="1"/>
  <c r="G25" i="50"/>
  <c r="L23" i="49" l="1"/>
  <c r="L33" i="49" s="1"/>
  <c r="X33" i="49" s="1"/>
  <c r="G58" i="50"/>
  <c r="K25" i="4"/>
  <c r="C30" i="44" l="1"/>
  <c r="C29" i="44"/>
  <c r="I28" i="44"/>
  <c r="I27" i="44"/>
  <c r="P28" i="44" s="1"/>
  <c r="E19" i="42" s="1"/>
  <c r="I26" i="44"/>
  <c r="I25" i="44"/>
  <c r="P26" i="44" s="1"/>
  <c r="I24" i="44"/>
  <c r="I23" i="44"/>
  <c r="P24" i="44" s="1"/>
  <c r="E18" i="42" s="1"/>
  <c r="I22" i="44"/>
  <c r="I21" i="44"/>
  <c r="I20" i="44"/>
  <c r="I19" i="44"/>
  <c r="P20" i="44" s="1"/>
  <c r="E15" i="42" s="1"/>
  <c r="I18" i="44"/>
  <c r="I17" i="44"/>
  <c r="I16" i="44"/>
  <c r="I15" i="44"/>
  <c r="P16" i="44" s="1"/>
  <c r="E13" i="42" s="1"/>
  <c r="I14" i="44"/>
  <c r="I13" i="44"/>
  <c r="P14" i="44" s="1"/>
  <c r="E12" i="42" s="1"/>
  <c r="I12" i="44"/>
  <c r="I11" i="44"/>
  <c r="P12" i="44" s="1"/>
  <c r="E11" i="42" s="1"/>
  <c r="I10" i="44"/>
  <c r="I9" i="44"/>
  <c r="P10" i="44" s="1"/>
  <c r="E10" i="42" s="1"/>
  <c r="I8" i="44"/>
  <c r="I7" i="44"/>
  <c r="P8" i="44" s="1"/>
  <c r="E9" i="42" s="1"/>
  <c r="L6" i="44"/>
  <c r="K6" i="44"/>
  <c r="I6" i="44"/>
  <c r="I5" i="44"/>
  <c r="K28" i="4"/>
  <c r="K27" i="4"/>
  <c r="K26" i="4"/>
  <c r="P22" i="44" l="1"/>
  <c r="P18" i="44"/>
  <c r="E14" i="42" s="1"/>
  <c r="E17" i="42"/>
  <c r="E16" i="42"/>
  <c r="P6" i="44"/>
  <c r="M6" i="44"/>
  <c r="N6" i="44" s="1"/>
  <c r="P29" i="44" l="1"/>
  <c r="V45" i="4" s="1"/>
  <c r="E8" i="42"/>
  <c r="D18" i="50"/>
  <c r="K28" i="44"/>
  <c r="L28" i="44"/>
  <c r="M28" i="44" l="1"/>
  <c r="N28" i="44" s="1"/>
  <c r="AP13" i="47" l="1"/>
  <c r="AL13" i="47"/>
  <c r="AH13" i="47"/>
  <c r="AD13" i="47"/>
  <c r="P8" i="47" l="1"/>
  <c r="P9" i="47"/>
  <c r="P10" i="47"/>
  <c r="P12" i="47"/>
  <c r="P11" i="47"/>
  <c r="K39" i="4"/>
  <c r="P13" i="47" l="1"/>
  <c r="AP14" i="47" l="1"/>
  <c r="AL14" i="47"/>
  <c r="AH14" i="47"/>
  <c r="AD14" i="47"/>
  <c r="AP12" i="47"/>
  <c r="AL12" i="47"/>
  <c r="AH12" i="47"/>
  <c r="AD12" i="47"/>
  <c r="Q12" i="47"/>
  <c r="AP11" i="47"/>
  <c r="AL11" i="47"/>
  <c r="AH11" i="47"/>
  <c r="AD11" i="47"/>
  <c r="Q11" i="47"/>
  <c r="AP10" i="47"/>
  <c r="AL10" i="47"/>
  <c r="AH10" i="47"/>
  <c r="AD10" i="47"/>
  <c r="Q10" i="47"/>
  <c r="AP9" i="47"/>
  <c r="AM9" i="47"/>
  <c r="AM10" i="47" s="1"/>
  <c r="AM11" i="47" s="1"/>
  <c r="AM12" i="47" s="1"/>
  <c r="AM13" i="47" s="1"/>
  <c r="AM14" i="47" s="1"/>
  <c r="AL9" i="47"/>
  <c r="AI9" i="47"/>
  <c r="AI10" i="47" s="1"/>
  <c r="AI11" i="47" s="1"/>
  <c r="AI12" i="47" s="1"/>
  <c r="AI13" i="47" s="1"/>
  <c r="AI14" i="47" s="1"/>
  <c r="AH9" i="47"/>
  <c r="AE9" i="47"/>
  <c r="AE10" i="47" s="1"/>
  <c r="AE11" i="47" s="1"/>
  <c r="AE12" i="47" s="1"/>
  <c r="AE13" i="47" s="1"/>
  <c r="AE14" i="47" s="1"/>
  <c r="AD9" i="47"/>
  <c r="AA9" i="47"/>
  <c r="AA10" i="47" s="1"/>
  <c r="AA11" i="47" s="1"/>
  <c r="AA12" i="47" s="1"/>
  <c r="AA13" i="47" s="1"/>
  <c r="AA14" i="47" s="1"/>
  <c r="Q9" i="47"/>
  <c r="AP8" i="47"/>
  <c r="AO8" i="47"/>
  <c r="AO9" i="47" s="1"/>
  <c r="AO10" i="47" s="1"/>
  <c r="AO11" i="47" s="1"/>
  <c r="AO12" i="47" s="1"/>
  <c r="AO13" i="47" s="1"/>
  <c r="AO14" i="47" s="1"/>
  <c r="AL8" i="47"/>
  <c r="AK8" i="47"/>
  <c r="AK9" i="47" s="1"/>
  <c r="AK10" i="47" s="1"/>
  <c r="AK11" i="47" s="1"/>
  <c r="AK12" i="47" s="1"/>
  <c r="AK13" i="47" s="1"/>
  <c r="AK14" i="47" s="1"/>
  <c r="AH8" i="47"/>
  <c r="AG8" i="47"/>
  <c r="AG9" i="47" s="1"/>
  <c r="AG10" i="47" s="1"/>
  <c r="AG11" i="47" s="1"/>
  <c r="AG12" i="47" s="1"/>
  <c r="AG13" i="47" s="1"/>
  <c r="AG14" i="47" s="1"/>
  <c r="AD8" i="47"/>
  <c r="AC8" i="47"/>
  <c r="AC9" i="47" s="1"/>
  <c r="AC10" i="47" s="1"/>
  <c r="AC11" i="47" s="1"/>
  <c r="AC12" i="47" s="1"/>
  <c r="AC13" i="47" s="1"/>
  <c r="AC14" i="47" s="1"/>
  <c r="Q8" i="47"/>
  <c r="AP7" i="47"/>
  <c r="AL7" i="47"/>
  <c r="AH7" i="47"/>
  <c r="AD7" i="47"/>
  <c r="O7" i="47"/>
  <c r="N7" i="47"/>
  <c r="M7" i="47"/>
  <c r="L7" i="47"/>
  <c r="K7" i="47"/>
  <c r="J7" i="47"/>
  <c r="I7" i="47"/>
  <c r="H7" i="47"/>
  <c r="G7" i="47"/>
  <c r="F7" i="47"/>
  <c r="E7" i="47"/>
  <c r="AP6" i="47"/>
  <c r="AL6" i="47"/>
  <c r="AH6" i="47"/>
  <c r="AD6" i="47"/>
  <c r="Q13" i="47" l="1"/>
  <c r="P7" i="47"/>
  <c r="P16" i="47" s="1"/>
  <c r="Q7" i="47"/>
  <c r="P21" i="47" l="1"/>
  <c r="R21" i="47" s="1"/>
  <c r="P15" i="47"/>
  <c r="P14" i="47"/>
  <c r="P19" i="47" s="1"/>
  <c r="P18" i="47"/>
  <c r="P23" i="47" s="1"/>
  <c r="P17" i="47"/>
  <c r="P20" i="47" l="1"/>
  <c r="R20" i="47" s="1"/>
  <c r="P22" i="47"/>
  <c r="R22" i="47" s="1"/>
  <c r="R19" i="47"/>
  <c r="R23" i="47"/>
  <c r="R24" i="47" l="1"/>
  <c r="P24" i="47" s="1"/>
  <c r="W42" i="4" l="1"/>
  <c r="AE42" i="4" s="1"/>
  <c r="AI42" i="4" s="1"/>
  <c r="AE42" i="54"/>
  <c r="AI42" i="54" s="1"/>
  <c r="F8" i="42"/>
  <c r="D16" i="50" l="1"/>
  <c r="L8" i="44"/>
  <c r="L10" i="44"/>
  <c r="L12" i="44"/>
  <c r="L14" i="44"/>
  <c r="L16" i="44"/>
  <c r="L18" i="44"/>
  <c r="L20" i="44"/>
  <c r="L22" i="44"/>
  <c r="L24" i="44"/>
  <c r="L26" i="44"/>
  <c r="K14" i="44"/>
  <c r="K16" i="44"/>
  <c r="K18" i="44"/>
  <c r="K20" i="44"/>
  <c r="K22" i="44"/>
  <c r="K24" i="44"/>
  <c r="K26" i="44"/>
  <c r="K12" i="44"/>
  <c r="K10" i="44"/>
  <c r="K8" i="44"/>
  <c r="H30" i="44"/>
  <c r="G30" i="44"/>
  <c r="F30" i="44"/>
  <c r="E30" i="44"/>
  <c r="D30" i="44"/>
  <c r="H29" i="44"/>
  <c r="G29" i="44"/>
  <c r="F29" i="44"/>
  <c r="S27" i="4" s="1"/>
  <c r="E29" i="44"/>
  <c r="D29" i="44"/>
  <c r="S25" i="4"/>
  <c r="K37" i="4"/>
  <c r="AR37" i="4"/>
  <c r="V37" i="4" s="1"/>
  <c r="K38" i="4"/>
  <c r="H58" i="58" l="1"/>
  <c r="D33" i="58"/>
  <c r="D58" i="58" s="1"/>
  <c r="G59" i="58" s="1"/>
  <c r="M18" i="44"/>
  <c r="N18" i="44" s="1"/>
  <c r="M22" i="44"/>
  <c r="N22" i="44" s="1"/>
  <c r="S26" i="4"/>
  <c r="S28" i="4"/>
  <c r="M10" i="44"/>
  <c r="N10" i="44" s="1"/>
  <c r="M8" i="44"/>
  <c r="N8" i="44" s="1"/>
  <c r="M14" i="44"/>
  <c r="N14" i="44" s="1"/>
  <c r="M12" i="44"/>
  <c r="N12" i="44" s="1"/>
  <c r="M24" i="44"/>
  <c r="N24" i="44" s="1"/>
  <c r="M20" i="44"/>
  <c r="N20" i="44" s="1"/>
  <c r="M16" i="44"/>
  <c r="N16" i="44" s="1"/>
  <c r="M26" i="44"/>
  <c r="N26" i="44" s="1"/>
  <c r="F9" i="11"/>
  <c r="F10" i="11"/>
  <c r="F11" i="11"/>
  <c r="F12" i="11"/>
  <c r="F13" i="11"/>
  <c r="F14" i="11"/>
  <c r="F15" i="11"/>
  <c r="F16" i="11"/>
  <c r="F17" i="11"/>
  <c r="F18" i="11"/>
  <c r="F19" i="11"/>
  <c r="F20" i="11"/>
  <c r="S34" i="4"/>
  <c r="I29" i="44"/>
  <c r="S33" i="4" s="1"/>
  <c r="I30" i="44"/>
  <c r="N29" i="44" l="1"/>
  <c r="S39" i="4" s="1"/>
  <c r="K34" i="4"/>
  <c r="K33" i="4"/>
  <c r="X39" i="4" l="1"/>
  <c r="D14" i="50" s="1"/>
  <c r="X37" i="4"/>
  <c r="V38" i="4"/>
  <c r="X38" i="4" s="1"/>
  <c r="Q35" i="4"/>
  <c r="P35" i="4"/>
  <c r="O35" i="4"/>
  <c r="N35" i="4"/>
  <c r="M35" i="4"/>
  <c r="D15" i="50" l="1"/>
  <c r="E20" i="42"/>
  <c r="C20" i="42"/>
  <c r="B25" i="42" s="1"/>
  <c r="F19" i="42"/>
  <c r="G19" i="42" s="1"/>
  <c r="F18" i="42"/>
  <c r="G18" i="42" s="1"/>
  <c r="F17" i="42"/>
  <c r="G17" i="42" s="1"/>
  <c r="F16" i="42"/>
  <c r="G16" i="42" s="1"/>
  <c r="F15" i="42"/>
  <c r="G15" i="42" s="1"/>
  <c r="F14" i="42"/>
  <c r="G14" i="42" s="1"/>
  <c r="F13" i="42"/>
  <c r="G13" i="42" s="1"/>
  <c r="F12" i="42"/>
  <c r="G12" i="42" s="1"/>
  <c r="F11" i="42"/>
  <c r="G11" i="42" s="1"/>
  <c r="F10" i="42"/>
  <c r="G10" i="42" s="1"/>
  <c r="F9" i="42"/>
  <c r="G9" i="42" s="1"/>
  <c r="F20" i="42" l="1"/>
  <c r="G8" i="42"/>
  <c r="G20" i="42" s="1"/>
  <c r="D25" i="42" s="1"/>
  <c r="F25" i="42" s="1"/>
  <c r="AN36" i="4" l="1"/>
  <c r="AN35" i="4"/>
  <c r="AN49" i="4" l="1"/>
  <c r="L35" i="4" s="1"/>
  <c r="E20" i="11" l="1"/>
  <c r="E18" i="11"/>
  <c r="E16" i="11"/>
  <c r="G16" i="11" s="1"/>
  <c r="H16" i="11" s="1"/>
  <c r="E14" i="11"/>
  <c r="G14" i="11" s="1"/>
  <c r="H14" i="11" s="1"/>
  <c r="E12" i="11"/>
  <c r="G12" i="11" s="1"/>
  <c r="H12" i="11" s="1"/>
  <c r="E10" i="11"/>
  <c r="G10" i="11" s="1"/>
  <c r="H10" i="11" s="1"/>
  <c r="E19" i="11"/>
  <c r="G19" i="11" s="1"/>
  <c r="H19" i="11" s="1"/>
  <c r="E17" i="11"/>
  <c r="G17" i="11" s="1"/>
  <c r="H17" i="11" s="1"/>
  <c r="E15" i="11"/>
  <c r="G15" i="11" s="1"/>
  <c r="H15" i="11" s="1"/>
  <c r="E13" i="11"/>
  <c r="G13" i="11" s="1"/>
  <c r="H13" i="11" s="1"/>
  <c r="E11" i="11"/>
  <c r="G11" i="11" s="1"/>
  <c r="H11" i="11" s="1"/>
  <c r="E9" i="11"/>
  <c r="G9" i="11" s="1"/>
  <c r="H9" i="11" s="1"/>
  <c r="E26" i="11"/>
  <c r="F21" i="11"/>
  <c r="D21" i="11"/>
  <c r="C21" i="11"/>
  <c r="G20" i="11"/>
  <c r="H20" i="11" s="1"/>
  <c r="G18" i="11"/>
  <c r="H18" i="11" s="1"/>
  <c r="G21" i="11" l="1"/>
  <c r="F26" i="11" l="1"/>
  <c r="H21" i="11"/>
  <c r="B30" i="11" s="1"/>
  <c r="H26" i="11" l="1"/>
  <c r="D30" i="11" s="1"/>
  <c r="E30" i="11" s="1"/>
  <c r="H30" i="11" s="1"/>
  <c r="S35" i="4"/>
  <c r="X35" i="4" s="1"/>
  <c r="D12" i="50" s="1"/>
  <c r="D3" i="11" l="1"/>
  <c r="Q48" i="4"/>
  <c r="D17" i="50" s="1"/>
  <c r="X25" i="4"/>
  <c r="X26" i="4"/>
  <c r="X27" i="4"/>
  <c r="X28" i="4"/>
  <c r="X33" i="4"/>
  <c r="D10" i="50" s="1"/>
  <c r="X34" i="4"/>
  <c r="D11" i="50" s="1"/>
  <c r="AF33" i="4" l="1"/>
  <c r="AF25" i="4"/>
  <c r="D9" i="50" l="1"/>
  <c r="D8" i="50" s="1"/>
  <c r="L20" i="4"/>
  <c r="H58" i="50" l="1"/>
  <c r="AD33" i="57"/>
  <c r="AJ33" i="57" s="1"/>
  <c r="AD33" i="49"/>
  <c r="AJ33" i="49" s="1"/>
  <c r="D33" i="50"/>
  <c r="D58" i="50" s="1"/>
  <c r="G59" i="5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tanaka040</author>
    <author>Matsuhashi101</author>
  </authors>
  <commentList>
    <comment ref="B1" authorId="0" shapeId="0" xr:uid="{00000000-0006-0000-0600-000001000000}">
      <text>
        <r>
          <rPr>
            <b/>
            <sz val="9"/>
            <color indexed="81"/>
            <rFont val="ＭＳ Ｐゴシック"/>
            <family val="3"/>
            <charset val="128"/>
          </rPr>
          <t>青枠部分を入力してください。あとは自動計算されます。</t>
        </r>
      </text>
    </comment>
    <comment ref="E7" authorId="0" shapeId="0" xr:uid="{00000000-0006-0000-0600-000002000000}">
      <text>
        <r>
          <rPr>
            <b/>
            <sz val="9"/>
            <color indexed="81"/>
            <rFont val="ＭＳ Ｐゴシック"/>
            <family val="3"/>
            <charset val="128"/>
          </rPr>
          <t>世田谷区外児で賃借料加算を受けている方の人数も入れてください。</t>
        </r>
      </text>
    </comment>
    <comment ref="C8" authorId="1" shapeId="0" xr:uid="{CE823CF5-E3B3-4BD3-806B-52DACEC8EA2C}">
      <text>
        <r>
          <rPr>
            <b/>
            <sz val="9"/>
            <color indexed="81"/>
            <rFont val="MS P ゴシック"/>
            <family val="3"/>
            <charset val="128"/>
          </rPr>
          <t>Matsuhashi101:</t>
        </r>
        <r>
          <rPr>
            <sz val="9"/>
            <color indexed="81"/>
            <rFont val="MS P ゴシック"/>
            <family val="3"/>
            <charset val="128"/>
          </rPr>
          <t xml:space="preserve">
敷金・共益費は除く
</t>
        </r>
      </text>
    </comment>
    <comment ref="F25" authorId="1" shapeId="0" xr:uid="{BF9EA54B-E14E-4F88-AF14-537035648754}">
      <text>
        <r>
          <rPr>
            <b/>
            <sz val="9"/>
            <color indexed="81"/>
            <rFont val="MS P ゴシック"/>
            <family val="3"/>
            <charset val="128"/>
          </rPr>
          <t>Matsuhashi101:</t>
        </r>
        <r>
          <rPr>
            <sz val="9"/>
            <color indexed="81"/>
            <rFont val="MS P ゴシック"/>
            <family val="3"/>
            <charset val="128"/>
          </rPr>
          <t xml:space="preserve">
対象となった施設は附則第2条に定める加算内訳書(6年目以降)を記載する。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tanaka040</author>
  </authors>
  <commentList>
    <comment ref="B1" authorId="0" shapeId="0" xr:uid="{00000000-0006-0000-0700-000001000000}">
      <text>
        <r>
          <rPr>
            <b/>
            <sz val="9"/>
            <color indexed="81"/>
            <rFont val="ＭＳ Ｐゴシック"/>
            <family val="3"/>
            <charset val="128"/>
          </rPr>
          <t>青枠部分を入力してください。あとは自動計算されます。</t>
        </r>
      </text>
    </comment>
    <comment ref="F8" authorId="0" shapeId="0" xr:uid="{00000000-0006-0000-0700-000002000000}">
      <text>
        <r>
          <rPr>
            <b/>
            <sz val="9"/>
            <color indexed="81"/>
            <rFont val="ＭＳ Ｐゴシック"/>
            <family val="3"/>
            <charset val="128"/>
          </rPr>
          <t>世田谷区外児で賃借料加算を受けている方の人数も入れてください。</t>
        </r>
      </text>
    </comment>
    <comment ref="D26" authorId="0" shapeId="0" xr:uid="{00000000-0006-0000-0700-000003000000}">
      <text>
        <r>
          <rPr>
            <b/>
            <sz val="9"/>
            <color indexed="81"/>
            <rFont val="ＭＳ Ｐゴシック"/>
            <family val="3"/>
            <charset val="128"/>
          </rPr>
          <t>１年の場合は、1/1を選んでください。</t>
        </r>
      </text>
    </comment>
  </commentList>
</comments>
</file>

<file path=xl/sharedStrings.xml><?xml version="1.0" encoding="utf-8"?>
<sst xmlns="http://schemas.openxmlformats.org/spreadsheetml/2006/main" count="1105" uniqueCount="354">
  <si>
    <t>年</t>
    <rPh sb="0" eb="1">
      <t>ネン</t>
    </rPh>
    <phoneticPr fontId="4"/>
  </si>
  <si>
    <t>月</t>
    <rPh sb="0" eb="1">
      <t>ツキ</t>
    </rPh>
    <phoneticPr fontId="4"/>
  </si>
  <si>
    <t>日</t>
    <rPh sb="0" eb="1">
      <t>ニチ</t>
    </rPh>
    <phoneticPr fontId="4"/>
  </si>
  <si>
    <t>世田谷区長　　あて</t>
    <rPh sb="0" eb="3">
      <t>セタガヤ</t>
    </rPh>
    <rPh sb="3" eb="5">
      <t>クチョウ</t>
    </rPh>
    <phoneticPr fontId="4"/>
  </si>
  <si>
    <t>記</t>
    <rPh sb="0" eb="1">
      <t>キ</t>
    </rPh>
    <phoneticPr fontId="4"/>
  </si>
  <si>
    <t>円</t>
    <rPh sb="0" eb="1">
      <t>エン</t>
    </rPh>
    <phoneticPr fontId="4"/>
  </si>
  <si>
    <t>定員</t>
    <rPh sb="0" eb="2">
      <t>テイイン</t>
    </rPh>
    <phoneticPr fontId="4"/>
  </si>
  <si>
    <t>人</t>
    <rPh sb="0" eb="1">
      <t>ニン</t>
    </rPh>
    <phoneticPr fontId="4"/>
  </si>
  <si>
    <t>項目　</t>
    <rPh sb="0" eb="2">
      <t>コウモク</t>
    </rPh>
    <phoneticPr fontId="4"/>
  </si>
  <si>
    <t>基本単価</t>
    <rPh sb="0" eb="2">
      <t>キホン</t>
    </rPh>
    <rPh sb="2" eb="4">
      <t>タンカ</t>
    </rPh>
    <phoneticPr fontId="4"/>
  </si>
  <si>
    <t>金　額</t>
    <rPh sb="0" eb="1">
      <t>キン</t>
    </rPh>
    <rPh sb="2" eb="3">
      <t>ガク</t>
    </rPh>
    <phoneticPr fontId="4"/>
  </si>
  <si>
    <t>申　請　額</t>
    <rPh sb="0" eb="1">
      <t>サル</t>
    </rPh>
    <rPh sb="2" eb="3">
      <t>ショウ</t>
    </rPh>
    <rPh sb="4" eb="5">
      <t>ガク</t>
    </rPh>
    <phoneticPr fontId="4"/>
  </si>
  <si>
    <t>　区分</t>
    <rPh sb="1" eb="3">
      <t>クブン</t>
    </rPh>
    <phoneticPr fontId="4"/>
  </si>
  <si>
    <t>０歳児</t>
    <rPh sb="1" eb="3">
      <t>サイジ</t>
    </rPh>
    <phoneticPr fontId="4"/>
  </si>
  <si>
    <t>１～２歳児</t>
    <rPh sb="3" eb="4">
      <t>サイ</t>
    </rPh>
    <rPh sb="4" eb="5">
      <t>ジ</t>
    </rPh>
    <phoneticPr fontId="4"/>
  </si>
  <si>
    <t>３歳児</t>
    <rPh sb="1" eb="3">
      <t>サイジ</t>
    </rPh>
    <phoneticPr fontId="4"/>
  </si>
  <si>
    <t>４歳児以上</t>
    <rPh sb="1" eb="2">
      <t>サイ</t>
    </rPh>
    <rPh sb="2" eb="3">
      <t>ジ</t>
    </rPh>
    <rPh sb="3" eb="5">
      <t>イジョウ</t>
    </rPh>
    <phoneticPr fontId="4"/>
  </si>
  <si>
    <t>（加算額）</t>
    <rPh sb="1" eb="3">
      <t>カサン</t>
    </rPh>
    <phoneticPr fontId="4"/>
  </si>
  <si>
    <t>加算単価</t>
    <rPh sb="0" eb="2">
      <t>カサン</t>
    </rPh>
    <rPh sb="2" eb="4">
      <t>タンカ</t>
    </rPh>
    <phoneticPr fontId="4"/>
  </si>
  <si>
    <t>減価償却費加算</t>
    <rPh sb="0" eb="2">
      <t>ゲンカ</t>
    </rPh>
    <rPh sb="2" eb="4">
      <t>ショウキャク</t>
    </rPh>
    <rPh sb="4" eb="5">
      <t>ヒ</t>
    </rPh>
    <rPh sb="5" eb="7">
      <t>カサン</t>
    </rPh>
    <phoneticPr fontId="4"/>
  </si>
  <si>
    <t>賃借料加算</t>
    <rPh sb="0" eb="2">
      <t>チンシャク</t>
    </rPh>
    <rPh sb="2" eb="3">
      <t>リョウ</t>
    </rPh>
    <rPh sb="3" eb="5">
      <t>カサン</t>
    </rPh>
    <phoneticPr fontId="4"/>
  </si>
  <si>
    <t>技能・経験着目第3職層</t>
    <rPh sb="0" eb="2">
      <t>ギノウ</t>
    </rPh>
    <rPh sb="3" eb="5">
      <t>ケイケン</t>
    </rPh>
    <rPh sb="5" eb="7">
      <t>チャクモク</t>
    </rPh>
    <rPh sb="7" eb="8">
      <t>ダイ</t>
    </rPh>
    <rPh sb="9" eb="10">
      <t>ショク</t>
    </rPh>
    <rPh sb="10" eb="11">
      <t>ソウ</t>
    </rPh>
    <phoneticPr fontId="4"/>
  </si>
  <si>
    <t>技能・経験着目第4職層</t>
    <rPh sb="0" eb="2">
      <t>ギノウ</t>
    </rPh>
    <rPh sb="3" eb="5">
      <t>ケイケン</t>
    </rPh>
    <rPh sb="5" eb="7">
      <t>チャクモク</t>
    </rPh>
    <rPh sb="7" eb="8">
      <t>ダイ</t>
    </rPh>
    <rPh sb="9" eb="10">
      <t>ショク</t>
    </rPh>
    <rPh sb="10" eb="11">
      <t>ソウ</t>
    </rPh>
    <phoneticPr fontId="4"/>
  </si>
  <si>
    <t>第5号様式（第9条関係）</t>
    <rPh sb="0" eb="1">
      <t>ダイ</t>
    </rPh>
    <rPh sb="2" eb="3">
      <t>ゴウ</t>
    </rPh>
    <rPh sb="3" eb="5">
      <t>ヨウシキ</t>
    </rPh>
    <rPh sb="6" eb="7">
      <t>ダイ</t>
    </rPh>
    <rPh sb="8" eb="9">
      <t>ジョウ</t>
    </rPh>
    <rPh sb="9" eb="11">
      <t>カンケイ</t>
    </rPh>
    <phoneticPr fontId="4"/>
  </si>
  <si>
    <t>世田谷区認証保育所運営費補助事業変更申請書</t>
    <rPh sb="0" eb="4">
      <t>セタガヤク</t>
    </rPh>
    <rPh sb="4" eb="6">
      <t>ニンショウ</t>
    </rPh>
    <rPh sb="6" eb="8">
      <t>ホイク</t>
    </rPh>
    <rPh sb="8" eb="9">
      <t>ショ</t>
    </rPh>
    <rPh sb="9" eb="11">
      <t>ウンエイ</t>
    </rPh>
    <rPh sb="11" eb="12">
      <t>ヒ</t>
    </rPh>
    <rPh sb="12" eb="14">
      <t>ホジョ</t>
    </rPh>
    <rPh sb="14" eb="16">
      <t>ジギョウ</t>
    </rPh>
    <rPh sb="16" eb="18">
      <t>ヘンコウ</t>
    </rPh>
    <rPh sb="18" eb="21">
      <t>シンセイショ</t>
    </rPh>
    <phoneticPr fontId="4"/>
  </si>
  <si>
    <t>施設の名称</t>
    <rPh sb="0" eb="2">
      <t>シセツ</t>
    </rPh>
    <rPh sb="3" eb="5">
      <t>メイショウ</t>
    </rPh>
    <phoneticPr fontId="4"/>
  </si>
  <si>
    <t>月</t>
    <rPh sb="0" eb="1">
      <t>ガツ</t>
    </rPh>
    <phoneticPr fontId="4"/>
  </si>
  <si>
    <t>付</t>
    <rPh sb="0" eb="1">
      <t>ツ</t>
    </rPh>
    <phoneticPr fontId="4"/>
  </si>
  <si>
    <t>世保認調第</t>
    <rPh sb="0" eb="1">
      <t>セ</t>
    </rPh>
    <rPh sb="2" eb="3">
      <t>シノブ</t>
    </rPh>
    <rPh sb="3" eb="4">
      <t>チョウ</t>
    </rPh>
    <rPh sb="4" eb="5">
      <t>ダイ</t>
    </rPh>
    <phoneticPr fontId="4"/>
  </si>
  <si>
    <t>号で交付決定を受けた</t>
    <rPh sb="0" eb="1">
      <t>ゴウ</t>
    </rPh>
    <rPh sb="2" eb="4">
      <t>コウフ</t>
    </rPh>
    <rPh sb="4" eb="6">
      <t>ケッテイ</t>
    </rPh>
    <phoneticPr fontId="4"/>
  </si>
  <si>
    <t>世田谷区認証保育所運営費補助金に係る補助事業を変更したいので申請します。</t>
    <rPh sb="9" eb="11">
      <t>ウンエイ</t>
    </rPh>
    <rPh sb="11" eb="12">
      <t>ヒ</t>
    </rPh>
    <rPh sb="16" eb="17">
      <t>カカワ</t>
    </rPh>
    <rPh sb="18" eb="20">
      <t>ホジョ</t>
    </rPh>
    <rPh sb="20" eb="22">
      <t>ジギョウ</t>
    </rPh>
    <rPh sb="23" eb="25">
      <t>ヘンコウ</t>
    </rPh>
    <rPh sb="30" eb="32">
      <t>シンセイ</t>
    </rPh>
    <phoneticPr fontId="4"/>
  </si>
  <si>
    <t>１　変更内容</t>
    <rPh sb="2" eb="4">
      <t>ヘンコウ</t>
    </rPh>
    <rPh sb="4" eb="6">
      <t>ナイヨウ</t>
    </rPh>
    <phoneticPr fontId="4"/>
  </si>
  <si>
    <t>別紙運営費補助事業変更計画書記載のとおり</t>
    <rPh sb="0" eb="2">
      <t>ベッシ</t>
    </rPh>
    <rPh sb="2" eb="4">
      <t>ウンエイ</t>
    </rPh>
    <rPh sb="4" eb="5">
      <t>ヒ</t>
    </rPh>
    <rPh sb="5" eb="7">
      <t>ホジョ</t>
    </rPh>
    <rPh sb="7" eb="9">
      <t>ジギョウ</t>
    </rPh>
    <rPh sb="9" eb="11">
      <t>ヘンコウ</t>
    </rPh>
    <rPh sb="11" eb="14">
      <t>ケイカクショ</t>
    </rPh>
    <rPh sb="14" eb="16">
      <t>キサイ</t>
    </rPh>
    <phoneticPr fontId="4"/>
  </si>
  <si>
    <t>２　変更の理由</t>
    <rPh sb="2" eb="4">
      <t>ヘンコウ</t>
    </rPh>
    <rPh sb="5" eb="7">
      <t>リユウ</t>
    </rPh>
    <phoneticPr fontId="4"/>
  </si>
  <si>
    <t>３　変更が補助事業に及ぼす影響及び効果</t>
    <rPh sb="2" eb="4">
      <t>ヘンコウ</t>
    </rPh>
    <rPh sb="5" eb="7">
      <t>ホジョ</t>
    </rPh>
    <rPh sb="7" eb="9">
      <t>ジギョウ</t>
    </rPh>
    <rPh sb="10" eb="11">
      <t>オヨ</t>
    </rPh>
    <rPh sb="13" eb="15">
      <t>エイキョウ</t>
    </rPh>
    <rPh sb="15" eb="16">
      <t>オヨ</t>
    </rPh>
    <rPh sb="17" eb="19">
      <t>コウカ</t>
    </rPh>
    <phoneticPr fontId="4"/>
  </si>
  <si>
    <t>４　添付書類</t>
    <rPh sb="2" eb="4">
      <t>テンプ</t>
    </rPh>
    <rPh sb="4" eb="6">
      <t>ショルイ</t>
    </rPh>
    <phoneticPr fontId="4"/>
  </si>
  <si>
    <t>附則第2条に定める加算額</t>
    <rPh sb="0" eb="11">
      <t>フソク</t>
    </rPh>
    <rPh sb="11" eb="12">
      <t>ガク</t>
    </rPh>
    <phoneticPr fontId="4"/>
  </si>
  <si>
    <t xml:space="preserve">冷暖房費加算
</t>
    <rPh sb="0" eb="4">
      <t>レイダンボウヒ</t>
    </rPh>
    <rPh sb="4" eb="6">
      <t>カサン</t>
    </rPh>
    <phoneticPr fontId="4"/>
  </si>
  <si>
    <t>変更延べ人数</t>
    <rPh sb="0" eb="2">
      <t>ヘンコウ</t>
    </rPh>
    <rPh sb="2" eb="3">
      <t>ノ</t>
    </rPh>
    <rPh sb="4" eb="5">
      <t>ヒト</t>
    </rPh>
    <rPh sb="5" eb="6">
      <t>カズ</t>
    </rPh>
    <phoneticPr fontId="4"/>
  </si>
  <si>
    <t>　年齢</t>
    <rPh sb="1" eb="3">
      <t>ネンレイ</t>
    </rPh>
    <phoneticPr fontId="4"/>
  </si>
  <si>
    <t>（基本額）</t>
    <rPh sb="1" eb="3">
      <t>キホン</t>
    </rPh>
    <rPh sb="3" eb="4">
      <t>ガク</t>
    </rPh>
    <phoneticPr fontId="4"/>
  </si>
  <si>
    <t>変更後計画</t>
    <rPh sb="0" eb="2">
      <t>ヘンコウ</t>
    </rPh>
    <rPh sb="2" eb="3">
      <t>アト</t>
    </rPh>
    <rPh sb="3" eb="5">
      <t>ケイカク</t>
    </rPh>
    <phoneticPr fontId="4"/>
  </si>
  <si>
    <t>変更前計画</t>
    <rPh sb="0" eb="2">
      <t>ヘンコウ</t>
    </rPh>
    <rPh sb="2" eb="3">
      <t>マエ</t>
    </rPh>
    <rPh sb="3" eb="5">
      <t>ケイカク</t>
    </rPh>
    <phoneticPr fontId="4"/>
  </si>
  <si>
    <t>補助金交付申請額及びその算出基礎</t>
    <rPh sb="0" eb="3">
      <t>ホジョキン</t>
    </rPh>
    <rPh sb="3" eb="5">
      <t>コウフ</t>
    </rPh>
    <rPh sb="5" eb="7">
      <t>シンセイ</t>
    </rPh>
    <rPh sb="7" eb="8">
      <t>ガク</t>
    </rPh>
    <rPh sb="8" eb="9">
      <t>オヨ</t>
    </rPh>
    <rPh sb="12" eb="14">
      <t>サンシュツ</t>
    </rPh>
    <rPh sb="14" eb="16">
      <t>キソ</t>
    </rPh>
    <phoneticPr fontId="4"/>
  </si>
  <si>
    <t>　　変更計画対照表</t>
    <rPh sb="2" eb="4">
      <t>ヘンコウ</t>
    </rPh>
    <rPh sb="4" eb="6">
      <t>ケイカク</t>
    </rPh>
    <rPh sb="6" eb="9">
      <t>タイショウヒョウ</t>
    </rPh>
    <phoneticPr fontId="4"/>
  </si>
  <si>
    <t>施設の名称</t>
    <phoneticPr fontId="4"/>
  </si>
  <si>
    <t>運営費補助事業変更計画書</t>
    <rPh sb="0" eb="2">
      <t>ウンエイ</t>
    </rPh>
    <rPh sb="2" eb="3">
      <t>ヒ</t>
    </rPh>
    <rPh sb="3" eb="5">
      <t>ホジョ</t>
    </rPh>
    <rPh sb="5" eb="7">
      <t>ジギョウ</t>
    </rPh>
    <rPh sb="7" eb="9">
      <t>ヘンコウ</t>
    </rPh>
    <rPh sb="9" eb="12">
      <t>ケイカクショ</t>
    </rPh>
    <phoneticPr fontId="4"/>
  </si>
  <si>
    <t>第5号様式の別紙</t>
    <rPh sb="0" eb="1">
      <t>ダイ</t>
    </rPh>
    <rPh sb="2" eb="3">
      <t>ゴウ</t>
    </rPh>
    <rPh sb="3" eb="5">
      <t>ヨウシキ</t>
    </rPh>
    <rPh sb="6" eb="8">
      <t>ベッシ</t>
    </rPh>
    <phoneticPr fontId="4"/>
  </si>
  <si>
    <t>円</t>
    <phoneticPr fontId="4"/>
  </si>
  <si>
    <t>定員数</t>
    <rPh sb="0" eb="2">
      <t>テイイン</t>
    </rPh>
    <rPh sb="2" eb="3">
      <t>スウ</t>
    </rPh>
    <phoneticPr fontId="4"/>
  </si>
  <si>
    <t>職員配置基準数</t>
    <rPh sb="0" eb="2">
      <t>ショクイン</t>
    </rPh>
    <rPh sb="2" eb="4">
      <t>ハイチ</t>
    </rPh>
    <rPh sb="4" eb="6">
      <t>キジュン</t>
    </rPh>
    <rPh sb="6" eb="7">
      <t>スウ</t>
    </rPh>
    <phoneticPr fontId="4"/>
  </si>
  <si>
    <t>0歳児</t>
    <rPh sb="1" eb="3">
      <t>サイジ</t>
    </rPh>
    <phoneticPr fontId="4"/>
  </si>
  <si>
    <t>1～2歳児</t>
    <rPh sb="3" eb="5">
      <t>サイジ</t>
    </rPh>
    <phoneticPr fontId="4"/>
  </si>
  <si>
    <t>3歳児</t>
    <rPh sb="1" eb="3">
      <t>サイジ</t>
    </rPh>
    <phoneticPr fontId="4"/>
  </si>
  <si>
    <t>4歳児以上</t>
    <rPh sb="1" eb="3">
      <t>サイジ</t>
    </rPh>
    <rPh sb="3" eb="5">
      <t>イジョウ</t>
    </rPh>
    <phoneticPr fontId="4"/>
  </si>
  <si>
    <t>～</t>
    <phoneticPr fontId="4"/>
  </si>
  <si>
    <t>単価</t>
    <rPh sb="0" eb="2">
      <t>タンカ</t>
    </rPh>
    <phoneticPr fontId="4"/>
  </si>
  <si>
    <t>月</t>
    <rPh sb="0" eb="1">
      <t>ツキ</t>
    </rPh>
    <phoneticPr fontId="4"/>
  </si>
  <si>
    <t>減価償却費加算</t>
    <phoneticPr fontId="4"/>
  </si>
  <si>
    <t>賃借料加算</t>
    <rPh sb="0" eb="3">
      <t>チンシャクリョウ</t>
    </rPh>
    <rPh sb="3" eb="5">
      <t>カサン</t>
    </rPh>
    <phoneticPr fontId="4"/>
  </si>
  <si>
    <t>4月</t>
    <rPh sb="1" eb="2">
      <t>ガツ</t>
    </rPh>
    <phoneticPr fontId="4"/>
  </si>
  <si>
    <t>6月</t>
  </si>
  <si>
    <t>7月</t>
  </si>
  <si>
    <t>8月</t>
  </si>
  <si>
    <t>9月</t>
  </si>
  <si>
    <t>10月</t>
  </si>
  <si>
    <t>11月</t>
  </si>
  <si>
    <t>12月</t>
  </si>
  <si>
    <t>1月</t>
  </si>
  <si>
    <t>2月</t>
  </si>
  <si>
    <t>3月</t>
  </si>
  <si>
    <t>合　計</t>
    <rPh sb="0" eb="1">
      <t>ゴウ</t>
    </rPh>
    <rPh sb="2" eb="3">
      <t>ケイ</t>
    </rPh>
    <phoneticPr fontId="4"/>
  </si>
  <si>
    <t>開設            年目</t>
    <rPh sb="0" eb="2">
      <t>カイセツ</t>
    </rPh>
    <rPh sb="14" eb="16">
      <t>ネンメ</t>
    </rPh>
    <phoneticPr fontId="4"/>
  </si>
  <si>
    <t>附則第2条に定める加算請求額</t>
    <rPh sb="0" eb="2">
      <t>フソク</t>
    </rPh>
    <rPh sb="2" eb="3">
      <t>ダイ</t>
    </rPh>
    <rPh sb="4" eb="5">
      <t>ジョウ</t>
    </rPh>
    <rPh sb="6" eb="7">
      <t>サダ</t>
    </rPh>
    <rPh sb="9" eb="11">
      <t>カサン</t>
    </rPh>
    <rPh sb="11" eb="13">
      <t>セイキュウ</t>
    </rPh>
    <rPh sb="13" eb="14">
      <t>ガク</t>
    </rPh>
    <phoneticPr fontId="4"/>
  </si>
  <si>
    <t>１．「補助対象経費の実支出額」の算定</t>
    <rPh sb="3" eb="5">
      <t>ホジョ</t>
    </rPh>
    <rPh sb="5" eb="7">
      <t>タイショウ</t>
    </rPh>
    <rPh sb="7" eb="9">
      <t>ケイヒ</t>
    </rPh>
    <rPh sb="10" eb="13">
      <t>ジツシシュツ</t>
    </rPh>
    <rPh sb="13" eb="14">
      <t>ガク</t>
    </rPh>
    <rPh sb="16" eb="18">
      <t>サンテイ</t>
    </rPh>
    <phoneticPr fontId="4"/>
  </si>
  <si>
    <t>（単位：円、人）</t>
    <rPh sb="1" eb="3">
      <t>タンイ</t>
    </rPh>
    <rPh sb="4" eb="5">
      <t>エン</t>
    </rPh>
    <rPh sb="6" eb="7">
      <t>ニン</t>
    </rPh>
    <phoneticPr fontId="4"/>
  </si>
  <si>
    <t>対象月</t>
    <rPh sb="0" eb="2">
      <t>タイショウ</t>
    </rPh>
    <rPh sb="2" eb="3">
      <t>ツキ</t>
    </rPh>
    <phoneticPr fontId="4"/>
  </si>
  <si>
    <t>建物賃借料の
支出金額
（ア）</t>
    <rPh sb="0" eb="2">
      <t>タテモノ</t>
    </rPh>
    <rPh sb="2" eb="5">
      <t>チンシャクリョウ</t>
    </rPh>
    <rPh sb="7" eb="9">
      <t>シシュツ</t>
    </rPh>
    <rPh sb="9" eb="11">
      <t>キンガク</t>
    </rPh>
    <phoneticPr fontId="4"/>
  </si>
  <si>
    <t>礼金の金額
（イ）</t>
    <rPh sb="0" eb="2">
      <t>レイキン</t>
    </rPh>
    <rPh sb="3" eb="5">
      <t>キンガク</t>
    </rPh>
    <phoneticPr fontId="4"/>
  </si>
  <si>
    <t>認証保育所運営費補助金賃借料加算の額
（ウ）（①×②）</t>
    <rPh sb="0" eb="2">
      <t>ニンショウ</t>
    </rPh>
    <rPh sb="2" eb="5">
      <t>ホイクショ</t>
    </rPh>
    <rPh sb="5" eb="8">
      <t>ウンエイヒ</t>
    </rPh>
    <rPh sb="8" eb="11">
      <t>ホジョキン</t>
    </rPh>
    <rPh sb="11" eb="14">
      <t>チンシャクリョウ</t>
    </rPh>
    <rPh sb="14" eb="16">
      <t>カサン</t>
    </rPh>
    <rPh sb="17" eb="18">
      <t>ガク</t>
    </rPh>
    <phoneticPr fontId="4"/>
  </si>
  <si>
    <r>
      <t>補助対象経費の
実支出額
（エ）
（</t>
    </r>
    <r>
      <rPr>
        <sz val="8"/>
        <rFont val="ＭＳ Ｐゴシック"/>
        <family val="3"/>
        <charset val="128"/>
      </rPr>
      <t>（ア）＋（イ）－（ウ））</t>
    </r>
    <rPh sb="0" eb="2">
      <t>ホジョ</t>
    </rPh>
    <rPh sb="2" eb="4">
      <t>タイショウ</t>
    </rPh>
    <rPh sb="4" eb="6">
      <t>ケイヒ</t>
    </rPh>
    <rPh sb="8" eb="9">
      <t>ジツ</t>
    </rPh>
    <rPh sb="9" eb="11">
      <t>シシュツ</t>
    </rPh>
    <rPh sb="11" eb="12">
      <t>ガク</t>
    </rPh>
    <phoneticPr fontId="4"/>
  </si>
  <si>
    <t>単価
（①）</t>
    <rPh sb="0" eb="2">
      <t>タンカ</t>
    </rPh>
    <phoneticPr fontId="4"/>
  </si>
  <si>
    <r>
      <rPr>
        <sz val="7"/>
        <rFont val="ＭＳ Ｐゴシック"/>
        <family val="3"/>
        <charset val="128"/>
      </rPr>
      <t>利用人員数</t>
    </r>
    <r>
      <rPr>
        <sz val="10"/>
        <rFont val="ＭＳ Ｐゴシック"/>
        <family val="3"/>
        <charset val="128"/>
      </rPr>
      <t xml:space="preserve">
（②）</t>
    </r>
    <rPh sb="0" eb="2">
      <t>リヨウ</t>
    </rPh>
    <rPh sb="2" eb="4">
      <t>ジンイン</t>
    </rPh>
    <rPh sb="4" eb="5">
      <t>スウ</t>
    </rPh>
    <phoneticPr fontId="4"/>
  </si>
  <si>
    <t>5月</t>
  </si>
  <si>
    <t>計</t>
    <rPh sb="0" eb="1">
      <t>ケイ</t>
    </rPh>
    <phoneticPr fontId="4"/>
  </si>
  <si>
    <t>２．「補助基準額」の算定</t>
    <rPh sb="3" eb="5">
      <t>ホジョ</t>
    </rPh>
    <rPh sb="5" eb="7">
      <t>キジュン</t>
    </rPh>
    <rPh sb="7" eb="8">
      <t>ガク</t>
    </rPh>
    <rPh sb="10" eb="12">
      <t>サンテイ</t>
    </rPh>
    <phoneticPr fontId="4"/>
  </si>
  <si>
    <t>（単位：円）</t>
    <rPh sb="1" eb="3">
      <t>タンイ</t>
    </rPh>
    <rPh sb="4" eb="5">
      <t>エン</t>
    </rPh>
    <phoneticPr fontId="4"/>
  </si>
  <si>
    <t>交付要綱 附則第2条 加算額(年額)欄に規定する額
（カ）</t>
    <rPh sb="0" eb="2">
      <t>コウフ</t>
    </rPh>
    <rPh sb="2" eb="4">
      <t>ヨウコウ</t>
    </rPh>
    <rPh sb="5" eb="7">
      <t>フソク</t>
    </rPh>
    <rPh sb="7" eb="8">
      <t>ダイ</t>
    </rPh>
    <rPh sb="9" eb="10">
      <t>ジョウ</t>
    </rPh>
    <rPh sb="11" eb="14">
      <t>カサンガク</t>
    </rPh>
    <rPh sb="15" eb="17">
      <t>ネンガク</t>
    </rPh>
    <rPh sb="18" eb="19">
      <t>ラン</t>
    </rPh>
    <rPh sb="20" eb="22">
      <t>キテイ</t>
    </rPh>
    <rPh sb="24" eb="25">
      <t>ガク</t>
    </rPh>
    <phoneticPr fontId="4"/>
  </si>
  <si>
    <t>補助対象
月数割合
（キ）</t>
    <rPh sb="0" eb="2">
      <t>ホジョ</t>
    </rPh>
    <rPh sb="2" eb="4">
      <t>タイショウ</t>
    </rPh>
    <rPh sb="5" eb="7">
      <t>ツキスウ</t>
    </rPh>
    <rPh sb="7" eb="9">
      <t>ワリアイ</t>
    </rPh>
    <phoneticPr fontId="4"/>
  </si>
  <si>
    <t>補助基準額
（月割計算後）
（ク）※千円未満切捨て
（（カ）×（キ））</t>
    <rPh sb="7" eb="9">
      <t>ツキワリ</t>
    </rPh>
    <rPh sb="9" eb="11">
      <t>ケイサン</t>
    </rPh>
    <rPh sb="11" eb="12">
      <t>ゴ</t>
    </rPh>
    <rPh sb="18" eb="20">
      <t>センエン</t>
    </rPh>
    <rPh sb="20" eb="22">
      <t>ミマン</t>
    </rPh>
    <rPh sb="22" eb="24">
      <t>キリス</t>
    </rPh>
    <phoneticPr fontId="4"/>
  </si>
  <si>
    <t>認証保育所運営費補助金賃借料加算の額
（ケ）
※上記１（ウ）の合計額</t>
    <rPh sb="0" eb="5">
      <t>ニンショウホイクショ</t>
    </rPh>
    <rPh sb="5" eb="8">
      <t>ウンエイヒ</t>
    </rPh>
    <rPh sb="8" eb="11">
      <t>ホジョキン</t>
    </rPh>
    <phoneticPr fontId="4"/>
  </si>
  <si>
    <t>補助基準額
（コ）
（ク）－（ケ）</t>
    <rPh sb="0" eb="2">
      <t>ホジョ</t>
    </rPh>
    <rPh sb="2" eb="4">
      <t>キジュン</t>
    </rPh>
    <rPh sb="4" eb="5">
      <t>ガク</t>
    </rPh>
    <phoneticPr fontId="4"/>
  </si>
  <si>
    <t>※１　「補助対象月数割合」欄には、1年（12か月）を「１」として、当該施設の補助対象月数に応じた割合
      （「補助対象月数／１２」）を記入してください。</t>
    <rPh sb="4" eb="6">
      <t>ホジョ</t>
    </rPh>
    <rPh sb="6" eb="8">
      <t>タイショウ</t>
    </rPh>
    <rPh sb="8" eb="10">
      <t>ツキスウ</t>
    </rPh>
    <rPh sb="10" eb="12">
      <t>ワリアイ</t>
    </rPh>
    <rPh sb="13" eb="14">
      <t>ラン</t>
    </rPh>
    <rPh sb="18" eb="19">
      <t>ネン</t>
    </rPh>
    <rPh sb="23" eb="24">
      <t>ゲツ</t>
    </rPh>
    <rPh sb="33" eb="35">
      <t>トウガイ</t>
    </rPh>
    <rPh sb="35" eb="37">
      <t>シセツ</t>
    </rPh>
    <rPh sb="38" eb="40">
      <t>ホジョ</t>
    </rPh>
    <rPh sb="40" eb="42">
      <t>タイショウ</t>
    </rPh>
    <rPh sb="42" eb="44">
      <t>ツキスウ</t>
    </rPh>
    <rPh sb="45" eb="46">
      <t>オウ</t>
    </rPh>
    <rPh sb="48" eb="50">
      <t>ワリアイ</t>
    </rPh>
    <rPh sb="59" eb="61">
      <t>ホジョ</t>
    </rPh>
    <rPh sb="61" eb="63">
      <t>タイショウ</t>
    </rPh>
    <rPh sb="63" eb="64">
      <t>ツキ</t>
    </rPh>
    <rPh sb="64" eb="65">
      <t>スウ</t>
    </rPh>
    <rPh sb="71" eb="73">
      <t>キニュウ</t>
    </rPh>
    <phoneticPr fontId="4"/>
  </si>
  <si>
    <t>３．区補助金額の算定</t>
    <rPh sb="2" eb="3">
      <t>ク</t>
    </rPh>
    <rPh sb="3" eb="5">
      <t>ホジョ</t>
    </rPh>
    <rPh sb="5" eb="7">
      <t>キンガク</t>
    </rPh>
    <rPh sb="8" eb="10">
      <t>サンテイ</t>
    </rPh>
    <phoneticPr fontId="4"/>
  </si>
  <si>
    <t>補助対象経費の実支出額(エ)</t>
    <rPh sb="0" eb="6">
      <t>ホジョタイショウケイヒ</t>
    </rPh>
    <rPh sb="7" eb="8">
      <t>ジツ</t>
    </rPh>
    <rPh sb="8" eb="11">
      <t>シシュツガク</t>
    </rPh>
    <phoneticPr fontId="4"/>
  </si>
  <si>
    <t>補助基準額(コ)</t>
    <rPh sb="0" eb="2">
      <t>ホジョ</t>
    </rPh>
    <rPh sb="2" eb="5">
      <t>キジュンガク</t>
    </rPh>
    <phoneticPr fontId="4"/>
  </si>
  <si>
    <t>選定額
(エ)と(コ)の低い方</t>
    <rPh sb="0" eb="2">
      <t>センテイ</t>
    </rPh>
    <rPh sb="2" eb="3">
      <t>ガク</t>
    </rPh>
    <rPh sb="12" eb="13">
      <t>ヒク</t>
    </rPh>
    <rPh sb="14" eb="15">
      <t>ホウ</t>
    </rPh>
    <phoneticPr fontId="4"/>
  </si>
  <si>
    <t>補助率</t>
    <rPh sb="0" eb="3">
      <t>ホジョリツ</t>
    </rPh>
    <phoneticPr fontId="4"/>
  </si>
  <si>
    <r>
      <t>区補助金額
(</t>
    </r>
    <r>
      <rPr>
        <sz val="8"/>
        <rFont val="ＭＳ Ｐゴシック"/>
        <family val="3"/>
        <charset val="128"/>
      </rPr>
      <t>千円未満切り捨て)</t>
    </r>
    <rPh sb="0" eb="1">
      <t>ク</t>
    </rPh>
    <rPh sb="1" eb="3">
      <t>ホジョ</t>
    </rPh>
    <rPh sb="3" eb="5">
      <t>キンガク</t>
    </rPh>
    <rPh sb="7" eb="9">
      <t>センエン</t>
    </rPh>
    <rPh sb="9" eb="11">
      <t>ミマン</t>
    </rPh>
    <rPh sb="11" eb="12">
      <t>キ</t>
    </rPh>
    <rPh sb="13" eb="14">
      <t>ス</t>
    </rPh>
    <phoneticPr fontId="4"/>
  </si>
  <si>
    <r>
      <rPr>
        <b/>
        <u/>
        <sz val="14"/>
        <rFont val="ＭＳ Ｐゴシック"/>
        <family val="3"/>
        <charset val="128"/>
      </rPr>
      <t>開設6年目以降</t>
    </r>
    <r>
      <rPr>
        <b/>
        <sz val="14"/>
        <rFont val="ＭＳ Ｐゴシック"/>
        <family val="3"/>
        <charset val="128"/>
      </rPr>
      <t xml:space="preserve"> 附則第2条に定める加算額算定内訳書</t>
    </r>
    <rPh sb="0" eb="2">
      <t>カイセツ</t>
    </rPh>
    <rPh sb="3" eb="5">
      <t>ネンメ</t>
    </rPh>
    <rPh sb="5" eb="7">
      <t>イコウ</t>
    </rPh>
    <rPh sb="8" eb="10">
      <t>フソク</t>
    </rPh>
    <rPh sb="10" eb="11">
      <t>ダイ</t>
    </rPh>
    <rPh sb="12" eb="13">
      <t>ジョウ</t>
    </rPh>
    <rPh sb="14" eb="15">
      <t>サダ</t>
    </rPh>
    <rPh sb="17" eb="19">
      <t>カサン</t>
    </rPh>
    <rPh sb="19" eb="20">
      <t>ガク</t>
    </rPh>
    <rPh sb="20" eb="22">
      <t>サンテイ</t>
    </rPh>
    <rPh sb="22" eb="24">
      <t>ウチワケ</t>
    </rPh>
    <rPh sb="24" eb="25">
      <t>ショ</t>
    </rPh>
    <phoneticPr fontId="4"/>
  </si>
  <si>
    <t>-</t>
    <phoneticPr fontId="4"/>
  </si>
  <si>
    <t>※１　賃借料支出の金額には管理費、共益費を含まない金額を記載してください。</t>
    <phoneticPr fontId="4"/>
  </si>
  <si>
    <t>○</t>
  </si>
  <si>
    <t>3歳児配置改善加算</t>
    <rPh sb="1" eb="3">
      <t>サイジ</t>
    </rPh>
    <rPh sb="3" eb="5">
      <t>ハイチ</t>
    </rPh>
    <rPh sb="5" eb="7">
      <t>カイゼン</t>
    </rPh>
    <rPh sb="7" eb="9">
      <t>カサン</t>
    </rPh>
    <phoneticPr fontId="4"/>
  </si>
  <si>
    <t>１．「補助対象確認」の算定</t>
    <rPh sb="3" eb="5">
      <t>ホジョ</t>
    </rPh>
    <rPh sb="5" eb="7">
      <t>タイショウ</t>
    </rPh>
    <rPh sb="7" eb="9">
      <t>カクニン</t>
    </rPh>
    <rPh sb="11" eb="13">
      <t>サンテイ</t>
    </rPh>
    <phoneticPr fontId="4"/>
  </si>
  <si>
    <t>※青枠セル部分のみ入力してください。</t>
    <rPh sb="1" eb="2">
      <t>アオ</t>
    </rPh>
    <rPh sb="2" eb="3">
      <t>ワク</t>
    </rPh>
    <rPh sb="5" eb="7">
      <t>ブブン</t>
    </rPh>
    <rPh sb="9" eb="11">
      <t>ニュウリョク</t>
    </rPh>
    <phoneticPr fontId="4"/>
  </si>
  <si>
    <t>運営費補助金賃借料加算の額に2を乗じた額の3倍
（エ)</t>
    <rPh sb="0" eb="3">
      <t>ウンエイヒ</t>
    </rPh>
    <rPh sb="3" eb="6">
      <t>ホジョキン</t>
    </rPh>
    <rPh sb="6" eb="9">
      <t>チンシャクリョウ</t>
    </rPh>
    <rPh sb="9" eb="11">
      <t>カサン</t>
    </rPh>
    <rPh sb="12" eb="13">
      <t>ガク</t>
    </rPh>
    <rPh sb="16" eb="17">
      <t>ジョウ</t>
    </rPh>
    <rPh sb="19" eb="20">
      <t>ガク</t>
    </rPh>
    <rPh sb="22" eb="23">
      <t>バイ</t>
    </rPh>
    <phoneticPr fontId="4"/>
  </si>
  <si>
    <t>-</t>
    <phoneticPr fontId="4"/>
  </si>
  <si>
    <t>※１　賃借料支出の金額には管理費、共益費を含まない金額を記載してください。</t>
    <phoneticPr fontId="4"/>
  </si>
  <si>
    <t>２．補助対象施設かどうかの確認</t>
    <rPh sb="2" eb="6">
      <t>ホジョタイショウ</t>
    </rPh>
    <rPh sb="6" eb="8">
      <t>シセツ</t>
    </rPh>
    <rPh sb="13" eb="15">
      <t>カクニン</t>
    </rPh>
    <phoneticPr fontId="4"/>
  </si>
  <si>
    <t>建物賃借料の年間支出額
(1(ア)の合計欄)</t>
    <rPh sb="0" eb="2">
      <t>タテモノ</t>
    </rPh>
    <rPh sb="2" eb="5">
      <t>チンシャクリョウ</t>
    </rPh>
    <rPh sb="6" eb="8">
      <t>ネンカン</t>
    </rPh>
    <rPh sb="8" eb="11">
      <t>シシュツガク</t>
    </rPh>
    <rPh sb="18" eb="20">
      <t>ゴウケイ</t>
    </rPh>
    <rPh sb="20" eb="21">
      <t>ラン</t>
    </rPh>
    <phoneticPr fontId="4"/>
  </si>
  <si>
    <t>認証保育所運営費補助金賃借料加算の年額に2を乗じた額の3倍
(1(エ)の合計欄)</t>
    <rPh sb="17" eb="18">
      <t>ネン</t>
    </rPh>
    <rPh sb="22" eb="29">
      <t>ジョウジ</t>
    </rPh>
    <rPh sb="36" eb="38">
      <t>ゴウケイ</t>
    </rPh>
    <rPh sb="38" eb="39">
      <t>ラン</t>
    </rPh>
    <phoneticPr fontId="4"/>
  </si>
  <si>
    <t xml:space="preserve">  確認結果</t>
    <rPh sb="2" eb="4">
      <t>カクニン</t>
    </rPh>
    <rPh sb="4" eb="6">
      <t>ケッカ</t>
    </rPh>
    <phoneticPr fontId="4"/>
  </si>
  <si>
    <t>※開設６年目以降の補助対象施設については、「建物賃借料の年間支出」が「認証保育所運営費補助金賃借料加算の年額に2を乗じた額の3倍」を上回る施設のみが補助対象となります。
※確認結果欄に「対象外」と出た施設については、補助を受けることができません。「対象」と出た施設についてのみ裏面(開設6年目以降)賃借料補助加算内訳を作成して請求をお願いいたします。</t>
    <rPh sb="1" eb="3">
      <t>カイセツ</t>
    </rPh>
    <rPh sb="4" eb="6">
      <t>ネンメ</t>
    </rPh>
    <rPh sb="6" eb="8">
      <t>イコウ</t>
    </rPh>
    <rPh sb="9" eb="11">
      <t>ホジョ</t>
    </rPh>
    <rPh sb="11" eb="13">
      <t>タイショウ</t>
    </rPh>
    <rPh sb="13" eb="15">
      <t>シセツ</t>
    </rPh>
    <rPh sb="22" eb="27">
      <t>タテモノチンシャクリョウ</t>
    </rPh>
    <rPh sb="28" eb="30">
      <t>ネンカン</t>
    </rPh>
    <rPh sb="30" eb="32">
      <t>シシュツ</t>
    </rPh>
    <rPh sb="35" eb="37">
      <t>ニンショウ</t>
    </rPh>
    <rPh sb="37" eb="40">
      <t>ホイクショ</t>
    </rPh>
    <rPh sb="40" eb="51">
      <t>ウンエイヒ</t>
    </rPh>
    <rPh sb="52" eb="54">
      <t>ネンガク</t>
    </rPh>
    <rPh sb="57" eb="58">
      <t>ジョウ</t>
    </rPh>
    <rPh sb="60" eb="61">
      <t>ガク</t>
    </rPh>
    <rPh sb="63" eb="64">
      <t>バイ</t>
    </rPh>
    <rPh sb="66" eb="68">
      <t>ウワマワ</t>
    </rPh>
    <rPh sb="69" eb="71">
      <t>シセツ</t>
    </rPh>
    <rPh sb="74" eb="78">
      <t>ホジョタイショウ</t>
    </rPh>
    <rPh sb="86" eb="88">
      <t>カクニン</t>
    </rPh>
    <rPh sb="88" eb="90">
      <t>ケッカ</t>
    </rPh>
    <rPh sb="90" eb="91">
      <t>ラン</t>
    </rPh>
    <rPh sb="93" eb="95">
      <t>タイショウ</t>
    </rPh>
    <rPh sb="95" eb="96">
      <t>ガイ</t>
    </rPh>
    <rPh sb="98" eb="99">
      <t>デ</t>
    </rPh>
    <rPh sb="100" eb="102">
      <t>シセツ</t>
    </rPh>
    <rPh sb="108" eb="110">
      <t>ホジョ</t>
    </rPh>
    <rPh sb="111" eb="112">
      <t>ウ</t>
    </rPh>
    <rPh sb="124" eb="126">
      <t>タイショウ</t>
    </rPh>
    <rPh sb="128" eb="129">
      <t>デ</t>
    </rPh>
    <rPh sb="130" eb="132">
      <t>シセツ</t>
    </rPh>
    <rPh sb="138" eb="140">
      <t>ウラメン</t>
    </rPh>
    <rPh sb="141" eb="143">
      <t>カイセツ</t>
    </rPh>
    <rPh sb="144" eb="146">
      <t>ネンメ</t>
    </rPh>
    <rPh sb="146" eb="148">
      <t>イコウ</t>
    </rPh>
    <rPh sb="149" eb="152">
      <t>チンシャクリョウ</t>
    </rPh>
    <rPh sb="152" eb="154">
      <t>ホジョ</t>
    </rPh>
    <rPh sb="154" eb="156">
      <t>カサン</t>
    </rPh>
    <rPh sb="156" eb="158">
      <t>ウチワケ</t>
    </rPh>
    <rPh sb="159" eb="161">
      <t>サクセイ</t>
    </rPh>
    <rPh sb="163" eb="165">
      <t>セイキュウ</t>
    </rPh>
    <rPh sb="167" eb="168">
      <t>ネガ</t>
    </rPh>
    <phoneticPr fontId="4"/>
  </si>
  <si>
    <t>令和</t>
    <rPh sb="0" eb="2">
      <t>レイワ</t>
    </rPh>
    <phoneticPr fontId="4"/>
  </si>
  <si>
    <t>冷暖房費</t>
    <rPh sb="0" eb="4">
      <t>レイダンボウヒ</t>
    </rPh>
    <phoneticPr fontId="4"/>
  </si>
  <si>
    <t>３歳児配置加算</t>
    <rPh sb="1" eb="3">
      <t>サイジ</t>
    </rPh>
    <rPh sb="3" eb="5">
      <t>ハイチ</t>
    </rPh>
    <rPh sb="5" eb="7">
      <t>カサン</t>
    </rPh>
    <phoneticPr fontId="11"/>
  </si>
  <si>
    <t>１歳児受入促進</t>
    <rPh sb="1" eb="3">
      <t>サイジ</t>
    </rPh>
    <rPh sb="3" eb="5">
      <t>ウケイレ</t>
    </rPh>
    <rPh sb="5" eb="7">
      <t>ソクシン</t>
    </rPh>
    <phoneticPr fontId="4"/>
  </si>
  <si>
    <t>技能経験加算</t>
    <rPh sb="0" eb="2">
      <t>ギノウ</t>
    </rPh>
    <rPh sb="2" eb="4">
      <t>ケイケン</t>
    </rPh>
    <rPh sb="4" eb="6">
      <t>カサン</t>
    </rPh>
    <phoneticPr fontId="11"/>
  </si>
  <si>
    <t>第3職層</t>
    <rPh sb="0" eb="1">
      <t>ダイ</t>
    </rPh>
    <rPh sb="2" eb="3">
      <t>ショク</t>
    </rPh>
    <rPh sb="3" eb="4">
      <t>ソウ</t>
    </rPh>
    <phoneticPr fontId="11"/>
  </si>
  <si>
    <t>第4職層</t>
    <rPh sb="0" eb="1">
      <t>ダイ</t>
    </rPh>
    <rPh sb="2" eb="3">
      <t>ショク</t>
    </rPh>
    <rPh sb="3" eb="4">
      <t>ソウ</t>
    </rPh>
    <phoneticPr fontId="11"/>
  </si>
  <si>
    <t>１歳児受入促進加算</t>
    <rPh sb="1" eb="3">
      <t>サイジ</t>
    </rPh>
    <rPh sb="3" eb="5">
      <t>ウケイレ</t>
    </rPh>
    <rPh sb="5" eb="7">
      <t>ソクシン</t>
    </rPh>
    <rPh sb="7" eb="9">
      <t>カサン</t>
    </rPh>
    <phoneticPr fontId="4"/>
  </si>
  <si>
    <t>円</t>
    <rPh sb="0" eb="1">
      <t>エン</t>
    </rPh>
    <phoneticPr fontId="4"/>
  </si>
  <si>
    <t>人</t>
    <rPh sb="0" eb="1">
      <t>ニン</t>
    </rPh>
    <phoneticPr fontId="4"/>
  </si>
  <si>
    <t>施設名</t>
    <rPh sb="0" eb="2">
      <t>シセツ</t>
    </rPh>
    <rPh sb="2" eb="3">
      <t>メイ</t>
    </rPh>
    <phoneticPr fontId="4"/>
  </si>
  <si>
    <t>区内
区外</t>
    <rPh sb="0" eb="2">
      <t>クナイ</t>
    </rPh>
    <rPh sb="3" eb="5">
      <t>クガイ</t>
    </rPh>
    <phoneticPr fontId="4"/>
  </si>
  <si>
    <t>０　歳</t>
    <rPh sb="2" eb="3">
      <t>サイ</t>
    </rPh>
    <phoneticPr fontId="4"/>
  </si>
  <si>
    <t>１　歳</t>
    <rPh sb="2" eb="3">
      <t>サイ</t>
    </rPh>
    <phoneticPr fontId="4"/>
  </si>
  <si>
    <t>２　歳</t>
    <rPh sb="2" eb="3">
      <t>サイ</t>
    </rPh>
    <phoneticPr fontId="4"/>
  </si>
  <si>
    <t>３　歳</t>
    <rPh sb="2" eb="3">
      <t>サイ</t>
    </rPh>
    <phoneticPr fontId="4"/>
  </si>
  <si>
    <t>４　歳</t>
    <rPh sb="2" eb="3">
      <t>サイ</t>
    </rPh>
    <phoneticPr fontId="4"/>
  </si>
  <si>
    <t>５歳</t>
    <rPh sb="1" eb="2">
      <t>サイ</t>
    </rPh>
    <phoneticPr fontId="4"/>
  </si>
  <si>
    <t>４　月</t>
    <rPh sb="2" eb="3">
      <t>ガツ</t>
    </rPh>
    <phoneticPr fontId="4"/>
  </si>
  <si>
    <t>区内</t>
    <rPh sb="0" eb="2">
      <t>クナイ</t>
    </rPh>
    <phoneticPr fontId="4"/>
  </si>
  <si>
    <t>区外</t>
    <rPh sb="0" eb="2">
      <t>クガイ</t>
    </rPh>
    <phoneticPr fontId="4"/>
  </si>
  <si>
    <t>５　月</t>
    <rPh sb="2" eb="3">
      <t>ガツ</t>
    </rPh>
    <phoneticPr fontId="4"/>
  </si>
  <si>
    <t>６　月</t>
    <phoneticPr fontId="4"/>
  </si>
  <si>
    <t>７　月</t>
    <phoneticPr fontId="4"/>
  </si>
  <si>
    <t>８　月</t>
    <phoneticPr fontId="4"/>
  </si>
  <si>
    <t>９　月</t>
    <phoneticPr fontId="4"/>
  </si>
  <si>
    <t>１０月</t>
  </si>
  <si>
    <t>１１月</t>
  </si>
  <si>
    <t>１２月</t>
  </si>
  <si>
    <t>１　月</t>
    <phoneticPr fontId="4"/>
  </si>
  <si>
    <t>２　月</t>
    <phoneticPr fontId="4"/>
  </si>
  <si>
    <t>３　月</t>
    <phoneticPr fontId="4"/>
  </si>
  <si>
    <t>※上段は、世田谷区に住民票がある児童数のみ。下段は、世田谷区内に住民票がない児童数を記入。</t>
    <rPh sb="1" eb="3">
      <t>ジョウダン</t>
    </rPh>
    <rPh sb="5" eb="9">
      <t>セタガヤク</t>
    </rPh>
    <rPh sb="10" eb="13">
      <t>ジュウミンヒョウ</t>
    </rPh>
    <rPh sb="16" eb="18">
      <t>ジドウ</t>
    </rPh>
    <rPh sb="18" eb="19">
      <t>スウ</t>
    </rPh>
    <rPh sb="22" eb="24">
      <t>ゲダン</t>
    </rPh>
    <rPh sb="26" eb="30">
      <t>セタガヤク</t>
    </rPh>
    <rPh sb="30" eb="31">
      <t>ウチ</t>
    </rPh>
    <rPh sb="32" eb="35">
      <t>ジュウミンヒョウ</t>
    </rPh>
    <rPh sb="38" eb="40">
      <t>ジドウ</t>
    </rPh>
    <rPh sb="40" eb="41">
      <t>スウ</t>
    </rPh>
    <rPh sb="42" eb="44">
      <t>キニュウ</t>
    </rPh>
    <phoneticPr fontId="4"/>
  </si>
  <si>
    <t>初　日　在　籍　児　童　数  (人)</t>
    <rPh sb="0" eb="1">
      <t>ショ</t>
    </rPh>
    <rPh sb="2" eb="3">
      <t>ヒ</t>
    </rPh>
    <rPh sb="4" eb="5">
      <t>ザイ</t>
    </rPh>
    <rPh sb="6" eb="7">
      <t>セキ</t>
    </rPh>
    <rPh sb="8" eb="9">
      <t>コ</t>
    </rPh>
    <rPh sb="10" eb="11">
      <t>ワラベ</t>
    </rPh>
    <rPh sb="12" eb="13">
      <t>スウ</t>
    </rPh>
    <rPh sb="16" eb="17">
      <t>ニン</t>
    </rPh>
    <phoneticPr fontId="4"/>
  </si>
  <si>
    <t>補助金交付決定額</t>
    <rPh sb="0" eb="3">
      <t>ホジョキン</t>
    </rPh>
    <rPh sb="3" eb="5">
      <t>コウフ</t>
    </rPh>
    <rPh sb="5" eb="7">
      <t>ケッテイ</t>
    </rPh>
    <rPh sb="7" eb="8">
      <t>ガク</t>
    </rPh>
    <phoneticPr fontId="4"/>
  </si>
  <si>
    <t>補助金交付変更申請額</t>
    <rPh sb="0" eb="3">
      <t>ホジョキン</t>
    </rPh>
    <rPh sb="3" eb="5">
      <t>コウフ</t>
    </rPh>
    <rPh sb="5" eb="7">
      <t>ヘンコウ</t>
    </rPh>
    <rPh sb="7" eb="9">
      <t>シンセイ</t>
    </rPh>
    <rPh sb="9" eb="10">
      <t>ガク</t>
    </rPh>
    <phoneticPr fontId="4"/>
  </si>
  <si>
    <t>※変更申請をする月までの実績を入力し、それ以降の月については、変更申請をする月の実績数値で全て入力してください。</t>
    <phoneticPr fontId="4"/>
  </si>
  <si>
    <t>1歳児受入促進加算用</t>
    <rPh sb="1" eb="3">
      <t>サイジ</t>
    </rPh>
    <rPh sb="3" eb="5">
      <t>ウケイレ</t>
    </rPh>
    <rPh sb="5" eb="7">
      <t>ソクシン</t>
    </rPh>
    <rPh sb="7" eb="9">
      <t>カサン</t>
    </rPh>
    <rPh sb="9" eb="10">
      <t>ヨウ</t>
    </rPh>
    <phoneticPr fontId="4"/>
  </si>
  <si>
    <t>0歳計</t>
    <rPh sb="1" eb="2">
      <t>サイ</t>
    </rPh>
    <rPh sb="2" eb="3">
      <t>ケイ</t>
    </rPh>
    <phoneticPr fontId="4"/>
  </si>
  <si>
    <t>1歳計</t>
    <rPh sb="1" eb="2">
      <t>サイ</t>
    </rPh>
    <rPh sb="2" eb="3">
      <t>ケイ</t>
    </rPh>
    <phoneticPr fontId="4"/>
  </si>
  <si>
    <t>対象児童数</t>
    <rPh sb="0" eb="2">
      <t>タイショウ</t>
    </rPh>
    <rPh sb="2" eb="4">
      <t>ジドウ</t>
    </rPh>
    <rPh sb="4" eb="5">
      <t>スウ</t>
    </rPh>
    <phoneticPr fontId="4"/>
  </si>
  <si>
    <t>円</t>
    <rPh sb="0" eb="1">
      <t>エン</t>
    </rPh>
    <phoneticPr fontId="4"/>
  </si>
  <si>
    <t>補助変更申請の算出根拠</t>
    <rPh sb="0" eb="4">
      <t>ホジョヘンコウ</t>
    </rPh>
    <rPh sb="4" eb="6">
      <t>シンセイ</t>
    </rPh>
    <rPh sb="7" eb="9">
      <t>サンシュツ</t>
    </rPh>
    <rPh sb="9" eb="11">
      <t>コンキョ</t>
    </rPh>
    <phoneticPr fontId="4"/>
  </si>
  <si>
    <t>算出人数</t>
    <rPh sb="0" eb="2">
      <t>サンシュツ</t>
    </rPh>
    <rPh sb="2" eb="4">
      <t>ニンズウ</t>
    </rPh>
    <phoneticPr fontId="4"/>
  </si>
  <si>
    <t>処遇改善</t>
    <rPh sb="0" eb="2">
      <t>ショグウ</t>
    </rPh>
    <rPh sb="2" eb="4">
      <t>カイゼン</t>
    </rPh>
    <phoneticPr fontId="4"/>
  </si>
  <si>
    <t>３歳児</t>
    <rPh sb="1" eb="2">
      <t>サイ</t>
    </rPh>
    <rPh sb="2" eb="3">
      <t>ジ</t>
    </rPh>
    <phoneticPr fontId="4"/>
  </si>
  <si>
    <t>別紙1-2（認可保育所）</t>
    <rPh sb="0" eb="2">
      <t>ベッシ</t>
    </rPh>
    <rPh sb="6" eb="8">
      <t>ニンカ</t>
    </rPh>
    <rPh sb="8" eb="10">
      <t>ホイク</t>
    </rPh>
    <rPh sb="10" eb="11">
      <t>ショ</t>
    </rPh>
    <phoneticPr fontId="34"/>
  </si>
  <si>
    <t>金額計(円）</t>
    <rPh sb="0" eb="2">
      <t>キンガク</t>
    </rPh>
    <rPh sb="2" eb="3">
      <t>ケイ</t>
    </rPh>
    <rPh sb="4" eb="5">
      <t>エン</t>
    </rPh>
    <phoneticPr fontId="34"/>
  </si>
  <si>
    <t>定員区分</t>
    <rPh sb="0" eb="2">
      <t>テイイン</t>
    </rPh>
    <rPh sb="2" eb="4">
      <t>クブン</t>
    </rPh>
    <phoneticPr fontId="4"/>
  </si>
  <si>
    <t>年齢区分</t>
    <rPh sb="0" eb="2">
      <t>ネンレイ</t>
    </rPh>
    <rPh sb="2" eb="4">
      <t>クブン</t>
    </rPh>
    <phoneticPr fontId="4"/>
  </si>
  <si>
    <t>単価(円）</t>
    <rPh sb="0" eb="2">
      <t>タンカ</t>
    </rPh>
    <rPh sb="3" eb="4">
      <t>エン</t>
    </rPh>
    <phoneticPr fontId="49"/>
  </si>
  <si>
    <t>４歳以上</t>
    <rPh sb="1" eb="2">
      <t>サイ</t>
    </rPh>
    <rPh sb="2" eb="4">
      <t>イジョウ</t>
    </rPh>
    <phoneticPr fontId="4"/>
  </si>
  <si>
    <t>３歳</t>
    <rPh sb="1" eb="2">
      <t>サイ</t>
    </rPh>
    <phoneticPr fontId="4"/>
  </si>
  <si>
    <t>１歳、２歳</t>
    <rPh sb="1" eb="2">
      <t>サイ</t>
    </rPh>
    <rPh sb="4" eb="5">
      <t>サイ</t>
    </rPh>
    <phoneticPr fontId="4"/>
  </si>
  <si>
    <t>０歳</t>
    <rPh sb="1" eb="2">
      <t>サイ</t>
    </rPh>
    <phoneticPr fontId="4"/>
  </si>
  <si>
    <t>４月</t>
    <rPh sb="1" eb="2">
      <t>ガツ</t>
    </rPh>
    <phoneticPr fontId="34"/>
  </si>
  <si>
    <t>５月</t>
  </si>
  <si>
    <t>６月</t>
  </si>
  <si>
    <t>９月</t>
  </si>
  <si>
    <t>平均利用児童数</t>
    <rPh sb="0" eb="2">
      <t>ヘイキン</t>
    </rPh>
    <rPh sb="2" eb="4">
      <t>リヨウ</t>
    </rPh>
    <rPh sb="4" eb="6">
      <t>ジドウ</t>
    </rPh>
    <rPh sb="6" eb="7">
      <t>スウ</t>
    </rPh>
    <phoneticPr fontId="51"/>
  </si>
  <si>
    <t>　40人</t>
    <rPh sb="3" eb="4">
      <t>ニン</t>
    </rPh>
    <phoneticPr fontId="4"/>
  </si>
  <si>
    <t>４歳以上児</t>
    <rPh sb="1" eb="2">
      <t>サイ</t>
    </rPh>
    <rPh sb="2" eb="4">
      <t>イジョウ</t>
    </rPh>
    <rPh sb="4" eb="5">
      <t>ジ</t>
    </rPh>
    <phoneticPr fontId="4"/>
  </si>
  <si>
    <t>利用定員数(人）</t>
    <rPh sb="0" eb="2">
      <t>リヨウ</t>
    </rPh>
    <rPh sb="2" eb="4">
      <t>テイイン</t>
    </rPh>
    <rPh sb="4" eb="5">
      <t>スウ</t>
    </rPh>
    <rPh sb="6" eb="7">
      <t>ニン</t>
    </rPh>
    <phoneticPr fontId="4"/>
  </si>
  <si>
    <t>各月初日在籍児童数(人）(a)</t>
    <rPh sb="0" eb="1">
      <t>カク</t>
    </rPh>
    <rPh sb="1" eb="2">
      <t>ツキ</t>
    </rPh>
    <rPh sb="2" eb="4">
      <t>ショニチ</t>
    </rPh>
    <rPh sb="4" eb="6">
      <t>ザイセキ</t>
    </rPh>
    <rPh sb="6" eb="8">
      <t>ジドウ</t>
    </rPh>
    <rPh sb="8" eb="9">
      <t>スウ</t>
    </rPh>
    <rPh sb="10" eb="11">
      <t>ニン</t>
    </rPh>
    <phoneticPr fontId="4"/>
  </si>
  <si>
    <t>４歳以上児</t>
    <rPh sb="1" eb="4">
      <t>サイイジョウ</t>
    </rPh>
    <rPh sb="4" eb="5">
      <t>ジ</t>
    </rPh>
    <phoneticPr fontId="4"/>
  </si>
  <si>
    <t>１、２歳児</t>
    <rPh sb="3" eb="5">
      <t>サイジ</t>
    </rPh>
    <phoneticPr fontId="4"/>
  </si>
  <si>
    <t>乳児</t>
    <rPh sb="0" eb="2">
      <t>ニュウジ</t>
    </rPh>
    <phoneticPr fontId="4"/>
  </si>
  <si>
    <t>２歳児</t>
    <rPh sb="1" eb="3">
      <t>サイジ</t>
    </rPh>
    <phoneticPr fontId="4"/>
  </si>
  <si>
    <t>　41人
　　から
　50人
　　まで</t>
    <rPh sb="3" eb="4">
      <t>ニン</t>
    </rPh>
    <rPh sb="13" eb="14">
      <t>ニン</t>
    </rPh>
    <phoneticPr fontId="4"/>
  </si>
  <si>
    <t>１歳児</t>
    <rPh sb="1" eb="3">
      <t>サイジ</t>
    </rPh>
    <phoneticPr fontId="4"/>
  </si>
  <si>
    <t xml:space="preserve">乳児  </t>
    <rPh sb="0" eb="2">
      <t>ニュウジ</t>
    </rPh>
    <phoneticPr fontId="4"/>
  </si>
  <si>
    <t xml:space="preserve">補助基準額(円）(b)  </t>
    <rPh sb="0" eb="5">
      <t>ホジョキジュンガク</t>
    </rPh>
    <rPh sb="6" eb="7">
      <t>エン</t>
    </rPh>
    <phoneticPr fontId="4"/>
  </si>
  <si>
    <t>　51人
　　から
　60人
　　まで</t>
    <rPh sb="3" eb="4">
      <t>ニン</t>
    </rPh>
    <rPh sb="13" eb="14">
      <t>ニン</t>
    </rPh>
    <phoneticPr fontId="4"/>
  </si>
  <si>
    <t>３歳児　</t>
    <rPh sb="1" eb="2">
      <t>サイ</t>
    </rPh>
    <rPh sb="2" eb="3">
      <t>ジ</t>
    </rPh>
    <phoneticPr fontId="4"/>
  </si>
  <si>
    <t>２歳児　</t>
    <rPh sb="1" eb="2">
      <t>サイ</t>
    </rPh>
    <rPh sb="2" eb="3">
      <t>ジ</t>
    </rPh>
    <phoneticPr fontId="4"/>
  </si>
  <si>
    <t xml:space="preserve">乳児 </t>
    <rPh sb="0" eb="2">
      <t>ニュウジ</t>
    </rPh>
    <phoneticPr fontId="4"/>
  </si>
  <si>
    <t>　61人
　　から
　70人
　　まで</t>
    <rPh sb="3" eb="4">
      <t>ニン</t>
    </rPh>
    <rPh sb="13" eb="14">
      <t>ニン</t>
    </rPh>
    <phoneticPr fontId="4"/>
  </si>
  <si>
    <t>計算結果(円）(c=a×ｂ×月数）</t>
    <rPh sb="0" eb="2">
      <t>ケイサン</t>
    </rPh>
    <rPh sb="2" eb="4">
      <t>ケッカ</t>
    </rPh>
    <rPh sb="5" eb="6">
      <t>エン</t>
    </rPh>
    <rPh sb="14" eb="16">
      <t>ツキスウ</t>
    </rPh>
    <rPh sb="16" eb="17">
      <t>トウゲツ</t>
    </rPh>
    <phoneticPr fontId="4"/>
  </si>
  <si>
    <t>　71人
　　から
　80人
　　まで</t>
    <rPh sb="3" eb="4">
      <t>ニン</t>
    </rPh>
    <rPh sb="13" eb="14">
      <t>ニン</t>
    </rPh>
    <phoneticPr fontId="4"/>
  </si>
  <si>
    <t>合計（円）</t>
    <rPh sb="0" eb="2">
      <t>ゴウケイ</t>
    </rPh>
    <rPh sb="3" eb="4">
      <t>エン</t>
    </rPh>
    <phoneticPr fontId="4"/>
  </si>
  <si>
    <t>　81人
　　から
　90人
　　まで</t>
    <rPh sb="3" eb="4">
      <t>ニン</t>
    </rPh>
    <rPh sb="13" eb="14">
      <t>ニン</t>
    </rPh>
    <phoneticPr fontId="4"/>
  </si>
  <si>
    <t>　91人
　　から
　100人
　　まで</t>
    <rPh sb="3" eb="4">
      <t>ニン</t>
    </rPh>
    <rPh sb="14" eb="15">
      <t>ニン</t>
    </rPh>
    <phoneticPr fontId="4"/>
  </si>
  <si>
    <t>　101人
　　から
　110人
　　まで</t>
    <rPh sb="4" eb="5">
      <t>ニン</t>
    </rPh>
    <rPh sb="15" eb="16">
      <t>ニン</t>
    </rPh>
    <phoneticPr fontId="4"/>
  </si>
  <si>
    <t>　111人
　　から
　120人
　　まで</t>
    <rPh sb="4" eb="5">
      <t>ニン</t>
    </rPh>
    <rPh sb="15" eb="16">
      <t>ニン</t>
    </rPh>
    <phoneticPr fontId="4"/>
  </si>
  <si>
    <t>物価高騰対策</t>
    <rPh sb="0" eb="2">
      <t>ブッカ</t>
    </rPh>
    <rPh sb="2" eb="4">
      <t>コウトウ</t>
    </rPh>
    <rPh sb="4" eb="6">
      <t>タイサク</t>
    </rPh>
    <phoneticPr fontId="4"/>
  </si>
  <si>
    <t>給食費</t>
    <rPh sb="0" eb="2">
      <t>キュウショク</t>
    </rPh>
    <rPh sb="2" eb="3">
      <t>ヒ</t>
    </rPh>
    <phoneticPr fontId="4"/>
  </si>
  <si>
    <t>給食費</t>
    <rPh sb="0" eb="3">
      <t>キュウショクヒ</t>
    </rPh>
    <phoneticPr fontId="4"/>
  </si>
  <si>
    <t>円</t>
    <rPh sb="0" eb="1">
      <t>エン</t>
    </rPh>
    <phoneticPr fontId="4"/>
  </si>
  <si>
    <t>物価高騰</t>
    <rPh sb="0" eb="2">
      <t>ブッカ</t>
    </rPh>
    <rPh sb="2" eb="4">
      <t>コウトウ</t>
    </rPh>
    <phoneticPr fontId="4"/>
  </si>
  <si>
    <t>光熱費</t>
    <rPh sb="0" eb="2">
      <t>コウネツ</t>
    </rPh>
    <rPh sb="2" eb="3">
      <t>ヒ</t>
    </rPh>
    <phoneticPr fontId="4"/>
  </si>
  <si>
    <t>月初在籍児童分（区内児＋区外児）</t>
    <rPh sb="0" eb="2">
      <t>ゲッショ</t>
    </rPh>
    <rPh sb="2" eb="4">
      <t>ザイセキ</t>
    </rPh>
    <rPh sb="4" eb="6">
      <t>ジドウ</t>
    </rPh>
    <rPh sb="6" eb="7">
      <t>ブン</t>
    </rPh>
    <rPh sb="8" eb="10">
      <t>クナイ</t>
    </rPh>
    <rPh sb="10" eb="11">
      <t>ジ</t>
    </rPh>
    <rPh sb="12" eb="14">
      <t>クガイ</t>
    </rPh>
    <rPh sb="14" eb="15">
      <t>ジ</t>
    </rPh>
    <phoneticPr fontId="4"/>
  </si>
  <si>
    <t>物価高騰対策
費用加算</t>
    <phoneticPr fontId="4"/>
  </si>
  <si>
    <t>保育従事職員等処遇改善事業加算算出根拠</t>
    <rPh sb="0" eb="2">
      <t>ホイク</t>
    </rPh>
    <rPh sb="2" eb="4">
      <t>ジュウジ</t>
    </rPh>
    <rPh sb="4" eb="6">
      <t>ショクイン</t>
    </rPh>
    <rPh sb="6" eb="7">
      <t>トウ</t>
    </rPh>
    <rPh sb="7" eb="9">
      <t>ショグウ</t>
    </rPh>
    <rPh sb="9" eb="11">
      <t>カイゼン</t>
    </rPh>
    <rPh sb="11" eb="13">
      <t>ジギョウ</t>
    </rPh>
    <rPh sb="13" eb="15">
      <t>カサン</t>
    </rPh>
    <rPh sb="15" eb="17">
      <t>サンシュツ</t>
    </rPh>
    <rPh sb="17" eb="19">
      <t>コンキョ</t>
    </rPh>
    <phoneticPr fontId="4"/>
  </si>
  <si>
    <t>１　処遇改善事業加算の算定</t>
    <rPh sb="2" eb="4">
      <t>ショグウ</t>
    </rPh>
    <rPh sb="4" eb="6">
      <t>カイゼン</t>
    </rPh>
    <rPh sb="6" eb="8">
      <t>ジギョウ</t>
    </rPh>
    <rPh sb="8" eb="10">
      <t>カサン</t>
    </rPh>
    <rPh sb="11" eb="13">
      <t>サンテイ</t>
    </rPh>
    <phoneticPr fontId="4"/>
  </si>
  <si>
    <t>７月</t>
  </si>
  <si>
    <t>８月</t>
  </si>
  <si>
    <t>１月</t>
    <rPh sb="1" eb="2">
      <t>ガツ</t>
    </rPh>
    <phoneticPr fontId="4"/>
  </si>
  <si>
    <t>２月</t>
    <rPh sb="1" eb="2">
      <t>ガツ</t>
    </rPh>
    <phoneticPr fontId="4"/>
  </si>
  <si>
    <t>３月</t>
    <rPh sb="1" eb="2">
      <t>ガツ</t>
    </rPh>
    <phoneticPr fontId="4"/>
  </si>
  <si>
    <r>
      <t>各月算定</t>
    </r>
    <r>
      <rPr>
        <sz val="12"/>
        <color rgb="FFFF0000"/>
        <rFont val="ＭＳ 明朝"/>
        <family val="1"/>
        <charset val="128"/>
      </rPr>
      <t>（令和３年度実績）</t>
    </r>
    <rPh sb="0" eb="2">
      <t>カクツキ</t>
    </rPh>
    <rPh sb="2" eb="4">
      <t>サンテイ</t>
    </rPh>
    <rPh sb="5" eb="7">
      <t>レイワ</t>
    </rPh>
    <rPh sb="8" eb="10">
      <t>ネンド</t>
    </rPh>
    <rPh sb="10" eb="12">
      <t>ジッセキ</t>
    </rPh>
    <phoneticPr fontId="34"/>
  </si>
  <si>
    <t>月初定員数</t>
    <rPh sb="0" eb="2">
      <t>ゲッショ</t>
    </rPh>
    <rPh sb="2" eb="4">
      <t>テイイン</t>
    </rPh>
    <rPh sb="4" eb="5">
      <t>スウ</t>
    </rPh>
    <phoneticPr fontId="4"/>
  </si>
  <si>
    <t>事業者名称</t>
    <rPh sb="0" eb="3">
      <t>ジギョウシャ</t>
    </rPh>
    <rPh sb="3" eb="5">
      <t>メイショウ</t>
    </rPh>
    <phoneticPr fontId="4"/>
  </si>
  <si>
    <t>所在地</t>
    <rPh sb="0" eb="3">
      <t>ショザイチ</t>
    </rPh>
    <phoneticPr fontId="4"/>
  </si>
  <si>
    <t xml:space="preserve">施設名称 </t>
  </si>
  <si>
    <t>施設所在地</t>
    <rPh sb="0" eb="2">
      <t>シセツ</t>
    </rPh>
    <rPh sb="2" eb="5">
      <t>ショザイチ</t>
    </rPh>
    <phoneticPr fontId="4"/>
  </si>
  <si>
    <t>代表者職・氏名</t>
    <rPh sb="0" eb="3">
      <t>ダイヒョウシャ</t>
    </rPh>
    <rPh sb="3" eb="4">
      <t>ショク</t>
    </rPh>
    <rPh sb="5" eb="7">
      <t>シメイ</t>
    </rPh>
    <phoneticPr fontId="4"/>
  </si>
  <si>
    <t>㊞</t>
    <phoneticPr fontId="4"/>
  </si>
  <si>
    <t>令和</t>
    <rPh sb="0" eb="2">
      <t>レイワ</t>
    </rPh>
    <phoneticPr fontId="4"/>
  </si>
  <si>
    <t>１　補助事業の内容</t>
  </si>
  <si>
    <t>　（２）補助事業の実施場所　　</t>
  </si>
  <si>
    <t>　（４）補助事業の考え方</t>
  </si>
  <si>
    <t>　　　</t>
  </si>
  <si>
    <t>２　所要経費の配分</t>
  </si>
  <si>
    <t>経費の項目</t>
  </si>
  <si>
    <t>①経費所要額</t>
  </si>
  <si>
    <t>②保育料収入</t>
  </si>
  <si>
    <t>③差引額（①－②）</t>
  </si>
  <si>
    <t>④補助対象額</t>
  </si>
  <si>
    <t>⑤補助金申請額</t>
  </si>
  <si>
    <t>人件費</t>
  </si>
  <si>
    <t>円</t>
  </si>
  <si>
    <t>第1号様様式別紙（第6条関係）</t>
    <rPh sb="4" eb="6">
      <t>ヨウシキ</t>
    </rPh>
    <rPh sb="6" eb="8">
      <t>ベッシ</t>
    </rPh>
    <phoneticPr fontId="4"/>
  </si>
  <si>
    <t>令和</t>
    <rPh sb="0" eb="2">
      <t>レイ</t>
    </rPh>
    <phoneticPr fontId="4"/>
  </si>
  <si>
    <t>年度運営費補助事業計画書</t>
    <rPh sb="2" eb="4">
      <t>ウンエイ</t>
    </rPh>
    <rPh sb="4" eb="5">
      <t>ヒ</t>
    </rPh>
    <phoneticPr fontId="4"/>
  </si>
  <si>
    <t>施設の名称　　</t>
    <rPh sb="3" eb="5">
      <t>メイショウ</t>
    </rPh>
    <phoneticPr fontId="4"/>
  </si>
  <si>
    <t>　（１）補助事業の名称</t>
    <phoneticPr fontId="4"/>
  </si>
  <si>
    <t>世田谷区認証保育所運営費補助事業</t>
    <rPh sb="9" eb="11">
      <t>ウンエイ</t>
    </rPh>
    <rPh sb="11" eb="12">
      <t>ヒ</t>
    </rPh>
    <rPh sb="12" eb="14">
      <t>ホジョ</t>
    </rPh>
    <phoneticPr fontId="4"/>
  </si>
  <si>
    <t>　（３）補助事業の実施期間</t>
    <phoneticPr fontId="4"/>
  </si>
  <si>
    <t>年</t>
    <phoneticPr fontId="4"/>
  </si>
  <si>
    <t>事業費</t>
    <rPh sb="0" eb="3">
      <t>ジギョウヒ</t>
    </rPh>
    <phoneticPr fontId="4"/>
  </si>
  <si>
    <t>事務費</t>
    <rPh sb="0" eb="3">
      <t>ジムヒ</t>
    </rPh>
    <phoneticPr fontId="4"/>
  </si>
  <si>
    <t>その他</t>
    <rPh sb="2" eb="3">
      <t>タ</t>
    </rPh>
    <phoneticPr fontId="4"/>
  </si>
  <si>
    <t>第1号様式別紙（第6条関係）</t>
    <rPh sb="5" eb="7">
      <t>ベッシ</t>
    </rPh>
    <phoneticPr fontId="4"/>
  </si>
  <si>
    <t>１　  年度における収支の状況</t>
    <rPh sb="4" eb="6">
      <t>ネンド</t>
    </rPh>
    <rPh sb="10" eb="12">
      <t>シュウシ</t>
    </rPh>
    <rPh sb="13" eb="15">
      <t>ジョウキョウ</t>
    </rPh>
    <phoneticPr fontId="4"/>
  </si>
  <si>
    <t>収  入  関  係</t>
    <rPh sb="0" eb="1">
      <t>オサム</t>
    </rPh>
    <rPh sb="3" eb="4">
      <t>イ</t>
    </rPh>
    <rPh sb="6" eb="7">
      <t>セキ</t>
    </rPh>
    <rPh sb="9" eb="10">
      <t>カカリ</t>
    </rPh>
    <phoneticPr fontId="4"/>
  </si>
  <si>
    <t>支　出　関　係</t>
    <rPh sb="0" eb="1">
      <t>シ</t>
    </rPh>
    <rPh sb="2" eb="3">
      <t>デ</t>
    </rPh>
    <rPh sb="4" eb="5">
      <t>セキ</t>
    </rPh>
    <rPh sb="6" eb="7">
      <t>カカリ</t>
    </rPh>
    <phoneticPr fontId="4"/>
  </si>
  <si>
    <t>項   目</t>
    <rPh sb="0" eb="1">
      <t>コウ</t>
    </rPh>
    <rPh sb="4" eb="5">
      <t>メ</t>
    </rPh>
    <phoneticPr fontId="4"/>
  </si>
  <si>
    <t>金　額（円）</t>
    <rPh sb="0" eb="1">
      <t>キン</t>
    </rPh>
    <rPh sb="2" eb="3">
      <t>ガク</t>
    </rPh>
    <rPh sb="4" eb="5">
      <t>エン</t>
    </rPh>
    <phoneticPr fontId="4"/>
  </si>
  <si>
    <t>補助金収入</t>
    <rPh sb="0" eb="3">
      <t>ホジョキン</t>
    </rPh>
    <rPh sb="3" eb="5">
      <t>シュウニュウ</t>
    </rPh>
    <phoneticPr fontId="4"/>
  </si>
  <si>
    <t>世田谷区運営費補助</t>
    <rPh sb="0" eb="4">
      <t>セタガヤク</t>
    </rPh>
    <rPh sb="4" eb="7">
      <t>ウンエイヒ</t>
    </rPh>
    <rPh sb="7" eb="9">
      <t>ホジョ</t>
    </rPh>
    <phoneticPr fontId="4"/>
  </si>
  <si>
    <t>人件費</t>
    <rPh sb="0" eb="3">
      <t>ジンケンヒ</t>
    </rPh>
    <phoneticPr fontId="4"/>
  </si>
  <si>
    <t>常勤職員給与</t>
    <rPh sb="0" eb="2">
      <t>ジョウキン</t>
    </rPh>
    <rPh sb="2" eb="4">
      <t>ショクイン</t>
    </rPh>
    <rPh sb="4" eb="6">
      <t>キュウヨ</t>
    </rPh>
    <phoneticPr fontId="4"/>
  </si>
  <si>
    <t>基本額</t>
    <rPh sb="0" eb="2">
      <t>キホン</t>
    </rPh>
    <rPh sb="2" eb="3">
      <t>ガク</t>
    </rPh>
    <phoneticPr fontId="4"/>
  </si>
  <si>
    <t>常勤職員賞与</t>
    <rPh sb="0" eb="2">
      <t>ジョウキン</t>
    </rPh>
    <rPh sb="2" eb="4">
      <t>ショクイン</t>
    </rPh>
    <rPh sb="4" eb="6">
      <t>ショウヨ</t>
    </rPh>
    <phoneticPr fontId="4"/>
  </si>
  <si>
    <t>加算額</t>
    <rPh sb="0" eb="3">
      <t>カサンガク</t>
    </rPh>
    <phoneticPr fontId="4"/>
  </si>
  <si>
    <t>冷暖房費</t>
    <rPh sb="0" eb="3">
      <t>レイダンボウ</t>
    </rPh>
    <rPh sb="3" eb="4">
      <t>ヒ</t>
    </rPh>
    <phoneticPr fontId="4"/>
  </si>
  <si>
    <t>非常勤職員給与</t>
    <rPh sb="0" eb="3">
      <t>ヒジョウキン</t>
    </rPh>
    <rPh sb="3" eb="5">
      <t>ショクイン</t>
    </rPh>
    <rPh sb="5" eb="7">
      <t>キュウヨ</t>
    </rPh>
    <phoneticPr fontId="4"/>
  </si>
  <si>
    <t>３歳児配置改善</t>
    <rPh sb="1" eb="3">
      <t>サイジ</t>
    </rPh>
    <rPh sb="3" eb="5">
      <t>ハイチ</t>
    </rPh>
    <rPh sb="5" eb="7">
      <t>カイゼン</t>
    </rPh>
    <phoneticPr fontId="4"/>
  </si>
  <si>
    <t>派遣職員費</t>
    <rPh sb="0" eb="4">
      <t>ハケ</t>
    </rPh>
    <rPh sb="4" eb="5">
      <t>ヒ</t>
    </rPh>
    <phoneticPr fontId="4"/>
  </si>
  <si>
    <t>減価償却費</t>
    <rPh sb="0" eb="2">
      <t>ゲンカ</t>
    </rPh>
    <rPh sb="2" eb="4">
      <t>ショウキャク</t>
    </rPh>
    <rPh sb="4" eb="5">
      <t>ヒ</t>
    </rPh>
    <phoneticPr fontId="4"/>
  </si>
  <si>
    <t>退職金給付</t>
    <rPh sb="0" eb="3">
      <t>タイショクキン</t>
    </rPh>
    <rPh sb="3" eb="5">
      <t>キュウフ</t>
    </rPh>
    <phoneticPr fontId="4"/>
  </si>
  <si>
    <t>賃借料</t>
    <phoneticPr fontId="4"/>
  </si>
  <si>
    <t>法定福利費</t>
    <rPh sb="0" eb="2">
      <t>ホウテイ</t>
    </rPh>
    <rPh sb="2" eb="5">
      <t>フクリヒ</t>
    </rPh>
    <phoneticPr fontId="4"/>
  </si>
  <si>
    <t>１歳児受入促進事業</t>
    <rPh sb="1" eb="3">
      <t>サイジ</t>
    </rPh>
    <rPh sb="3" eb="5">
      <t>ウケイレ</t>
    </rPh>
    <rPh sb="5" eb="7">
      <t>ソクシン</t>
    </rPh>
    <rPh sb="7" eb="9">
      <t>ジギョウ</t>
    </rPh>
    <phoneticPr fontId="4"/>
  </si>
  <si>
    <t>その他人件費</t>
    <rPh sb="2" eb="3">
      <t>タ</t>
    </rPh>
    <rPh sb="3" eb="6">
      <t>ジンケンヒ</t>
    </rPh>
    <phoneticPr fontId="4"/>
  </si>
  <si>
    <t>技能・経験に着目した加算</t>
    <rPh sb="0" eb="2">
      <t>ギノウ</t>
    </rPh>
    <rPh sb="3" eb="5">
      <t>ケイケン</t>
    </rPh>
    <rPh sb="6" eb="8">
      <t>チャクモク</t>
    </rPh>
    <rPh sb="10" eb="12">
      <t>カサン</t>
    </rPh>
    <phoneticPr fontId="4"/>
  </si>
  <si>
    <t>東京都保育従事職員処遇改善</t>
    <phoneticPr fontId="4"/>
  </si>
  <si>
    <t>賃借料補助事業(附則第２条関連)</t>
    <rPh sb="8" eb="10">
      <t>フソク</t>
    </rPh>
    <rPh sb="10" eb="11">
      <t>ダイ</t>
    </rPh>
    <rPh sb="12" eb="13">
      <t>ジョウ</t>
    </rPh>
    <rPh sb="13" eb="15">
      <t>カンレン</t>
    </rPh>
    <phoneticPr fontId="4"/>
  </si>
  <si>
    <t>物価高騰対策費用</t>
    <rPh sb="0" eb="2">
      <t>ブッカ</t>
    </rPh>
    <rPh sb="2" eb="4">
      <t>コウトウ</t>
    </rPh>
    <rPh sb="4" eb="6">
      <t>タイサク</t>
    </rPh>
    <rPh sb="6" eb="8">
      <t>ヒヨウ</t>
    </rPh>
    <phoneticPr fontId="4"/>
  </si>
  <si>
    <t>運営費補助(世田谷区以外)</t>
    <rPh sb="0" eb="3">
      <t>ウンエイヒ</t>
    </rPh>
    <rPh sb="3" eb="5">
      <t>ホジョ</t>
    </rPh>
    <rPh sb="6" eb="10">
      <t>セタガヤク</t>
    </rPh>
    <rPh sb="10" eb="12">
      <t>イガイ</t>
    </rPh>
    <phoneticPr fontId="4"/>
  </si>
  <si>
    <t>障害児保育加算補助</t>
    <rPh sb="0" eb="7">
      <t>ショウガイジ</t>
    </rPh>
    <rPh sb="7" eb="9">
      <t>ホジョ</t>
    </rPh>
    <phoneticPr fontId="4"/>
  </si>
  <si>
    <t>第三者評価受審費補助</t>
    <rPh sb="0" eb="3">
      <t>ダイサンシャ</t>
    </rPh>
    <rPh sb="3" eb="5">
      <t>ヒョウカ</t>
    </rPh>
    <rPh sb="5" eb="7">
      <t>ジュシン</t>
    </rPh>
    <rPh sb="7" eb="8">
      <t>ヒ</t>
    </rPh>
    <rPh sb="8" eb="10">
      <t>ホジョ</t>
    </rPh>
    <phoneticPr fontId="4"/>
  </si>
  <si>
    <t>保育士等宿舎借上支援事業補助</t>
    <rPh sb="0" eb="3">
      <t>ホイクシ</t>
    </rPh>
    <rPh sb="3" eb="4">
      <t>トウ</t>
    </rPh>
    <rPh sb="4" eb="10">
      <t>シュク</t>
    </rPh>
    <rPh sb="10" eb="12">
      <t>ジギョウ</t>
    </rPh>
    <rPh sb="12" eb="14">
      <t>ホジョ</t>
    </rPh>
    <phoneticPr fontId="4"/>
  </si>
  <si>
    <t>送迎バス等安全対策支援事業</t>
    <rPh sb="0" eb="2">
      <t>ソウゲイ</t>
    </rPh>
    <rPh sb="4" eb="5">
      <t>トウ</t>
    </rPh>
    <rPh sb="5" eb="7">
      <t>アンゼン</t>
    </rPh>
    <rPh sb="7" eb="9">
      <t>タイサク</t>
    </rPh>
    <rPh sb="9" eb="11">
      <t>シエン</t>
    </rPh>
    <rPh sb="11" eb="13">
      <t>ジギョウ</t>
    </rPh>
    <phoneticPr fontId="4"/>
  </si>
  <si>
    <t>保育士等キャリアアップ補助</t>
    <rPh sb="0" eb="4">
      <t>ホイクシナド</t>
    </rPh>
    <rPh sb="11" eb="13">
      <t>ホジョ</t>
    </rPh>
    <phoneticPr fontId="4"/>
  </si>
  <si>
    <t>保育力強化事業補助</t>
    <rPh sb="0" eb="2">
      <t>ホイク</t>
    </rPh>
    <rPh sb="2" eb="3">
      <t>リョク</t>
    </rPh>
    <rPh sb="3" eb="5">
      <t>キョウカ</t>
    </rPh>
    <rPh sb="5" eb="7">
      <t>ジギョウ</t>
    </rPh>
    <rPh sb="7" eb="9">
      <t>ホジョ</t>
    </rPh>
    <phoneticPr fontId="4"/>
  </si>
  <si>
    <t>計⑤</t>
    <rPh sb="0" eb="1">
      <t>ケイ</t>
    </rPh>
    <phoneticPr fontId="4"/>
  </si>
  <si>
    <t>保育士等処遇改善助成金補助</t>
    <rPh sb="0" eb="4">
      <t>ホイクシトウ</t>
    </rPh>
    <rPh sb="4" eb="11">
      <t>ショグ</t>
    </rPh>
    <rPh sb="11" eb="13">
      <t>ホジョ</t>
    </rPh>
    <phoneticPr fontId="4"/>
  </si>
  <si>
    <t>一時預かり事業運営費補助金</t>
    <rPh sb="0" eb="2">
      <t>イチジ</t>
    </rPh>
    <rPh sb="2" eb="3">
      <t>アズ</t>
    </rPh>
    <rPh sb="5" eb="7">
      <t>ジギョウ</t>
    </rPh>
    <rPh sb="7" eb="10">
      <t>ウンエイヒ</t>
    </rPh>
    <rPh sb="10" eb="13">
      <t>ホジョキン</t>
    </rPh>
    <phoneticPr fontId="4"/>
  </si>
  <si>
    <t>保健衛生費</t>
    <rPh sb="0" eb="2">
      <t>ホケン</t>
    </rPh>
    <rPh sb="2" eb="4">
      <t>エイセイ</t>
    </rPh>
    <rPh sb="4" eb="5">
      <t>ヒ</t>
    </rPh>
    <phoneticPr fontId="4"/>
  </si>
  <si>
    <t>新型コロナウイルス感染症に関する緊急対応補助金</t>
    <rPh sb="0" eb="2">
      <t>シンガタ</t>
    </rPh>
    <rPh sb="9" eb="12">
      <t>カンセンショウ</t>
    </rPh>
    <rPh sb="13" eb="14">
      <t>カン</t>
    </rPh>
    <rPh sb="16" eb="18">
      <t>キンキュウ</t>
    </rPh>
    <rPh sb="18" eb="20">
      <t>タイオウ</t>
    </rPh>
    <rPh sb="20" eb="23">
      <t>ホジョキン</t>
    </rPh>
    <phoneticPr fontId="4"/>
  </si>
  <si>
    <t>保育材料費</t>
    <rPh sb="0" eb="2">
      <t>ホイク</t>
    </rPh>
    <rPh sb="2" eb="5">
      <t>ザイリョウヒ</t>
    </rPh>
    <phoneticPr fontId="4"/>
  </si>
  <si>
    <t>新型コロナウイルス感染症による臨時休園補助金</t>
    <rPh sb="0" eb="2">
      <t>シンガタ</t>
    </rPh>
    <rPh sb="9" eb="12">
      <t>カンセンショウ</t>
    </rPh>
    <rPh sb="15" eb="17">
      <t>リンジ</t>
    </rPh>
    <rPh sb="17" eb="19">
      <t>キュウエン</t>
    </rPh>
    <rPh sb="19" eb="22">
      <t>ホジョキン</t>
    </rPh>
    <phoneticPr fontId="4"/>
  </si>
  <si>
    <t>水道光熱費</t>
    <rPh sb="0" eb="2">
      <t>スイドウ</t>
    </rPh>
    <rPh sb="2" eb="5">
      <t>コウネツヒ</t>
    </rPh>
    <phoneticPr fontId="4"/>
  </si>
  <si>
    <t>消耗品費</t>
    <rPh sb="0" eb="2">
      <t>ショウモウ</t>
    </rPh>
    <rPh sb="2" eb="3">
      <t>ヒン</t>
    </rPh>
    <rPh sb="3" eb="4">
      <t>ヒ</t>
    </rPh>
    <phoneticPr fontId="4"/>
  </si>
  <si>
    <t>備品費</t>
    <rPh sb="0" eb="2">
      <t>ビヒン</t>
    </rPh>
    <rPh sb="2" eb="3">
      <t>ヒ</t>
    </rPh>
    <phoneticPr fontId="4"/>
  </si>
  <si>
    <t>計①</t>
    <rPh sb="0" eb="1">
      <t>ケイ</t>
    </rPh>
    <phoneticPr fontId="4"/>
  </si>
  <si>
    <t>保育料等</t>
    <rPh sb="0" eb="3">
      <t>ホイクリョウ</t>
    </rPh>
    <rPh sb="3" eb="4">
      <t>トウ</t>
    </rPh>
    <phoneticPr fontId="4"/>
  </si>
  <si>
    <t>利用料収入</t>
    <rPh sb="0" eb="5">
      <t>リヨウ</t>
    </rPh>
    <phoneticPr fontId="4"/>
  </si>
  <si>
    <t>その他保護者負担金</t>
    <rPh sb="2" eb="3">
      <t>タ</t>
    </rPh>
    <rPh sb="3" eb="6">
      <t>ホゴ</t>
    </rPh>
    <rPh sb="6" eb="9">
      <t>フタンキン</t>
    </rPh>
    <phoneticPr fontId="4"/>
  </si>
  <si>
    <t>計②</t>
    <rPh sb="0" eb="1">
      <t>ケイ</t>
    </rPh>
    <phoneticPr fontId="4"/>
  </si>
  <si>
    <t>寄付金</t>
    <rPh sb="0" eb="3">
      <t>キフキン</t>
    </rPh>
    <phoneticPr fontId="4"/>
  </si>
  <si>
    <t>計⑥</t>
    <rPh sb="0" eb="1">
      <t>ケイ</t>
    </rPh>
    <phoneticPr fontId="4"/>
  </si>
  <si>
    <t>雑収入</t>
    <rPh sb="0" eb="1">
      <t>ザツ</t>
    </rPh>
    <rPh sb="1" eb="3">
      <t>シュウ</t>
    </rPh>
    <phoneticPr fontId="4"/>
  </si>
  <si>
    <t>福利厚生費</t>
    <rPh sb="0" eb="2">
      <t>フクリ</t>
    </rPh>
    <rPh sb="2" eb="4">
      <t>コウセイ</t>
    </rPh>
    <rPh sb="4" eb="5">
      <t>ヒ</t>
    </rPh>
    <phoneticPr fontId="4"/>
  </si>
  <si>
    <t>その他収入</t>
    <rPh sb="2" eb="3">
      <t>タ</t>
    </rPh>
    <rPh sb="3" eb="5">
      <t>シュウニュウ</t>
    </rPh>
    <phoneticPr fontId="4"/>
  </si>
  <si>
    <t>旅費交通費</t>
    <rPh sb="0" eb="2">
      <t>リョヒ</t>
    </rPh>
    <rPh sb="2" eb="5">
      <t>コウツウヒ</t>
    </rPh>
    <phoneticPr fontId="4"/>
  </si>
  <si>
    <t>計③</t>
    <rPh sb="0" eb="1">
      <t>ケイ</t>
    </rPh>
    <phoneticPr fontId="4"/>
  </si>
  <si>
    <t>研修研究費</t>
    <rPh sb="0" eb="2">
      <t>ケンシュウ</t>
    </rPh>
    <rPh sb="2" eb="5">
      <t>ケンキュウヒ</t>
    </rPh>
    <phoneticPr fontId="4"/>
  </si>
  <si>
    <t>事務消耗品費</t>
    <rPh sb="0" eb="5">
      <t>ジムショウモウヒン</t>
    </rPh>
    <rPh sb="5" eb="6">
      <t>ヒ</t>
    </rPh>
    <phoneticPr fontId="4"/>
  </si>
  <si>
    <t>印刷製本費</t>
    <rPh sb="0" eb="4">
      <t>インサツセイホン</t>
    </rPh>
    <rPh sb="4" eb="5">
      <t>ヒ</t>
    </rPh>
    <phoneticPr fontId="4"/>
  </si>
  <si>
    <t>修繕費</t>
    <rPh sb="0" eb="3">
      <t>シュウゼンヒ</t>
    </rPh>
    <phoneticPr fontId="4"/>
  </si>
  <si>
    <t>通信運搬費</t>
    <rPh sb="0" eb="2">
      <t>ツウシン</t>
    </rPh>
    <rPh sb="2" eb="5">
      <t>ウンパンヒ</t>
    </rPh>
    <phoneticPr fontId="4"/>
  </si>
  <si>
    <t>広告費</t>
    <rPh sb="0" eb="3">
      <t>コウコクヒ</t>
    </rPh>
    <phoneticPr fontId="4"/>
  </si>
  <si>
    <t>業務委託費</t>
    <rPh sb="0" eb="2">
      <t>ギョウム</t>
    </rPh>
    <rPh sb="2" eb="4">
      <t>イタク</t>
    </rPh>
    <rPh sb="4" eb="5">
      <t>ヒ</t>
    </rPh>
    <phoneticPr fontId="4"/>
  </si>
  <si>
    <t>賃借料</t>
    <rPh sb="0" eb="3">
      <t>チンシャクリョウ</t>
    </rPh>
    <phoneticPr fontId="4"/>
  </si>
  <si>
    <t>土地建物賃借料</t>
    <rPh sb="0" eb="2">
      <t>トチ</t>
    </rPh>
    <rPh sb="2" eb="4">
      <t>タテモノ</t>
    </rPh>
    <rPh sb="4" eb="7">
      <t>チンシャク</t>
    </rPh>
    <phoneticPr fontId="4"/>
  </si>
  <si>
    <t>租税公課</t>
    <rPh sb="0" eb="2">
      <t>ソゼイ</t>
    </rPh>
    <rPh sb="2" eb="4">
      <t>コウカ</t>
    </rPh>
    <phoneticPr fontId="4"/>
  </si>
  <si>
    <t>計⑦</t>
    <rPh sb="0" eb="1">
      <t>ケイ</t>
    </rPh>
    <phoneticPr fontId="4"/>
  </si>
  <si>
    <t>その他支出(下記に項目追加)</t>
    <rPh sb="2" eb="3">
      <t>タ</t>
    </rPh>
    <rPh sb="3" eb="5">
      <t>シシュツ</t>
    </rPh>
    <rPh sb="6" eb="8">
      <t>カキ</t>
    </rPh>
    <rPh sb="9" eb="11">
      <t>コウモク</t>
    </rPh>
    <rPh sb="11" eb="13">
      <t>ツイカ</t>
    </rPh>
    <phoneticPr fontId="4"/>
  </si>
  <si>
    <t>次年度繰越</t>
    <rPh sb="0" eb="3">
      <t>ジネンド</t>
    </rPh>
    <rPh sb="3" eb="5">
      <t>クリコシ</t>
    </rPh>
    <phoneticPr fontId="4"/>
  </si>
  <si>
    <t>前年度繰越金④</t>
    <rPh sb="0" eb="3">
      <t>ゼンネンド</t>
    </rPh>
    <rPh sb="3" eb="5">
      <t>クリコシ</t>
    </rPh>
    <rPh sb="5" eb="6">
      <t>キン</t>
    </rPh>
    <phoneticPr fontId="4"/>
  </si>
  <si>
    <t>計⑧</t>
    <rPh sb="0" eb="1">
      <t>ケイ</t>
    </rPh>
    <phoneticPr fontId="4"/>
  </si>
  <si>
    <t>A　収入合計（①＋②＋③＋④）</t>
    <rPh sb="2" eb="4">
      <t>シュウニュウ</t>
    </rPh>
    <rPh sb="4" eb="6">
      <t>ゴウケイ</t>
    </rPh>
    <phoneticPr fontId="4"/>
  </si>
  <si>
    <t>B 支出合計（⑤＋⑥＋⑦＋⑧）</t>
    <rPh sb="2" eb="4">
      <t>シシュツ</t>
    </rPh>
    <rPh sb="4" eb="6">
      <t>ゴウケイ</t>
    </rPh>
    <phoneticPr fontId="4"/>
  </si>
  <si>
    <t>C　差引剰余額（A－B）</t>
    <rPh sb="2" eb="3">
      <t>サ</t>
    </rPh>
    <rPh sb="3" eb="4">
      <t>ヒ</t>
    </rPh>
    <rPh sb="4" eb="6">
      <t>ジョウヨ</t>
    </rPh>
    <rPh sb="6" eb="7">
      <t>ガク</t>
    </rPh>
    <phoneticPr fontId="4"/>
  </si>
  <si>
    <t>（１）区内変更計画書</t>
    <rPh sb="3" eb="5">
      <t>クナイ</t>
    </rPh>
    <rPh sb="5" eb="7">
      <t>ヘンコウ</t>
    </rPh>
    <rPh sb="7" eb="10">
      <t>ケイカクショ</t>
    </rPh>
    <phoneticPr fontId="4"/>
  </si>
  <si>
    <t>（２）算出根拠</t>
    <rPh sb="3" eb="5">
      <t>サンシュツ</t>
    </rPh>
    <rPh sb="5" eb="7">
      <t>コンキョ</t>
    </rPh>
    <phoneticPr fontId="4"/>
  </si>
  <si>
    <t>月初日定員</t>
    <rPh sb="0" eb="1">
      <t>ツキ</t>
    </rPh>
    <rPh sb="1" eb="3">
      <t>ショニチ</t>
    </rPh>
    <rPh sb="3" eb="5">
      <t>テイイン</t>
    </rPh>
    <phoneticPr fontId="4"/>
  </si>
  <si>
    <t>収支予算書（     年度）</t>
    <rPh sb="0" eb="2">
      <t>シュウシ</t>
    </rPh>
    <rPh sb="2" eb="4">
      <t>ヨサン</t>
    </rPh>
    <rPh sb="4" eb="5">
      <t>ショ</t>
    </rPh>
    <rPh sb="11" eb="13">
      <t>ネンドヘイネンド</t>
    </rPh>
    <phoneticPr fontId="4"/>
  </si>
  <si>
    <t>（３）事業計画書</t>
    <rPh sb="3" eb="5">
      <t>ジギョウ</t>
    </rPh>
    <rPh sb="5" eb="8">
      <t>ケイカクショ</t>
    </rPh>
    <phoneticPr fontId="4"/>
  </si>
  <si>
    <t>（４）収支予算書</t>
    <rPh sb="3" eb="5">
      <t>シュウシ</t>
    </rPh>
    <rPh sb="5" eb="8">
      <t>ヨサンショ</t>
    </rPh>
    <phoneticPr fontId="4"/>
  </si>
  <si>
    <t>（５）処遇改善加算</t>
    <rPh sb="3" eb="5">
      <t>ショグウ</t>
    </rPh>
    <rPh sb="5" eb="7">
      <t>カイゼン</t>
    </rPh>
    <rPh sb="7" eb="9">
      <t>カサン</t>
    </rPh>
    <phoneticPr fontId="4"/>
  </si>
  <si>
    <t>（６）6年目以降 対象確認シート</t>
    <rPh sb="4" eb="8">
      <t>ネンメイコウ</t>
    </rPh>
    <rPh sb="9" eb="11">
      <t>タイショウ</t>
    </rPh>
    <rPh sb="11" eb="13">
      <t>カクニン</t>
    </rPh>
    <phoneticPr fontId="4"/>
  </si>
  <si>
    <t>（７）附則第2条に定める加算内訳書</t>
    <rPh sb="3" eb="5">
      <t>フソク</t>
    </rPh>
    <rPh sb="5" eb="6">
      <t>ダイ</t>
    </rPh>
    <rPh sb="7" eb="8">
      <t>ジョウ</t>
    </rPh>
    <rPh sb="9" eb="10">
      <t>サダ</t>
    </rPh>
    <rPh sb="12" eb="14">
      <t>カサン</t>
    </rPh>
    <rPh sb="14" eb="17">
      <t>ウチワケショ</t>
    </rPh>
    <phoneticPr fontId="4"/>
  </si>
  <si>
    <t>（８）技能・経験に着目した加算賃金改善計画書</t>
    <rPh sb="3" eb="5">
      <t>ギノウ</t>
    </rPh>
    <rPh sb="6" eb="8">
      <t>ケイケン</t>
    </rPh>
    <rPh sb="9" eb="11">
      <t>チャクモク</t>
    </rPh>
    <rPh sb="13" eb="15">
      <t>カサン</t>
    </rPh>
    <rPh sb="15" eb="17">
      <t>チンギン</t>
    </rPh>
    <rPh sb="17" eb="19">
      <t>カイゼン</t>
    </rPh>
    <rPh sb="19" eb="22">
      <t>ケイカクショ</t>
    </rPh>
    <phoneticPr fontId="4"/>
  </si>
  <si>
    <t>（９）保育従事職員等処遇改善事業加算計画書</t>
    <rPh sb="3" eb="5">
      <t>ホイク</t>
    </rPh>
    <rPh sb="5" eb="7">
      <t>ジュウジ</t>
    </rPh>
    <rPh sb="7" eb="9">
      <t>ショクイン</t>
    </rPh>
    <rPh sb="9" eb="10">
      <t>トウ</t>
    </rPh>
    <rPh sb="10" eb="12">
      <t>ショグウ</t>
    </rPh>
    <rPh sb="12" eb="14">
      <t>カイゼン</t>
    </rPh>
    <rPh sb="14" eb="16">
      <t>ジギョウ</t>
    </rPh>
    <rPh sb="16" eb="18">
      <t>カサン</t>
    </rPh>
    <rPh sb="18" eb="21">
      <t>ケイカクショ</t>
    </rPh>
    <phoneticPr fontId="4"/>
  </si>
  <si>
    <t>新単価</t>
    <rPh sb="0" eb="1">
      <t>シン</t>
    </rPh>
    <rPh sb="1" eb="3">
      <t>タンカ</t>
    </rPh>
    <phoneticPr fontId="4"/>
  </si>
  <si>
    <t>旧単価</t>
    <rPh sb="0" eb="1">
      <t>キュウ</t>
    </rPh>
    <rPh sb="1" eb="3">
      <t>タンカ</t>
    </rPh>
    <phoneticPr fontId="4"/>
  </si>
  <si>
    <t>①</t>
    <phoneticPr fontId="4"/>
  </si>
  <si>
    <t>②</t>
    <phoneticPr fontId="4"/>
  </si>
  <si>
    <t>令和３年度平均受託児童数より算出した額</t>
    <phoneticPr fontId="4"/>
  </si>
  <si>
    <t>各月の配置基準職員数より算出した額</t>
  </si>
  <si>
    <t>一月の補助額</t>
    <rPh sb="0" eb="2">
      <t>ヒトツキ</t>
    </rPh>
    <rPh sb="3" eb="5">
      <t>ホジョ</t>
    </rPh>
    <rPh sb="5" eb="6">
      <t>ガク</t>
    </rPh>
    <phoneticPr fontId="4"/>
  </si>
  <si>
    <t>対象月数</t>
    <rPh sb="0" eb="2">
      <t>タイショウ</t>
    </rPh>
    <rPh sb="2" eb="3">
      <t>ツキ</t>
    </rPh>
    <rPh sb="3" eb="4">
      <t>スウ</t>
    </rPh>
    <phoneticPr fontId="3"/>
  </si>
  <si>
    <t>合計</t>
    <rPh sb="0" eb="2">
      <t>ゴウケイ</t>
    </rPh>
    <phoneticPr fontId="4"/>
  </si>
  <si>
    <t>保育従事職員等処
遇改善事業</t>
    <phoneticPr fontId="4"/>
  </si>
  <si>
    <t>光熱費</t>
    <rPh sb="0" eb="3">
      <t>コウネツヒ</t>
    </rPh>
    <phoneticPr fontId="4"/>
  </si>
  <si>
    <t>①と②の高いほう</t>
    <rPh sb="4" eb="5">
      <t>タカ</t>
    </rPh>
    <phoneticPr fontId="4"/>
  </si>
  <si>
    <t>支出金額のうち
世田谷区運営費補助金充当額        (円)</t>
    <rPh sb="0" eb="2">
      <t>シシュツ</t>
    </rPh>
    <rPh sb="2" eb="4">
      <t>キンガク</t>
    </rPh>
    <rPh sb="8" eb="12">
      <t>セタガヤク</t>
    </rPh>
    <rPh sb="12" eb="15">
      <t>ウンエイヒ</t>
    </rPh>
    <rPh sb="15" eb="18">
      <t>ホジョ</t>
    </rPh>
    <rPh sb="18" eb="20">
      <t>ジュウトウ</t>
    </rPh>
    <rPh sb="20" eb="21">
      <t>ガク</t>
    </rPh>
    <rPh sb="30" eb="31">
      <t>エン</t>
    </rPh>
    <phoneticPr fontId="4"/>
  </si>
  <si>
    <r>
      <t>附則第2条に定める加算額</t>
    </r>
    <r>
      <rPr>
        <b/>
        <u/>
        <sz val="10"/>
        <rFont val="ＭＳ Ｐゴシック"/>
        <family val="3"/>
        <charset val="128"/>
      </rPr>
      <t>開設6年目以降</t>
    </r>
    <r>
      <rPr>
        <b/>
        <sz val="10"/>
        <rFont val="ＭＳ Ｐゴシック"/>
        <family val="3"/>
        <charset val="128"/>
      </rPr>
      <t>補助対象確認シート</t>
    </r>
    <rPh sb="0" eb="2">
      <t>フソク</t>
    </rPh>
    <rPh sb="2" eb="3">
      <t>ダイ</t>
    </rPh>
    <rPh sb="4" eb="5">
      <t>ジョウ</t>
    </rPh>
    <rPh sb="6" eb="7">
      <t>サダ</t>
    </rPh>
    <rPh sb="9" eb="11">
      <t>カサン</t>
    </rPh>
    <rPh sb="11" eb="12">
      <t>ガク</t>
    </rPh>
    <rPh sb="12" eb="14">
      <t>カイセツ</t>
    </rPh>
    <rPh sb="15" eb="17">
      <t>ネンメ</t>
    </rPh>
    <rPh sb="17" eb="19">
      <t>イコウ</t>
    </rPh>
    <rPh sb="19" eb="23">
      <t>ホジョタイショウ</t>
    </rPh>
    <rPh sb="23" eb="25">
      <t>カクニン</t>
    </rPh>
    <phoneticPr fontId="4"/>
  </si>
  <si>
    <t>受託児童数の増加のため、運営費補助単価等改正のため、処遇改善の加算が追加されたため　等</t>
    <rPh sb="0" eb="5">
      <t>ジュタクジドウスウ</t>
    </rPh>
    <rPh sb="6" eb="8">
      <t>ゾウカ</t>
    </rPh>
    <rPh sb="12" eb="14">
      <t>ウンエイ</t>
    </rPh>
    <phoneticPr fontId="4"/>
  </si>
  <si>
    <t>職員数の増員・定着及び保育に利用する物品の購入等により、保育の質を向上させる。　等</t>
    <phoneticPr fontId="4"/>
  </si>
  <si>
    <t>株式会社●●●●</t>
    <rPh sb="0" eb="4">
      <t>カブシキカイシャ</t>
    </rPh>
    <phoneticPr fontId="4"/>
  </si>
  <si>
    <t>世田谷区●●１－１－１</t>
    <rPh sb="0" eb="4">
      <t>セタガヤク</t>
    </rPh>
    <phoneticPr fontId="4"/>
  </si>
  <si>
    <t>●●保育園</t>
    <rPh sb="2" eb="5">
      <t>ホイクエン</t>
    </rPh>
    <phoneticPr fontId="4"/>
  </si>
  <si>
    <t>代表取締役　●●●●</t>
    <rPh sb="0" eb="5">
      <t>ダイヒョウトリシマリヤク</t>
    </rPh>
    <phoneticPr fontId="4"/>
  </si>
  <si>
    <t>●●</t>
    <phoneticPr fontId="4"/>
  </si>
  <si>
    <t>●</t>
    <phoneticPr fontId="4"/>
  </si>
  <si>
    <r>
      <t>（５）</t>
    </r>
    <r>
      <rPr>
        <sz val="11"/>
        <rFont val="ＭＳ Ｐ明朝"/>
        <family val="1"/>
        <charset val="128"/>
      </rPr>
      <t>保育従事職員等処遇改善事業加算算出根拠</t>
    </r>
    <rPh sb="3" eb="5">
      <t>ホイク</t>
    </rPh>
    <rPh sb="5" eb="7">
      <t>ジュウジ</t>
    </rPh>
    <rPh sb="7" eb="9">
      <t>ショクイン</t>
    </rPh>
    <rPh sb="9" eb="10">
      <t>トウ</t>
    </rPh>
    <rPh sb="10" eb="12">
      <t>ショグウ</t>
    </rPh>
    <rPh sb="12" eb="14">
      <t>カイゼン</t>
    </rPh>
    <rPh sb="14" eb="16">
      <t>ジギョウ</t>
    </rPh>
    <rPh sb="16" eb="18">
      <t>カサン</t>
    </rPh>
    <rPh sb="18" eb="20">
      <t>サンシュツ</t>
    </rPh>
    <rPh sb="20" eb="22">
      <t>コンキョ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</si>
</sst>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
    <numFmt numFmtId="177" formatCode="#\ ?/16"/>
    <numFmt numFmtId="178" formatCode="0_);[Red]\(0\)"/>
    <numFmt numFmtId="179" formatCode="0_);\(0\)"/>
    <numFmt numFmtId="180" formatCode="#,###"/>
    <numFmt numFmtId="181" formatCode="#,##0_ "/>
    <numFmt numFmtId="182" formatCode="#,##0_ ;[Red]\-#,##0\ "/>
    <numFmt numFmtId="183" formatCode="#,##0_);[Red]\(#,##0\)"/>
    <numFmt numFmtId="184" formatCode="#,##0;[Red]#,##0"/>
  </numFmts>
  <fonts count="70">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3"/>
      <charset val="128"/>
    </font>
    <font>
      <sz val="12"/>
      <color theme="0"/>
      <name val="ＭＳ Ｐ明朝"/>
      <family val="1"/>
      <charset val="128"/>
    </font>
    <font>
      <sz val="10"/>
      <name val="ＭＳ Ｐ明朝"/>
      <family val="1"/>
      <charset val="128"/>
    </font>
    <font>
      <sz val="9"/>
      <name val="ＭＳ Ｐ明朝"/>
      <family val="1"/>
      <charset val="128"/>
    </font>
    <font>
      <b/>
      <sz val="12"/>
      <name val="ＭＳ Ｐ明朝"/>
      <family val="1"/>
      <charset val="128"/>
    </font>
    <font>
      <sz val="10"/>
      <name val="ＭＳ ゴシック"/>
      <family val="3"/>
      <charset val="128"/>
    </font>
    <font>
      <sz val="11"/>
      <color indexed="8"/>
      <name val="ＭＳ Ｐゴシック"/>
      <family val="3"/>
      <charset val="128"/>
    </font>
    <font>
      <sz val="8"/>
      <name val="ＭＳ Ｐ明朝"/>
      <family val="1"/>
      <charset val="128"/>
    </font>
    <font>
      <b/>
      <sz val="9"/>
      <color indexed="81"/>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b/>
      <sz val="14"/>
      <name val="ＭＳ Ｐゴシック"/>
      <family val="3"/>
      <charset val="128"/>
    </font>
    <font>
      <b/>
      <u/>
      <sz val="14"/>
      <name val="ＭＳ Ｐゴシック"/>
      <family val="3"/>
      <charset val="128"/>
    </font>
    <font>
      <b/>
      <u/>
      <sz val="11"/>
      <name val="ＭＳ Ｐゴシック"/>
      <family val="3"/>
      <charset val="128"/>
    </font>
    <font>
      <b/>
      <sz val="11"/>
      <name val="ＭＳ Ｐゴシック"/>
      <family val="3"/>
      <charset val="128"/>
    </font>
    <font>
      <b/>
      <sz val="16"/>
      <name val="ＭＳ Ｐゴシック"/>
      <family val="3"/>
      <charset val="128"/>
    </font>
    <font>
      <u/>
      <sz val="12"/>
      <name val="ＭＳ Ｐゴシック"/>
      <family val="3"/>
      <charset val="128"/>
    </font>
    <font>
      <sz val="8"/>
      <name val="ＭＳ Ｐゴシック"/>
      <family val="3"/>
      <charset val="128"/>
    </font>
    <font>
      <sz val="7"/>
      <name val="ＭＳ Ｐゴシック"/>
      <family val="3"/>
      <charset val="128"/>
    </font>
    <font>
      <u/>
      <sz val="11"/>
      <name val="ＭＳ Ｐゴシック"/>
      <family val="3"/>
      <charset val="128"/>
    </font>
    <font>
      <sz val="12"/>
      <name val="ＭＳ Ｐゴシック"/>
      <family val="3"/>
      <charset val="128"/>
    </font>
    <font>
      <sz val="12"/>
      <color theme="1"/>
      <name val="ＭＳ Ｐ明朝"/>
      <family val="1"/>
      <charset val="128"/>
    </font>
    <font>
      <sz val="11"/>
      <color theme="1"/>
      <name val="ＭＳ Ｐゴシック"/>
      <family val="3"/>
      <charset val="128"/>
    </font>
    <font>
      <sz val="12"/>
      <color theme="0" tint="-0.34998626667073579"/>
      <name val="ＭＳ Ｐ明朝"/>
      <family val="1"/>
      <charset val="128"/>
    </font>
    <font>
      <sz val="9"/>
      <color theme="0" tint="-0.34998626667073579"/>
      <name val="ＭＳ Ｐ明朝"/>
      <family val="1"/>
      <charset val="128"/>
    </font>
    <font>
      <sz val="10"/>
      <color indexed="8"/>
      <name val="ＭＳ 明朝"/>
      <family val="1"/>
      <charset val="128"/>
    </font>
    <font>
      <sz val="11"/>
      <color theme="1"/>
      <name val="ＭＳ Ｐゴシック"/>
      <family val="3"/>
      <charset val="128"/>
      <scheme val="minor"/>
    </font>
    <font>
      <sz val="11"/>
      <name val="ＭＳ Ｐ明朝"/>
      <family val="1"/>
      <charset val="128"/>
    </font>
    <font>
      <sz val="14"/>
      <name val="ＭＳ 明朝"/>
      <family val="1"/>
      <charset val="128"/>
    </font>
    <font>
      <sz val="6"/>
      <name val="ＭＳ Ｐ明朝"/>
      <family val="1"/>
      <charset val="128"/>
    </font>
    <font>
      <sz val="20"/>
      <name val="HG丸ｺﾞｼｯｸM-PRO"/>
      <family val="3"/>
      <charset val="128"/>
    </font>
    <font>
      <sz val="14"/>
      <name val="HG丸ｺﾞｼｯｸM-PRO"/>
      <family val="3"/>
      <charset val="128"/>
    </font>
    <font>
      <sz val="10"/>
      <name val="HG丸ｺﾞｼｯｸM-PRO"/>
      <family val="3"/>
      <charset val="128"/>
    </font>
    <font>
      <sz val="16"/>
      <name val="ＭＳ 明朝"/>
      <family val="1"/>
      <charset val="128"/>
    </font>
    <font>
      <sz val="12"/>
      <color rgb="FFFF0000"/>
      <name val="ＭＳ Ｐ明朝"/>
      <family val="1"/>
      <charset val="128"/>
    </font>
    <font>
      <sz val="16"/>
      <name val="HG丸ｺﾞｼｯｸM-PRO"/>
      <family val="3"/>
      <charset val="128"/>
    </font>
    <font>
      <sz val="12"/>
      <name val="ＭＳ 明朝"/>
      <family val="1"/>
      <charset val="128"/>
    </font>
    <font>
      <sz val="10"/>
      <name val="ＭＳ 明朝"/>
      <family val="1"/>
      <charset val="128"/>
    </font>
    <font>
      <b/>
      <sz val="14"/>
      <name val="ＭＳ 明朝"/>
      <family val="1"/>
      <charset val="128"/>
    </font>
    <font>
      <b/>
      <sz val="20"/>
      <name val="HG丸ｺﾞｼｯｸM-PRO"/>
      <family val="3"/>
      <charset val="128"/>
    </font>
    <font>
      <b/>
      <sz val="14"/>
      <name val="HG丸ｺﾞｼｯｸM-PRO"/>
      <family val="3"/>
      <charset val="128"/>
    </font>
    <font>
      <b/>
      <sz val="10"/>
      <name val="HG丸ｺﾞｼｯｸM-PRO"/>
      <family val="3"/>
      <charset val="128"/>
    </font>
    <font>
      <b/>
      <sz val="10"/>
      <name val="ＭＳ 明朝"/>
      <family val="1"/>
      <charset val="128"/>
    </font>
    <font>
      <sz val="11"/>
      <name val="明朝"/>
      <family val="3"/>
      <charset val="128"/>
    </font>
    <font>
      <sz val="6"/>
      <name val="明朝"/>
      <family val="1"/>
      <charset val="128"/>
    </font>
    <font>
      <sz val="12"/>
      <name val="HG丸ｺﾞｼｯｸM-PRO"/>
      <family val="3"/>
      <charset val="128"/>
    </font>
    <font>
      <sz val="6"/>
      <name val="ＭＳ Ｐゴシック"/>
      <family val="3"/>
      <charset val="128"/>
      <scheme val="minor"/>
    </font>
    <font>
      <sz val="9"/>
      <color indexed="81"/>
      <name val="MS P ゴシック"/>
      <family val="3"/>
      <charset val="128"/>
    </font>
    <font>
      <sz val="11"/>
      <color rgb="FFFF0000"/>
      <name val="ＭＳ Ｐゴシック"/>
      <family val="3"/>
      <charset val="128"/>
    </font>
    <font>
      <sz val="11"/>
      <color rgb="FFFF0000"/>
      <name val="ＭＳ Ｐ明朝"/>
      <family val="1"/>
      <charset val="128"/>
    </font>
    <font>
      <sz val="16"/>
      <color rgb="FFFF0000"/>
      <name val="ＭＳ 明朝"/>
      <family val="1"/>
      <charset val="128"/>
    </font>
    <font>
      <b/>
      <sz val="14"/>
      <color rgb="FFFF0000"/>
      <name val="ＭＳ 明朝"/>
      <family val="1"/>
      <charset val="128"/>
    </font>
    <font>
      <sz val="11"/>
      <name val="ＭＳ 明朝"/>
      <family val="1"/>
      <charset val="128"/>
    </font>
    <font>
      <sz val="12"/>
      <color rgb="FFFF0000"/>
      <name val="ＭＳ 明朝"/>
      <family val="1"/>
      <charset val="128"/>
    </font>
    <font>
      <b/>
      <sz val="14"/>
      <name val="ＭＳ Ｐ明朝"/>
      <family val="1"/>
      <charset val="128"/>
    </font>
    <font>
      <sz val="13"/>
      <color rgb="FFFF0000"/>
      <name val="ＭＳ Ｐ明朝"/>
      <family val="1"/>
      <charset val="128"/>
    </font>
    <font>
      <sz val="10"/>
      <name val="ＭＳ Ｐゴシック"/>
      <family val="3"/>
      <charset val="128"/>
      <scheme val="major"/>
    </font>
    <font>
      <sz val="11"/>
      <color rgb="FFFF0000"/>
      <name val="ＭＳ Ｐゴシック"/>
      <family val="2"/>
      <scheme val="minor"/>
    </font>
    <font>
      <sz val="13"/>
      <name val="ＭＳ Ｐ明朝"/>
      <family val="1"/>
      <charset val="128"/>
    </font>
    <font>
      <sz val="9"/>
      <color theme="1"/>
      <name val="ＭＳ Ｐ明朝"/>
      <family val="1"/>
      <charset val="128"/>
    </font>
    <font>
      <sz val="10"/>
      <color theme="1"/>
      <name val="ＭＳ Ｐ明朝"/>
      <family val="1"/>
      <charset val="128"/>
    </font>
    <font>
      <sz val="11"/>
      <color theme="0"/>
      <name val="ＭＳ Ｐ明朝"/>
      <family val="1"/>
      <charset val="128"/>
    </font>
    <font>
      <b/>
      <sz val="10"/>
      <name val="ＭＳ Ｐゴシック"/>
      <family val="3"/>
      <charset val="128"/>
    </font>
    <font>
      <b/>
      <u/>
      <sz val="10"/>
      <name val="ＭＳ Ｐゴシック"/>
      <family val="3"/>
      <charset val="128"/>
    </font>
    <font>
      <b/>
      <sz val="9"/>
      <color indexed="81"/>
      <name val="MS P ゴシック"/>
      <family val="3"/>
      <charset val="128"/>
    </font>
  </fonts>
  <fills count="1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B7DEE8"/>
        <bgColor indexed="64"/>
      </patternFill>
    </fill>
    <fill>
      <patternFill patternType="solid">
        <fgColor rgb="FFFFFF00"/>
        <bgColor indexed="64"/>
      </patternFill>
    </fill>
    <fill>
      <patternFill patternType="solid">
        <fgColor theme="5" tint="0.79998168889431442"/>
        <bgColor indexed="64"/>
      </patternFill>
    </fill>
    <fill>
      <patternFill patternType="solid">
        <fgColor theme="1" tint="0.499984740745262"/>
        <bgColor indexed="64"/>
      </patternFill>
    </fill>
    <fill>
      <patternFill patternType="solid">
        <fgColor rgb="FF00B05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FF66"/>
        <bgColor indexed="64"/>
      </patternFill>
    </fill>
    <fill>
      <patternFill patternType="solid">
        <fgColor rgb="FFFFFF99"/>
        <bgColor indexed="64"/>
      </patternFill>
    </fill>
    <fill>
      <patternFill patternType="solid">
        <fgColor indexed="43"/>
        <bgColor indexed="64"/>
      </patternFill>
    </fill>
    <fill>
      <patternFill patternType="solid">
        <fgColor theme="0" tint="-0.249977111117893"/>
        <bgColor indexed="64"/>
      </patternFill>
    </fill>
    <fill>
      <patternFill patternType="solid">
        <fgColor rgb="FFFFFFFF"/>
        <bgColor indexed="64"/>
      </patternFill>
    </fill>
  </fills>
  <borders count="8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style="double">
        <color indexed="64"/>
      </right>
      <top style="double">
        <color indexed="64"/>
      </top>
      <bottom style="thin">
        <color indexed="64"/>
      </bottom>
      <diagonal/>
    </border>
    <border>
      <left style="thin">
        <color indexed="64"/>
      </left>
      <right style="thin">
        <color indexed="64"/>
      </right>
      <top/>
      <bottom/>
      <diagonal/>
    </border>
    <border>
      <left style="double">
        <color indexed="64"/>
      </left>
      <right style="double">
        <color indexed="64"/>
      </right>
      <top style="thin">
        <color indexed="64"/>
      </top>
      <bottom style="thin">
        <color indexed="64"/>
      </bottom>
      <diagonal/>
    </border>
    <border diagonalDown="1">
      <left/>
      <right style="thin">
        <color indexed="64"/>
      </right>
      <top style="thin">
        <color indexed="64"/>
      </top>
      <bottom/>
      <diagonal style="hair">
        <color indexed="64"/>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Down="1">
      <left/>
      <right style="thin">
        <color indexed="64"/>
      </right>
      <top style="thin">
        <color indexed="64"/>
      </top>
      <bottom style="hair">
        <color indexed="64"/>
      </bottom>
      <diagonal style="hair">
        <color indexed="64"/>
      </diagonal>
    </border>
    <border>
      <left style="thin">
        <color indexed="64"/>
      </left>
      <right/>
      <top style="hair">
        <color indexed="64"/>
      </top>
      <bottom style="hair">
        <color indexed="64"/>
      </bottom>
      <diagonal/>
    </border>
    <border diagonalDown="1">
      <left/>
      <right style="thin">
        <color indexed="64"/>
      </right>
      <top style="hair">
        <color indexed="64"/>
      </top>
      <bottom style="hair">
        <color indexed="64"/>
      </bottom>
      <diagonal style="hair">
        <color indexed="64"/>
      </diagonal>
    </border>
    <border>
      <left style="thin">
        <color indexed="64"/>
      </left>
      <right/>
      <top style="hair">
        <color indexed="64"/>
      </top>
      <bottom style="thin">
        <color indexed="64"/>
      </bottom>
      <diagonal/>
    </border>
    <border diagonalDown="1">
      <left/>
      <right style="thin">
        <color indexed="64"/>
      </right>
      <top style="hair">
        <color indexed="64"/>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style="double">
        <color indexed="64"/>
      </left>
      <right style="double">
        <color indexed="64"/>
      </right>
      <top style="thin">
        <color indexed="64"/>
      </top>
      <bottom style="thin">
        <color indexed="64"/>
      </bottom>
      <diagonal style="hair">
        <color indexed="64"/>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left style="thin">
        <color indexed="64"/>
      </left>
      <right style="thin">
        <color indexed="64"/>
      </right>
      <top/>
      <bottom style="double">
        <color indexed="64"/>
      </bottom>
      <diagonal/>
    </border>
    <border>
      <left style="thin">
        <color indexed="64"/>
      </left>
      <right/>
      <top style="hair">
        <color indexed="64"/>
      </top>
      <bottom style="double">
        <color indexed="64"/>
      </bottom>
      <diagonal/>
    </border>
    <border diagonalDown="1">
      <left/>
      <right style="thin">
        <color indexed="64"/>
      </right>
      <top style="hair">
        <color indexed="64"/>
      </top>
      <bottom style="double">
        <color indexed="64"/>
      </bottom>
      <diagonal style="thin">
        <color indexed="64"/>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diagonalDown="1">
      <left style="double">
        <color indexed="64"/>
      </left>
      <right/>
      <top style="thin">
        <color indexed="64"/>
      </top>
      <bottom style="double">
        <color indexed="64"/>
      </bottom>
      <diagonal style="hair">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47">
    <xf numFmtId="0" fontId="0" fillId="0" borderId="0"/>
    <xf numFmtId="9"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9"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applyNumberFormat="0" applyFont="0" applyFill="0" applyBorder="0" applyAlignment="0" applyProtection="0"/>
    <xf numFmtId="0" fontId="1" fillId="0" borderId="0">
      <alignment vertical="center"/>
    </xf>
    <xf numFmtId="0" fontId="31" fillId="0" borderId="0">
      <alignment vertical="center"/>
    </xf>
    <xf numFmtId="0" fontId="2" fillId="0" borderId="0">
      <alignment vertical="center"/>
    </xf>
    <xf numFmtId="0" fontId="2" fillId="0" borderId="0">
      <alignment vertical="center"/>
    </xf>
    <xf numFmtId="0" fontId="1" fillId="0" borderId="0">
      <alignment vertical="center"/>
    </xf>
    <xf numFmtId="38" fontId="2" fillId="0" borderId="0" applyFont="0" applyFill="0" applyBorder="0" applyAlignment="0" applyProtection="0">
      <alignment vertical="center"/>
    </xf>
    <xf numFmtId="0" fontId="32" fillId="0" borderId="0"/>
    <xf numFmtId="38" fontId="48" fillId="0" borderId="0" applyFont="0" applyFill="0" applyBorder="0" applyAlignment="0" applyProtection="0">
      <alignment vertical="center"/>
    </xf>
    <xf numFmtId="38" fontId="2" fillId="0" borderId="0" applyFont="0" applyFill="0" applyBorder="0" applyAlignment="0" applyProtection="0">
      <alignment vertical="center"/>
    </xf>
  </cellStyleXfs>
  <cellXfs count="662">
    <xf numFmtId="0" fontId="0" fillId="0" borderId="0" xfId="0"/>
    <xf numFmtId="0" fontId="3" fillId="0" borderId="0" xfId="0" applyFont="1" applyFill="1" applyAlignment="1" applyProtection="1">
      <alignment horizontal="left" vertical="center" wrapText="1"/>
      <protection locked="0"/>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Alignment="1" applyProtection="1">
      <alignment vertical="center" wrapText="1"/>
      <protection locked="0"/>
    </xf>
    <xf numFmtId="0" fontId="3" fillId="0" borderId="0" xfId="0" applyFont="1" applyFill="1" applyBorder="1" applyAlignment="1" applyProtection="1">
      <alignment horizontal="center" vertical="center"/>
    </xf>
    <xf numFmtId="0" fontId="0" fillId="0" borderId="0" xfId="0"/>
    <xf numFmtId="0" fontId="3" fillId="0" borderId="0" xfId="0" applyFont="1" applyAlignment="1">
      <alignment vertical="center"/>
    </xf>
    <xf numFmtId="0" fontId="8" fillId="0" borderId="0" xfId="0" applyFont="1" applyAlignment="1">
      <alignment vertical="center"/>
    </xf>
    <xf numFmtId="0" fontId="0" fillId="0" borderId="2" xfId="0" applyBorder="1"/>
    <xf numFmtId="0" fontId="0" fillId="0" borderId="3" xfId="0" applyBorder="1" applyAlignment="1">
      <alignment horizontal="center"/>
    </xf>
    <xf numFmtId="0" fontId="0" fillId="0" borderId="4" xfId="0" applyBorder="1"/>
    <xf numFmtId="0" fontId="15" fillId="0" borderId="0" xfId="0" applyFont="1"/>
    <xf numFmtId="176" fontId="25" fillId="6" borderId="2" xfId="0" applyNumberFormat="1" applyFont="1" applyFill="1" applyBorder="1" applyAlignment="1" applyProtection="1">
      <alignment horizontal="center" vertical="center"/>
      <protection locked="0"/>
    </xf>
    <xf numFmtId="0" fontId="3" fillId="0" borderId="0" xfId="0" applyFont="1" applyAlignment="1" applyProtection="1">
      <alignment vertical="center"/>
    </xf>
    <xf numFmtId="0" fontId="0" fillId="0" borderId="0" xfId="0" applyProtection="1"/>
    <xf numFmtId="0" fontId="0" fillId="0" borderId="0" xfId="0" applyBorder="1" applyProtection="1"/>
    <xf numFmtId="0" fontId="28" fillId="0" borderId="0" xfId="0" applyFont="1" applyAlignment="1">
      <alignment vertical="center"/>
    </xf>
    <xf numFmtId="0" fontId="28" fillId="0" borderId="0" xfId="0" applyFont="1" applyFill="1" applyAlignment="1">
      <alignment vertical="center"/>
    </xf>
    <xf numFmtId="0" fontId="0" fillId="0" borderId="0" xfId="0" applyBorder="1" applyAlignment="1" applyProtection="1">
      <alignment horizontal="center" shrinkToFit="1"/>
    </xf>
    <xf numFmtId="0" fontId="5" fillId="0" borderId="0" xfId="0" applyFont="1" applyAlignment="1">
      <alignment vertical="center"/>
    </xf>
    <xf numFmtId="0" fontId="5" fillId="0" borderId="0" xfId="0" applyFont="1" applyFill="1" applyAlignment="1">
      <alignment vertical="center"/>
    </xf>
    <xf numFmtId="0" fontId="3" fillId="0" borderId="0" xfId="0" applyFont="1" applyAlignment="1" applyProtection="1">
      <alignment vertical="center"/>
      <protection locked="0"/>
    </xf>
    <xf numFmtId="0" fontId="28" fillId="0" borderId="0" xfId="0" applyFont="1" applyAlignment="1" applyProtection="1">
      <alignment vertical="center"/>
    </xf>
    <xf numFmtId="0" fontId="29" fillId="0" borderId="0" xfId="0" applyFont="1" applyFill="1" applyBorder="1" applyAlignment="1" applyProtection="1">
      <alignment horizontal="center" vertical="center"/>
    </xf>
    <xf numFmtId="0" fontId="3" fillId="0" borderId="1" xfId="0" applyFont="1" applyBorder="1" applyAlignment="1" applyProtection="1">
      <alignment vertical="center"/>
    </xf>
    <xf numFmtId="3" fontId="3" fillId="0" borderId="0" xfId="0" applyNumberFormat="1" applyFont="1" applyBorder="1" applyAlignment="1" applyProtection="1">
      <alignment horizontal="center" vertical="center"/>
    </xf>
    <xf numFmtId="0" fontId="3" fillId="0" borderId="0" xfId="0" applyFont="1" applyBorder="1" applyAlignment="1" applyProtection="1">
      <alignment vertical="center"/>
    </xf>
    <xf numFmtId="0" fontId="7" fillId="0" borderId="0" xfId="0" applyFont="1" applyAlignment="1" applyProtection="1">
      <alignment vertical="center"/>
    </xf>
    <xf numFmtId="0" fontId="7" fillId="0" borderId="4" xfId="0" applyFont="1" applyBorder="1" applyAlignment="1" applyProtection="1">
      <alignment horizontal="center" vertical="center"/>
    </xf>
    <xf numFmtId="0" fontId="3" fillId="0" borderId="0" xfId="0" applyFont="1" applyFill="1" applyAlignment="1" applyProtection="1">
      <alignment vertical="center"/>
    </xf>
    <xf numFmtId="3" fontId="3"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1" xfId="0" applyFont="1" applyBorder="1" applyAlignment="1" applyProtection="1">
      <alignment vertical="center" shrinkToFit="1"/>
    </xf>
    <xf numFmtId="0" fontId="5" fillId="0" borderId="0" xfId="0" applyFont="1" applyAlignment="1" applyProtection="1">
      <alignment vertical="center"/>
    </xf>
    <xf numFmtId="0" fontId="7" fillId="0" borderId="0" xfId="0" applyFont="1" applyFill="1" applyBorder="1" applyAlignment="1" applyProtection="1">
      <alignment vertical="center"/>
    </xf>
    <xf numFmtId="0" fontId="5" fillId="0" borderId="0" xfId="0" applyFont="1" applyFill="1" applyAlignment="1" applyProtection="1">
      <alignment vertical="center"/>
    </xf>
    <xf numFmtId="0" fontId="7" fillId="2" borderId="4" xfId="0" applyFont="1" applyFill="1" applyBorder="1" applyAlignment="1" applyProtection="1">
      <alignment horizontal="center" vertical="center"/>
    </xf>
    <xf numFmtId="0" fontId="7" fillId="0" borderId="0" xfId="0" applyFont="1" applyBorder="1" applyAlignment="1" applyProtection="1">
      <alignment horizontal="center" shrinkToFit="1"/>
    </xf>
    <xf numFmtId="3" fontId="3" fillId="2" borderId="0" xfId="0" applyNumberFormat="1" applyFont="1" applyFill="1" applyBorder="1" applyAlignment="1" applyProtection="1">
      <alignment horizontal="right" vertical="center" indent="1"/>
    </xf>
    <xf numFmtId="0" fontId="7" fillId="2" borderId="1" xfId="0" applyFont="1" applyFill="1" applyBorder="1" applyAlignment="1" applyProtection="1">
      <alignment horizontal="center" vertical="center"/>
    </xf>
    <xf numFmtId="0" fontId="7" fillId="0" borderId="1" xfId="0" applyFont="1" applyBorder="1" applyAlignment="1" applyProtection="1"/>
    <xf numFmtId="0" fontId="0" fillId="0" borderId="0" xfId="0" applyBorder="1" applyAlignment="1" applyProtection="1">
      <alignment vertical="center"/>
    </xf>
    <xf numFmtId="0" fontId="7" fillId="0" borderId="0" xfId="0" applyFont="1" applyBorder="1" applyAlignment="1" applyProtection="1">
      <alignment horizontal="center" vertical="center"/>
    </xf>
    <xf numFmtId="0" fontId="28" fillId="3" borderId="0" xfId="0" applyFont="1" applyFill="1" applyProtection="1"/>
    <xf numFmtId="0" fontId="3" fillId="0" borderId="0" xfId="0" applyFont="1" applyAlignment="1" applyProtection="1">
      <alignment horizontal="center" vertical="center"/>
      <protection locked="0"/>
    </xf>
    <xf numFmtId="0" fontId="16" fillId="0" borderId="0" xfId="0" applyFont="1" applyAlignment="1" applyProtection="1">
      <alignment vertical="center"/>
    </xf>
    <xf numFmtId="0" fontId="0" fillId="0" borderId="16" xfId="0" applyBorder="1" applyAlignment="1" applyProtection="1">
      <alignment vertical="center"/>
    </xf>
    <xf numFmtId="0" fontId="0" fillId="0" borderId="0" xfId="0" applyBorder="1" applyAlignment="1" applyProtection="1">
      <alignment horizontal="center" vertical="center"/>
    </xf>
    <xf numFmtId="0" fontId="0" fillId="0" borderId="0" xfId="0" applyFill="1" applyBorder="1" applyAlignment="1" applyProtection="1">
      <alignment horizontal="center" vertical="center"/>
    </xf>
    <xf numFmtId="0" fontId="14" fillId="0" borderId="17" xfId="0" applyFont="1" applyBorder="1" applyAlignment="1" applyProtection="1">
      <alignment horizontal="right" vertical="center"/>
    </xf>
    <xf numFmtId="0" fontId="14" fillId="0" borderId="0" xfId="0" applyFont="1" applyBorder="1" applyAlignment="1" applyProtection="1">
      <alignment horizontal="right" vertical="center"/>
    </xf>
    <xf numFmtId="0" fontId="14" fillId="5" borderId="25" xfId="0" applyFont="1" applyFill="1" applyBorder="1" applyAlignment="1" applyProtection="1">
      <alignment horizontal="center" vertical="center" wrapText="1"/>
    </xf>
    <xf numFmtId="0" fontId="14" fillId="5" borderId="26" xfId="0" applyFont="1" applyFill="1" applyBorder="1" applyAlignment="1" applyProtection="1">
      <alignment horizontal="center" vertical="center" wrapText="1"/>
    </xf>
    <xf numFmtId="0" fontId="14" fillId="5" borderId="27" xfId="0" applyFont="1" applyFill="1" applyBorder="1" applyAlignment="1" applyProtection="1">
      <alignment horizontal="center" vertical="center" wrapText="1"/>
    </xf>
    <xf numFmtId="0" fontId="0" fillId="0" borderId="29" xfId="0" applyBorder="1" applyAlignment="1" applyProtection="1">
      <alignment horizontal="center" vertical="center"/>
    </xf>
    <xf numFmtId="38" fontId="0" fillId="0" borderId="9" xfId="2" applyFont="1" applyBorder="1" applyAlignment="1" applyProtection="1">
      <alignment vertical="center"/>
    </xf>
    <xf numFmtId="38" fontId="0" fillId="0" borderId="30" xfId="2" applyFont="1" applyBorder="1" applyAlignment="1" applyProtection="1">
      <alignment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38" fontId="0" fillId="0" borderId="33" xfId="2" applyFont="1" applyBorder="1" applyAlignment="1" applyProtection="1">
      <alignment vertical="center"/>
    </xf>
    <xf numFmtId="38" fontId="0" fillId="0" borderId="33" xfId="2" applyFont="1" applyBorder="1" applyAlignment="1" applyProtection="1">
      <alignment horizontal="center" vertical="center"/>
    </xf>
    <xf numFmtId="0" fontId="0" fillId="0" borderId="0" xfId="0" applyAlignment="1" applyProtection="1">
      <alignment horizontal="right" vertical="center"/>
    </xf>
    <xf numFmtId="0" fontId="14" fillId="8" borderId="9" xfId="0" applyFont="1" applyFill="1" applyBorder="1" applyAlignment="1" applyProtection="1">
      <alignment horizontal="center" vertical="center" wrapText="1"/>
    </xf>
    <xf numFmtId="0" fontId="22" fillId="8" borderId="9" xfId="0" applyFont="1" applyFill="1" applyBorder="1" applyAlignment="1" applyProtection="1">
      <alignment horizontal="center" vertical="center" wrapText="1"/>
    </xf>
    <xf numFmtId="0" fontId="13" fillId="8" borderId="6" xfId="0" applyFont="1" applyFill="1" applyBorder="1" applyAlignment="1" applyProtection="1">
      <alignment horizontal="center" vertical="center" wrapText="1"/>
    </xf>
    <xf numFmtId="0" fontId="14" fillId="0" borderId="11" xfId="0" applyFont="1" applyBorder="1" applyAlignment="1" applyProtection="1">
      <alignment horizontal="center" vertical="center"/>
    </xf>
    <xf numFmtId="38" fontId="25" fillId="0" borderId="9" xfId="2" applyFont="1" applyFill="1" applyBorder="1" applyAlignment="1" applyProtection="1">
      <alignment vertical="center"/>
    </xf>
    <xf numFmtId="38" fontId="25" fillId="7" borderId="34" xfId="2" applyFont="1" applyFill="1" applyBorder="1" applyAlignment="1" applyProtection="1">
      <alignment vertical="center"/>
    </xf>
    <xf numFmtId="38" fontId="0" fillId="0" borderId="0" xfId="2" applyFont="1" applyBorder="1" applyAlignment="1" applyProtection="1">
      <alignment vertical="center"/>
    </xf>
    <xf numFmtId="0" fontId="0" fillId="4" borderId="0" xfId="0" applyFill="1" applyProtection="1"/>
    <xf numFmtId="12" fontId="0" fillId="0" borderId="0" xfId="0" applyNumberFormat="1" applyProtection="1"/>
    <xf numFmtId="177" fontId="0" fillId="0" borderId="0" xfId="0" applyNumberFormat="1" applyProtection="1"/>
    <xf numFmtId="0" fontId="0" fillId="8" borderId="9" xfId="0" applyFill="1" applyBorder="1" applyAlignment="1" applyProtection="1">
      <alignment horizontal="center" vertical="center"/>
    </xf>
    <xf numFmtId="0" fontId="0" fillId="8" borderId="9" xfId="0" applyFill="1" applyBorder="1" applyAlignment="1" applyProtection="1">
      <alignment horizontal="center" vertical="center" wrapText="1"/>
    </xf>
    <xf numFmtId="176" fontId="0" fillId="0" borderId="0" xfId="0" applyNumberFormat="1" applyAlignment="1" applyProtection="1">
      <alignment horizontal="center" vertical="center"/>
    </xf>
    <xf numFmtId="13" fontId="0" fillId="0" borderId="0" xfId="0" applyNumberFormat="1" applyAlignment="1" applyProtection="1">
      <alignment horizontal="center" vertical="center"/>
    </xf>
    <xf numFmtId="38" fontId="2" fillId="9" borderId="35" xfId="2" applyFont="1" applyFill="1" applyBorder="1" applyAlignment="1" applyProtection="1">
      <alignment vertical="center"/>
    </xf>
    <xf numFmtId="38" fontId="2" fillId="9" borderId="36" xfId="2" applyFont="1" applyFill="1" applyBorder="1" applyAlignment="1" applyProtection="1">
      <alignment vertical="center"/>
    </xf>
    <xf numFmtId="38" fontId="0" fillId="0" borderId="9" xfId="0" applyNumberFormat="1" applyBorder="1" applyAlignment="1" applyProtection="1">
      <alignment vertical="center"/>
    </xf>
    <xf numFmtId="38" fontId="19" fillId="7" borderId="9" xfId="0" applyNumberFormat="1" applyFont="1" applyFill="1" applyBorder="1" applyAlignment="1" applyProtection="1">
      <alignment vertical="center"/>
    </xf>
    <xf numFmtId="0" fontId="3" fillId="0" borderId="0" xfId="0" applyFont="1" applyFill="1" applyAlignment="1" applyProtection="1">
      <alignment horizontal="center" vertical="center"/>
      <protection locked="0"/>
    </xf>
    <xf numFmtId="0" fontId="3" fillId="0" borderId="0" xfId="0" applyFont="1" applyAlignment="1" applyProtection="1">
      <alignment vertical="center"/>
    </xf>
    <xf numFmtId="0" fontId="3" fillId="0" borderId="0" xfId="0" applyFont="1" applyFill="1" applyAlignment="1" applyProtection="1">
      <alignment vertical="center"/>
      <protection locked="0"/>
    </xf>
    <xf numFmtId="0" fontId="24" fillId="0" borderId="0" xfId="0" applyFont="1" applyFill="1" applyBorder="1" applyAlignment="1" applyProtection="1">
      <alignment vertical="center"/>
    </xf>
    <xf numFmtId="0" fontId="0" fillId="0" borderId="0" xfId="0" applyBorder="1" applyAlignment="1" applyProtection="1"/>
    <xf numFmtId="0" fontId="0" fillId="0" borderId="0" xfId="0" applyAlignment="1" applyProtection="1">
      <alignment horizontal="left" vertical="center" wrapText="1"/>
    </xf>
    <xf numFmtId="0" fontId="19" fillId="0" borderId="0" xfId="0" applyFont="1" applyProtection="1"/>
    <xf numFmtId="0" fontId="0" fillId="0" borderId="38" xfId="0" applyBorder="1" applyProtection="1"/>
    <xf numFmtId="0" fontId="0" fillId="0" borderId="0" xfId="0" applyAlignment="1" applyProtection="1"/>
    <xf numFmtId="0" fontId="0" fillId="0" borderId="0" xfId="0" applyAlignment="1" applyProtection="1">
      <alignment horizontal="center" vertical="center"/>
    </xf>
    <xf numFmtId="0" fontId="3" fillId="0" borderId="0" xfId="0" applyFont="1" applyAlignment="1">
      <alignment vertical="center"/>
    </xf>
    <xf numFmtId="0" fontId="3" fillId="0" borderId="0" xfId="0" applyFont="1" applyFill="1" applyAlignment="1" applyProtection="1">
      <alignment vertical="center" wrapText="1"/>
    </xf>
    <xf numFmtId="0" fontId="3" fillId="0" borderId="0" xfId="0" applyFont="1" applyAlignment="1" applyProtection="1">
      <alignment vertical="center"/>
    </xf>
    <xf numFmtId="0" fontId="3" fillId="0" borderId="0" xfId="0" applyFont="1" applyAlignment="1" applyProtection="1">
      <alignment vertical="center"/>
    </xf>
    <xf numFmtId="38" fontId="0" fillId="0" borderId="9" xfId="3" applyFont="1" applyBorder="1" applyAlignment="1">
      <alignment horizontal="center"/>
    </xf>
    <xf numFmtId="3" fontId="7" fillId="0" borderId="1" xfId="0" applyNumberFormat="1" applyFont="1" applyBorder="1" applyAlignment="1" applyProtection="1">
      <alignment vertical="center"/>
    </xf>
    <xf numFmtId="0" fontId="32" fillId="0" borderId="0" xfId="0" applyFont="1" applyAlignment="1">
      <alignment horizontal="left" vertical="center"/>
    </xf>
    <xf numFmtId="0" fontId="32" fillId="0" borderId="0" xfId="0" applyFont="1" applyAlignment="1">
      <alignment horizontal="center" vertical="center"/>
    </xf>
    <xf numFmtId="0" fontId="32" fillId="0" borderId="0" xfId="0" applyFont="1"/>
    <xf numFmtId="0" fontId="32" fillId="0" borderId="0" xfId="0" applyFont="1" applyAlignment="1">
      <alignment horizontal="right" vertical="center"/>
    </xf>
    <xf numFmtId="0" fontId="32" fillId="0" borderId="39" xfId="0" applyFont="1" applyBorder="1" applyAlignment="1">
      <alignment horizontal="center" vertical="center"/>
    </xf>
    <xf numFmtId="179" fontId="32" fillId="0" borderId="39" xfId="0" applyNumberFormat="1" applyFont="1" applyBorder="1" applyAlignment="1">
      <alignment horizontal="center" vertical="center"/>
    </xf>
    <xf numFmtId="0" fontId="32" fillId="0" borderId="40" xfId="0" applyFont="1" applyBorder="1" applyAlignment="1">
      <alignment horizontal="center" vertical="center"/>
    </xf>
    <xf numFmtId="179" fontId="32" fillId="0" borderId="40" xfId="0" applyNumberFormat="1" applyFont="1" applyBorder="1" applyAlignment="1">
      <alignment horizontal="center" vertical="center"/>
    </xf>
    <xf numFmtId="179" fontId="32" fillId="0" borderId="39" xfId="0" applyNumberFormat="1" applyFont="1" applyFill="1" applyBorder="1" applyAlignment="1">
      <alignment horizontal="center" vertical="center"/>
    </xf>
    <xf numFmtId="179" fontId="32" fillId="0" borderId="40" xfId="0" applyNumberFormat="1" applyFont="1" applyFill="1" applyBorder="1" applyAlignment="1">
      <alignment horizontal="center" vertical="center"/>
    </xf>
    <xf numFmtId="0" fontId="6" fillId="0" borderId="0" xfId="0" applyFont="1" applyAlignment="1">
      <alignment horizontal="left" vertical="center"/>
    </xf>
    <xf numFmtId="0" fontId="32" fillId="0" borderId="0" xfId="0" applyFont="1" applyBorder="1" applyAlignment="1">
      <alignment horizontal="center" vertical="center"/>
    </xf>
    <xf numFmtId="179" fontId="32" fillId="0" borderId="0" xfId="0" applyNumberFormat="1" applyFont="1" applyBorder="1" applyAlignment="1">
      <alignment horizontal="center" vertical="center"/>
    </xf>
    <xf numFmtId="178" fontId="32" fillId="0" borderId="0" xfId="0" applyNumberFormat="1" applyFont="1"/>
    <xf numFmtId="0" fontId="7" fillId="0" borderId="4" xfId="0" applyFont="1" applyBorder="1" applyAlignment="1" applyProtection="1">
      <alignment horizontal="center" vertical="center"/>
    </xf>
    <xf numFmtId="0" fontId="0" fillId="0" borderId="0" xfId="0" applyBorder="1" applyAlignment="1" applyProtection="1">
      <alignment vertical="center"/>
    </xf>
    <xf numFmtId="0" fontId="0" fillId="0" borderId="0" xfId="0" applyBorder="1" applyAlignment="1" applyProtection="1">
      <alignment horizontal="center" shrinkToFit="1"/>
    </xf>
    <xf numFmtId="0" fontId="3" fillId="0" borderId="0" xfId="0" applyFont="1" applyFill="1" applyBorder="1" applyAlignment="1" applyProtection="1">
      <alignment vertical="center"/>
    </xf>
    <xf numFmtId="38" fontId="2" fillId="0" borderId="9" xfId="2" applyFont="1" applyFill="1" applyBorder="1" applyAlignment="1" applyProtection="1">
      <alignment vertical="center"/>
      <protection locked="0"/>
    </xf>
    <xf numFmtId="0" fontId="0" fillId="0" borderId="9" xfId="0" applyFill="1" applyBorder="1" applyProtection="1">
      <protection locked="0"/>
    </xf>
    <xf numFmtId="0" fontId="13" fillId="0" borderId="9" xfId="0" applyFont="1" applyBorder="1" applyAlignment="1" applyProtection="1">
      <alignment horizontal="center" vertical="center"/>
    </xf>
    <xf numFmtId="0" fontId="0" fillId="0" borderId="4" xfId="0" applyBorder="1" applyAlignment="1" applyProtection="1">
      <alignment vertical="center"/>
    </xf>
    <xf numFmtId="0" fontId="0" fillId="0" borderId="3" xfId="0" applyBorder="1" applyAlignment="1" applyProtection="1">
      <alignment vertical="center"/>
    </xf>
    <xf numFmtId="0" fontId="32" fillId="0" borderId="0" xfId="0" applyFont="1" applyAlignment="1">
      <alignment horizontal="right"/>
    </xf>
    <xf numFmtId="0" fontId="3" fillId="0" borderId="0" xfId="0" applyFont="1" applyAlignment="1" applyProtection="1">
      <alignment vertical="center"/>
    </xf>
    <xf numFmtId="0" fontId="33" fillId="0" borderId="0" xfId="44" applyFont="1" applyFill="1" applyAlignment="1" applyProtection="1">
      <alignment vertical="center"/>
      <protection locked="0"/>
    </xf>
    <xf numFmtId="0" fontId="33" fillId="0" borderId="0" xfId="44" applyFont="1" applyFill="1" applyAlignment="1">
      <alignment horizontal="center" vertical="center"/>
    </xf>
    <xf numFmtId="0" fontId="33" fillId="0" borderId="0" xfId="44" applyFont="1" applyFill="1" applyAlignment="1">
      <alignment vertical="center"/>
    </xf>
    <xf numFmtId="0" fontId="33" fillId="0" borderId="0" xfId="44" applyFont="1" applyFill="1"/>
    <xf numFmtId="0" fontId="35" fillId="0" borderId="0" xfId="44" applyFont="1" applyFill="1"/>
    <xf numFmtId="0" fontId="36" fillId="0" borderId="0" xfId="44" applyFont="1" applyFill="1"/>
    <xf numFmtId="0" fontId="37" fillId="0" borderId="0" xfId="44" applyFont="1" applyFill="1" applyAlignment="1">
      <alignment horizontal="center" vertical="center"/>
    </xf>
    <xf numFmtId="0" fontId="37" fillId="0" borderId="0" xfId="44" applyFont="1" applyFill="1"/>
    <xf numFmtId="0" fontId="38" fillId="0" borderId="0" xfId="44" applyFont="1" applyFill="1"/>
    <xf numFmtId="0" fontId="39" fillId="0" borderId="0" xfId="21" applyFont="1" applyFill="1"/>
    <xf numFmtId="0" fontId="40" fillId="0" borderId="0" xfId="44" applyFont="1" applyFill="1"/>
    <xf numFmtId="0" fontId="38" fillId="0" borderId="0" xfId="44" applyFont="1" applyFill="1" applyAlignment="1">
      <alignment horizontal="center" vertical="center"/>
    </xf>
    <xf numFmtId="0" fontId="41" fillId="0" borderId="1" xfId="44" applyFont="1" applyFill="1" applyBorder="1" applyAlignment="1" applyProtection="1">
      <alignment horizontal="left" vertical="center"/>
      <protection locked="0"/>
    </xf>
    <xf numFmtId="0" fontId="37" fillId="0" borderId="0" xfId="44" applyFont="1" applyFill="1" applyAlignment="1">
      <alignment horizontal="left" vertical="center"/>
    </xf>
    <xf numFmtId="0" fontId="42" fillId="0" borderId="0" xfId="44" applyFont="1" applyFill="1"/>
    <xf numFmtId="0" fontId="43" fillId="0" borderId="0" xfId="44" applyFont="1" applyFill="1" applyAlignment="1">
      <alignment horizontal="left" vertical="center"/>
    </xf>
    <xf numFmtId="0" fontId="43" fillId="0" borderId="0" xfId="44" applyFont="1" applyFill="1" applyAlignment="1">
      <alignment horizontal="center" vertical="center"/>
    </xf>
    <xf numFmtId="0" fontId="44" fillId="0" borderId="0" xfId="44" applyFont="1" applyFill="1" applyAlignment="1">
      <alignment horizontal="left" vertical="center"/>
    </xf>
    <xf numFmtId="0" fontId="45" fillId="0" borderId="0" xfId="44" applyFont="1" applyFill="1" applyAlignment="1">
      <alignment horizontal="left" vertical="center"/>
    </xf>
    <xf numFmtId="0" fontId="46" fillId="0" borderId="0" xfId="44" applyFont="1" applyFill="1" applyAlignment="1">
      <alignment horizontal="center" vertical="center"/>
    </xf>
    <xf numFmtId="0" fontId="46" fillId="0" borderId="0" xfId="44" applyFont="1" applyFill="1" applyAlignment="1">
      <alignment horizontal="left" vertical="center"/>
    </xf>
    <xf numFmtId="0" fontId="47" fillId="0" borderId="0" xfId="44" applyFont="1" applyFill="1" applyAlignment="1">
      <alignment horizontal="left" vertical="center"/>
    </xf>
    <xf numFmtId="0" fontId="41" fillId="0" borderId="0" xfId="44" applyFont="1" applyFill="1"/>
    <xf numFmtId="0" fontId="41" fillId="0" borderId="37" xfId="44" applyFont="1" applyFill="1" applyBorder="1"/>
    <xf numFmtId="3" fontId="35" fillId="12" borderId="9" xfId="42" applyNumberFormat="1" applyFont="1" applyFill="1" applyBorder="1" applyAlignment="1">
      <alignment horizontal="center" vertical="center" wrapText="1"/>
    </xf>
    <xf numFmtId="38" fontId="35" fillId="12" borderId="9" xfId="45" applyFont="1" applyFill="1" applyBorder="1" applyAlignment="1">
      <alignment horizontal="center" vertical="center" wrapText="1"/>
    </xf>
    <xf numFmtId="0" fontId="50" fillId="0" borderId="0" xfId="44" applyFont="1" applyFill="1"/>
    <xf numFmtId="0" fontId="46" fillId="0" borderId="9" xfId="44" applyFont="1" applyFill="1" applyBorder="1" applyAlignment="1">
      <alignment horizontal="center" vertical="center"/>
    </xf>
    <xf numFmtId="0" fontId="41" fillId="0" borderId="13" xfId="44" applyFont="1" applyFill="1" applyBorder="1"/>
    <xf numFmtId="0" fontId="41" fillId="0" borderId="2" xfId="44" applyFont="1" applyFill="1" applyBorder="1" applyAlignment="1">
      <alignment horizontal="center" vertical="center" shrinkToFit="1"/>
    </xf>
    <xf numFmtId="0" fontId="41" fillId="0" borderId="41" xfId="44" applyFont="1" applyFill="1" applyBorder="1" applyAlignment="1">
      <alignment horizontal="center" vertical="center" shrinkToFit="1"/>
    </xf>
    <xf numFmtId="3" fontId="35" fillId="0" borderId="39" xfId="42" applyNumberFormat="1" applyFont="1" applyBorder="1" applyAlignment="1">
      <alignment horizontal="distributed" vertical="center"/>
    </xf>
    <xf numFmtId="38" fontId="35" fillId="0" borderId="39" xfId="45" applyFont="1" applyBorder="1">
      <alignment vertical="center"/>
    </xf>
    <xf numFmtId="0" fontId="37" fillId="0" borderId="2" xfId="44" applyFont="1" applyFill="1" applyBorder="1" applyAlignment="1">
      <alignment horizontal="center" vertical="center"/>
    </xf>
    <xf numFmtId="0" fontId="37" fillId="0" borderId="3" xfId="44" applyFont="1" applyFill="1" applyBorder="1" applyAlignment="1">
      <alignment horizontal="center" vertical="center"/>
    </xf>
    <xf numFmtId="0" fontId="37" fillId="0" borderId="4" xfId="44" applyFont="1" applyFill="1" applyBorder="1" applyAlignment="1">
      <alignment horizontal="center" vertical="center"/>
    </xf>
    <xf numFmtId="38" fontId="37" fillId="0" borderId="9" xfId="45" applyFont="1" applyBorder="1">
      <alignment vertical="center"/>
    </xf>
    <xf numFmtId="38" fontId="37" fillId="0" borderId="40" xfId="45" applyFont="1" applyBorder="1">
      <alignment vertical="center"/>
    </xf>
    <xf numFmtId="0" fontId="41" fillId="0" borderId="9" xfId="44" applyFont="1" applyFill="1" applyBorder="1"/>
    <xf numFmtId="0" fontId="41" fillId="0" borderId="2" xfId="44" applyFont="1" applyFill="1" applyBorder="1" applyAlignment="1">
      <alignment horizontal="center" vertical="center"/>
    </xf>
    <xf numFmtId="180" fontId="41" fillId="0" borderId="42" xfId="44" applyNumberFormat="1" applyFont="1" applyFill="1" applyBorder="1" applyAlignment="1">
      <alignment vertical="center" shrinkToFit="1"/>
    </xf>
    <xf numFmtId="180" fontId="41" fillId="0" borderId="0" xfId="44" applyNumberFormat="1" applyFont="1" applyFill="1" applyBorder="1" applyAlignment="1">
      <alignment vertical="center" shrinkToFit="1"/>
    </xf>
    <xf numFmtId="180" fontId="41" fillId="0" borderId="43" xfId="44" applyNumberFormat="1" applyFont="1" applyFill="1" applyBorder="1" applyAlignment="1">
      <alignment vertical="center" shrinkToFit="1"/>
    </xf>
    <xf numFmtId="180" fontId="41" fillId="0" borderId="44" xfId="44" applyNumberFormat="1" applyFont="1" applyFill="1" applyBorder="1" applyAlignment="1">
      <alignment vertical="center" shrinkToFit="1"/>
    </xf>
    <xf numFmtId="3" fontId="35" fillId="0" borderId="45" xfId="42" applyNumberFormat="1" applyFont="1" applyBorder="1" applyAlignment="1">
      <alignment horizontal="distributed" vertical="center"/>
    </xf>
    <xf numFmtId="38" fontId="35" fillId="0" borderId="45" xfId="45" applyFont="1" applyBorder="1">
      <alignment vertical="center"/>
    </xf>
    <xf numFmtId="181" fontId="41" fillId="0" borderId="46" xfId="44" applyNumberFormat="1" applyFont="1" applyFill="1" applyBorder="1" applyAlignment="1">
      <alignment horizontal="center" vertical="center" wrapText="1"/>
    </xf>
    <xf numFmtId="180" fontId="41" fillId="0" borderId="2" xfId="44" applyNumberFormat="1" applyFont="1" applyFill="1" applyBorder="1" applyAlignment="1">
      <alignment vertical="center" wrapText="1"/>
    </xf>
    <xf numFmtId="180" fontId="41" fillId="0" borderId="43" xfId="44" applyNumberFormat="1" applyFont="1" applyFill="1" applyBorder="1" applyAlignment="1">
      <alignment vertical="center" wrapText="1"/>
    </xf>
    <xf numFmtId="180" fontId="41" fillId="0" borderId="47" xfId="44" applyNumberFormat="1" applyFont="1" applyFill="1" applyBorder="1" applyAlignment="1">
      <alignment vertical="center" shrinkToFit="1"/>
    </xf>
    <xf numFmtId="181" fontId="41" fillId="0" borderId="48" xfId="44" applyNumberFormat="1" applyFont="1" applyFill="1" applyBorder="1" applyAlignment="1">
      <alignment horizontal="center" vertical="center" wrapText="1"/>
    </xf>
    <xf numFmtId="180" fontId="41" fillId="0" borderId="49" xfId="44" applyNumberFormat="1" applyFont="1" applyFill="1" applyBorder="1" applyAlignment="1">
      <alignment vertical="center" shrinkToFit="1"/>
    </xf>
    <xf numFmtId="3" fontId="35" fillId="0" borderId="40" xfId="42" applyNumberFormat="1" applyFont="1" applyBorder="1" applyAlignment="1">
      <alignment horizontal="distributed" vertical="center"/>
    </xf>
    <xf numFmtId="38" fontId="35" fillId="0" borderId="40" xfId="45" applyFont="1" applyBorder="1">
      <alignment vertical="center"/>
    </xf>
    <xf numFmtId="181" fontId="41" fillId="0" borderId="48" xfId="44" applyNumberFormat="1" applyFont="1" applyFill="1" applyBorder="1" applyAlignment="1">
      <alignment horizontal="center" vertical="center" shrinkToFit="1"/>
    </xf>
    <xf numFmtId="181" fontId="41" fillId="0" borderId="50" xfId="44" applyNumberFormat="1" applyFont="1" applyFill="1" applyBorder="1" applyAlignment="1">
      <alignment horizontal="center" vertical="center" shrinkToFit="1"/>
    </xf>
    <xf numFmtId="180" fontId="41" fillId="0" borderId="51" xfId="44" applyNumberFormat="1" applyFont="1" applyFill="1" applyBorder="1" applyAlignment="1">
      <alignment vertical="center" shrinkToFit="1"/>
    </xf>
    <xf numFmtId="180" fontId="41" fillId="2" borderId="2" xfId="44" applyNumberFormat="1" applyFont="1" applyFill="1" applyBorder="1" applyAlignment="1">
      <alignment horizontal="right" vertical="center" wrapText="1"/>
    </xf>
    <xf numFmtId="180" fontId="41" fillId="0" borderId="53" xfId="44" applyNumberFormat="1" applyFont="1" applyFill="1" applyBorder="1" applyAlignment="1">
      <alignment vertical="center" wrapText="1"/>
    </xf>
    <xf numFmtId="180" fontId="41" fillId="0" borderId="54" xfId="44" applyNumberFormat="1" applyFont="1" applyFill="1" applyBorder="1" applyAlignment="1">
      <alignment vertical="center" shrinkToFit="1"/>
    </xf>
    <xf numFmtId="180" fontId="41" fillId="0" borderId="55" xfId="44" applyNumberFormat="1" applyFont="1" applyFill="1" applyBorder="1" applyAlignment="1">
      <alignment vertical="center" shrinkToFit="1"/>
    </xf>
    <xf numFmtId="180" fontId="41" fillId="0" borderId="53" xfId="44" applyNumberFormat="1" applyFont="1" applyFill="1" applyBorder="1" applyAlignment="1">
      <alignment vertical="center" shrinkToFit="1"/>
    </xf>
    <xf numFmtId="181" fontId="41" fillId="0" borderId="57" xfId="44" applyNumberFormat="1" applyFont="1" applyFill="1" applyBorder="1" applyAlignment="1">
      <alignment horizontal="center" vertical="center" shrinkToFit="1"/>
    </xf>
    <xf numFmtId="180" fontId="41" fillId="2" borderId="2" xfId="44" applyNumberFormat="1" applyFont="1" applyFill="1" applyBorder="1" applyAlignment="1">
      <alignment horizontal="right" vertical="center" shrinkToFit="1"/>
    </xf>
    <xf numFmtId="180" fontId="41" fillId="0" borderId="58" xfId="44" applyNumberFormat="1" applyFont="1" applyFill="1" applyBorder="1" applyAlignment="1">
      <alignment vertical="center" shrinkToFit="1"/>
    </xf>
    <xf numFmtId="181" fontId="41" fillId="0" borderId="59" xfId="44" applyNumberFormat="1" applyFont="1" applyFill="1" applyBorder="1" applyAlignment="1">
      <alignment horizontal="center" vertical="center" wrapText="1"/>
    </xf>
    <xf numFmtId="180" fontId="41" fillId="0" borderId="60" xfId="44" applyNumberFormat="1" applyFont="1" applyFill="1" applyBorder="1" applyAlignment="1">
      <alignment vertical="center" shrinkToFit="1"/>
    </xf>
    <xf numFmtId="181" fontId="41" fillId="0" borderId="45" xfId="44" applyNumberFormat="1" applyFont="1" applyFill="1" applyBorder="1" applyAlignment="1">
      <alignment horizontal="center" vertical="center" wrapText="1"/>
    </xf>
    <xf numFmtId="180" fontId="41" fillId="0" borderId="61" xfId="44" applyNumberFormat="1" applyFont="1" applyFill="1" applyBorder="1" applyAlignment="1">
      <alignment vertical="center" shrinkToFit="1"/>
    </xf>
    <xf numFmtId="181" fontId="41" fillId="0" borderId="45" xfId="44" applyNumberFormat="1" applyFont="1" applyFill="1" applyBorder="1" applyAlignment="1">
      <alignment horizontal="center" vertical="center" shrinkToFit="1"/>
    </xf>
    <xf numFmtId="181" fontId="41" fillId="0" borderId="40" xfId="44" applyNumberFormat="1" applyFont="1" applyFill="1" applyBorder="1" applyAlignment="1">
      <alignment horizontal="center" vertical="center" shrinkToFit="1"/>
    </xf>
    <xf numFmtId="180" fontId="41" fillId="0" borderId="62" xfId="44" applyNumberFormat="1" applyFont="1" applyFill="1" applyBorder="1" applyAlignment="1">
      <alignment vertical="center" shrinkToFit="1"/>
    </xf>
    <xf numFmtId="0" fontId="41" fillId="0" borderId="0" xfId="44" applyFont="1" applyFill="1" applyAlignment="1">
      <alignment horizontal="center"/>
    </xf>
    <xf numFmtId="0" fontId="41" fillId="0" borderId="0" xfId="44" applyFont="1" applyFill="1" applyAlignment="1">
      <alignment horizontal="right" vertical="top"/>
    </xf>
    <xf numFmtId="3" fontId="36" fillId="0" borderId="13" xfId="42" applyNumberFormat="1" applyFont="1" applyBorder="1" applyAlignment="1">
      <alignment vertical="center" wrapText="1"/>
    </xf>
    <xf numFmtId="0" fontId="38" fillId="0" borderId="0" xfId="44" applyFont="1" applyFill="1" applyAlignment="1">
      <alignment horizontal="center" vertical="center"/>
    </xf>
    <xf numFmtId="181" fontId="41" fillId="13" borderId="10" xfId="44" applyNumberFormat="1" applyFont="1" applyFill="1" applyBorder="1" applyAlignment="1">
      <alignment horizontal="center" vertical="center" shrinkToFit="1"/>
    </xf>
    <xf numFmtId="180" fontId="41" fillId="13" borderId="2" xfId="44" applyNumberFormat="1" applyFont="1" applyFill="1" applyBorder="1" applyAlignment="1">
      <alignment vertical="center" shrinkToFit="1"/>
    </xf>
    <xf numFmtId="180" fontId="41" fillId="13" borderId="43" xfId="44" applyNumberFormat="1" applyFont="1" applyFill="1" applyBorder="1" applyAlignment="1">
      <alignment vertical="center" shrinkToFit="1"/>
    </xf>
    <xf numFmtId="180" fontId="41" fillId="13" borderId="52" xfId="44" applyNumberFormat="1" applyFont="1" applyFill="1" applyBorder="1" applyAlignment="1">
      <alignment vertical="center" shrinkToFit="1"/>
    </xf>
    <xf numFmtId="180" fontId="41" fillId="13" borderId="63" xfId="4" applyNumberFormat="1" applyFont="1" applyFill="1" applyBorder="1" applyAlignment="1">
      <alignment vertical="center" shrinkToFit="1"/>
    </xf>
    <xf numFmtId="180" fontId="41" fillId="13" borderId="34" xfId="4" applyNumberFormat="1" applyFont="1" applyFill="1" applyBorder="1" applyAlignment="1">
      <alignment vertical="center" shrinkToFit="1"/>
    </xf>
    <xf numFmtId="180" fontId="41" fillId="11" borderId="9" xfId="44" applyNumberFormat="1" applyFont="1" applyFill="1" applyBorder="1" applyAlignment="1">
      <alignment vertical="center" wrapText="1"/>
    </xf>
    <xf numFmtId="38" fontId="35" fillId="0" borderId="45" xfId="45" applyFont="1" applyFill="1" applyBorder="1">
      <alignment vertical="center"/>
    </xf>
    <xf numFmtId="38" fontId="35" fillId="0" borderId="40" xfId="45" applyFont="1" applyFill="1" applyBorder="1">
      <alignment vertical="center"/>
    </xf>
    <xf numFmtId="38" fontId="35" fillId="0" borderId="39" xfId="45" applyFont="1" applyFill="1" applyBorder="1">
      <alignment vertical="center"/>
    </xf>
    <xf numFmtId="0" fontId="3" fillId="2" borderId="9" xfId="0" applyFont="1" applyFill="1" applyBorder="1" applyAlignment="1" applyProtection="1">
      <alignment horizontal="center" vertical="center"/>
    </xf>
    <xf numFmtId="0" fontId="3" fillId="0" borderId="0" xfId="0" applyFont="1" applyAlignment="1" applyProtection="1">
      <alignment vertical="center"/>
    </xf>
    <xf numFmtId="0" fontId="32" fillId="0" borderId="9" xfId="0" applyFont="1" applyBorder="1" applyAlignment="1">
      <alignment horizontal="center" vertical="center"/>
    </xf>
    <xf numFmtId="0" fontId="54" fillId="0" borderId="0" xfId="0" applyFont="1"/>
    <xf numFmtId="179" fontId="54" fillId="0" borderId="0" xfId="0" applyNumberFormat="1" applyFont="1"/>
    <xf numFmtId="3" fontId="3" fillId="14" borderId="9" xfId="0" applyNumberFormat="1" applyFont="1" applyFill="1" applyBorder="1" applyAlignment="1" applyProtection="1">
      <alignment horizontal="center" vertical="center"/>
      <protection locked="0"/>
    </xf>
    <xf numFmtId="0" fontId="32" fillId="14" borderId="0" xfId="0" applyFont="1" applyFill="1"/>
    <xf numFmtId="178" fontId="32" fillId="14" borderId="37" xfId="0" applyNumberFormat="1" applyFont="1" applyFill="1" applyBorder="1" applyAlignment="1">
      <alignment horizontal="center" vertical="center"/>
    </xf>
    <xf numFmtId="179" fontId="32" fillId="14" borderId="37" xfId="0" applyNumberFormat="1" applyFont="1" applyFill="1" applyBorder="1" applyAlignment="1">
      <alignment horizontal="center" vertical="center"/>
    </xf>
    <xf numFmtId="179" fontId="32" fillId="14" borderId="39" xfId="0" applyNumberFormat="1" applyFont="1" applyFill="1" applyBorder="1" applyAlignment="1">
      <alignment horizontal="center" vertical="center"/>
    </xf>
    <xf numFmtId="178" fontId="32" fillId="14" borderId="40" xfId="0" applyNumberFormat="1" applyFont="1" applyFill="1" applyBorder="1" applyAlignment="1">
      <alignment horizontal="center" vertical="center"/>
    </xf>
    <xf numFmtId="179" fontId="32" fillId="14" borderId="40" xfId="0" applyNumberFormat="1" applyFont="1" applyFill="1" applyBorder="1" applyAlignment="1">
      <alignment horizontal="center" vertical="center"/>
    </xf>
    <xf numFmtId="0" fontId="56" fillId="0" borderId="0" xfId="44" applyFont="1" applyFill="1" applyAlignment="1">
      <alignment horizontal="left" vertical="center"/>
    </xf>
    <xf numFmtId="0" fontId="57" fillId="0" borderId="9" xfId="44" applyFont="1" applyFill="1" applyBorder="1" applyAlignment="1">
      <alignment horizontal="center" vertical="center" shrinkToFit="1"/>
    </xf>
    <xf numFmtId="0" fontId="3" fillId="0" borderId="0" xfId="0" applyFont="1" applyAlignment="1" applyProtection="1">
      <alignment vertical="center"/>
    </xf>
    <xf numFmtId="0" fontId="6" fillId="0" borderId="0" xfId="0" applyFont="1" applyFill="1" applyAlignment="1" applyProtection="1">
      <alignment vertical="center"/>
    </xf>
    <xf numFmtId="0" fontId="6" fillId="0" borderId="0" xfId="0" applyFont="1" applyFill="1" applyAlignment="1" applyProtection="1">
      <alignment vertical="center" shrinkToFit="1"/>
    </xf>
    <xf numFmtId="0" fontId="3" fillId="0" borderId="0" xfId="0" applyFont="1" applyFill="1" applyAlignment="1" applyProtection="1">
      <alignment vertical="center" shrinkToFit="1"/>
      <protection locked="0"/>
    </xf>
    <xf numFmtId="0" fontId="6" fillId="0" borderId="0" xfId="0" applyFont="1" applyFill="1" applyAlignment="1" applyProtection="1">
      <alignment horizontal="right" vertical="center"/>
      <protection locked="0"/>
    </xf>
    <xf numFmtId="0" fontId="11" fillId="0" borderId="0" xfId="0" applyFont="1" applyFill="1" applyAlignment="1" applyProtection="1">
      <alignment vertical="center"/>
      <protection locked="0"/>
    </xf>
    <xf numFmtId="0" fontId="6" fillId="0" borderId="0" xfId="0" applyFont="1" applyFill="1" applyAlignment="1" applyProtection="1">
      <alignment horizontal="left" vertical="center"/>
      <protection locked="0"/>
    </xf>
    <xf numFmtId="0" fontId="3" fillId="0" borderId="0" xfId="0" applyFont="1" applyAlignment="1">
      <alignment horizontal="left" vertical="center"/>
    </xf>
    <xf numFmtId="0" fontId="32" fillId="0" borderId="0" xfId="0" applyFont="1" applyAlignment="1">
      <alignment vertical="center"/>
    </xf>
    <xf numFmtId="0" fontId="59" fillId="0" borderId="0" xfId="0" applyFont="1" applyAlignment="1">
      <alignment horizontal="left" vertical="center"/>
    </xf>
    <xf numFmtId="0" fontId="59" fillId="0" borderId="0" xfId="0" applyFont="1" applyAlignment="1">
      <alignment vertical="center"/>
    </xf>
    <xf numFmtId="0" fontId="3" fillId="15" borderId="0" xfId="0" applyFont="1" applyFill="1" applyAlignment="1" applyProtection="1">
      <alignment horizontal="center" vertical="center"/>
      <protection locked="0"/>
    </xf>
    <xf numFmtId="0" fontId="3" fillId="0" borderId="0" xfId="0" applyFont="1" applyFill="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2" xfId="0" applyFont="1" applyBorder="1" applyAlignment="1">
      <alignment horizontal="center" vertical="center"/>
    </xf>
    <xf numFmtId="0" fontId="3" fillId="0" borderId="38" xfId="0" applyFont="1" applyBorder="1" applyAlignment="1">
      <alignment horizontal="center" vertical="center"/>
    </xf>
    <xf numFmtId="0" fontId="3" fillId="0" borderId="77" xfId="0" applyFont="1" applyBorder="1" applyAlignment="1">
      <alignment horizontal="left" vertical="center"/>
    </xf>
    <xf numFmtId="0" fontId="3" fillId="0" borderId="78" xfId="0" applyFont="1" applyBorder="1" applyAlignment="1">
      <alignment horizontal="lef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0" xfId="0" applyFont="1" applyAlignment="1">
      <alignment horizontal="right" vertical="center" shrinkToFit="1"/>
    </xf>
    <xf numFmtId="0" fontId="3" fillId="0" borderId="0" xfId="0" applyFont="1" applyBorder="1" applyAlignment="1">
      <alignment horizontal="right" vertical="center" shrinkToFit="1"/>
    </xf>
    <xf numFmtId="0" fontId="8" fillId="0" borderId="37"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9" xfId="0" applyFont="1" applyBorder="1" applyAlignment="1">
      <alignment vertical="center" wrapText="1" shrinkToFit="1"/>
    </xf>
    <xf numFmtId="0" fontId="3" fillId="0" borderId="9" xfId="0" applyFont="1" applyFill="1" applyBorder="1" applyAlignment="1">
      <alignment horizontal="left" vertical="center" shrinkToFit="1"/>
    </xf>
    <xf numFmtId="183" fontId="3" fillId="14" borderId="9" xfId="0" applyNumberFormat="1" applyFont="1" applyFill="1" applyBorder="1" applyAlignment="1">
      <alignment horizontal="center" vertical="center" shrinkToFit="1"/>
    </xf>
    <xf numFmtId="0" fontId="3" fillId="0" borderId="9" xfId="0" applyFont="1" applyFill="1" applyBorder="1" applyAlignment="1">
      <alignment vertical="center" shrinkToFit="1"/>
    </xf>
    <xf numFmtId="0" fontId="3" fillId="0" borderId="13" xfId="0" applyFont="1" applyBorder="1" applyAlignment="1">
      <alignment vertical="center" shrinkToFit="1"/>
    </xf>
    <xf numFmtId="182" fontId="3" fillId="14" borderId="13" xfId="2" applyNumberFormat="1" applyFont="1" applyFill="1" applyBorder="1" applyAlignment="1">
      <alignment horizontal="center" vertical="center" shrinkToFit="1"/>
    </xf>
    <xf numFmtId="0" fontId="3" fillId="0" borderId="9" xfId="0" applyFont="1" applyBorder="1" applyAlignment="1">
      <alignment vertical="center" shrinkToFit="1"/>
    </xf>
    <xf numFmtId="182" fontId="3" fillId="14" borderId="9" xfId="2" applyNumberFormat="1" applyFont="1" applyFill="1" applyBorder="1" applyAlignment="1">
      <alignment horizontal="center" vertical="center" shrinkToFit="1"/>
    </xf>
    <xf numFmtId="0" fontId="3" fillId="16" borderId="9" xfId="0" applyFont="1" applyFill="1" applyBorder="1" applyAlignment="1">
      <alignment horizontal="center" vertical="center" shrinkToFit="1"/>
    </xf>
    <xf numFmtId="0" fontId="60" fillId="0" borderId="9" xfId="0" applyFont="1" applyBorder="1" applyAlignment="1">
      <alignment vertical="center" shrinkToFit="1"/>
    </xf>
    <xf numFmtId="183" fontId="3" fillId="0" borderId="9" xfId="0" applyNumberFormat="1" applyFont="1" applyFill="1" applyBorder="1" applyAlignment="1">
      <alignment horizontal="center" vertical="center" shrinkToFit="1"/>
    </xf>
    <xf numFmtId="0" fontId="6" fillId="0" borderId="9" xfId="0" applyFont="1" applyBorder="1" applyAlignment="1">
      <alignment horizontal="center" vertical="center" textRotation="255" wrapText="1" shrinkToFit="1"/>
    </xf>
    <xf numFmtId="0" fontId="3" fillId="0" borderId="9" xfId="0" applyFont="1" applyBorder="1" applyAlignment="1">
      <alignment horizontal="center" vertical="center" textRotation="255" wrapText="1" shrinkToFit="1"/>
    </xf>
    <xf numFmtId="0" fontId="8" fillId="0" borderId="42" xfId="0" applyFont="1" applyBorder="1" applyAlignment="1">
      <alignment vertical="center" textRotation="255" shrinkToFit="1"/>
    </xf>
    <xf numFmtId="0" fontId="3" fillId="3" borderId="9" xfId="0" applyFont="1" applyFill="1" applyBorder="1" applyAlignment="1">
      <alignment horizontal="center" vertical="center" shrinkToFit="1"/>
    </xf>
    <xf numFmtId="183" fontId="8" fillId="0" borderId="9" xfId="0" applyNumberFormat="1" applyFont="1" applyFill="1" applyBorder="1" applyAlignment="1">
      <alignment horizontal="center" vertical="center" shrinkToFit="1"/>
    </xf>
    <xf numFmtId="183" fontId="8" fillId="0" borderId="37" xfId="0" applyNumberFormat="1" applyFont="1" applyFill="1" applyBorder="1" applyAlignment="1">
      <alignment horizontal="center" vertical="center" shrinkToFit="1"/>
    </xf>
    <xf numFmtId="183" fontId="8" fillId="0" borderId="9" xfId="0" applyNumberFormat="1" applyFont="1" applyFill="1" applyBorder="1" applyAlignment="1">
      <alignment vertical="center" shrinkToFit="1"/>
    </xf>
    <xf numFmtId="0" fontId="3" fillId="0" borderId="0" xfId="0" applyFont="1" applyFill="1" applyAlignment="1">
      <alignment horizontal="center" vertical="center" shrinkToFit="1"/>
    </xf>
    <xf numFmtId="183" fontId="8" fillId="0" borderId="34" xfId="0" applyNumberFormat="1" applyFont="1" applyFill="1" applyBorder="1" applyAlignment="1">
      <alignment horizontal="center" vertical="center" shrinkToFit="1"/>
    </xf>
    <xf numFmtId="0" fontId="3" fillId="0" borderId="0" xfId="0" applyFont="1" applyFill="1" applyAlignment="1">
      <alignment vertical="center" shrinkToFit="1"/>
    </xf>
    <xf numFmtId="0" fontId="3" fillId="0" borderId="0" xfId="0" applyFont="1" applyBorder="1" applyAlignment="1">
      <alignment horizontal="left" vertical="center" shrinkToFit="1"/>
    </xf>
    <xf numFmtId="0" fontId="3" fillId="0" borderId="0" xfId="0" applyFont="1" applyFill="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Border="1" applyAlignment="1">
      <alignment vertical="center" shrinkToFit="1"/>
    </xf>
    <xf numFmtId="183" fontId="3" fillId="0" borderId="0" xfId="0" applyNumberFormat="1" applyFont="1" applyBorder="1" applyAlignment="1">
      <alignment horizontal="center" vertical="center" shrinkToFit="1"/>
    </xf>
    <xf numFmtId="0" fontId="3" fillId="0" borderId="0" xfId="0" applyFont="1" applyAlignment="1" applyProtection="1">
      <alignment vertical="center"/>
    </xf>
    <xf numFmtId="0" fontId="61" fillId="0" borderId="0" xfId="0" applyFont="1" applyAlignment="1" applyProtection="1">
      <alignment horizontal="left" vertical="top"/>
    </xf>
    <xf numFmtId="0" fontId="61" fillId="0" borderId="0" xfId="0" applyFont="1" applyAlignment="1" applyProtection="1">
      <alignment horizontal="left"/>
    </xf>
    <xf numFmtId="0" fontId="61" fillId="0" borderId="0" xfId="0" applyFont="1" applyAlignment="1" applyProtection="1">
      <alignment horizontal="left" vertical="top" shrinkToFit="1"/>
    </xf>
    <xf numFmtId="0" fontId="3" fillId="0" borderId="0" xfId="0" applyFont="1" applyAlignment="1" applyProtection="1">
      <alignment vertical="center"/>
    </xf>
    <xf numFmtId="3" fontId="3" fillId="0" borderId="0" xfId="0" applyNumberFormat="1" applyFont="1" applyBorder="1" applyAlignment="1" applyProtection="1">
      <alignment horizontal="right" vertical="center"/>
    </xf>
    <xf numFmtId="3" fontId="3" fillId="0" borderId="0" xfId="0" applyNumberFormat="1" applyFont="1" applyBorder="1" applyAlignment="1" applyProtection="1">
      <alignment horizontal="center" vertical="center"/>
    </xf>
    <xf numFmtId="0" fontId="0" fillId="0" borderId="9" xfId="0" applyBorder="1" applyAlignment="1">
      <alignment horizontal="center"/>
    </xf>
    <xf numFmtId="0" fontId="3" fillId="0" borderId="0" xfId="0" applyFont="1" applyFill="1" applyAlignment="1" applyProtection="1">
      <alignment vertical="top" wrapText="1"/>
      <protection locked="0"/>
    </xf>
    <xf numFmtId="3" fontId="53" fillId="17" borderId="9" xfId="0" applyNumberFormat="1" applyFont="1" applyFill="1" applyBorder="1" applyAlignment="1">
      <alignment horizontal="right" vertical="center" wrapText="1"/>
    </xf>
    <xf numFmtId="0" fontId="0" fillId="0" borderId="9" xfId="0" applyBorder="1" applyAlignment="1">
      <alignment horizontal="centerContinuous"/>
    </xf>
    <xf numFmtId="0" fontId="0" fillId="0" borderId="9" xfId="0" applyBorder="1"/>
    <xf numFmtId="179" fontId="32" fillId="0" borderId="9" xfId="0" applyNumberFormat="1" applyFont="1" applyBorder="1" applyAlignment="1">
      <alignment vertical="center"/>
    </xf>
    <xf numFmtId="0" fontId="63" fillId="0" borderId="9" xfId="0" applyFont="1" applyBorder="1" applyAlignment="1">
      <alignment vertical="center" shrinkToFit="1"/>
    </xf>
    <xf numFmtId="3" fontId="0" fillId="17" borderId="9" xfId="0" applyNumberFormat="1" applyFill="1" applyBorder="1" applyAlignment="1">
      <alignment horizontal="right" vertical="center" wrapText="1"/>
    </xf>
    <xf numFmtId="184" fontId="53" fillId="0" borderId="9" xfId="0" applyNumberFormat="1" applyFont="1" applyBorder="1"/>
    <xf numFmtId="184" fontId="0" fillId="0" borderId="9" xfId="0" applyNumberFormat="1" applyBorder="1"/>
    <xf numFmtId="3" fontId="3"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protection locked="0"/>
    </xf>
    <xf numFmtId="0" fontId="0" fillId="0" borderId="0" xfId="0" applyFill="1" applyBorder="1" applyAlignment="1" applyProtection="1">
      <alignment vertical="center"/>
    </xf>
    <xf numFmtId="0" fontId="13"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shrinkToFit="1"/>
    </xf>
    <xf numFmtId="3" fontId="3" fillId="2" borderId="0" xfId="0" applyNumberFormat="1"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3" fontId="7" fillId="0" borderId="0" xfId="0" applyNumberFormat="1" applyFont="1" applyBorder="1" applyAlignment="1" applyProtection="1">
      <alignment horizontal="center" vertical="center"/>
    </xf>
    <xf numFmtId="0" fontId="3" fillId="0" borderId="0" xfId="0" applyFont="1" applyBorder="1" applyAlignment="1">
      <alignment vertical="center"/>
    </xf>
    <xf numFmtId="0" fontId="64" fillId="0" borderId="9" xfId="0" applyFont="1" applyFill="1" applyBorder="1" applyAlignment="1" applyProtection="1">
      <alignment horizontal="center" vertical="center"/>
    </xf>
    <xf numFmtId="0" fontId="5" fillId="0" borderId="0" xfId="0" applyFont="1"/>
    <xf numFmtId="3" fontId="66" fillId="0" borderId="0" xfId="0" applyNumberFormat="1" applyFont="1"/>
    <xf numFmtId="0" fontId="2" fillId="0" borderId="0" xfId="10"/>
    <xf numFmtId="38" fontId="0" fillId="0" borderId="9" xfId="46" applyFont="1" applyBorder="1" applyAlignment="1">
      <alignment horizontal="center"/>
    </xf>
    <xf numFmtId="38" fontId="62" fillId="0" borderId="9" xfId="3" applyFont="1" applyBorder="1" applyAlignment="1">
      <alignment horizontal="center"/>
    </xf>
    <xf numFmtId="38" fontId="2" fillId="0" borderId="9" xfId="46" applyFont="1" applyBorder="1" applyAlignment="1">
      <alignment horizontal="center"/>
    </xf>
    <xf numFmtId="38" fontId="53" fillId="0" borderId="9" xfId="46" applyFont="1" applyBorder="1" applyAlignment="1">
      <alignment horizontal="center"/>
    </xf>
    <xf numFmtId="38" fontId="0" fillId="0" borderId="9" xfId="46" applyFont="1" applyBorder="1" applyAlignment="1"/>
    <xf numFmtId="38" fontId="53" fillId="0" borderId="9" xfId="46" applyFont="1" applyBorder="1" applyAlignment="1"/>
    <xf numFmtId="38" fontId="0" fillId="0" borderId="0" xfId="46" applyFont="1" applyAlignment="1"/>
    <xf numFmtId="182" fontId="3" fillId="0" borderId="83" xfId="2" applyNumberFormat="1" applyFont="1" applyFill="1" applyBorder="1" applyAlignment="1">
      <alignment horizontal="center" vertical="center" shrinkToFit="1"/>
    </xf>
    <xf numFmtId="182" fontId="3" fillId="0" borderId="30" xfId="2" applyNumberFormat="1" applyFont="1" applyFill="1" applyBorder="1" applyAlignment="1">
      <alignment horizontal="center" vertical="center" shrinkToFit="1"/>
    </xf>
    <xf numFmtId="182" fontId="3" fillId="0" borderId="87" xfId="2" applyNumberFormat="1" applyFont="1" applyFill="1" applyBorder="1" applyAlignment="1">
      <alignment horizontal="center" vertical="center" shrinkToFit="1"/>
    </xf>
    <xf numFmtId="38" fontId="0" fillId="0" borderId="9" xfId="2" applyFont="1" applyFill="1" applyBorder="1" applyAlignment="1" applyProtection="1">
      <alignment vertical="center"/>
      <protection locked="0"/>
    </xf>
    <xf numFmtId="0" fontId="61" fillId="0" borderId="0" xfId="0" applyFont="1" applyAlignment="1" applyProtection="1">
      <alignment horizontal="left" vertical="top" shrinkToFit="1"/>
    </xf>
    <xf numFmtId="0" fontId="61" fillId="0" borderId="0" xfId="0" applyFont="1" applyAlignment="1" applyProtection="1">
      <alignment horizontal="left" vertical="top"/>
    </xf>
    <xf numFmtId="0" fontId="3" fillId="0" borderId="0" xfId="0" applyFont="1" applyFill="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Fill="1" applyBorder="1" applyAlignment="1" applyProtection="1">
      <alignment horizontal="center"/>
      <protection locked="0"/>
    </xf>
    <xf numFmtId="3" fontId="3" fillId="0" borderId="0" xfId="0" applyNumberFormat="1" applyFont="1" applyFill="1" applyBorder="1" applyAlignment="1" applyProtection="1">
      <alignment horizontal="center" vertical="center"/>
    </xf>
    <xf numFmtId="0" fontId="3" fillId="0" borderId="0" xfId="0" applyFont="1" applyAlignment="1" applyProtection="1">
      <alignment vertical="center"/>
    </xf>
    <xf numFmtId="3" fontId="3" fillId="0" borderId="0" xfId="0" applyNumberFormat="1" applyFont="1" applyBorder="1" applyAlignment="1" applyProtection="1">
      <alignment horizontal="right" vertical="center"/>
    </xf>
    <xf numFmtId="0" fontId="32" fillId="0" borderId="9"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72" xfId="0" applyFont="1" applyBorder="1" applyAlignment="1">
      <alignment horizontal="center" vertical="center"/>
    </xf>
    <xf numFmtId="0" fontId="3" fillId="0" borderId="12"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shrinkToFit="1"/>
    </xf>
    <xf numFmtId="183" fontId="3" fillId="0" borderId="0" xfId="0" applyNumberFormat="1" applyFont="1" applyBorder="1" applyAlignment="1">
      <alignment horizontal="center" vertical="center" shrinkToFit="1"/>
    </xf>
    <xf numFmtId="0" fontId="3" fillId="0" borderId="0" xfId="0" applyFont="1" applyBorder="1" applyAlignment="1">
      <alignment vertical="center" shrinkToFit="1"/>
    </xf>
    <xf numFmtId="0" fontId="3" fillId="0" borderId="0" xfId="0" applyFont="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183" fontId="3" fillId="14" borderId="9" xfId="0" applyNumberFormat="1" applyFont="1" applyFill="1" applyBorder="1" applyAlignment="1">
      <alignment horizontal="center" vertical="center" shrinkToFit="1"/>
    </xf>
    <xf numFmtId="0" fontId="3" fillId="0" borderId="9" xfId="0" applyFont="1" applyBorder="1" applyAlignment="1">
      <alignment horizontal="center" vertical="center" textRotation="255" wrapText="1" shrinkToFit="1"/>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0" xfId="0" applyFont="1" applyAlignment="1">
      <alignment horizontal="right" vertical="center" shrinkToFit="1"/>
    </xf>
    <xf numFmtId="3" fontId="3" fillId="0" borderId="0" xfId="0" applyNumberFormat="1" applyFont="1" applyBorder="1" applyAlignment="1" applyProtection="1">
      <alignment horizontal="center" vertical="center"/>
    </xf>
    <xf numFmtId="180" fontId="58" fillId="13" borderId="2" xfId="4" applyNumberFormat="1" applyFont="1" applyFill="1" applyBorder="1" applyAlignment="1">
      <alignment vertical="center" shrinkToFit="1"/>
    </xf>
    <xf numFmtId="0" fontId="3" fillId="0" borderId="0" xfId="0" applyFont="1" applyFill="1" applyBorder="1" applyAlignment="1" applyProtection="1">
      <alignment horizontal="center"/>
      <protection locked="0"/>
    </xf>
    <xf numFmtId="0" fontId="0" fillId="0" borderId="0" xfId="0" applyFont="1" applyBorder="1" applyAlignment="1" applyProtection="1">
      <alignment vertical="center"/>
    </xf>
    <xf numFmtId="0" fontId="13" fillId="0" borderId="0" xfId="0" applyFont="1" applyFill="1" applyBorder="1" applyAlignment="1" applyProtection="1">
      <alignment horizontal="center" vertical="center" shrinkToFit="1"/>
      <protection locked="0"/>
    </xf>
    <xf numFmtId="3" fontId="32" fillId="0" borderId="9" xfId="0" applyNumberFormat="1" applyFont="1" applyFill="1" applyBorder="1" applyAlignment="1" applyProtection="1">
      <alignment horizontal="center" vertical="center"/>
    </xf>
    <xf numFmtId="0" fontId="0" fillId="0" borderId="0" xfId="0" applyFont="1" applyFill="1" applyBorder="1" applyAlignment="1" applyProtection="1">
      <alignment vertical="center"/>
    </xf>
    <xf numFmtId="180" fontId="41" fillId="11" borderId="9" xfId="44" applyNumberFormat="1" applyFont="1" applyFill="1" applyBorder="1" applyAlignment="1">
      <alignment vertical="center" shrinkToFit="1"/>
    </xf>
    <xf numFmtId="38" fontId="0" fillId="14" borderId="9" xfId="2" applyFont="1" applyFill="1" applyBorder="1" applyAlignment="1" applyProtection="1">
      <alignment vertical="center"/>
      <protection locked="0"/>
    </xf>
    <xf numFmtId="38" fontId="0" fillId="11" borderId="34" xfId="2" applyFont="1" applyFill="1" applyBorder="1" applyAlignment="1" applyProtection="1">
      <alignment vertical="center"/>
    </xf>
    <xf numFmtId="0" fontId="3" fillId="0" borderId="0" xfId="0" applyFont="1" applyAlignment="1" applyProtection="1">
      <alignment vertical="center"/>
    </xf>
    <xf numFmtId="3" fontId="3" fillId="2" borderId="1" xfId="0" applyNumberFormat="1" applyFont="1" applyFill="1" applyBorder="1" applyAlignment="1" applyProtection="1">
      <alignment horizontal="right" vertical="center" indent="1"/>
    </xf>
    <xf numFmtId="3" fontId="3" fillId="0" borderId="9" xfId="0" applyNumberFormat="1" applyFont="1" applyFill="1" applyBorder="1" applyAlignment="1" applyProtection="1">
      <alignment vertical="center"/>
    </xf>
    <xf numFmtId="0" fontId="13" fillId="0" borderId="9"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0" fillId="0" borderId="4" xfId="0" applyFont="1" applyFill="1" applyBorder="1" applyAlignment="1" applyProtection="1">
      <alignment vertical="center"/>
    </xf>
    <xf numFmtId="0" fontId="0" fillId="0" borderId="9" xfId="0" applyFont="1" applyFill="1" applyBorder="1" applyAlignment="1" applyProtection="1">
      <alignment vertical="center"/>
    </xf>
    <xf numFmtId="0" fontId="0" fillId="0" borderId="1" xfId="0" applyFont="1" applyBorder="1" applyAlignment="1" applyProtection="1"/>
    <xf numFmtId="0" fontId="3" fillId="0" borderId="64" xfId="0" applyFont="1" applyBorder="1" applyAlignment="1">
      <alignment vertical="center" shrinkToFit="1"/>
    </xf>
    <xf numFmtId="0" fontId="3" fillId="0" borderId="82" xfId="0" applyFont="1" applyBorder="1" applyAlignment="1">
      <alignment vertical="center" shrinkToFit="1"/>
    </xf>
    <xf numFmtId="0" fontId="3" fillId="0" borderId="29" xfId="0" applyFont="1" applyBorder="1" applyAlignment="1">
      <alignment horizontal="right" vertical="center" shrinkToFit="1"/>
    </xf>
    <xf numFmtId="0" fontId="3" fillId="0" borderId="31" xfId="0" applyFont="1" applyBorder="1" applyAlignment="1">
      <alignment horizontal="right" vertical="center" shrinkToFit="1"/>
    </xf>
    <xf numFmtId="0" fontId="3" fillId="0" borderId="84" xfId="0" applyFont="1" applyBorder="1" applyAlignment="1">
      <alignment horizontal="right" vertical="center" shrinkToFit="1"/>
    </xf>
    <xf numFmtId="0" fontId="3" fillId="0" borderId="85" xfId="0" applyFont="1" applyBorder="1" applyAlignment="1">
      <alignment horizontal="right" vertical="center" shrinkToFit="1"/>
    </xf>
    <xf numFmtId="0" fontId="3" fillId="0" borderId="86" xfId="0" applyFont="1" applyBorder="1" applyAlignment="1">
      <alignment vertical="center" shrinkToFit="1"/>
    </xf>
    <xf numFmtId="0" fontId="3" fillId="0" borderId="4" xfId="0" applyFont="1" applyFill="1" applyBorder="1" applyAlignment="1" applyProtection="1">
      <alignment horizontal="center"/>
      <protection locked="0"/>
    </xf>
    <xf numFmtId="0" fontId="3" fillId="0" borderId="0" xfId="0" applyFont="1" applyAlignment="1" applyProtection="1">
      <alignment horizontal="center" vertical="center"/>
      <protection locked="0"/>
    </xf>
    <xf numFmtId="0" fontId="3" fillId="14" borderId="0" xfId="0" applyFont="1" applyFill="1" applyAlignment="1" applyProtection="1">
      <alignment horizontal="left" vertical="top" wrapText="1"/>
      <protection locked="0"/>
    </xf>
    <xf numFmtId="0" fontId="3" fillId="14" borderId="0" xfId="0" applyFont="1" applyFill="1" applyAlignment="1" applyProtection="1">
      <alignment horizontal="center" vertical="center"/>
      <protection locked="0"/>
    </xf>
    <xf numFmtId="0" fontId="0" fillId="14" borderId="0" xfId="0"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25" fillId="0" borderId="0" xfId="0" applyFont="1" applyAlignment="1" applyProtection="1">
      <alignment vertical="center"/>
      <protection locked="0"/>
    </xf>
    <xf numFmtId="0" fontId="61" fillId="0" borderId="0" xfId="0" applyFont="1" applyAlignment="1" applyProtection="1">
      <alignment horizontal="left" vertical="top"/>
    </xf>
    <xf numFmtId="0" fontId="3" fillId="15" borderId="0" xfId="0" applyFont="1" applyFill="1" applyAlignment="1" applyProtection="1">
      <alignment vertical="center" wrapText="1"/>
      <protection locked="0"/>
    </xf>
    <xf numFmtId="0" fontId="32" fillId="14" borderId="0" xfId="0" applyFont="1" applyFill="1" applyAlignment="1" applyProtection="1">
      <alignment vertical="center"/>
    </xf>
    <xf numFmtId="0" fontId="61" fillId="0" borderId="0" xfId="0" applyFont="1" applyAlignment="1" applyProtection="1">
      <alignment horizontal="left" vertical="center"/>
    </xf>
    <xf numFmtId="0" fontId="61" fillId="0" borderId="0" xfId="0" applyFont="1" applyAlignment="1" applyProtection="1">
      <alignment horizontal="left" vertical="top" shrinkToFit="1"/>
    </xf>
    <xf numFmtId="0" fontId="3" fillId="14" borderId="0" xfId="0" applyFont="1" applyFill="1" applyAlignment="1" applyProtection="1">
      <alignment horizontal="center" vertical="center"/>
    </xf>
    <xf numFmtId="3" fontId="3" fillId="0" borderId="6" xfId="0" applyNumberFormat="1" applyFont="1" applyBorder="1" applyAlignment="1" applyProtection="1">
      <alignment horizontal="right" vertical="center"/>
    </xf>
    <xf numFmtId="3" fontId="3" fillId="0" borderId="7" xfId="0" applyNumberFormat="1" applyFont="1" applyBorder="1" applyAlignment="1" applyProtection="1">
      <alignment horizontal="right" vertical="center"/>
    </xf>
    <xf numFmtId="3" fontId="3" fillId="0" borderId="11" xfId="0" applyNumberFormat="1" applyFont="1" applyBorder="1" applyAlignment="1" applyProtection="1">
      <alignment horizontal="right" vertical="center"/>
    </xf>
    <xf numFmtId="3" fontId="3" fillId="0" borderId="0" xfId="0" applyNumberFormat="1" applyFont="1" applyBorder="1" applyAlignment="1" applyProtection="1">
      <alignment horizontal="right" vertical="center"/>
    </xf>
    <xf numFmtId="3" fontId="3" fillId="0" borderId="10" xfId="0" applyNumberFormat="1" applyFont="1" applyBorder="1" applyAlignment="1" applyProtection="1">
      <alignment horizontal="right" vertical="center"/>
    </xf>
    <xf numFmtId="3" fontId="3" fillId="0" borderId="1" xfId="0" applyNumberFormat="1" applyFont="1" applyBorder="1" applyAlignment="1" applyProtection="1">
      <alignment horizontal="right" vertical="center"/>
    </xf>
    <xf numFmtId="3" fontId="7" fillId="0" borderId="8" xfId="0" applyNumberFormat="1" applyFont="1" applyBorder="1" applyAlignment="1" applyProtection="1">
      <alignment horizontal="center" vertical="center"/>
    </xf>
    <xf numFmtId="3" fontId="7" fillId="0" borderId="12" xfId="0" applyNumberFormat="1" applyFont="1" applyBorder="1" applyAlignment="1" applyProtection="1">
      <alignment horizontal="center" vertical="center"/>
    </xf>
    <xf numFmtId="3" fontId="7" fillId="0" borderId="5" xfId="0" applyNumberFormat="1" applyFont="1" applyBorder="1" applyAlignment="1" applyProtection="1">
      <alignment horizontal="center" vertical="center"/>
    </xf>
    <xf numFmtId="0" fontId="3"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3" fontId="3" fillId="0" borderId="2" xfId="0" applyNumberFormat="1" applyFont="1" applyBorder="1" applyAlignment="1" applyProtection="1">
      <alignment horizontal="right" vertical="center"/>
    </xf>
    <xf numFmtId="3" fontId="3" fillId="0" borderId="3" xfId="0" applyNumberFormat="1" applyFont="1" applyBorder="1" applyAlignment="1" applyProtection="1">
      <alignment horizontal="right" vertical="center"/>
    </xf>
    <xf numFmtId="0" fontId="7" fillId="0" borderId="8"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right" vertical="center"/>
    </xf>
    <xf numFmtId="0" fontId="7" fillId="0" borderId="7" xfId="0" applyFont="1" applyBorder="1" applyAlignment="1" applyProtection="1">
      <alignment horizontal="right" vertical="center"/>
    </xf>
    <xf numFmtId="0" fontId="7" fillId="0" borderId="8" xfId="0" applyFont="1" applyBorder="1" applyAlignment="1" applyProtection="1">
      <alignment horizontal="right"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3" fontId="3" fillId="0" borderId="2"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center" vertical="center"/>
      <protection locked="0"/>
    </xf>
    <xf numFmtId="3" fontId="3" fillId="0" borderId="4"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3" fontId="3" fillId="2" borderId="2" xfId="0" applyNumberFormat="1" applyFont="1" applyFill="1" applyBorder="1" applyAlignment="1" applyProtection="1">
      <alignment horizontal="right" vertical="center" indent="1"/>
    </xf>
    <xf numFmtId="3" fontId="3" fillId="2" borderId="3" xfId="0" applyNumberFormat="1" applyFont="1" applyFill="1" applyBorder="1" applyAlignment="1" applyProtection="1">
      <alignment horizontal="right" vertical="center" indent="1"/>
    </xf>
    <xf numFmtId="0" fontId="3" fillId="0" borderId="0" xfId="0" applyFont="1" applyFill="1" applyBorder="1" applyAlignment="1" applyProtection="1">
      <alignment horizontal="center"/>
      <protection locked="0"/>
    </xf>
    <xf numFmtId="3" fontId="3" fillId="0" borderId="2" xfId="0" applyNumberFormat="1" applyFont="1" applyFill="1" applyBorder="1" applyAlignment="1" applyProtection="1">
      <alignment horizontal="center" vertical="center"/>
    </xf>
    <xf numFmtId="3" fontId="3" fillId="0" borderId="3" xfId="0" applyNumberFormat="1" applyFont="1" applyFill="1" applyBorder="1" applyAlignment="1" applyProtection="1">
      <alignment horizontal="center" vertical="center"/>
    </xf>
    <xf numFmtId="3" fontId="3" fillId="0" borderId="4" xfId="0" applyNumberFormat="1" applyFont="1" applyFill="1" applyBorder="1" applyAlignment="1" applyProtection="1">
      <alignment horizontal="center" vertical="center"/>
    </xf>
    <xf numFmtId="3" fontId="3" fillId="0" borderId="9" xfId="0" applyNumberFormat="1" applyFont="1" applyFill="1" applyBorder="1" applyAlignment="1" applyProtection="1">
      <alignment horizontal="center" vertical="center"/>
    </xf>
    <xf numFmtId="0" fontId="13" fillId="0" borderId="1" xfId="0" applyFont="1" applyBorder="1" applyAlignment="1" applyProtection="1">
      <alignment vertical="center" shrinkToFit="1"/>
    </xf>
    <xf numFmtId="0" fontId="0" fillId="0" borderId="1" xfId="0" applyBorder="1" applyAlignment="1" applyProtection="1">
      <alignment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5" xfId="0" applyFont="1" applyBorder="1" applyAlignment="1" applyProtection="1">
      <alignment horizontal="center" vertical="center"/>
    </xf>
    <xf numFmtId="0" fontId="7" fillId="0" borderId="12" xfId="0" applyFont="1" applyBorder="1" applyAlignment="1" applyProtection="1">
      <alignment horizontal="center" vertical="center"/>
    </xf>
    <xf numFmtId="0" fontId="3" fillId="14" borderId="1" xfId="0" applyFont="1" applyFill="1" applyBorder="1" applyAlignment="1" applyProtection="1">
      <alignment horizontal="center" vertical="center"/>
    </xf>
    <xf numFmtId="0" fontId="3" fillId="0" borderId="0" xfId="0" applyFont="1" applyAlignment="1" applyProtection="1">
      <alignment vertical="center"/>
    </xf>
    <xf numFmtId="3" fontId="3" fillId="14" borderId="1"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wrapText="1"/>
      <protection locked="0"/>
    </xf>
    <xf numFmtId="3" fontId="3" fillId="0" borderId="1" xfId="0" applyNumberFormat="1" applyFont="1" applyBorder="1" applyAlignment="1" applyProtection="1">
      <alignment horizontal="center" vertical="center"/>
    </xf>
    <xf numFmtId="0" fontId="26" fillId="14" borderId="1" xfId="0" applyFont="1" applyFill="1" applyBorder="1" applyAlignment="1" applyProtection="1">
      <alignment horizontal="center" vertical="center"/>
      <protection locked="0"/>
    </xf>
    <xf numFmtId="0" fontId="27" fillId="14" borderId="1" xfId="0" applyFont="1" applyFill="1" applyBorder="1" applyAlignment="1" applyProtection="1">
      <alignment horizontal="center" vertical="center"/>
      <protection locked="0"/>
    </xf>
    <xf numFmtId="0" fontId="6" fillId="0" borderId="1" xfId="0" applyFont="1" applyBorder="1" applyAlignment="1" applyProtection="1">
      <alignment vertical="center" shrinkToFit="1"/>
    </xf>
    <xf numFmtId="0" fontId="14" fillId="0" borderId="1" xfId="0" applyFont="1" applyBorder="1" applyAlignment="1" applyProtection="1">
      <alignment vertical="center" shrinkToFit="1"/>
    </xf>
    <xf numFmtId="0" fontId="7" fillId="0" borderId="10"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5" xfId="0" applyFont="1" applyBorder="1" applyAlignment="1" applyProtection="1">
      <alignment horizontal="left" vertical="center"/>
    </xf>
    <xf numFmtId="0" fontId="7" fillId="0" borderId="2" xfId="0" applyFont="1" applyBorder="1" applyAlignment="1" applyProtection="1">
      <alignment horizontal="center" shrinkToFit="1"/>
    </xf>
    <xf numFmtId="0" fontId="7" fillId="0" borderId="3" xfId="0" applyFont="1" applyBorder="1" applyAlignment="1" applyProtection="1">
      <alignment horizontal="center" shrinkToFit="1"/>
    </xf>
    <xf numFmtId="0" fontId="7" fillId="0" borderId="4" xfId="0" applyFont="1" applyBorder="1" applyAlignment="1" applyProtection="1">
      <alignment horizontal="center" shrinkToFit="1"/>
    </xf>
    <xf numFmtId="3" fontId="3" fillId="0" borderId="2" xfId="0" applyNumberFormat="1" applyFont="1" applyFill="1" applyBorder="1" applyAlignment="1" applyProtection="1">
      <alignment horizontal="right" vertical="center" indent="1"/>
    </xf>
    <xf numFmtId="3" fontId="3" fillId="0" borderId="3" xfId="0" applyNumberFormat="1" applyFont="1" applyFill="1" applyBorder="1" applyAlignment="1" applyProtection="1">
      <alignment horizontal="right" vertical="center" inden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3" fontId="3" fillId="2" borderId="6" xfId="0" applyNumberFormat="1" applyFont="1" applyFill="1" applyBorder="1" applyAlignment="1" applyProtection="1">
      <alignment horizontal="right" vertical="center" indent="1"/>
    </xf>
    <xf numFmtId="3" fontId="3" fillId="2" borderId="7" xfId="0" applyNumberFormat="1" applyFont="1" applyFill="1" applyBorder="1" applyAlignment="1" applyProtection="1">
      <alignment horizontal="right" vertical="center" indent="1"/>
    </xf>
    <xf numFmtId="3" fontId="3" fillId="2" borderId="10" xfId="0" applyNumberFormat="1" applyFont="1" applyFill="1" applyBorder="1" applyAlignment="1" applyProtection="1">
      <alignment horizontal="right" vertical="center" indent="1"/>
    </xf>
    <xf numFmtId="3" fontId="3" fillId="2" borderId="1" xfId="0" applyNumberFormat="1" applyFont="1" applyFill="1" applyBorder="1" applyAlignment="1" applyProtection="1">
      <alignment horizontal="right" vertical="center" inden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11" fillId="0" borderId="9" xfId="0" applyFont="1" applyBorder="1" applyAlignment="1">
      <alignment horizontal="center" vertical="center"/>
    </xf>
    <xf numFmtId="184" fontId="0" fillId="0" borderId="2" xfId="0" applyNumberFormat="1" applyFont="1" applyFill="1" applyBorder="1" applyAlignment="1" applyProtection="1">
      <alignment horizontal="center" vertical="center"/>
    </xf>
    <xf numFmtId="184" fontId="0" fillId="0" borderId="3" xfId="0" applyNumberFormat="1" applyFont="1" applyFill="1" applyBorder="1" applyAlignment="1" applyProtection="1">
      <alignment horizontal="center" vertical="center"/>
    </xf>
    <xf numFmtId="184" fontId="0" fillId="0" borderId="4" xfId="0" applyNumberFormat="1" applyFont="1" applyFill="1" applyBorder="1" applyAlignment="1" applyProtection="1">
      <alignment horizontal="center" vertical="center"/>
    </xf>
    <xf numFmtId="0" fontId="7" fillId="0" borderId="9" xfId="0" applyFont="1" applyBorder="1" applyAlignment="1" applyProtection="1">
      <alignment horizontal="center" shrinkToFit="1"/>
    </xf>
    <xf numFmtId="3" fontId="3" fillId="2" borderId="2" xfId="0" applyNumberFormat="1" applyFont="1" applyFill="1" applyBorder="1" applyAlignment="1" applyProtection="1">
      <alignment horizontal="center" vertical="center"/>
    </xf>
    <xf numFmtId="3" fontId="3" fillId="2" borderId="3"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11" fillId="0" borderId="9" xfId="0" applyNumberFormat="1" applyFont="1" applyFill="1" applyBorder="1" applyAlignment="1" applyProtection="1">
      <alignment horizontal="center" vertical="center"/>
    </xf>
    <xf numFmtId="0" fontId="11" fillId="0" borderId="37" xfId="0" applyFont="1" applyBorder="1" applyAlignment="1">
      <alignment horizontal="center" vertical="center"/>
    </xf>
    <xf numFmtId="0" fontId="3" fillId="0" borderId="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3" fontId="26" fillId="0" borderId="8" xfId="0" applyNumberFormat="1" applyFont="1" applyFill="1" applyBorder="1" applyAlignment="1" applyProtection="1">
      <alignment horizontal="center" vertical="center"/>
    </xf>
    <xf numFmtId="3" fontId="26" fillId="0" borderId="5" xfId="0" applyNumberFormat="1" applyFont="1" applyFill="1" applyBorder="1" applyAlignment="1" applyProtection="1">
      <alignment horizontal="center" vertical="center"/>
    </xf>
    <xf numFmtId="3" fontId="26" fillId="0" borderId="6" xfId="0" applyNumberFormat="1" applyFont="1" applyFill="1" applyBorder="1" applyAlignment="1" applyProtection="1">
      <alignment horizontal="center" vertical="center"/>
    </xf>
    <xf numFmtId="3" fontId="26" fillId="0" borderId="7" xfId="0" applyNumberFormat="1" applyFont="1" applyFill="1" applyBorder="1" applyAlignment="1" applyProtection="1">
      <alignment horizontal="center" vertical="center"/>
    </xf>
    <xf numFmtId="3" fontId="26" fillId="0" borderId="10" xfId="0" applyNumberFormat="1" applyFont="1" applyFill="1" applyBorder="1" applyAlignment="1" applyProtection="1">
      <alignment horizontal="center" vertical="center"/>
    </xf>
    <xf numFmtId="3" fontId="26" fillId="0" borderId="1" xfId="0" applyNumberFormat="1" applyFont="1" applyFill="1" applyBorder="1" applyAlignment="1" applyProtection="1">
      <alignment horizontal="center" vertical="center"/>
    </xf>
    <xf numFmtId="0" fontId="64" fillId="0" borderId="9" xfId="0" applyFont="1" applyBorder="1" applyAlignment="1">
      <alignment horizontal="center" vertical="center" wrapText="1"/>
    </xf>
    <xf numFmtId="0" fontId="65" fillId="0" borderId="9" xfId="0" applyFont="1" applyBorder="1" applyAlignment="1">
      <alignment horizontal="center" vertical="center" wrapText="1"/>
    </xf>
    <xf numFmtId="0" fontId="26" fillId="0" borderId="9" xfId="0" applyFont="1" applyBorder="1" applyAlignment="1">
      <alignment horizontal="center" vertical="center"/>
    </xf>
    <xf numFmtId="3" fontId="26" fillId="0" borderId="9" xfId="0" applyNumberFormat="1" applyFont="1" applyFill="1" applyBorder="1" applyAlignment="1" applyProtection="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Fill="1" applyBorder="1" applyAlignment="1" applyProtection="1">
      <alignment horizontal="center" vertical="center" wrapText="1" shrinkToFit="1"/>
    </xf>
    <xf numFmtId="3" fontId="11" fillId="0" borderId="2" xfId="0" applyNumberFormat="1" applyFont="1" applyFill="1" applyBorder="1" applyAlignment="1" applyProtection="1">
      <alignment horizontal="center" vertical="center"/>
    </xf>
    <xf numFmtId="3" fontId="11" fillId="0" borderId="3" xfId="0" applyNumberFormat="1" applyFont="1" applyFill="1" applyBorder="1" applyAlignment="1" applyProtection="1">
      <alignment horizontal="center" vertical="center"/>
    </xf>
    <xf numFmtId="3" fontId="11" fillId="0" borderId="4" xfId="0" applyNumberFormat="1" applyFont="1" applyFill="1" applyBorder="1" applyAlignment="1" applyProtection="1">
      <alignment horizontal="center" vertical="center"/>
    </xf>
    <xf numFmtId="179" fontId="32" fillId="14" borderId="9" xfId="0" applyNumberFormat="1" applyFont="1" applyFill="1" applyBorder="1" applyAlignment="1">
      <alignment horizontal="center" vertical="center"/>
    </xf>
    <xf numFmtId="0" fontId="32" fillId="0" borderId="9" xfId="0" applyFont="1" applyBorder="1" applyAlignment="1">
      <alignment horizontal="center" vertical="center"/>
    </xf>
    <xf numFmtId="0" fontId="32" fillId="0" borderId="14"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6" xfId="0" applyFont="1" applyFill="1" applyBorder="1" applyAlignment="1">
      <alignment horizontal="center" vertical="center"/>
    </xf>
    <xf numFmtId="0" fontId="32" fillId="0" borderId="37" xfId="0" applyFont="1" applyBorder="1" applyAlignment="1">
      <alignment horizontal="center" vertical="center"/>
    </xf>
    <xf numFmtId="0" fontId="32" fillId="0" borderId="13" xfId="0" applyFont="1" applyBorder="1" applyAlignment="1">
      <alignment horizontal="center" vertical="center"/>
    </xf>
    <xf numFmtId="0" fontId="32" fillId="0" borderId="37" xfId="0" applyFont="1" applyBorder="1" applyAlignment="1">
      <alignment horizontal="center" vertical="center" wrapText="1"/>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9" xfId="0" applyFont="1" applyFill="1" applyBorder="1" applyAlignment="1">
      <alignment horizontal="center" vertical="center"/>
    </xf>
    <xf numFmtId="3" fontId="36" fillId="0" borderId="37" xfId="42" applyNumberFormat="1" applyFont="1" applyBorder="1" applyAlignment="1">
      <alignment horizontal="center" vertical="center" wrapText="1"/>
    </xf>
    <xf numFmtId="3" fontId="36" fillId="0" borderId="42" xfId="42" applyNumberFormat="1" applyFont="1" applyBorder="1" applyAlignment="1">
      <alignment horizontal="center" vertical="center" wrapText="1"/>
    </xf>
    <xf numFmtId="3" fontId="36" fillId="0" borderId="13" xfId="42" applyNumberFormat="1" applyFont="1" applyBorder="1" applyAlignment="1">
      <alignment horizontal="center" vertical="center" wrapText="1"/>
    </xf>
    <xf numFmtId="0" fontId="41" fillId="0" borderId="37" xfId="44" applyFont="1" applyFill="1" applyBorder="1" applyAlignment="1">
      <alignment horizontal="center" vertical="center" wrapText="1"/>
    </xf>
    <xf numFmtId="0" fontId="41" fillId="0" borderId="42" xfId="44" applyFont="1" applyFill="1" applyBorder="1" applyAlignment="1">
      <alignment horizontal="center" vertical="center" wrapText="1"/>
    </xf>
    <xf numFmtId="0" fontId="41" fillId="0" borderId="56" xfId="44" applyFont="1" applyFill="1" applyBorder="1" applyAlignment="1">
      <alignment horizontal="center" vertical="center" wrapText="1"/>
    </xf>
    <xf numFmtId="180" fontId="41" fillId="0" borderId="6" xfId="44" applyNumberFormat="1" applyFont="1" applyFill="1" applyBorder="1" applyAlignment="1">
      <alignment horizontal="center" vertical="center" wrapText="1"/>
    </xf>
    <xf numFmtId="180" fontId="41" fillId="0" borderId="7" xfId="44" applyNumberFormat="1" applyFont="1" applyFill="1" applyBorder="1" applyAlignment="1">
      <alignment horizontal="center" vertical="center" wrapText="1"/>
    </xf>
    <xf numFmtId="180" fontId="41" fillId="0" borderId="8" xfId="44" applyNumberFormat="1" applyFont="1" applyFill="1" applyBorder="1" applyAlignment="1">
      <alignment horizontal="center" vertical="center" wrapText="1"/>
    </xf>
    <xf numFmtId="180" fontId="41" fillId="0" borderId="11" xfId="44" applyNumberFormat="1" applyFont="1" applyFill="1" applyBorder="1" applyAlignment="1">
      <alignment horizontal="center" vertical="center" wrapText="1"/>
    </xf>
    <xf numFmtId="180" fontId="41" fillId="0" borderId="0" xfId="44" applyNumberFormat="1" applyFont="1" applyFill="1" applyBorder="1" applyAlignment="1">
      <alignment horizontal="center" vertical="center" wrapText="1"/>
    </xf>
    <xf numFmtId="180" fontId="41" fillId="0" borderId="12" xfId="44" applyNumberFormat="1" applyFont="1" applyFill="1" applyBorder="1" applyAlignment="1">
      <alignment horizontal="center" vertical="center" wrapText="1"/>
    </xf>
    <xf numFmtId="180" fontId="41" fillId="0" borderId="10" xfId="44" applyNumberFormat="1" applyFont="1" applyFill="1" applyBorder="1" applyAlignment="1">
      <alignment horizontal="center" vertical="center" wrapText="1"/>
    </xf>
    <xf numFmtId="180" fontId="41" fillId="0" borderId="1" xfId="44" applyNumberFormat="1" applyFont="1" applyFill="1" applyBorder="1" applyAlignment="1">
      <alignment horizontal="center" vertical="center" wrapText="1"/>
    </xf>
    <xf numFmtId="180" fontId="41" fillId="0" borderId="5" xfId="44" applyNumberFormat="1" applyFont="1" applyFill="1" applyBorder="1" applyAlignment="1">
      <alignment horizontal="center" vertical="center" wrapText="1"/>
    </xf>
    <xf numFmtId="0" fontId="41" fillId="13" borderId="9" xfId="44" applyFont="1" applyFill="1" applyBorder="1" applyAlignment="1">
      <alignment horizontal="center" vertical="center" wrapText="1"/>
    </xf>
    <xf numFmtId="0" fontId="41" fillId="13" borderId="13" xfId="44" applyFont="1" applyFill="1" applyBorder="1" applyAlignment="1">
      <alignment horizontal="center" vertical="center" wrapText="1"/>
    </xf>
    <xf numFmtId="180" fontId="41" fillId="13" borderId="2" xfId="4" applyNumberFormat="1" applyFont="1" applyFill="1" applyBorder="1" applyAlignment="1">
      <alignment horizontal="center" vertical="center" shrinkToFit="1"/>
    </xf>
    <xf numFmtId="180" fontId="41" fillId="13" borderId="3" xfId="4" applyNumberFormat="1" applyFont="1" applyFill="1" applyBorder="1" applyAlignment="1">
      <alignment horizontal="center" vertical="center" shrinkToFit="1"/>
    </xf>
    <xf numFmtId="180" fontId="41" fillId="13" borderId="4" xfId="4" applyNumberFormat="1" applyFont="1" applyFill="1" applyBorder="1" applyAlignment="1">
      <alignment horizontal="center" vertical="center" shrinkToFit="1"/>
    </xf>
    <xf numFmtId="0" fontId="37" fillId="0" borderId="9" xfId="44" applyFont="1" applyFill="1" applyBorder="1" applyAlignment="1">
      <alignment horizontal="center" vertical="center"/>
    </xf>
    <xf numFmtId="0" fontId="41" fillId="0" borderId="13" xfId="44" applyFont="1" applyFill="1" applyBorder="1" applyAlignment="1">
      <alignment horizontal="center" vertical="center" wrapText="1"/>
    </xf>
    <xf numFmtId="180" fontId="41" fillId="13" borderId="2" xfId="44" applyNumberFormat="1" applyFont="1" applyFill="1" applyBorder="1" applyAlignment="1">
      <alignment horizontal="center" vertical="center" shrinkToFit="1"/>
    </xf>
    <xf numFmtId="180" fontId="41" fillId="13" borderId="3" xfId="44" applyNumberFormat="1" applyFont="1" applyFill="1" applyBorder="1" applyAlignment="1">
      <alignment horizontal="center" vertical="center" shrinkToFit="1"/>
    </xf>
    <xf numFmtId="180" fontId="41" fillId="13" borderId="4" xfId="44" applyNumberFormat="1" applyFont="1" applyFill="1" applyBorder="1" applyAlignment="1">
      <alignment horizontal="center" vertical="center" shrinkToFit="1"/>
    </xf>
    <xf numFmtId="0" fontId="55" fillId="0" borderId="0" xfId="44" applyFont="1" applyFill="1" applyAlignment="1">
      <alignment horizontal="center" vertical="center"/>
    </xf>
    <xf numFmtId="0" fontId="38" fillId="0" borderId="1" xfId="44" applyFont="1" applyFill="1" applyBorder="1" applyAlignment="1">
      <alignment horizontal="center" vertical="center" shrinkToFit="1"/>
    </xf>
    <xf numFmtId="0" fontId="41" fillId="0" borderId="2" xfId="44" applyFont="1" applyFill="1" applyBorder="1" applyAlignment="1">
      <alignment horizontal="center" vertical="center" wrapText="1"/>
    </xf>
    <xf numFmtId="0" fontId="41" fillId="0" borderId="3" xfId="44" applyFont="1" applyFill="1" applyBorder="1" applyAlignment="1">
      <alignment horizontal="center" vertical="center" wrapText="1"/>
    </xf>
    <xf numFmtId="0" fontId="41" fillId="0" borderId="7" xfId="44" applyFont="1" applyFill="1" applyBorder="1" applyAlignment="1">
      <alignment horizontal="center" vertical="center" wrapText="1"/>
    </xf>
    <xf numFmtId="0" fontId="41" fillId="0" borderId="9" xfId="44" applyFont="1" applyFill="1" applyBorder="1" applyAlignment="1">
      <alignment horizontal="center" vertical="center" shrinkToFit="1"/>
    </xf>
    <xf numFmtId="0" fontId="41" fillId="0" borderId="4" xfId="44" applyFont="1" applyFill="1" applyBorder="1" applyAlignment="1">
      <alignment horizontal="center" vertical="center" shrinkToFit="1"/>
    </xf>
    <xf numFmtId="0" fontId="59" fillId="15" borderId="0" xfId="0" applyFont="1" applyFill="1" applyAlignment="1" applyProtection="1">
      <alignment horizontal="center" vertical="center"/>
      <protection locked="0"/>
    </xf>
    <xf numFmtId="0" fontId="3" fillId="0" borderId="1"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15" borderId="0" xfId="0" applyFont="1" applyFill="1" applyAlignment="1" applyProtection="1">
      <alignment horizontal="left" vertical="top" wrapText="1"/>
      <protection locked="0" hidden="1"/>
    </xf>
    <xf numFmtId="0" fontId="3" fillId="0" borderId="0" xfId="0" applyFont="1" applyBorder="1" applyAlignment="1">
      <alignment horizontal="lef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5" xfId="0" applyFont="1" applyBorder="1" applyAlignment="1">
      <alignment horizontal="center"/>
    </xf>
    <xf numFmtId="0" fontId="3" fillId="0" borderId="66" xfId="0" applyFont="1" applyBorder="1" applyAlignment="1">
      <alignment horizontal="center"/>
    </xf>
    <xf numFmtId="0" fontId="3" fillId="0" borderId="68" xfId="0" applyFont="1" applyBorder="1" applyAlignment="1">
      <alignment horizont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72" xfId="0" applyFont="1" applyBorder="1" applyAlignment="1">
      <alignment horizontal="center" vertical="center"/>
    </xf>
    <xf numFmtId="49" fontId="3" fillId="0" borderId="69" xfId="0" applyNumberFormat="1" applyFont="1" applyFill="1" applyBorder="1" applyAlignment="1" applyProtection="1">
      <alignment horizontal="left" vertical="center" indent="1" shrinkToFit="1"/>
      <protection locked="0"/>
    </xf>
    <xf numFmtId="49" fontId="3" fillId="0" borderId="3" xfId="0" applyNumberFormat="1" applyFont="1" applyFill="1" applyBorder="1" applyAlignment="1" applyProtection="1">
      <alignment horizontal="left" vertical="center" indent="1" shrinkToFit="1"/>
      <protection locked="0"/>
    </xf>
    <xf numFmtId="49" fontId="3" fillId="0" borderId="4" xfId="0" applyNumberFormat="1" applyFont="1" applyFill="1" applyBorder="1" applyAlignment="1" applyProtection="1">
      <alignment horizontal="left" vertical="center" indent="1" shrinkToFit="1"/>
      <protection locked="0"/>
    </xf>
    <xf numFmtId="181" fontId="3" fillId="0" borderId="2" xfId="0" applyNumberFormat="1" applyFont="1" applyFill="1" applyBorder="1" applyAlignment="1" applyProtection="1">
      <alignment horizontal="right" vertical="center" indent="1"/>
      <protection locked="0"/>
    </xf>
    <xf numFmtId="181" fontId="3" fillId="0" borderId="3" xfId="0" applyNumberFormat="1" applyFont="1" applyFill="1" applyBorder="1" applyAlignment="1" applyProtection="1">
      <alignment horizontal="right" vertical="center" indent="1"/>
      <protection locked="0"/>
    </xf>
    <xf numFmtId="181" fontId="3" fillId="0" borderId="4" xfId="0" applyNumberFormat="1" applyFont="1" applyFill="1" applyBorder="1" applyAlignment="1" applyProtection="1">
      <alignment horizontal="right" vertical="center" indent="1"/>
      <protection locked="0"/>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12" xfId="0" applyFont="1" applyBorder="1" applyAlignment="1">
      <alignment horizontal="center" vertical="center"/>
    </xf>
    <xf numFmtId="0" fontId="3" fillId="0" borderId="38" xfId="0" applyFont="1" applyBorder="1" applyAlignment="1">
      <alignment horizontal="center" vertical="center"/>
    </xf>
    <xf numFmtId="49" fontId="3" fillId="0" borderId="69" xfId="0" applyNumberFormat="1" applyFont="1" applyFill="1" applyBorder="1" applyAlignment="1" applyProtection="1">
      <alignment horizontal="left" vertical="center" indent="1"/>
      <protection locked="0"/>
    </xf>
    <xf numFmtId="49" fontId="3" fillId="0" borderId="3" xfId="0" applyNumberFormat="1" applyFont="1" applyFill="1" applyBorder="1" applyAlignment="1" applyProtection="1">
      <alignment horizontal="left" vertical="center" indent="1"/>
      <protection locked="0"/>
    </xf>
    <xf numFmtId="49" fontId="3" fillId="0" borderId="4" xfId="0" applyNumberFormat="1" applyFont="1" applyFill="1" applyBorder="1" applyAlignment="1" applyProtection="1">
      <alignment horizontal="left" vertical="center" indent="1"/>
      <protection locked="0"/>
    </xf>
    <xf numFmtId="181" fontId="3" fillId="0" borderId="81" xfId="0" applyNumberFormat="1" applyFont="1" applyBorder="1" applyAlignment="1">
      <alignment horizontal="right" vertical="center"/>
    </xf>
    <xf numFmtId="181" fontId="3" fillId="0" borderId="15" xfId="0" applyNumberFormat="1" applyFont="1" applyBorder="1" applyAlignment="1">
      <alignment horizontal="right" vertical="center"/>
    </xf>
    <xf numFmtId="181" fontId="3" fillId="0" borderId="73" xfId="0" applyNumberFormat="1" applyFont="1" applyFill="1" applyBorder="1" applyAlignment="1" applyProtection="1">
      <alignment horizontal="right" vertical="center" indent="1"/>
      <protection locked="0"/>
    </xf>
    <xf numFmtId="181" fontId="3" fillId="0" borderId="74" xfId="0" applyNumberFormat="1" applyFont="1" applyFill="1" applyBorder="1" applyAlignment="1" applyProtection="1">
      <alignment horizontal="right" vertical="center" indent="1"/>
      <protection locked="0"/>
    </xf>
    <xf numFmtId="181" fontId="3" fillId="0" borderId="75" xfId="0" applyNumberFormat="1" applyFont="1" applyFill="1" applyBorder="1" applyAlignment="1" applyProtection="1">
      <alignment horizontal="right" vertical="center" indent="1"/>
      <protection locked="0"/>
    </xf>
    <xf numFmtId="0" fontId="3" fillId="0" borderId="76" xfId="0" applyFont="1" applyBorder="1" applyAlignment="1">
      <alignment horizontal="center" vertical="center"/>
    </xf>
    <xf numFmtId="0" fontId="3" fillId="0" borderId="17"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80" xfId="0" applyFont="1" applyBorder="1" applyAlignment="1">
      <alignment horizontal="left" vertical="center"/>
    </xf>
    <xf numFmtId="38" fontId="3" fillId="0" borderId="81" xfId="2" applyFont="1" applyBorder="1" applyAlignment="1">
      <alignment horizontal="right" vertical="center"/>
    </xf>
    <xf numFmtId="38" fontId="3" fillId="0" borderId="15" xfId="2" applyFont="1" applyBorder="1" applyAlignment="1">
      <alignment horizontal="right" vertical="center"/>
    </xf>
    <xf numFmtId="181" fontId="3" fillId="0" borderId="81" xfId="0" applyNumberFormat="1" applyFont="1" applyFill="1" applyBorder="1" applyAlignment="1" applyProtection="1">
      <alignment horizontal="right" vertical="center"/>
      <protection locked="0"/>
    </xf>
    <xf numFmtId="181" fontId="3" fillId="0" borderId="15" xfId="0" applyNumberFormat="1" applyFont="1" applyFill="1" applyBorder="1" applyAlignment="1" applyProtection="1">
      <alignment horizontal="right" vertical="center"/>
      <protection locked="0"/>
    </xf>
    <xf numFmtId="181" fontId="3" fillId="0" borderId="14" xfId="0" applyNumberFormat="1" applyFont="1" applyFill="1" applyBorder="1" applyAlignment="1" applyProtection="1">
      <alignment horizontal="right" vertical="center"/>
      <protection locked="0"/>
    </xf>
    <xf numFmtId="0" fontId="8" fillId="0" borderId="9" xfId="0" applyFont="1" applyFill="1" applyBorder="1" applyAlignment="1">
      <alignment horizontal="center" vertical="center" shrinkToFit="1"/>
    </xf>
    <xf numFmtId="0" fontId="3" fillId="0" borderId="0" xfId="0" applyFont="1" applyAlignment="1">
      <alignment vertical="center" shrinkToFit="1"/>
    </xf>
    <xf numFmtId="0" fontId="25" fillId="0" borderId="0" xfId="0" applyFont="1" applyAlignment="1">
      <alignment vertical="center" shrinkToFit="1"/>
    </xf>
    <xf numFmtId="0" fontId="3" fillId="0" borderId="0" xfId="0" applyFont="1" applyAlignment="1">
      <alignment horizontal="center" vertical="center" shrinkToFit="1"/>
    </xf>
    <xf numFmtId="0" fontId="3" fillId="0" borderId="0" xfId="0" applyFont="1" applyAlignment="1">
      <alignment horizontal="right" vertical="center" shrinkToFit="1"/>
    </xf>
    <xf numFmtId="0" fontId="3" fillId="0" borderId="1" xfId="0" applyFont="1" applyFill="1" applyBorder="1" applyAlignment="1">
      <alignment horizontal="center" vertical="center" shrinkToFit="1"/>
    </xf>
    <xf numFmtId="0" fontId="3" fillId="0" borderId="0" xfId="0" applyFont="1" applyBorder="1" applyAlignment="1">
      <alignment horizontal="left" vertical="center" shrinkToFit="1"/>
    </xf>
    <xf numFmtId="0" fontId="8" fillId="0" borderId="37" xfId="0" applyFont="1" applyFill="1" applyBorder="1" applyAlignment="1">
      <alignment horizontal="center" vertical="center" shrinkToFit="1"/>
    </xf>
    <xf numFmtId="0" fontId="3" fillId="0" borderId="6"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42" xfId="0" applyFont="1" applyBorder="1" applyAlignment="1">
      <alignment horizontal="center" vertical="center" textRotation="255" shrinkToFit="1"/>
    </xf>
    <xf numFmtId="0" fontId="3" fillId="0" borderId="13" xfId="0" applyFont="1" applyBorder="1" applyAlignment="1">
      <alignment horizontal="center" vertical="center" textRotation="255" shrinkToFit="1"/>
    </xf>
    <xf numFmtId="0" fontId="8" fillId="0" borderId="8" xfId="0" applyFont="1" applyFill="1" applyBorder="1" applyAlignment="1">
      <alignment horizontal="center" vertical="center" textRotation="255" shrinkToFit="1"/>
    </xf>
    <xf numFmtId="0" fontId="8" fillId="0" borderId="12" xfId="0" applyFont="1" applyFill="1" applyBorder="1" applyAlignment="1">
      <alignment horizontal="center" vertical="center" textRotation="255" shrinkToFit="1"/>
    </xf>
    <xf numFmtId="0" fontId="8" fillId="0" borderId="42" xfId="0" applyFont="1" applyFill="1" applyBorder="1" applyAlignment="1">
      <alignment horizontal="center" vertical="center" textRotation="255" shrinkToFit="1"/>
    </xf>
    <xf numFmtId="0" fontId="8" fillId="0" borderId="13" xfId="0" applyFont="1" applyFill="1" applyBorder="1" applyAlignment="1">
      <alignment horizontal="center" vertical="center" textRotation="255" shrinkToFit="1"/>
    </xf>
    <xf numFmtId="183" fontId="3" fillId="14" borderId="9" xfId="0" applyNumberFormat="1" applyFont="1" applyFill="1" applyBorder="1" applyAlignment="1">
      <alignment horizontal="center" vertical="center" shrinkToFit="1"/>
    </xf>
    <xf numFmtId="0" fontId="8" fillId="0" borderId="37" xfId="0" applyFont="1" applyFill="1" applyBorder="1" applyAlignment="1">
      <alignment horizontal="center" vertical="center" textRotation="255" shrinkToFit="1"/>
    </xf>
    <xf numFmtId="183" fontId="3" fillId="14" borderId="37" xfId="0" applyNumberFormat="1" applyFont="1" applyFill="1" applyBorder="1" applyAlignment="1">
      <alignment horizontal="center" vertical="center" shrinkToFit="1"/>
    </xf>
    <xf numFmtId="183" fontId="3" fillId="14" borderId="42" xfId="0" applyNumberFormat="1" applyFont="1" applyFill="1" applyBorder="1" applyAlignment="1">
      <alignment horizontal="center" vertical="center" shrinkToFit="1"/>
    </xf>
    <xf numFmtId="183" fontId="3" fillId="14" borderId="13" xfId="0" applyNumberFormat="1" applyFont="1" applyFill="1" applyBorder="1" applyAlignment="1">
      <alignment horizontal="center" vertical="center" shrinkToFit="1"/>
    </xf>
    <xf numFmtId="0" fontId="3" fillId="16" borderId="2" xfId="0" applyFont="1" applyFill="1" applyBorder="1" applyAlignment="1">
      <alignment horizontal="center" vertical="center" shrinkToFit="1"/>
    </xf>
    <xf numFmtId="0" fontId="3" fillId="16" borderId="4" xfId="0" applyFont="1" applyFill="1" applyBorder="1" applyAlignment="1">
      <alignment horizontal="center" vertical="center" shrinkToFit="1"/>
    </xf>
    <xf numFmtId="0" fontId="6" fillId="0" borderId="37" xfId="0" applyFont="1" applyBorder="1" applyAlignment="1">
      <alignment horizontal="center" vertical="center" textRotation="255" wrapText="1" shrinkToFit="1"/>
    </xf>
    <xf numFmtId="0" fontId="6" fillId="0" borderId="42" xfId="0" applyFont="1" applyBorder="1" applyAlignment="1">
      <alignment horizontal="center" vertical="center" textRotation="255" wrapText="1" shrinkToFit="1"/>
    </xf>
    <xf numFmtId="0" fontId="6" fillId="0" borderId="13" xfId="0" applyFont="1" applyBorder="1" applyAlignment="1">
      <alignment horizontal="center" vertical="center" textRotation="255" wrapText="1" shrinkToFit="1"/>
    </xf>
    <xf numFmtId="0" fontId="3" fillId="0" borderId="9" xfId="0" applyFont="1" applyBorder="1" applyAlignment="1">
      <alignment horizontal="center" vertical="center" textRotation="255" wrapText="1" shrinkToFit="1"/>
    </xf>
    <xf numFmtId="182" fontId="3" fillId="0" borderId="88" xfId="2" applyNumberFormat="1" applyFont="1" applyFill="1" applyBorder="1" applyAlignment="1">
      <alignment horizontal="center" vertical="center" shrinkToFit="1"/>
    </xf>
    <xf numFmtId="182" fontId="3" fillId="0" borderId="28" xfId="2" applyNumberFormat="1" applyFont="1" applyFill="1" applyBorder="1" applyAlignment="1">
      <alignment horizontal="center" vertical="center" shrinkToFit="1"/>
    </xf>
    <xf numFmtId="0" fontId="3" fillId="0" borderId="2"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9" xfId="0" applyFont="1" applyBorder="1" applyAlignment="1">
      <alignment horizontal="center" vertical="center" shrinkToFit="1"/>
    </xf>
    <xf numFmtId="183" fontId="3" fillId="0" borderId="0" xfId="0" applyNumberFormat="1" applyFont="1" applyBorder="1" applyAlignment="1">
      <alignment horizontal="center" vertical="center" shrinkToFit="1"/>
    </xf>
    <xf numFmtId="0" fontId="8" fillId="0" borderId="9"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3" fillId="0" borderId="0" xfId="0" applyFont="1" applyBorder="1" applyAlignment="1">
      <alignment vertical="center" shrinkToFit="1"/>
    </xf>
    <xf numFmtId="0" fontId="3" fillId="0" borderId="0" xfId="0" applyFont="1" applyBorder="1" applyAlignment="1">
      <alignment horizontal="center" vertical="center" shrinkToFit="1"/>
    </xf>
    <xf numFmtId="0" fontId="0" fillId="0" borderId="7" xfId="0" applyBorder="1" applyAlignment="1" applyProtection="1">
      <alignment horizontal="left" vertical="center" wrapText="1"/>
    </xf>
    <xf numFmtId="0" fontId="21" fillId="0" borderId="0" xfId="0" applyFont="1" applyAlignment="1" applyProtection="1">
      <alignment horizontal="left"/>
    </xf>
    <xf numFmtId="0" fontId="21" fillId="0" borderId="0" xfId="0" applyFont="1" applyFill="1" applyBorder="1" applyAlignment="1" applyProtection="1">
      <alignment vertical="center"/>
    </xf>
    <xf numFmtId="0" fontId="21" fillId="0" borderId="0" xfId="0" applyFont="1" applyAlignment="1" applyProtection="1">
      <alignment vertical="center"/>
    </xf>
    <xf numFmtId="0" fontId="0" fillId="8" borderId="9" xfId="0" applyFont="1" applyFill="1" applyBorder="1" applyAlignment="1" applyProtection="1">
      <alignment horizontal="center" vertical="center" wrapText="1"/>
    </xf>
    <xf numFmtId="0" fontId="0" fillId="8" borderId="2" xfId="0" applyFont="1" applyFill="1" applyBorder="1" applyAlignment="1" applyProtection="1">
      <alignment horizontal="center" vertical="center" wrapText="1"/>
    </xf>
    <xf numFmtId="0" fontId="0" fillId="8" borderId="3" xfId="0" applyFont="1" applyFill="1" applyBorder="1" applyAlignment="1" applyProtection="1">
      <alignment horizontal="center" vertical="center" wrapText="1"/>
    </xf>
    <xf numFmtId="0" fontId="14" fillId="8" borderId="2" xfId="0" applyFont="1" applyFill="1" applyBorder="1" applyAlignment="1" applyProtection="1">
      <alignment horizontal="center" vertical="center" wrapText="1"/>
    </xf>
    <xf numFmtId="0" fontId="14" fillId="8" borderId="4" xfId="0" applyFont="1" applyFill="1" applyBorder="1" applyAlignment="1" applyProtection="1">
      <alignment horizontal="center" vertical="center" wrapText="1"/>
    </xf>
    <xf numFmtId="38" fontId="25" fillId="2" borderId="9" xfId="2" applyFont="1" applyFill="1" applyBorder="1" applyAlignment="1" applyProtection="1">
      <alignment vertical="center"/>
    </xf>
    <xf numFmtId="38" fontId="25" fillId="0" borderId="2" xfId="2" applyFont="1" applyFill="1" applyBorder="1" applyAlignment="1" applyProtection="1">
      <alignment horizontal="right" vertical="center"/>
    </xf>
    <xf numFmtId="38" fontId="25" fillId="0" borderId="4" xfId="2" applyFont="1" applyFill="1" applyBorder="1" applyAlignment="1" applyProtection="1">
      <alignment horizontal="right" vertical="center"/>
    </xf>
    <xf numFmtId="0" fontId="15" fillId="10" borderId="2" xfId="0" applyFont="1" applyFill="1" applyBorder="1" applyAlignment="1" applyProtection="1">
      <alignment horizontal="center" vertical="center" wrapText="1"/>
    </xf>
    <xf numFmtId="0" fontId="15" fillId="10" borderId="4" xfId="0" applyFont="1" applyFill="1" applyBorder="1" applyAlignment="1" applyProtection="1">
      <alignment horizontal="center" vertical="center" wrapText="1"/>
    </xf>
    <xf numFmtId="0" fontId="67" fillId="0" borderId="0" xfId="0" applyFont="1" applyAlignment="1" applyProtection="1">
      <alignment horizontal="left" vertical="center"/>
    </xf>
    <xf numFmtId="0" fontId="13" fillId="4" borderId="0" xfId="0" applyFont="1" applyFill="1" applyAlignment="1" applyProtection="1">
      <alignment horizontal="center" vertical="center"/>
      <protection locked="0"/>
    </xf>
    <xf numFmtId="0" fontId="0" fillId="5" borderId="18" xfId="0" applyFill="1" applyBorder="1" applyAlignment="1" applyProtection="1">
      <alignment horizontal="center" vertical="center"/>
    </xf>
    <xf numFmtId="0" fontId="0" fillId="0" borderId="24" xfId="0" applyBorder="1" applyAlignment="1" applyProtection="1">
      <alignment horizontal="center" vertical="center"/>
    </xf>
    <xf numFmtId="0" fontId="14" fillId="5" borderId="19"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14" fillId="5" borderId="20" xfId="0" applyFont="1" applyFill="1" applyBorder="1" applyAlignment="1" applyProtection="1">
      <alignment horizontal="center" vertical="center" wrapText="1"/>
    </xf>
    <xf numFmtId="0" fontId="14" fillId="5" borderId="21"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0" fillId="0" borderId="28" xfId="0" applyBorder="1" applyAlignment="1" applyProtection="1">
      <alignment horizontal="center" vertical="center" wrapText="1"/>
    </xf>
    <xf numFmtId="0" fontId="14" fillId="9" borderId="19" xfId="0" applyFont="1" applyFill="1" applyBorder="1" applyAlignment="1" applyProtection="1">
      <alignment horizontal="center" vertical="center" wrapText="1"/>
    </xf>
    <xf numFmtId="0" fontId="0" fillId="9" borderId="13" xfId="0" applyFill="1" applyBorder="1" applyAlignment="1" applyProtection="1">
      <alignment horizontal="center" vertical="center" wrapText="1"/>
    </xf>
    <xf numFmtId="0" fontId="16" fillId="0" borderId="0" xfId="0" applyFont="1" applyAlignment="1" applyProtection="1">
      <alignment horizontal="left" vertical="center" shrinkToFit="1"/>
    </xf>
    <xf numFmtId="0" fontId="18" fillId="4" borderId="0" xfId="0" applyFont="1" applyFill="1" applyAlignment="1" applyProtection="1">
      <alignment horizontal="center"/>
      <protection locked="0"/>
    </xf>
    <xf numFmtId="0" fontId="19" fillId="5" borderId="14" xfId="0" applyFont="1" applyFill="1" applyBorder="1" applyAlignment="1" applyProtection="1">
      <alignment horizontal="left" vertical="center" shrinkToFit="1"/>
    </xf>
    <xf numFmtId="0" fontId="19" fillId="5" borderId="15" xfId="0" applyFont="1" applyFill="1" applyBorder="1" applyAlignment="1" applyProtection="1">
      <alignment horizontal="left" vertical="center" shrinkToFit="1"/>
    </xf>
    <xf numFmtId="38" fontId="20" fillId="0" borderId="15" xfId="0" applyNumberFormat="1" applyFont="1" applyBorder="1" applyAlignment="1" applyProtection="1">
      <alignment horizontal="right" vertical="center"/>
    </xf>
    <xf numFmtId="0" fontId="20" fillId="0" borderId="15" xfId="0" applyFont="1" applyBorder="1" applyAlignment="1" applyProtection="1">
      <alignment horizontal="right" vertical="center"/>
    </xf>
    <xf numFmtId="0" fontId="24" fillId="0" borderId="0" xfId="0" applyFont="1" applyFill="1" applyBorder="1" applyAlignment="1" applyProtection="1">
      <alignment vertical="center"/>
    </xf>
    <xf numFmtId="0" fontId="0" fillId="0" borderId="0" xfId="0" applyBorder="1" applyAlignment="1" applyProtection="1"/>
    <xf numFmtId="0" fontId="22" fillId="8" borderId="9" xfId="0" applyFont="1" applyFill="1" applyBorder="1" applyAlignment="1" applyProtection="1">
      <alignment horizontal="center" vertical="center" wrapText="1"/>
    </xf>
    <xf numFmtId="38" fontId="25" fillId="0" borderId="2" xfId="0" applyNumberFormat="1" applyFont="1" applyBorder="1" applyAlignment="1" applyProtection="1">
      <alignment vertical="center" wrapText="1"/>
    </xf>
    <xf numFmtId="0" fontId="25" fillId="0" borderId="4" xfId="0" applyFont="1" applyBorder="1" applyAlignment="1" applyProtection="1">
      <alignment vertical="center" wrapText="1"/>
    </xf>
    <xf numFmtId="0" fontId="0" fillId="0" borderId="0" xfId="0" applyAlignment="1" applyProtection="1">
      <alignment horizontal="left" vertical="center" wrapText="1"/>
    </xf>
    <xf numFmtId="0" fontId="0" fillId="8" borderId="9" xfId="0" applyFill="1" applyBorder="1" applyAlignment="1" applyProtection="1">
      <alignment horizontal="center" vertical="center"/>
    </xf>
    <xf numFmtId="38" fontId="25" fillId="0" borderId="9" xfId="0" applyNumberFormat="1" applyFont="1" applyBorder="1" applyAlignment="1" applyProtection="1">
      <alignment horizontal="right" vertical="center"/>
    </xf>
    <xf numFmtId="0" fontId="25" fillId="0" borderId="9" xfId="0" applyFont="1" applyBorder="1" applyAlignment="1" applyProtection="1">
      <alignment horizontal="right" vertical="center"/>
    </xf>
    <xf numFmtId="13" fontId="0" fillId="2" borderId="9" xfId="0" applyNumberFormat="1" applyFill="1" applyBorder="1" applyAlignment="1" applyProtection="1">
      <alignment horizontal="center" vertical="center"/>
      <protection locked="0"/>
    </xf>
    <xf numFmtId="0" fontId="3" fillId="0" borderId="4" xfId="0" applyFont="1" applyFill="1" applyBorder="1" applyAlignment="1" applyProtection="1">
      <alignment horizontal="center"/>
      <protection locked="0"/>
    </xf>
    <xf numFmtId="0" fontId="0" fillId="0" borderId="9" xfId="0" applyBorder="1" applyAlignment="1">
      <alignment horizontal="center"/>
    </xf>
  </cellXfs>
  <cellStyles count="47">
    <cellStyle name="パーセント 2" xfId="1" xr:uid="{00000000-0005-0000-0000-000000000000}"/>
    <cellStyle name="桁区切り 2" xfId="2" xr:uid="{00000000-0005-0000-0000-000002000000}"/>
    <cellStyle name="桁区切り 2 2" xfId="3" xr:uid="{00000000-0005-0000-0000-000003000000}"/>
    <cellStyle name="桁区切り 2 3" xfId="46" xr:uid="{AEE34CDB-7BB1-4C54-B880-D8A5412CC7E2}"/>
    <cellStyle name="桁区切り 3" xfId="4" xr:uid="{00000000-0005-0000-0000-000004000000}"/>
    <cellStyle name="桁区切り 3 2" xfId="45" xr:uid="{00000000-0005-0000-0000-000005000000}"/>
    <cellStyle name="桁区切り 4" xfId="5" xr:uid="{00000000-0005-0000-0000-000006000000}"/>
    <cellStyle name="桁区切り 4 2" xfId="6" xr:uid="{00000000-0005-0000-0000-000007000000}"/>
    <cellStyle name="桁区切り 5" xfId="7" xr:uid="{00000000-0005-0000-0000-000008000000}"/>
    <cellStyle name="桁区切り 6" xfId="8" xr:uid="{00000000-0005-0000-0000-000009000000}"/>
    <cellStyle name="桁区切り 7" xfId="43" xr:uid="{00000000-0005-0000-0000-00000A000000}"/>
    <cellStyle name="通貨 2" xfId="9" xr:uid="{00000000-0005-0000-0000-00000B000000}"/>
    <cellStyle name="標準" xfId="0" builtinId="0"/>
    <cellStyle name="標準 10" xfId="10" xr:uid="{00000000-0005-0000-0000-00000D000000}"/>
    <cellStyle name="標準 10 2" xfId="11" xr:uid="{00000000-0005-0000-0000-00000E000000}"/>
    <cellStyle name="標準 11" xfId="12" xr:uid="{00000000-0005-0000-0000-00000F000000}"/>
    <cellStyle name="標準 12" xfId="13" xr:uid="{00000000-0005-0000-0000-000010000000}"/>
    <cellStyle name="標準 13" xfId="14" xr:uid="{00000000-0005-0000-0000-000011000000}"/>
    <cellStyle name="標準 14" xfId="15" xr:uid="{00000000-0005-0000-0000-000012000000}"/>
    <cellStyle name="標準 15" xfId="16" xr:uid="{00000000-0005-0000-0000-000013000000}"/>
    <cellStyle name="標準 16" xfId="17" xr:uid="{00000000-0005-0000-0000-000014000000}"/>
    <cellStyle name="標準 17" xfId="18" xr:uid="{00000000-0005-0000-0000-000015000000}"/>
    <cellStyle name="標準 18" xfId="19" xr:uid="{00000000-0005-0000-0000-000016000000}"/>
    <cellStyle name="標準 19" xfId="20" xr:uid="{00000000-0005-0000-0000-000017000000}"/>
    <cellStyle name="標準 2" xfId="21" xr:uid="{00000000-0005-0000-0000-000018000000}"/>
    <cellStyle name="標準 2 2" xfId="38" xr:uid="{00000000-0005-0000-0000-000019000000}"/>
    <cellStyle name="標準 2 2 2" xfId="39" xr:uid="{00000000-0005-0000-0000-00001A000000}"/>
    <cellStyle name="標準 2 3" xfId="40" xr:uid="{00000000-0005-0000-0000-00001B000000}"/>
    <cellStyle name="標準 20" xfId="22" xr:uid="{00000000-0005-0000-0000-00001C000000}"/>
    <cellStyle name="標準 21" xfId="23" xr:uid="{00000000-0005-0000-0000-00001D000000}"/>
    <cellStyle name="標準 22" xfId="24" xr:uid="{00000000-0005-0000-0000-00001E000000}"/>
    <cellStyle name="標準 23" xfId="25" xr:uid="{00000000-0005-0000-0000-00001F000000}"/>
    <cellStyle name="標準 24" xfId="26" xr:uid="{00000000-0005-0000-0000-000020000000}"/>
    <cellStyle name="標準 25" xfId="27" xr:uid="{00000000-0005-0000-0000-000021000000}"/>
    <cellStyle name="標準 26" xfId="28" xr:uid="{00000000-0005-0000-0000-000022000000}"/>
    <cellStyle name="標準 27" xfId="29" xr:uid="{00000000-0005-0000-0000-000023000000}"/>
    <cellStyle name="標準 28" xfId="41" xr:uid="{00000000-0005-0000-0000-000024000000}"/>
    <cellStyle name="標準 3" xfId="30" xr:uid="{00000000-0005-0000-0000-000025000000}"/>
    <cellStyle name="標準 3 2" xfId="37" xr:uid="{00000000-0005-0000-0000-000026000000}"/>
    <cellStyle name="標準 4" xfId="31" xr:uid="{00000000-0005-0000-0000-000027000000}"/>
    <cellStyle name="標準 4 2" xfId="42" xr:uid="{00000000-0005-0000-0000-000028000000}"/>
    <cellStyle name="標準 5" xfId="32" xr:uid="{00000000-0005-0000-0000-000029000000}"/>
    <cellStyle name="標準 6" xfId="33" xr:uid="{00000000-0005-0000-0000-00002A000000}"/>
    <cellStyle name="標準 7" xfId="34" xr:uid="{00000000-0005-0000-0000-00002B000000}"/>
    <cellStyle name="標準 8" xfId="35" xr:uid="{00000000-0005-0000-0000-00002C000000}"/>
    <cellStyle name="標準 9" xfId="36" xr:uid="{00000000-0005-0000-0000-00002D000000}"/>
    <cellStyle name="標準_13様式" xfId="44" xr:uid="{00000000-0005-0000-0000-00002E000000}"/>
  </cellStyles>
  <dxfs count="0"/>
  <tableStyles count="0" defaultTableStyle="TableStyleMedium2" defaultPivotStyle="PivotStyleLight16"/>
  <colors>
    <mruColors>
      <color rgb="FFFFFF99"/>
      <color rgb="FFFF5050"/>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0</xdr:colOff>
      <xdr:row>22</xdr:row>
      <xdr:rowOff>9525</xdr:rowOff>
    </xdr:from>
    <xdr:to>
      <xdr:col>10</xdr:col>
      <xdr:colOff>9525</xdr:colOff>
      <xdr:row>24</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762000" y="3792311"/>
          <a:ext cx="1152525"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10</xdr:col>
      <xdr:colOff>0</xdr:colOff>
      <xdr:row>32</xdr:row>
      <xdr:rowOff>0</xdr:rowOff>
    </xdr:to>
    <xdr:sp macro="" textlink="">
      <xdr:nvSpPr>
        <xdr:cNvPr id="5" name="Line 6">
          <a:extLst>
            <a:ext uri="{FF2B5EF4-FFF2-40B4-BE49-F238E27FC236}">
              <a16:creationId xmlns:a16="http://schemas.microsoft.com/office/drawing/2014/main" id="{00000000-0008-0000-0100-000005000000}"/>
            </a:ext>
          </a:extLst>
        </xdr:cNvPr>
        <xdr:cNvSpPr>
          <a:spLocks noChangeShapeType="1"/>
        </xdr:cNvSpPr>
      </xdr:nvSpPr>
      <xdr:spPr bwMode="auto">
        <a:xfrm>
          <a:off x="762000" y="8324850"/>
          <a:ext cx="114300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592455</xdr:colOff>
      <xdr:row>3</xdr:row>
      <xdr:rowOff>268604</xdr:rowOff>
    </xdr:from>
    <xdr:to>
      <xdr:col>12</xdr:col>
      <xdr:colOff>531495</xdr:colOff>
      <xdr:row>16</xdr:row>
      <xdr:rowOff>83820</xdr:rowOff>
    </xdr:to>
    <xdr:sp macro="" textlink="">
      <xdr:nvSpPr>
        <xdr:cNvPr id="2" name="角丸四角形吹き出し 4">
          <a:extLst>
            <a:ext uri="{FF2B5EF4-FFF2-40B4-BE49-F238E27FC236}">
              <a16:creationId xmlns:a16="http://schemas.microsoft.com/office/drawing/2014/main" id="{2041E91A-8CD6-4A61-B35F-86F8CB74F073}"/>
            </a:ext>
          </a:extLst>
        </xdr:cNvPr>
        <xdr:cNvSpPr/>
      </xdr:nvSpPr>
      <xdr:spPr>
        <a:xfrm>
          <a:off x="7364730" y="868679"/>
          <a:ext cx="3749040" cy="3310891"/>
        </a:xfrm>
        <a:prstGeom prst="wedgeRoundRectCallout">
          <a:avLst>
            <a:gd name="adj1" fmla="val -10660"/>
            <a:gd name="adj2" fmla="val 22351"/>
            <a:gd name="adj3" fmla="val 16667"/>
          </a:avLst>
        </a:prstGeom>
        <a:solidFill>
          <a:schemeClr val="accent5">
            <a:lumMod val="20000"/>
            <a:lumOff val="80000"/>
          </a:schemeClr>
        </a:solid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黄色のセルに月額の賃借（敷金・共益費除く）をいれて、対象または対象外の算定をしてください。</a:t>
          </a:r>
          <a:endParaRPr kumimoji="1" lang="en-US" altLang="ja-JP" sz="1800">
            <a:solidFill>
              <a:schemeClr val="tx1"/>
            </a:solidFill>
          </a:endParaRPr>
        </a:p>
        <a:p>
          <a:pPr algn="l"/>
          <a:endParaRPr kumimoji="1" lang="en-US" altLang="ja-JP" sz="1800">
            <a:solidFill>
              <a:schemeClr val="tx1"/>
            </a:solidFill>
          </a:endParaRPr>
        </a:p>
        <a:p>
          <a:pPr algn="l"/>
          <a:r>
            <a:rPr kumimoji="1" lang="ja-JP" altLang="en-US" sz="1800">
              <a:solidFill>
                <a:schemeClr val="tx1"/>
              </a:solidFill>
            </a:rPr>
            <a:t>対象の場合は、別シート「附則第</a:t>
          </a:r>
          <a:r>
            <a:rPr kumimoji="1" lang="en-US" altLang="ja-JP" sz="1800">
              <a:solidFill>
                <a:schemeClr val="tx1"/>
              </a:solidFill>
            </a:rPr>
            <a:t>2</a:t>
          </a:r>
          <a:r>
            <a:rPr kumimoji="1" lang="ja-JP" altLang="en-US" sz="1800">
              <a:solidFill>
                <a:schemeClr val="tx1"/>
              </a:solidFill>
            </a:rPr>
            <a:t>条に定める加算内訳書</a:t>
          </a:r>
          <a:r>
            <a:rPr kumimoji="1" lang="en-US" altLang="ja-JP" sz="1800">
              <a:solidFill>
                <a:schemeClr val="tx1"/>
              </a:solidFill>
            </a:rPr>
            <a:t>(6</a:t>
          </a:r>
          <a:r>
            <a:rPr kumimoji="1" lang="ja-JP" altLang="en-US" sz="1800">
              <a:solidFill>
                <a:schemeClr val="tx1"/>
              </a:solidFill>
            </a:rPr>
            <a:t>年目以降</a:t>
          </a:r>
          <a:r>
            <a:rPr kumimoji="1" lang="en-US" altLang="ja-JP" sz="1800">
              <a:solidFill>
                <a:schemeClr val="tx1"/>
              </a:solidFill>
            </a:rPr>
            <a:t>)</a:t>
          </a:r>
          <a:r>
            <a:rPr kumimoji="1" lang="ja-JP" altLang="en-US" sz="1800">
              <a:solidFill>
                <a:schemeClr val="tx1"/>
              </a:solidFill>
            </a:rPr>
            <a:t>」を作成ください。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560070</xdr:colOff>
      <xdr:row>0</xdr:row>
      <xdr:rowOff>304801</xdr:rowOff>
    </xdr:from>
    <xdr:to>
      <xdr:col>14</xdr:col>
      <xdr:colOff>592455</xdr:colOff>
      <xdr:row>6</xdr:row>
      <xdr:rowOff>323851</xdr:rowOff>
    </xdr:to>
    <xdr:sp macro="" textlink="">
      <xdr:nvSpPr>
        <xdr:cNvPr id="2" name="角丸四角形吹き出し 4">
          <a:extLst>
            <a:ext uri="{FF2B5EF4-FFF2-40B4-BE49-F238E27FC236}">
              <a16:creationId xmlns:a16="http://schemas.microsoft.com/office/drawing/2014/main" id="{DC8A21C2-F731-47DE-BA2F-5E8BBC3AD27E}"/>
            </a:ext>
          </a:extLst>
        </xdr:cNvPr>
        <xdr:cNvSpPr/>
      </xdr:nvSpPr>
      <xdr:spPr>
        <a:xfrm>
          <a:off x="7303770" y="304801"/>
          <a:ext cx="3747135" cy="1638300"/>
        </a:xfrm>
        <a:prstGeom prst="wedgeRoundRectCallout">
          <a:avLst>
            <a:gd name="adj1" fmla="val -10660"/>
            <a:gd name="adj2" fmla="val 22351"/>
            <a:gd name="adj3" fmla="val 16667"/>
          </a:avLst>
        </a:prstGeom>
        <a:solidFill>
          <a:schemeClr val="accent5">
            <a:lumMod val="20000"/>
            <a:lumOff val="80000"/>
          </a:schemeClr>
        </a:solid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chemeClr val="tx1"/>
              </a:solidFill>
            </a:rPr>
            <a:t>6</a:t>
          </a:r>
          <a:r>
            <a:rPr kumimoji="1" lang="ja-JP" altLang="en-US" sz="1800">
              <a:solidFill>
                <a:schemeClr val="tx1"/>
              </a:solidFill>
            </a:rPr>
            <a:t>年目以降 対象確認シートで「該当」の場合は、開設年数および補助対象月数割合をいれてください。</a:t>
          </a:r>
        </a:p>
        <a:p>
          <a:pPr algn="l"/>
          <a:endParaRPr kumimoji="1" lang="ja-JP" altLang="en-US" sz="18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262890</xdr:colOff>
      <xdr:row>27</xdr:row>
      <xdr:rowOff>171450</xdr:rowOff>
    </xdr:from>
    <xdr:to>
      <xdr:col>35</xdr:col>
      <xdr:colOff>310515</xdr:colOff>
      <xdr:row>32</xdr:row>
      <xdr:rowOff>171450</xdr:rowOff>
    </xdr:to>
    <xdr:sp macro="" textlink="">
      <xdr:nvSpPr>
        <xdr:cNvPr id="3" name="AutoShape 4">
          <a:extLst>
            <a:ext uri="{FF2B5EF4-FFF2-40B4-BE49-F238E27FC236}">
              <a16:creationId xmlns:a16="http://schemas.microsoft.com/office/drawing/2014/main" id="{A865E8B1-9AEC-4D56-9EA8-E9D79C5F9B8A}"/>
            </a:ext>
          </a:extLst>
        </xdr:cNvPr>
        <xdr:cNvSpPr>
          <a:spLocks noChangeArrowheads="1"/>
        </xdr:cNvSpPr>
      </xdr:nvSpPr>
      <xdr:spPr bwMode="auto">
        <a:xfrm>
          <a:off x="3806190" y="4895850"/>
          <a:ext cx="3257550" cy="952500"/>
        </a:xfrm>
        <a:prstGeom prst="wedgeRoundRectCallout">
          <a:avLst>
            <a:gd name="adj1" fmla="val -47088"/>
            <a:gd name="adj2" fmla="val -83333"/>
            <a:gd name="adj3" fmla="val 16667"/>
          </a:avLst>
        </a:prstGeom>
        <a:solidFill>
          <a:schemeClr val="accent5">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世田谷区認証保育所運営費補助金決定通知書の右上に記載された文書番号と日付を記載してください。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２度目の変更を行う場合は、変更承認書の右上に記載された文書番号と日付を記載してください。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22</xdr:row>
      <xdr:rowOff>9525</xdr:rowOff>
    </xdr:from>
    <xdr:to>
      <xdr:col>10</xdr:col>
      <xdr:colOff>9525</xdr:colOff>
      <xdr:row>24</xdr:row>
      <xdr:rowOff>0</xdr:rowOff>
    </xdr:to>
    <xdr:sp macro="" textlink="">
      <xdr:nvSpPr>
        <xdr:cNvPr id="2" name="Line 4">
          <a:extLst>
            <a:ext uri="{FF2B5EF4-FFF2-40B4-BE49-F238E27FC236}">
              <a16:creationId xmlns:a16="http://schemas.microsoft.com/office/drawing/2014/main" id="{A198FBBE-1DE7-4462-9926-916129CB14E9}"/>
            </a:ext>
          </a:extLst>
        </xdr:cNvPr>
        <xdr:cNvSpPr>
          <a:spLocks noChangeShapeType="1"/>
        </xdr:cNvSpPr>
      </xdr:nvSpPr>
      <xdr:spPr bwMode="auto">
        <a:xfrm>
          <a:off x="685800" y="3249930"/>
          <a:ext cx="1040130" cy="36957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10</xdr:col>
      <xdr:colOff>0</xdr:colOff>
      <xdr:row>32</xdr:row>
      <xdr:rowOff>0</xdr:rowOff>
    </xdr:to>
    <xdr:sp macro="" textlink="">
      <xdr:nvSpPr>
        <xdr:cNvPr id="3" name="Line 6">
          <a:extLst>
            <a:ext uri="{FF2B5EF4-FFF2-40B4-BE49-F238E27FC236}">
              <a16:creationId xmlns:a16="http://schemas.microsoft.com/office/drawing/2014/main" id="{A7D08615-DEFC-4008-8520-1002E6F8CABE}"/>
            </a:ext>
          </a:extLst>
        </xdr:cNvPr>
        <xdr:cNvSpPr>
          <a:spLocks noChangeShapeType="1"/>
        </xdr:cNvSpPr>
      </xdr:nvSpPr>
      <xdr:spPr bwMode="auto">
        <a:xfrm>
          <a:off x="685800" y="5372100"/>
          <a:ext cx="10287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19050</xdr:colOff>
      <xdr:row>4</xdr:row>
      <xdr:rowOff>91441</xdr:rowOff>
    </xdr:from>
    <xdr:to>
      <xdr:col>37</xdr:col>
      <xdr:colOff>209550</xdr:colOff>
      <xdr:row>10</xdr:row>
      <xdr:rowOff>53341</xdr:rowOff>
    </xdr:to>
    <xdr:sp macro="" textlink="">
      <xdr:nvSpPr>
        <xdr:cNvPr id="4" name="角丸四角形吹き出し 4">
          <a:extLst>
            <a:ext uri="{FF2B5EF4-FFF2-40B4-BE49-F238E27FC236}">
              <a16:creationId xmlns:a16="http://schemas.microsoft.com/office/drawing/2014/main" id="{C27970EC-3923-45D1-B176-ACC89980BA5C}"/>
            </a:ext>
          </a:extLst>
        </xdr:cNvPr>
        <xdr:cNvSpPr/>
      </xdr:nvSpPr>
      <xdr:spPr>
        <a:xfrm>
          <a:off x="5553075" y="853441"/>
          <a:ext cx="1866900" cy="952500"/>
        </a:xfrm>
        <a:prstGeom prst="wedgeRoundRectCallout">
          <a:avLst>
            <a:gd name="adj1" fmla="val -80487"/>
            <a:gd name="adj2" fmla="val 45351"/>
            <a:gd name="adj3" fmla="val 16667"/>
          </a:avLst>
        </a:prstGeom>
        <a:solidFill>
          <a:schemeClr val="accent5">
            <a:lumMod val="20000"/>
            <a:lumOff val="80000"/>
          </a:schemeClr>
        </a:solid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交付申請及び直近の変更申請で承認を受けている、交付決定額を手入力してください。</a:t>
          </a:r>
          <a:endParaRPr lang="ja-JP" altLang="ja-JP" sz="1000">
            <a:solidFill>
              <a:schemeClr val="tx1"/>
            </a:solidFill>
            <a:effectLst/>
          </a:endParaRPr>
        </a:p>
        <a:p>
          <a:pPr algn="l"/>
          <a:endParaRPr kumimoji="1" lang="ja-JP" altLang="en-US" sz="1000">
            <a:solidFill>
              <a:schemeClr val="tx1"/>
            </a:solidFill>
          </a:endParaRPr>
        </a:p>
      </xdr:txBody>
    </xdr:sp>
    <xdr:clientData/>
  </xdr:twoCellAnchor>
  <xdr:twoCellAnchor>
    <xdr:from>
      <xdr:col>27</xdr:col>
      <xdr:colOff>47625</xdr:colOff>
      <xdr:row>12</xdr:row>
      <xdr:rowOff>76200</xdr:rowOff>
    </xdr:from>
    <xdr:to>
      <xdr:col>38</xdr:col>
      <xdr:colOff>144781</xdr:colOff>
      <xdr:row>19</xdr:row>
      <xdr:rowOff>124265</xdr:rowOff>
    </xdr:to>
    <xdr:sp macro="" textlink="">
      <xdr:nvSpPr>
        <xdr:cNvPr id="5" name="角丸四角形吹き出し 10">
          <a:extLst>
            <a:ext uri="{FF2B5EF4-FFF2-40B4-BE49-F238E27FC236}">
              <a16:creationId xmlns:a16="http://schemas.microsoft.com/office/drawing/2014/main" id="{625B6904-8ADE-47EF-907F-391BFEEED0D3}"/>
            </a:ext>
          </a:extLst>
        </xdr:cNvPr>
        <xdr:cNvSpPr/>
      </xdr:nvSpPr>
      <xdr:spPr>
        <a:xfrm>
          <a:off x="5410200" y="2133600"/>
          <a:ext cx="2287906" cy="733865"/>
        </a:xfrm>
        <a:prstGeom prst="wedgeRoundRectCallout">
          <a:avLst>
            <a:gd name="adj1" fmla="val 29794"/>
            <a:gd name="adj2" fmla="val 83684"/>
            <a:gd name="adj3" fmla="val 16667"/>
          </a:avLst>
        </a:prstGeom>
        <a:solidFill>
          <a:schemeClr val="accent5">
            <a:lumMod val="20000"/>
            <a:lumOff val="80000"/>
          </a:schemeClr>
        </a:solid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技能・経験に着目した加算額算定に用いる年齢別配置基準職員数の合計を入力してください。</a:t>
          </a:r>
        </a:p>
      </xdr:txBody>
    </xdr:sp>
    <xdr:clientData/>
  </xdr:twoCellAnchor>
  <xdr:twoCellAnchor>
    <xdr:from>
      <xdr:col>10</xdr:col>
      <xdr:colOff>0</xdr:colOff>
      <xdr:row>32</xdr:row>
      <xdr:rowOff>0</xdr:rowOff>
    </xdr:from>
    <xdr:to>
      <xdr:col>15</xdr:col>
      <xdr:colOff>43815</xdr:colOff>
      <xdr:row>33</xdr:row>
      <xdr:rowOff>339089</xdr:rowOff>
    </xdr:to>
    <xdr:sp macro="" textlink="">
      <xdr:nvSpPr>
        <xdr:cNvPr id="7" name="角丸四角形吹き出し 5">
          <a:extLst>
            <a:ext uri="{FF2B5EF4-FFF2-40B4-BE49-F238E27FC236}">
              <a16:creationId xmlns:a16="http://schemas.microsoft.com/office/drawing/2014/main" id="{C983B37E-7CBB-4943-A2DB-035BB44462ED}"/>
            </a:ext>
          </a:extLst>
        </xdr:cNvPr>
        <xdr:cNvSpPr/>
      </xdr:nvSpPr>
      <xdr:spPr>
        <a:xfrm>
          <a:off x="1714500" y="5753100"/>
          <a:ext cx="1320165" cy="701039"/>
        </a:xfrm>
        <a:prstGeom prst="wedgeRoundRectCallout">
          <a:avLst>
            <a:gd name="adj1" fmla="val -26469"/>
            <a:gd name="adj2" fmla="val 75063"/>
            <a:gd name="adj3" fmla="val 16667"/>
          </a:avLst>
        </a:prstGeom>
        <a:solidFill>
          <a:schemeClr val="accent5">
            <a:lumMod val="20000"/>
            <a:lumOff val="80000"/>
          </a:schemeClr>
        </a:solid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プルダウンメニューから該当する方に○選んで下さい。</a:t>
          </a:r>
        </a:p>
      </xdr:txBody>
    </xdr:sp>
    <xdr:clientData/>
  </xdr:twoCellAnchor>
  <xdr:twoCellAnchor>
    <xdr:from>
      <xdr:col>42</xdr:col>
      <xdr:colOff>491490</xdr:colOff>
      <xdr:row>7</xdr:row>
      <xdr:rowOff>133349</xdr:rowOff>
    </xdr:from>
    <xdr:to>
      <xdr:col>59</xdr:col>
      <xdr:colOff>66675</xdr:colOff>
      <xdr:row>18</xdr:row>
      <xdr:rowOff>66674</xdr:rowOff>
    </xdr:to>
    <xdr:sp macro="" textlink="">
      <xdr:nvSpPr>
        <xdr:cNvPr id="8" name="角丸四角形吹き出し 4">
          <a:extLst>
            <a:ext uri="{FF2B5EF4-FFF2-40B4-BE49-F238E27FC236}">
              <a16:creationId xmlns:a16="http://schemas.microsoft.com/office/drawing/2014/main" id="{3D5EF894-6503-4E75-AE3F-87A3D5E18AF4}"/>
            </a:ext>
          </a:extLst>
        </xdr:cNvPr>
        <xdr:cNvSpPr/>
      </xdr:nvSpPr>
      <xdr:spPr>
        <a:xfrm>
          <a:off x="8997315" y="1390649"/>
          <a:ext cx="3756660" cy="1304925"/>
        </a:xfrm>
        <a:prstGeom prst="wedgeRoundRectCallout">
          <a:avLst>
            <a:gd name="adj1" fmla="val -10660"/>
            <a:gd name="adj2" fmla="val 22351"/>
            <a:gd name="adj3" fmla="val 16667"/>
          </a:avLst>
        </a:prstGeom>
        <a:solidFill>
          <a:schemeClr val="accent5">
            <a:lumMod val="20000"/>
            <a:lumOff val="80000"/>
          </a:schemeClr>
        </a:solid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色付きのセルへ入力ください。</a:t>
          </a:r>
          <a:endParaRPr kumimoji="1" lang="en-US" altLang="ja-JP" sz="1800">
            <a:solidFill>
              <a:schemeClr val="tx1"/>
            </a:solidFill>
          </a:endParaRPr>
        </a:p>
        <a:p>
          <a:pPr algn="l"/>
          <a:r>
            <a:rPr kumimoji="1" lang="ja-JP" altLang="en-US" sz="1800">
              <a:solidFill>
                <a:schemeClr val="tx1"/>
              </a:solidFill>
            </a:rPr>
            <a:t>それ以外の箇所は、別シートの入力で自動反映されます。</a:t>
          </a:r>
        </a:p>
      </xdr:txBody>
    </xdr:sp>
    <xdr:clientData/>
  </xdr:twoCellAnchor>
  <xdr:twoCellAnchor>
    <xdr:from>
      <xdr:col>25</xdr:col>
      <xdr:colOff>85725</xdr:colOff>
      <xdr:row>48</xdr:row>
      <xdr:rowOff>0</xdr:rowOff>
    </xdr:from>
    <xdr:to>
      <xdr:col>29</xdr:col>
      <xdr:colOff>268605</xdr:colOff>
      <xdr:row>50</xdr:row>
      <xdr:rowOff>38100</xdr:rowOff>
    </xdr:to>
    <xdr:sp macro="" textlink="">
      <xdr:nvSpPr>
        <xdr:cNvPr id="9" name="角丸四角形吹き出し 5">
          <a:extLst>
            <a:ext uri="{FF2B5EF4-FFF2-40B4-BE49-F238E27FC236}">
              <a16:creationId xmlns:a16="http://schemas.microsoft.com/office/drawing/2014/main" id="{13715086-F527-4961-8FF3-D104E1D2D641}"/>
            </a:ext>
          </a:extLst>
        </xdr:cNvPr>
        <xdr:cNvSpPr/>
      </xdr:nvSpPr>
      <xdr:spPr>
        <a:xfrm>
          <a:off x="5105400" y="9277350"/>
          <a:ext cx="868680" cy="419100"/>
        </a:xfrm>
        <a:prstGeom prst="wedgeRoundRectCallout">
          <a:avLst>
            <a:gd name="adj1" fmla="val -102618"/>
            <a:gd name="adj2" fmla="val -85700"/>
            <a:gd name="adj3" fmla="val 16667"/>
          </a:avLst>
        </a:prstGeom>
        <a:solidFill>
          <a:schemeClr val="accent5">
            <a:lumMod val="20000"/>
            <a:lumOff val="80000"/>
          </a:schemeClr>
        </a:solid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該当園のみ。</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119925</xdr:colOff>
      <xdr:row>4</xdr:row>
      <xdr:rowOff>177209</xdr:rowOff>
    </xdr:from>
    <xdr:to>
      <xdr:col>16</xdr:col>
      <xdr:colOff>212119</xdr:colOff>
      <xdr:row>11</xdr:row>
      <xdr:rowOff>154615</xdr:rowOff>
    </xdr:to>
    <xdr:sp macro="" textlink="">
      <xdr:nvSpPr>
        <xdr:cNvPr id="2" name="角丸四角形吹き出し 4">
          <a:extLst>
            <a:ext uri="{FF2B5EF4-FFF2-40B4-BE49-F238E27FC236}">
              <a16:creationId xmlns:a16="http://schemas.microsoft.com/office/drawing/2014/main" id="{9CCFFA70-DC18-4C2A-BF92-CF097BCB0565}"/>
            </a:ext>
          </a:extLst>
        </xdr:cNvPr>
        <xdr:cNvSpPr/>
      </xdr:nvSpPr>
      <xdr:spPr>
        <a:xfrm>
          <a:off x="7064315" y="886046"/>
          <a:ext cx="3747135" cy="1295400"/>
        </a:xfrm>
        <a:prstGeom prst="wedgeRoundRectCallout">
          <a:avLst>
            <a:gd name="adj1" fmla="val -10660"/>
            <a:gd name="adj2" fmla="val 22351"/>
            <a:gd name="adj3" fmla="val 16667"/>
          </a:avLst>
        </a:prstGeom>
        <a:solidFill>
          <a:schemeClr val="accent5">
            <a:lumMod val="20000"/>
            <a:lumOff val="80000"/>
          </a:schemeClr>
        </a:solid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色付きのセルへ入力ください。</a:t>
          </a:r>
          <a:endParaRPr kumimoji="1" lang="en-US" altLang="ja-JP" sz="1800">
            <a:solidFill>
              <a:schemeClr val="tx1"/>
            </a:solidFill>
          </a:endParaRPr>
        </a:p>
        <a:p>
          <a:pPr algn="l"/>
          <a:r>
            <a:rPr kumimoji="1" lang="ja-JP" altLang="en-US" sz="1800">
              <a:solidFill>
                <a:schemeClr val="tx1"/>
              </a:solidFill>
            </a:rPr>
            <a:t>それ以外の箇所は、別シートの入力で自動反映されます。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529167</xdr:colOff>
      <xdr:row>8</xdr:row>
      <xdr:rowOff>158750</xdr:rowOff>
    </xdr:from>
    <xdr:to>
      <xdr:col>13</xdr:col>
      <xdr:colOff>346055</xdr:colOff>
      <xdr:row>11</xdr:row>
      <xdr:rowOff>76378</xdr:rowOff>
    </xdr:to>
    <xdr:sp macro="" textlink="">
      <xdr:nvSpPr>
        <xdr:cNvPr id="2" name="角丸四角形吹き出し 2">
          <a:extLst>
            <a:ext uri="{FF2B5EF4-FFF2-40B4-BE49-F238E27FC236}">
              <a16:creationId xmlns:a16="http://schemas.microsoft.com/office/drawing/2014/main" id="{94B2FB53-CA70-44DA-AE04-197D1647A11E}"/>
            </a:ext>
          </a:extLst>
        </xdr:cNvPr>
        <xdr:cNvSpPr/>
      </xdr:nvSpPr>
      <xdr:spPr>
        <a:xfrm>
          <a:off x="6914445" y="3510139"/>
          <a:ext cx="4402999" cy="1187628"/>
        </a:xfrm>
        <a:prstGeom prst="wedgeRoundRectCallout">
          <a:avLst>
            <a:gd name="adj1" fmla="val -76393"/>
            <a:gd name="adj2" fmla="val 61011"/>
            <a:gd name="adj3" fmla="val 16667"/>
          </a:avLst>
        </a:prstGeom>
        <a:solidFill>
          <a:schemeClr val="accent5">
            <a:lumMod val="20000"/>
            <a:lumOff val="80000"/>
          </a:schemeClr>
        </a:solid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j-ea"/>
              <a:ea typeface="+mj-ea"/>
            </a:rPr>
            <a:t>ピンク色のセル部分の入力となります。</a:t>
          </a:r>
          <a:endParaRPr kumimoji="1" lang="en-US" altLang="ja-JP" sz="1400">
            <a:solidFill>
              <a:schemeClr val="tx1"/>
            </a:solidFill>
            <a:latin typeface="+mj-ea"/>
            <a:ea typeface="+mj-ea"/>
          </a:endParaRPr>
        </a:p>
        <a:p>
          <a:pPr algn="l"/>
          <a:r>
            <a:rPr kumimoji="1" lang="ja-JP" altLang="en-US" sz="1400">
              <a:solidFill>
                <a:srgbClr val="FF0000"/>
              </a:solidFill>
              <a:latin typeface="+mj-ea"/>
              <a:ea typeface="+mj-ea"/>
            </a:rPr>
            <a:t>令和３年</a:t>
          </a:r>
          <a:r>
            <a:rPr kumimoji="1" lang="ja-JP" altLang="en-US" sz="1400">
              <a:solidFill>
                <a:schemeClr val="tx1"/>
              </a:solidFill>
              <a:latin typeface="+mj-ea"/>
              <a:ea typeface="+mj-ea"/>
            </a:rPr>
            <a:t>４月～</a:t>
          </a:r>
          <a:r>
            <a:rPr kumimoji="1" lang="ja-JP" altLang="en-US" sz="1400">
              <a:solidFill>
                <a:srgbClr val="FF0000"/>
              </a:solidFill>
              <a:latin typeface="+mj-ea"/>
              <a:ea typeface="+mj-ea"/>
            </a:rPr>
            <a:t>令和４年</a:t>
          </a:r>
          <a:r>
            <a:rPr kumimoji="1" lang="ja-JP" altLang="en-US" sz="1400">
              <a:solidFill>
                <a:schemeClr val="tx1"/>
              </a:solidFill>
              <a:latin typeface="+mj-ea"/>
              <a:ea typeface="+mj-ea"/>
            </a:rPr>
            <a:t>３月までの受託数の実績を入力ください。</a:t>
          </a:r>
          <a:r>
            <a:rPr kumimoji="1" lang="ja-JP" altLang="en-US" sz="1400" b="1">
              <a:solidFill>
                <a:schemeClr val="tx1"/>
              </a:solidFill>
              <a:latin typeface="+mj-ea"/>
              <a:ea typeface="+mj-ea"/>
            </a:rPr>
            <a:t>区内児童および区外児童数の総数</a:t>
          </a:r>
          <a:r>
            <a:rPr kumimoji="1" lang="ja-JP" altLang="en-US" sz="1400">
              <a:solidFill>
                <a:schemeClr val="tx1"/>
              </a:solidFill>
              <a:latin typeface="+mj-ea"/>
              <a:ea typeface="+mj-ea"/>
            </a:rPr>
            <a:t>を入力ください。</a:t>
          </a:r>
        </a:p>
      </xdr:txBody>
    </xdr:sp>
    <xdr:clientData/>
  </xdr:twoCellAnchor>
  <xdr:twoCellAnchor>
    <xdr:from>
      <xdr:col>4</xdr:col>
      <xdr:colOff>52916</xdr:colOff>
      <xdr:row>6</xdr:row>
      <xdr:rowOff>1</xdr:rowOff>
    </xdr:from>
    <xdr:to>
      <xdr:col>6</xdr:col>
      <xdr:colOff>456303</xdr:colOff>
      <xdr:row>7</xdr:row>
      <xdr:rowOff>155784</xdr:rowOff>
    </xdr:to>
    <xdr:sp macro="" textlink="">
      <xdr:nvSpPr>
        <xdr:cNvPr id="3" name="角丸四角形吹き出し 3">
          <a:extLst>
            <a:ext uri="{FF2B5EF4-FFF2-40B4-BE49-F238E27FC236}">
              <a16:creationId xmlns:a16="http://schemas.microsoft.com/office/drawing/2014/main" id="{9E7FB1A0-535B-4387-B437-8EAF0C3D5A43}"/>
            </a:ext>
          </a:extLst>
        </xdr:cNvPr>
        <xdr:cNvSpPr/>
      </xdr:nvSpPr>
      <xdr:spPr>
        <a:xfrm>
          <a:off x="2769305" y="2504723"/>
          <a:ext cx="2237831" cy="579117"/>
        </a:xfrm>
        <a:prstGeom prst="wedgeRoundRectCallout">
          <a:avLst>
            <a:gd name="adj1" fmla="val -62604"/>
            <a:gd name="adj2" fmla="val -5656"/>
            <a:gd name="adj3" fmla="val 16667"/>
          </a:avLst>
        </a:prstGeom>
        <a:solidFill>
          <a:schemeClr val="accent5">
            <a:lumMod val="20000"/>
            <a:lumOff val="80000"/>
          </a:schemeClr>
        </a:solid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定員を入力してください</a:t>
          </a:r>
          <a:r>
            <a:rPr kumimoji="1" lang="ja-JP" altLang="en-US" sz="1000">
              <a:solidFill>
                <a:schemeClr val="tx1"/>
              </a:solidFill>
            </a:rPr>
            <a:t>。</a:t>
          </a:r>
        </a:p>
      </xdr:txBody>
    </xdr:sp>
    <xdr:clientData/>
  </xdr:twoCellAnchor>
  <xdr:twoCellAnchor>
    <xdr:from>
      <xdr:col>17</xdr:col>
      <xdr:colOff>444782</xdr:colOff>
      <xdr:row>7</xdr:row>
      <xdr:rowOff>141111</xdr:rowOff>
    </xdr:from>
    <xdr:to>
      <xdr:col>19</xdr:col>
      <xdr:colOff>325835</xdr:colOff>
      <xdr:row>10</xdr:row>
      <xdr:rowOff>352384</xdr:rowOff>
    </xdr:to>
    <xdr:sp macro="" textlink="">
      <xdr:nvSpPr>
        <xdr:cNvPr id="4" name="角丸四角形吹き出し 4">
          <a:extLst>
            <a:ext uri="{FF2B5EF4-FFF2-40B4-BE49-F238E27FC236}">
              <a16:creationId xmlns:a16="http://schemas.microsoft.com/office/drawing/2014/main" id="{9A143E25-A1D7-4D1C-9CC0-17343672FF53}"/>
            </a:ext>
          </a:extLst>
        </xdr:cNvPr>
        <xdr:cNvSpPr/>
      </xdr:nvSpPr>
      <xdr:spPr>
        <a:xfrm>
          <a:off x="15384921" y="3069167"/>
          <a:ext cx="2350497" cy="1481273"/>
        </a:xfrm>
        <a:prstGeom prst="wedgeRoundRectCallout">
          <a:avLst>
            <a:gd name="adj1" fmla="val -62604"/>
            <a:gd name="adj2" fmla="val -5656"/>
            <a:gd name="adj3" fmla="val 16667"/>
          </a:avLst>
        </a:prstGeom>
        <a:solidFill>
          <a:schemeClr val="accent5">
            <a:lumMod val="20000"/>
            <a:lumOff val="80000"/>
          </a:schemeClr>
        </a:solid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令和３年４月～令和４年３月</a:t>
          </a:r>
          <a:r>
            <a:rPr kumimoji="1" lang="ja-JP" altLang="en-US" sz="1400">
              <a:solidFill>
                <a:schemeClr val="tx1"/>
              </a:solidFill>
            </a:rPr>
            <a:t>の受託数の平均値が自動計算されます。（小数点以下四捨五入）</a:t>
          </a:r>
        </a:p>
      </xdr:txBody>
    </xdr:sp>
    <xdr:clientData/>
  </xdr:twoCellAnchor>
  <xdr:twoCellAnchor>
    <xdr:from>
      <xdr:col>17</xdr:col>
      <xdr:colOff>458611</xdr:colOff>
      <xdr:row>14</xdr:row>
      <xdr:rowOff>282222</xdr:rowOff>
    </xdr:from>
    <xdr:to>
      <xdr:col>19</xdr:col>
      <xdr:colOff>345379</xdr:colOff>
      <xdr:row>17</xdr:row>
      <xdr:rowOff>104876</xdr:rowOff>
    </xdr:to>
    <xdr:sp macro="" textlink="">
      <xdr:nvSpPr>
        <xdr:cNvPr id="5" name="角丸四角形吹き出し 5">
          <a:extLst>
            <a:ext uri="{FF2B5EF4-FFF2-40B4-BE49-F238E27FC236}">
              <a16:creationId xmlns:a16="http://schemas.microsoft.com/office/drawing/2014/main" id="{F0359C22-133D-4CE5-A358-E0F2BD30EBB9}"/>
            </a:ext>
          </a:extLst>
        </xdr:cNvPr>
        <xdr:cNvSpPr/>
      </xdr:nvSpPr>
      <xdr:spPr>
        <a:xfrm>
          <a:off x="15398750" y="6226528"/>
          <a:ext cx="2356212" cy="1092654"/>
        </a:xfrm>
        <a:prstGeom prst="wedgeRoundRectCallout">
          <a:avLst>
            <a:gd name="adj1" fmla="val -62604"/>
            <a:gd name="adj2" fmla="val -5656"/>
            <a:gd name="adj3" fmla="val 16667"/>
          </a:avLst>
        </a:prstGeom>
        <a:solidFill>
          <a:schemeClr val="accent5">
            <a:lumMod val="20000"/>
            <a:lumOff val="80000"/>
          </a:schemeClr>
        </a:solid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定員を入力すると、単価が自動で入力されます。</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20</xdr:col>
      <xdr:colOff>78105</xdr:colOff>
      <xdr:row>14</xdr:row>
      <xdr:rowOff>91440</xdr:rowOff>
    </xdr:from>
    <xdr:ext cx="3458383" cy="609600"/>
    <xdr:sp macro="" textlink="">
      <xdr:nvSpPr>
        <xdr:cNvPr id="9" name="AutoShape 1">
          <a:extLst>
            <a:ext uri="{FF2B5EF4-FFF2-40B4-BE49-F238E27FC236}">
              <a16:creationId xmlns:a16="http://schemas.microsoft.com/office/drawing/2014/main" id="{404D78A3-C59D-413B-89F5-79716DA38B89}"/>
            </a:ext>
          </a:extLst>
        </xdr:cNvPr>
        <xdr:cNvSpPr>
          <a:spLocks noChangeArrowheads="1"/>
        </xdr:cNvSpPr>
      </xdr:nvSpPr>
      <xdr:spPr bwMode="auto">
        <a:xfrm>
          <a:off x="4269105" y="2644140"/>
          <a:ext cx="3458383" cy="609600"/>
        </a:xfrm>
        <a:prstGeom prst="wedgeRectCallout">
          <a:avLst>
            <a:gd name="adj1" fmla="val -74879"/>
            <a:gd name="adj2" fmla="val -130424"/>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補助金交付を申請する月を記載してください。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例えば、7月1日から新たに世田谷区の児童を受託し、7月分から</a:t>
          </a:r>
        </a:p>
        <a:p>
          <a:pPr algn="l" rtl="0">
            <a:defRPr sz="1000"/>
          </a:pPr>
          <a:r>
            <a:rPr lang="ja-JP" altLang="en-US" sz="1000" b="0" i="0" u="none" strike="noStrike" baseline="0">
              <a:solidFill>
                <a:srgbClr val="000000"/>
              </a:solidFill>
              <a:latin typeface="ＭＳ Ｐゴシック"/>
              <a:ea typeface="ＭＳ Ｐゴシック"/>
            </a:rPr>
            <a:t>世田谷区に対し補助金の交付申請をする場合は7月とします。</a:t>
          </a:r>
        </a:p>
      </xdr:txBody>
    </xdr:sp>
    <xdr:clientData/>
  </xdr:oneCellAnchor>
  <xdr:oneCellAnchor>
    <xdr:from>
      <xdr:col>11</xdr:col>
      <xdr:colOff>161925</xdr:colOff>
      <xdr:row>15</xdr:row>
      <xdr:rowOff>110490</xdr:rowOff>
    </xdr:from>
    <xdr:ext cx="1501308" cy="505779"/>
    <xdr:sp macro="" textlink="">
      <xdr:nvSpPr>
        <xdr:cNvPr id="10" name="AutoShape 8">
          <a:extLst>
            <a:ext uri="{FF2B5EF4-FFF2-40B4-BE49-F238E27FC236}">
              <a16:creationId xmlns:a16="http://schemas.microsoft.com/office/drawing/2014/main" id="{D1840CED-2767-4722-8813-958BBC036EB8}"/>
            </a:ext>
          </a:extLst>
        </xdr:cNvPr>
        <xdr:cNvSpPr>
          <a:spLocks noChangeArrowheads="1"/>
        </xdr:cNvSpPr>
      </xdr:nvSpPr>
      <xdr:spPr bwMode="auto">
        <a:xfrm>
          <a:off x="2466975" y="2844165"/>
          <a:ext cx="1501308" cy="505779"/>
        </a:xfrm>
        <a:prstGeom prst="wedgeRectCallout">
          <a:avLst>
            <a:gd name="adj1" fmla="val -104116"/>
            <a:gd name="adj2" fmla="val -55083"/>
          </a:avLst>
        </a:prstGeom>
        <a:solidFill>
          <a:srgbClr xmlns:mc="http://schemas.openxmlformats.org/markup-compatibility/2006" xmlns:a14="http://schemas.microsoft.com/office/drawing/2010/main" val="CCFFFF" mc:Ignorable="a14" a14:legacySpreadsheetColorIndex="41"/>
        </a:solidFill>
        <a:ln w="9525">
          <a:solidFill>
            <a:srgbClr val="000000"/>
          </a:solid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園の特長や、保育方針など</a:t>
          </a:r>
        </a:p>
        <a:p>
          <a:pPr algn="l" rtl="0">
            <a:lnSpc>
              <a:spcPts val="1200"/>
            </a:lnSpc>
            <a:defRPr sz="1000"/>
          </a:pPr>
          <a:r>
            <a:rPr lang="ja-JP" altLang="en-US" sz="1000" b="0" i="0" u="none" strike="noStrike" baseline="0">
              <a:solidFill>
                <a:srgbClr val="000000"/>
              </a:solidFill>
              <a:latin typeface="ＭＳ Ｐゴシック"/>
              <a:ea typeface="ＭＳ Ｐゴシック"/>
            </a:rPr>
            <a:t>の記載のあるパンフレットを</a:t>
          </a:r>
        </a:p>
        <a:p>
          <a:pPr algn="l" rtl="0">
            <a:defRPr sz="1000"/>
          </a:pPr>
          <a:r>
            <a:rPr lang="ja-JP" altLang="en-US" sz="1000" b="0" i="0" u="none" strike="noStrike" baseline="0">
              <a:solidFill>
                <a:srgbClr val="000000"/>
              </a:solidFill>
              <a:latin typeface="ＭＳ Ｐゴシック"/>
              <a:ea typeface="ＭＳ Ｐゴシック"/>
            </a:rPr>
            <a:t>添付しても可</a:t>
          </a:r>
        </a:p>
      </xdr:txBody>
    </xdr:sp>
    <xdr:clientData/>
  </xdr:oneCellAnchor>
  <xdr:oneCellAnchor>
    <xdr:from>
      <xdr:col>5</xdr:col>
      <xdr:colOff>47625</xdr:colOff>
      <xdr:row>19</xdr:row>
      <xdr:rowOff>19050</xdr:rowOff>
    </xdr:from>
    <xdr:ext cx="2990850" cy="352425"/>
    <xdr:sp macro="" textlink="">
      <xdr:nvSpPr>
        <xdr:cNvPr id="11" name="AutoShape 2">
          <a:extLst>
            <a:ext uri="{FF2B5EF4-FFF2-40B4-BE49-F238E27FC236}">
              <a16:creationId xmlns:a16="http://schemas.microsoft.com/office/drawing/2014/main" id="{30AC5ED4-3C53-473A-8190-083D3C063D56}"/>
            </a:ext>
          </a:extLst>
        </xdr:cNvPr>
        <xdr:cNvSpPr>
          <a:spLocks noChangeArrowheads="1"/>
        </xdr:cNvSpPr>
      </xdr:nvSpPr>
      <xdr:spPr bwMode="auto">
        <a:xfrm>
          <a:off x="1095375" y="3476625"/>
          <a:ext cx="2990850" cy="352425"/>
        </a:xfrm>
        <a:prstGeom prst="wedgeRectCallout">
          <a:avLst>
            <a:gd name="adj1" fmla="val -2846"/>
            <a:gd name="adj2" fmla="val 9424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「収支予算書」の金額が反映されます。</a:t>
          </a:r>
        </a:p>
      </xdr:txBody>
    </xdr:sp>
    <xdr:clientData/>
  </xdr:oneCellAnchor>
  <xdr:oneCellAnchor>
    <xdr:from>
      <xdr:col>19</xdr:col>
      <xdr:colOff>47625</xdr:colOff>
      <xdr:row>28</xdr:row>
      <xdr:rowOff>38100</xdr:rowOff>
    </xdr:from>
    <xdr:ext cx="1162050" cy="647701"/>
    <xdr:sp macro="" textlink="">
      <xdr:nvSpPr>
        <xdr:cNvPr id="12" name="AutoShape 4">
          <a:extLst>
            <a:ext uri="{FF2B5EF4-FFF2-40B4-BE49-F238E27FC236}">
              <a16:creationId xmlns:a16="http://schemas.microsoft.com/office/drawing/2014/main" id="{29AC916C-B7D7-47FC-9A3E-53FBA50950BB}"/>
            </a:ext>
          </a:extLst>
        </xdr:cNvPr>
        <xdr:cNvSpPr>
          <a:spLocks noChangeArrowheads="1"/>
        </xdr:cNvSpPr>
      </xdr:nvSpPr>
      <xdr:spPr bwMode="auto">
        <a:xfrm>
          <a:off x="4029075" y="5133975"/>
          <a:ext cx="1162050" cy="647701"/>
        </a:xfrm>
        <a:prstGeom prst="wedgeRectCallout">
          <a:avLst>
            <a:gd name="adj1" fmla="val -50589"/>
            <a:gd name="adj2" fmla="val 7321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収支予算書の「保育料等」欄の合計額が反映されます。</a:t>
          </a:r>
        </a:p>
      </xdr:txBody>
    </xdr:sp>
    <xdr:clientData/>
  </xdr:oneCellAnchor>
  <xdr:oneCellAnchor>
    <xdr:from>
      <xdr:col>30</xdr:col>
      <xdr:colOff>5715</xdr:colOff>
      <xdr:row>28</xdr:row>
      <xdr:rowOff>112395</xdr:rowOff>
    </xdr:from>
    <xdr:ext cx="1990725" cy="443842"/>
    <xdr:sp macro="" textlink="">
      <xdr:nvSpPr>
        <xdr:cNvPr id="16" name="AutoShape 3">
          <a:extLst>
            <a:ext uri="{FF2B5EF4-FFF2-40B4-BE49-F238E27FC236}">
              <a16:creationId xmlns:a16="http://schemas.microsoft.com/office/drawing/2014/main" id="{36FED039-0B9E-4534-9301-7EF684CB9386}"/>
            </a:ext>
          </a:extLst>
        </xdr:cNvPr>
        <xdr:cNvSpPr>
          <a:spLocks noChangeArrowheads="1"/>
        </xdr:cNvSpPr>
      </xdr:nvSpPr>
      <xdr:spPr bwMode="auto">
        <a:xfrm>
          <a:off x="6292215" y="5208270"/>
          <a:ext cx="1990725" cy="443842"/>
        </a:xfrm>
        <a:prstGeom prst="wedgeRectCallout">
          <a:avLst>
            <a:gd name="adj1" fmla="val -30086"/>
            <a:gd name="adj2" fmla="val 104781"/>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0" anchor="t" upright="1">
          <a:noAutofit/>
        </a:bodyPr>
        <a:lstStyle/>
        <a:p>
          <a:pPr algn="l" rtl="0">
            <a:lnSpc>
              <a:spcPts val="1200"/>
            </a:lnSpc>
            <a:defRPr sz="1000"/>
          </a:pPr>
          <a:r>
            <a:rPr lang="ja-JP" altLang="en-US" sz="1000" b="0" i="0" u="none" strike="noStrike" baseline="0">
              <a:solidFill>
                <a:srgbClr val="000000"/>
              </a:solidFill>
              <a:latin typeface="ＭＳ Ｐゴシック"/>
              <a:ea typeface="ＭＳ Ｐゴシック"/>
            </a:rPr>
            <a:t>収支予算書の金額が反映されます。</a:t>
          </a:r>
          <a:endParaRPr lang="en-US" altLang="ja-JP" sz="1000" b="0" i="0" u="none" strike="noStrike" baseline="0">
            <a:solidFill>
              <a:srgbClr val="000000"/>
            </a:solidFill>
            <a:latin typeface="ＭＳ Ｐゴシック"/>
            <a:ea typeface="ＭＳ Ｐゴシック"/>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xdr:col>
      <xdr:colOff>895350</xdr:colOff>
      <xdr:row>6</xdr:row>
      <xdr:rowOff>295275</xdr:rowOff>
    </xdr:from>
    <xdr:ext cx="1657349" cy="300967"/>
    <xdr:sp macro="" textlink="">
      <xdr:nvSpPr>
        <xdr:cNvPr id="2" name="AutoShape 6">
          <a:extLst>
            <a:ext uri="{FF2B5EF4-FFF2-40B4-BE49-F238E27FC236}">
              <a16:creationId xmlns:a16="http://schemas.microsoft.com/office/drawing/2014/main" id="{4D510AFA-5516-4DFE-9754-B46762A34842}"/>
            </a:ext>
          </a:extLst>
        </xdr:cNvPr>
        <xdr:cNvSpPr>
          <a:spLocks noChangeArrowheads="1"/>
        </xdr:cNvSpPr>
      </xdr:nvSpPr>
      <xdr:spPr bwMode="auto">
        <a:xfrm>
          <a:off x="4695825" y="1628775"/>
          <a:ext cx="1657349" cy="300967"/>
        </a:xfrm>
        <a:prstGeom prst="wedgeRectCallout">
          <a:avLst>
            <a:gd name="adj1" fmla="val -51994"/>
            <a:gd name="adj2" fmla="val 12289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0" anchor="t" upright="1">
          <a:noAutofit/>
        </a:bodyPr>
        <a:lstStyle/>
        <a:p>
          <a:pPr algn="l" rtl="0">
            <a:lnSpc>
              <a:spcPts val="1200"/>
            </a:lnSpc>
            <a:defRPr sz="1000"/>
          </a:pPr>
          <a:r>
            <a:rPr lang="ja-JP" altLang="en-US" sz="1000" b="0" i="0" u="none" strike="noStrike" baseline="0">
              <a:solidFill>
                <a:srgbClr val="000000"/>
              </a:solidFill>
              <a:latin typeface="ＭＳ Ｐゴシック"/>
              <a:ea typeface="ＭＳ Ｐゴシック"/>
            </a:rPr>
            <a:t>運営費の総額を記載ください。</a:t>
          </a:r>
        </a:p>
      </xdr:txBody>
    </xdr:sp>
    <xdr:clientData/>
  </xdr:oneCellAnchor>
  <xdr:oneCellAnchor>
    <xdr:from>
      <xdr:col>3</xdr:col>
      <xdr:colOff>895350</xdr:colOff>
      <xdr:row>6</xdr:row>
      <xdr:rowOff>295275</xdr:rowOff>
    </xdr:from>
    <xdr:ext cx="1657349" cy="300967"/>
    <xdr:sp macro="" textlink="">
      <xdr:nvSpPr>
        <xdr:cNvPr id="3" name="AutoShape 6">
          <a:extLst>
            <a:ext uri="{FF2B5EF4-FFF2-40B4-BE49-F238E27FC236}">
              <a16:creationId xmlns:a16="http://schemas.microsoft.com/office/drawing/2014/main" id="{05BC8A8B-2130-4E82-B348-D424F8043961}"/>
            </a:ext>
          </a:extLst>
        </xdr:cNvPr>
        <xdr:cNvSpPr>
          <a:spLocks noChangeArrowheads="1"/>
        </xdr:cNvSpPr>
      </xdr:nvSpPr>
      <xdr:spPr bwMode="auto">
        <a:xfrm>
          <a:off x="4695825" y="1628775"/>
          <a:ext cx="1657349" cy="300967"/>
        </a:xfrm>
        <a:prstGeom prst="wedgeRectCallout">
          <a:avLst>
            <a:gd name="adj1" fmla="val -51994"/>
            <a:gd name="adj2" fmla="val 12289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0" anchor="t" upright="1">
          <a:noAutofit/>
        </a:bodyPr>
        <a:lstStyle/>
        <a:p>
          <a:pPr algn="l" rtl="0">
            <a:lnSpc>
              <a:spcPts val="1200"/>
            </a:lnSpc>
            <a:defRPr sz="1000"/>
          </a:pPr>
          <a:r>
            <a:rPr lang="ja-JP" altLang="en-US" sz="1000" b="0" i="0" u="none" strike="noStrike" baseline="0">
              <a:solidFill>
                <a:srgbClr val="000000"/>
              </a:solidFill>
              <a:latin typeface="ＭＳ Ｐゴシック"/>
              <a:ea typeface="ＭＳ Ｐゴシック"/>
            </a:rPr>
            <a:t>運営費の総額を記載ください。</a:t>
          </a:r>
        </a:p>
      </xdr:txBody>
    </xdr:sp>
    <xdr:clientData/>
  </xdr:oneCellAnchor>
  <xdr:oneCellAnchor>
    <xdr:from>
      <xdr:col>3</xdr:col>
      <xdr:colOff>895350</xdr:colOff>
      <xdr:row>6</xdr:row>
      <xdr:rowOff>295275</xdr:rowOff>
    </xdr:from>
    <xdr:ext cx="1657349" cy="300967"/>
    <xdr:sp macro="" textlink="">
      <xdr:nvSpPr>
        <xdr:cNvPr id="4" name="AutoShape 6">
          <a:extLst>
            <a:ext uri="{FF2B5EF4-FFF2-40B4-BE49-F238E27FC236}">
              <a16:creationId xmlns:a16="http://schemas.microsoft.com/office/drawing/2014/main" id="{5801AF06-A8A2-4D5A-8C62-8FF0C33BCE40}"/>
            </a:ext>
          </a:extLst>
        </xdr:cNvPr>
        <xdr:cNvSpPr>
          <a:spLocks noChangeArrowheads="1"/>
        </xdr:cNvSpPr>
      </xdr:nvSpPr>
      <xdr:spPr bwMode="auto">
        <a:xfrm>
          <a:off x="4695825" y="1628775"/>
          <a:ext cx="1657349" cy="300967"/>
        </a:xfrm>
        <a:prstGeom prst="wedgeRectCallout">
          <a:avLst>
            <a:gd name="adj1" fmla="val -51994"/>
            <a:gd name="adj2" fmla="val 12289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0" anchor="t" upright="1">
          <a:noAutofit/>
        </a:bodyPr>
        <a:lstStyle/>
        <a:p>
          <a:pPr algn="l" rtl="0">
            <a:lnSpc>
              <a:spcPts val="1200"/>
            </a:lnSpc>
            <a:defRPr sz="1000"/>
          </a:pPr>
          <a:r>
            <a:rPr lang="ja-JP" altLang="en-US" sz="1000" b="0" i="0" u="none" strike="noStrike" baseline="0">
              <a:solidFill>
                <a:srgbClr val="000000"/>
              </a:solidFill>
              <a:latin typeface="ＭＳ Ｐゴシック"/>
              <a:ea typeface="ＭＳ Ｐゴシック"/>
            </a:rPr>
            <a:t>運営費の総額を記載ください。</a:t>
          </a:r>
        </a:p>
      </xdr:txBody>
    </xdr:sp>
    <xdr:clientData/>
  </xdr:oneCellAnchor>
  <xdr:oneCellAnchor>
    <xdr:from>
      <xdr:col>1</xdr:col>
      <xdr:colOff>201931</xdr:colOff>
      <xdr:row>1</xdr:row>
      <xdr:rowOff>76201</xdr:rowOff>
    </xdr:from>
    <xdr:ext cx="2847974" cy="590550"/>
    <xdr:sp macro="" textlink="">
      <xdr:nvSpPr>
        <xdr:cNvPr id="5" name="AutoShape 6">
          <a:extLst>
            <a:ext uri="{FF2B5EF4-FFF2-40B4-BE49-F238E27FC236}">
              <a16:creationId xmlns:a16="http://schemas.microsoft.com/office/drawing/2014/main" id="{C00E9CD6-05F2-4BC6-AE1F-1C7848C02B46}"/>
            </a:ext>
          </a:extLst>
        </xdr:cNvPr>
        <xdr:cNvSpPr>
          <a:spLocks noChangeArrowheads="1"/>
        </xdr:cNvSpPr>
      </xdr:nvSpPr>
      <xdr:spPr bwMode="auto">
        <a:xfrm>
          <a:off x="611506" y="257176"/>
          <a:ext cx="2847974" cy="590550"/>
        </a:xfrm>
        <a:prstGeom prst="wedgeRectCallout">
          <a:avLst>
            <a:gd name="adj1" fmla="val -16937"/>
            <a:gd name="adj2" fmla="val -35343"/>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0" anchor="ctr" upright="1">
          <a:noAutofit/>
        </a:bodyPr>
        <a:lstStyle/>
        <a:p>
          <a:pPr algn="l" rtl="0">
            <a:lnSpc>
              <a:spcPts val="1200"/>
            </a:lnSpc>
            <a:defRPr sz="1000"/>
          </a:pPr>
          <a:r>
            <a:rPr lang="ja-JP" altLang="en-US" sz="1600" b="0" i="0" u="none" strike="noStrike" baseline="0">
              <a:solidFill>
                <a:srgbClr val="000000"/>
              </a:solidFill>
              <a:latin typeface="ＭＳ Ｐゴシック"/>
              <a:ea typeface="ＭＳ Ｐゴシック"/>
            </a:rPr>
            <a:t>黄色のセルを入力してください。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A01044/&#65299;&#65296;&#24180;&#24230;/&#35469;&#21487;&#22806;&#20445;&#32946;&#26045;&#35373;&#25285;&#24403;/&#35469;&#35388;&#20445;&#32946;&#25152;/03&#35201;&#32177;/&#36939;&#21942;&#36027;&#31561;&#35036;&#21161;&#37329;/31&#24180;1&#26376;&#25913;&#27491;/H30&#36215;&#26696;&#29992;&#25991;&#26360;/&#27096;&#24335;/&#19990;&#30000;&#35895;&#21306;&#36939;&#21942;&#36027;&#27096;&#24335;/&#36939;&#21942;&#36027;&#30003;&#35531;&#26360;/&#31532;1&#21495;&#27096;&#24335;&#36939;&#21942;&#36027;&#30003;&#35531;&#2636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申請書"/>
      <sheetName val="変更計画書"/>
      <sheetName val="単価表 (2)"/>
      <sheetName val="変更計画書 (2)"/>
      <sheetName val="変更計画の算出根拠"/>
      <sheetName val="附則第2条に定める加算内訳書(5年目以内)"/>
      <sheetName val="附則第2条に定める加算内訳書(6年目以降)"/>
      <sheetName val="単価表 (3)"/>
      <sheetName val="単価表"/>
      <sheetName val="旧単価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A3">
            <v>1</v>
          </cell>
        </row>
        <row r="15">
          <cell r="A15">
            <v>1</v>
          </cell>
          <cell r="B15" t="str">
            <v>～</v>
          </cell>
          <cell r="C15">
            <v>40</v>
          </cell>
          <cell r="D15">
            <v>3250</v>
          </cell>
        </row>
        <row r="16">
          <cell r="A16">
            <v>41</v>
          </cell>
          <cell r="B16" t="str">
            <v>～</v>
          </cell>
          <cell r="C16">
            <v>50</v>
          </cell>
          <cell r="D16">
            <v>1800</v>
          </cell>
        </row>
        <row r="17">
          <cell r="A17">
            <v>51</v>
          </cell>
          <cell r="B17" t="str">
            <v>～</v>
          </cell>
          <cell r="C17">
            <v>60</v>
          </cell>
          <cell r="D17">
            <v>1500</v>
          </cell>
        </row>
        <row r="18">
          <cell r="A18">
            <v>61</v>
          </cell>
          <cell r="B18" t="str">
            <v>～</v>
          </cell>
          <cell r="C18">
            <v>70</v>
          </cell>
          <cell r="D18">
            <v>1300</v>
          </cell>
        </row>
        <row r="19">
          <cell r="A19">
            <v>71</v>
          </cell>
          <cell r="B19" t="str">
            <v>～</v>
          </cell>
          <cell r="C19">
            <v>80</v>
          </cell>
          <cell r="D19">
            <v>1450</v>
          </cell>
        </row>
        <row r="20">
          <cell r="A20">
            <v>81</v>
          </cell>
          <cell r="B20" t="str">
            <v>～</v>
          </cell>
          <cell r="C20">
            <v>90</v>
          </cell>
          <cell r="D20">
            <v>1300</v>
          </cell>
        </row>
        <row r="21">
          <cell r="A21">
            <v>91</v>
          </cell>
          <cell r="B21" t="str">
            <v>～</v>
          </cell>
          <cell r="C21">
            <v>100</v>
          </cell>
          <cell r="D21">
            <v>1150</v>
          </cell>
        </row>
        <row r="22">
          <cell r="A22">
            <v>101</v>
          </cell>
          <cell r="B22" t="str">
            <v>～</v>
          </cell>
          <cell r="C22">
            <v>110</v>
          </cell>
          <cell r="D22">
            <v>1250</v>
          </cell>
        </row>
        <row r="23">
          <cell r="A23">
            <v>111</v>
          </cell>
          <cell r="B23" t="str">
            <v>～</v>
          </cell>
          <cell r="C23">
            <v>120</v>
          </cell>
          <cell r="D23">
            <v>1150</v>
          </cell>
        </row>
        <row r="27">
          <cell r="A27">
            <v>1</v>
          </cell>
          <cell r="B27" t="str">
            <v>～</v>
          </cell>
          <cell r="C27">
            <v>40</v>
          </cell>
          <cell r="D27">
            <v>8400</v>
          </cell>
        </row>
        <row r="28">
          <cell r="A28">
            <v>41</v>
          </cell>
          <cell r="B28" t="str">
            <v>～</v>
          </cell>
          <cell r="C28">
            <v>50</v>
          </cell>
          <cell r="D28">
            <v>4650</v>
          </cell>
        </row>
        <row r="29">
          <cell r="A29">
            <v>51</v>
          </cell>
          <cell r="B29" t="str">
            <v>～</v>
          </cell>
          <cell r="C29">
            <v>60</v>
          </cell>
          <cell r="D29">
            <v>3900</v>
          </cell>
        </row>
        <row r="30">
          <cell r="A30">
            <v>61</v>
          </cell>
          <cell r="B30" t="str">
            <v>～</v>
          </cell>
          <cell r="C30">
            <v>70</v>
          </cell>
          <cell r="D30">
            <v>3350</v>
          </cell>
        </row>
        <row r="31">
          <cell r="A31">
            <v>71</v>
          </cell>
          <cell r="B31" t="str">
            <v>～</v>
          </cell>
          <cell r="C31">
            <v>80</v>
          </cell>
          <cell r="D31">
            <v>3750</v>
          </cell>
        </row>
        <row r="32">
          <cell r="A32">
            <v>81</v>
          </cell>
          <cell r="B32" t="str">
            <v>～</v>
          </cell>
          <cell r="C32">
            <v>90</v>
          </cell>
          <cell r="D32">
            <v>3350</v>
          </cell>
        </row>
        <row r="33">
          <cell r="A33">
            <v>91</v>
          </cell>
          <cell r="B33" t="str">
            <v>～</v>
          </cell>
          <cell r="C33">
            <v>100</v>
          </cell>
          <cell r="D33">
            <v>3000</v>
          </cell>
        </row>
        <row r="34">
          <cell r="A34">
            <v>101</v>
          </cell>
          <cell r="B34" t="str">
            <v>～</v>
          </cell>
          <cell r="C34">
            <v>110</v>
          </cell>
          <cell r="D34">
            <v>3250</v>
          </cell>
        </row>
        <row r="35">
          <cell r="A35">
            <v>111</v>
          </cell>
          <cell r="B35" t="str">
            <v>～</v>
          </cell>
          <cell r="C35">
            <v>120</v>
          </cell>
          <cell r="D35">
            <v>3000</v>
          </cell>
        </row>
      </sheetData>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L58"/>
  <sheetViews>
    <sheetView showGridLines="0" tabSelected="1" view="pageBreakPreview" topLeftCell="A7" zoomScaleNormal="85" zoomScaleSheetLayoutView="100" workbookViewId="0">
      <selection activeCell="W19" sqref="W19"/>
    </sheetView>
  </sheetViews>
  <sheetFormatPr defaultRowHeight="15" customHeight="1"/>
  <cols>
    <col min="1" max="18" width="2.5" style="22" customWidth="1"/>
    <col min="19" max="19" width="4.125" style="22" customWidth="1"/>
    <col min="20" max="20" width="2.5" style="22" customWidth="1"/>
    <col min="21" max="21" width="5.5" style="22" customWidth="1"/>
    <col min="22" max="22" width="8.875" style="22" customWidth="1"/>
    <col min="23" max="35" width="2.5" style="22" customWidth="1"/>
    <col min="36" max="36" width="6.125" style="22" customWidth="1"/>
    <col min="37" max="38" width="2.5" style="22" customWidth="1"/>
    <col min="39" max="39" width="8.375" style="22" customWidth="1"/>
    <col min="40" max="256" width="9" style="22"/>
    <col min="257" max="294" width="2.5" style="22" customWidth="1"/>
    <col min="295" max="295" width="2.125" style="22" customWidth="1"/>
    <col min="296" max="512" width="9" style="22"/>
    <col min="513" max="550" width="2.5" style="22" customWidth="1"/>
    <col min="551" max="551" width="2.125" style="22" customWidth="1"/>
    <col min="552" max="768" width="9" style="22"/>
    <col min="769" max="806" width="2.5" style="22" customWidth="1"/>
    <col min="807" max="807" width="2.125" style="22" customWidth="1"/>
    <col min="808" max="1024" width="9" style="22"/>
    <col min="1025" max="1062" width="2.5" style="22" customWidth="1"/>
    <col min="1063" max="1063" width="2.125" style="22" customWidth="1"/>
    <col min="1064" max="1280" width="9" style="22"/>
    <col min="1281" max="1318" width="2.5" style="22" customWidth="1"/>
    <col min="1319" max="1319" width="2.125" style="22" customWidth="1"/>
    <col min="1320" max="1536" width="9" style="22"/>
    <col min="1537" max="1574" width="2.5" style="22" customWidth="1"/>
    <col min="1575" max="1575" width="2.125" style="22" customWidth="1"/>
    <col min="1576" max="1792" width="9" style="22"/>
    <col min="1793" max="1830" width="2.5" style="22" customWidth="1"/>
    <col min="1831" max="1831" width="2.125" style="22" customWidth="1"/>
    <col min="1832" max="2048" width="9" style="22"/>
    <col min="2049" max="2086" width="2.5" style="22" customWidth="1"/>
    <col min="2087" max="2087" width="2.125" style="22" customWidth="1"/>
    <col min="2088" max="2304" width="9" style="22"/>
    <col min="2305" max="2342" width="2.5" style="22" customWidth="1"/>
    <col min="2343" max="2343" width="2.125" style="22" customWidth="1"/>
    <col min="2344" max="2560" width="9" style="22"/>
    <col min="2561" max="2598" width="2.5" style="22" customWidth="1"/>
    <col min="2599" max="2599" width="2.125" style="22" customWidth="1"/>
    <col min="2600" max="2816" width="9" style="22"/>
    <col min="2817" max="2854" width="2.5" style="22" customWidth="1"/>
    <col min="2855" max="2855" width="2.125" style="22" customWidth="1"/>
    <col min="2856" max="3072" width="9" style="22"/>
    <col min="3073" max="3110" width="2.5" style="22" customWidth="1"/>
    <col min="3111" max="3111" width="2.125" style="22" customWidth="1"/>
    <col min="3112" max="3328" width="9" style="22"/>
    <col min="3329" max="3366" width="2.5" style="22" customWidth="1"/>
    <col min="3367" max="3367" width="2.125" style="22" customWidth="1"/>
    <col min="3368" max="3584" width="9" style="22"/>
    <col min="3585" max="3622" width="2.5" style="22" customWidth="1"/>
    <col min="3623" max="3623" width="2.125" style="22" customWidth="1"/>
    <col min="3624" max="3840" width="9" style="22"/>
    <col min="3841" max="3878" width="2.5" style="22" customWidth="1"/>
    <col min="3879" max="3879" width="2.125" style="22" customWidth="1"/>
    <col min="3880" max="4096" width="9" style="22"/>
    <col min="4097" max="4134" width="2.5" style="22" customWidth="1"/>
    <col min="4135" max="4135" width="2.125" style="22" customWidth="1"/>
    <col min="4136" max="4352" width="9" style="22"/>
    <col min="4353" max="4390" width="2.5" style="22" customWidth="1"/>
    <col min="4391" max="4391" width="2.125" style="22" customWidth="1"/>
    <col min="4392" max="4608" width="9" style="22"/>
    <col min="4609" max="4646" width="2.5" style="22" customWidth="1"/>
    <col min="4647" max="4647" width="2.125" style="22" customWidth="1"/>
    <col min="4648" max="4864" width="9" style="22"/>
    <col min="4865" max="4902" width="2.5" style="22" customWidth="1"/>
    <col min="4903" max="4903" width="2.125" style="22" customWidth="1"/>
    <col min="4904" max="5120" width="9" style="22"/>
    <col min="5121" max="5158" width="2.5" style="22" customWidth="1"/>
    <col min="5159" max="5159" width="2.125" style="22" customWidth="1"/>
    <col min="5160" max="5376" width="9" style="22"/>
    <col min="5377" max="5414" width="2.5" style="22" customWidth="1"/>
    <col min="5415" max="5415" width="2.125" style="22" customWidth="1"/>
    <col min="5416" max="5632" width="9" style="22"/>
    <col min="5633" max="5670" width="2.5" style="22" customWidth="1"/>
    <col min="5671" max="5671" width="2.125" style="22" customWidth="1"/>
    <col min="5672" max="5888" width="9" style="22"/>
    <col min="5889" max="5926" width="2.5" style="22" customWidth="1"/>
    <col min="5927" max="5927" width="2.125" style="22" customWidth="1"/>
    <col min="5928" max="6144" width="9" style="22"/>
    <col min="6145" max="6182" width="2.5" style="22" customWidth="1"/>
    <col min="6183" max="6183" width="2.125" style="22" customWidth="1"/>
    <col min="6184" max="6400" width="9" style="22"/>
    <col min="6401" max="6438" width="2.5" style="22" customWidth="1"/>
    <col min="6439" max="6439" width="2.125" style="22" customWidth="1"/>
    <col min="6440" max="6656" width="9" style="22"/>
    <col min="6657" max="6694" width="2.5" style="22" customWidth="1"/>
    <col min="6695" max="6695" width="2.125" style="22" customWidth="1"/>
    <col min="6696" max="6912" width="9" style="22"/>
    <col min="6913" max="6950" width="2.5" style="22" customWidth="1"/>
    <col min="6951" max="6951" width="2.125" style="22" customWidth="1"/>
    <col min="6952" max="7168" width="9" style="22"/>
    <col min="7169" max="7206" width="2.5" style="22" customWidth="1"/>
    <col min="7207" max="7207" width="2.125" style="22" customWidth="1"/>
    <col min="7208" max="7424" width="9" style="22"/>
    <col min="7425" max="7462" width="2.5" style="22" customWidth="1"/>
    <col min="7463" max="7463" width="2.125" style="22" customWidth="1"/>
    <col min="7464" max="7680" width="9" style="22"/>
    <col min="7681" max="7718" width="2.5" style="22" customWidth="1"/>
    <col min="7719" max="7719" width="2.125" style="22" customWidth="1"/>
    <col min="7720" max="7936" width="9" style="22"/>
    <col min="7937" max="7974" width="2.5" style="22" customWidth="1"/>
    <col min="7975" max="7975" width="2.125" style="22" customWidth="1"/>
    <col min="7976" max="8192" width="9" style="22"/>
    <col min="8193" max="8230" width="2.5" style="22" customWidth="1"/>
    <col min="8231" max="8231" width="2.125" style="22" customWidth="1"/>
    <col min="8232" max="8448" width="9" style="22"/>
    <col min="8449" max="8486" width="2.5" style="22" customWidth="1"/>
    <col min="8487" max="8487" width="2.125" style="22" customWidth="1"/>
    <col min="8488" max="8704" width="9" style="22"/>
    <col min="8705" max="8742" width="2.5" style="22" customWidth="1"/>
    <col min="8743" max="8743" width="2.125" style="22" customWidth="1"/>
    <col min="8744" max="8960" width="9" style="22"/>
    <col min="8961" max="8998" width="2.5" style="22" customWidth="1"/>
    <col min="8999" max="8999" width="2.125" style="22" customWidth="1"/>
    <col min="9000" max="9216" width="9" style="22"/>
    <col min="9217" max="9254" width="2.5" style="22" customWidth="1"/>
    <col min="9255" max="9255" width="2.125" style="22" customWidth="1"/>
    <col min="9256" max="9472" width="9" style="22"/>
    <col min="9473" max="9510" width="2.5" style="22" customWidth="1"/>
    <col min="9511" max="9511" width="2.125" style="22" customWidth="1"/>
    <col min="9512" max="9728" width="9" style="22"/>
    <col min="9729" max="9766" width="2.5" style="22" customWidth="1"/>
    <col min="9767" max="9767" width="2.125" style="22" customWidth="1"/>
    <col min="9768" max="9984" width="9" style="22"/>
    <col min="9985" max="10022" width="2.5" style="22" customWidth="1"/>
    <col min="10023" max="10023" width="2.125" style="22" customWidth="1"/>
    <col min="10024" max="10240" width="9" style="22"/>
    <col min="10241" max="10278" width="2.5" style="22" customWidth="1"/>
    <col min="10279" max="10279" width="2.125" style="22" customWidth="1"/>
    <col min="10280" max="10496" width="9" style="22"/>
    <col min="10497" max="10534" width="2.5" style="22" customWidth="1"/>
    <col min="10535" max="10535" width="2.125" style="22" customWidth="1"/>
    <col min="10536" max="10752" width="9" style="22"/>
    <col min="10753" max="10790" width="2.5" style="22" customWidth="1"/>
    <col min="10791" max="10791" width="2.125" style="22" customWidth="1"/>
    <col min="10792" max="11008" width="9" style="22"/>
    <col min="11009" max="11046" width="2.5" style="22" customWidth="1"/>
    <col min="11047" max="11047" width="2.125" style="22" customWidth="1"/>
    <col min="11048" max="11264" width="9" style="22"/>
    <col min="11265" max="11302" width="2.5" style="22" customWidth="1"/>
    <col min="11303" max="11303" width="2.125" style="22" customWidth="1"/>
    <col min="11304" max="11520" width="9" style="22"/>
    <col min="11521" max="11558" width="2.5" style="22" customWidth="1"/>
    <col min="11559" max="11559" width="2.125" style="22" customWidth="1"/>
    <col min="11560" max="11776" width="9" style="22"/>
    <col min="11777" max="11814" width="2.5" style="22" customWidth="1"/>
    <col min="11815" max="11815" width="2.125" style="22" customWidth="1"/>
    <col min="11816" max="12032" width="9" style="22"/>
    <col min="12033" max="12070" width="2.5" style="22" customWidth="1"/>
    <col min="12071" max="12071" width="2.125" style="22" customWidth="1"/>
    <col min="12072" max="12288" width="9" style="22"/>
    <col min="12289" max="12326" width="2.5" style="22" customWidth="1"/>
    <col min="12327" max="12327" width="2.125" style="22" customWidth="1"/>
    <col min="12328" max="12544" width="9" style="22"/>
    <col min="12545" max="12582" width="2.5" style="22" customWidth="1"/>
    <col min="12583" max="12583" width="2.125" style="22" customWidth="1"/>
    <col min="12584" max="12800" width="9" style="22"/>
    <col min="12801" max="12838" width="2.5" style="22" customWidth="1"/>
    <col min="12839" max="12839" width="2.125" style="22" customWidth="1"/>
    <col min="12840" max="13056" width="9" style="22"/>
    <col min="13057" max="13094" width="2.5" style="22" customWidth="1"/>
    <col min="13095" max="13095" width="2.125" style="22" customWidth="1"/>
    <col min="13096" max="13312" width="9" style="22"/>
    <col min="13313" max="13350" width="2.5" style="22" customWidth="1"/>
    <col min="13351" max="13351" width="2.125" style="22" customWidth="1"/>
    <col min="13352" max="13568" width="9" style="22"/>
    <col min="13569" max="13606" width="2.5" style="22" customWidth="1"/>
    <col min="13607" max="13607" width="2.125" style="22" customWidth="1"/>
    <col min="13608" max="13824" width="9" style="22"/>
    <col min="13825" max="13862" width="2.5" style="22" customWidth="1"/>
    <col min="13863" max="13863" width="2.125" style="22" customWidth="1"/>
    <col min="13864" max="14080" width="9" style="22"/>
    <col min="14081" max="14118" width="2.5" style="22" customWidth="1"/>
    <col min="14119" max="14119" width="2.125" style="22" customWidth="1"/>
    <col min="14120" max="14336" width="9" style="22"/>
    <col min="14337" max="14374" width="2.5" style="22" customWidth="1"/>
    <col min="14375" max="14375" width="2.125" style="22" customWidth="1"/>
    <col min="14376" max="14592" width="9" style="22"/>
    <col min="14593" max="14630" width="2.5" style="22" customWidth="1"/>
    <col min="14631" max="14631" width="2.125" style="22" customWidth="1"/>
    <col min="14632" max="14848" width="9" style="22"/>
    <col min="14849" max="14886" width="2.5" style="22" customWidth="1"/>
    <col min="14887" max="14887" width="2.125" style="22" customWidth="1"/>
    <col min="14888" max="15104" width="9" style="22"/>
    <col min="15105" max="15142" width="2.5" style="22" customWidth="1"/>
    <col min="15143" max="15143" width="2.125" style="22" customWidth="1"/>
    <col min="15144" max="15360" width="9" style="22"/>
    <col min="15361" max="15398" width="2.5" style="22" customWidth="1"/>
    <col min="15399" max="15399" width="2.125" style="22" customWidth="1"/>
    <col min="15400" max="15616" width="9" style="22"/>
    <col min="15617" max="15654" width="2.5" style="22" customWidth="1"/>
    <col min="15655" max="15655" width="2.125" style="22" customWidth="1"/>
    <col min="15656" max="15872" width="9" style="22"/>
    <col min="15873" max="15910" width="2.5" style="22" customWidth="1"/>
    <col min="15911" max="15911" width="2.125" style="22" customWidth="1"/>
    <col min="15912" max="16128" width="9" style="22"/>
    <col min="16129" max="16166" width="2.5" style="22" customWidth="1"/>
    <col min="16167" max="16167" width="2.125" style="22" customWidth="1"/>
    <col min="16168" max="16384" width="9" style="22"/>
  </cols>
  <sheetData>
    <row r="1" spans="1:37" ht="15" customHeight="1">
      <c r="A1" s="22" t="s">
        <v>23</v>
      </c>
    </row>
    <row r="4" spans="1:37" ht="15" customHeight="1">
      <c r="AA4" s="373"/>
      <c r="AB4" s="375"/>
      <c r="AC4" s="375"/>
      <c r="AD4" s="375"/>
      <c r="AE4" s="45" t="s">
        <v>0</v>
      </c>
      <c r="AF4" s="373"/>
      <c r="AG4" s="373"/>
      <c r="AH4" s="45" t="s">
        <v>1</v>
      </c>
      <c r="AI4" s="373"/>
      <c r="AJ4" s="373"/>
      <c r="AK4" s="45" t="s">
        <v>2</v>
      </c>
    </row>
    <row r="5" spans="1:37" ht="15" customHeight="1">
      <c r="AB5" s="83"/>
      <c r="AC5" s="83"/>
      <c r="AD5" s="83"/>
      <c r="AE5" s="81"/>
      <c r="AF5" s="83"/>
      <c r="AG5" s="83"/>
      <c r="AH5" s="81"/>
      <c r="AI5" s="83"/>
      <c r="AJ5" s="83"/>
      <c r="AK5" s="81"/>
    </row>
    <row r="7" spans="1:37" ht="15" customHeight="1">
      <c r="A7" s="374" t="s">
        <v>24</v>
      </c>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row>
    <row r="10" spans="1:37" ht="15" customHeight="1">
      <c r="C10" s="82" t="s">
        <v>3</v>
      </c>
      <c r="D10" s="82"/>
      <c r="E10" s="82"/>
      <c r="F10" s="82"/>
      <c r="G10" s="82"/>
      <c r="H10" s="82"/>
      <c r="I10" s="82"/>
    </row>
    <row r="11" spans="1:37" ht="25.5" customHeight="1">
      <c r="S11" s="223"/>
      <c r="T11" s="277"/>
      <c r="U11" s="376" t="s">
        <v>215</v>
      </c>
      <c r="V11" s="376"/>
      <c r="W11" s="377"/>
      <c r="X11" s="377"/>
      <c r="Y11" s="377"/>
      <c r="Z11" s="377"/>
      <c r="AA11" s="377"/>
      <c r="AB11" s="377"/>
      <c r="AC11" s="377"/>
      <c r="AD11" s="377"/>
      <c r="AE11" s="377"/>
      <c r="AF11" s="377"/>
      <c r="AG11" s="377"/>
      <c r="AH11" s="377"/>
      <c r="AI11" s="377"/>
      <c r="AJ11" s="377"/>
      <c r="AK11" s="225"/>
    </row>
    <row r="12" spans="1:37" ht="6.75" customHeight="1">
      <c r="S12" s="223"/>
      <c r="T12" s="278"/>
      <c r="U12" s="278"/>
      <c r="V12" s="278"/>
      <c r="W12" s="4"/>
      <c r="X12" s="4"/>
      <c r="Y12" s="4"/>
      <c r="Z12" s="4"/>
      <c r="AA12" s="4"/>
      <c r="AB12" s="4"/>
      <c r="AC12" s="4"/>
      <c r="AD12" s="4"/>
      <c r="AE12" s="4"/>
      <c r="AF12" s="4"/>
      <c r="AG12" s="4"/>
      <c r="AH12" s="4"/>
      <c r="AI12" s="4"/>
      <c r="AJ12" s="4"/>
      <c r="AK12" s="225"/>
    </row>
    <row r="13" spans="1:37" ht="25.5" customHeight="1">
      <c r="S13" s="226"/>
      <c r="T13" s="278"/>
      <c r="U13" s="376" t="s">
        <v>216</v>
      </c>
      <c r="V13" s="376"/>
      <c r="W13" s="378"/>
      <c r="X13" s="378"/>
      <c r="Y13" s="378"/>
      <c r="Z13" s="378"/>
      <c r="AA13" s="378"/>
      <c r="AB13" s="378"/>
      <c r="AC13" s="378"/>
      <c r="AD13" s="378"/>
      <c r="AE13" s="378"/>
      <c r="AF13" s="378"/>
      <c r="AG13" s="378"/>
      <c r="AH13" s="378"/>
      <c r="AI13" s="378"/>
      <c r="AJ13" s="378"/>
      <c r="AK13" s="1"/>
    </row>
    <row r="14" spans="1:37" ht="5.25" customHeight="1">
      <c r="S14" s="83"/>
      <c r="T14" s="376"/>
      <c r="U14" s="376"/>
      <c r="V14" s="376"/>
      <c r="W14" s="4"/>
      <c r="X14" s="4"/>
      <c r="Y14" s="4"/>
      <c r="Z14" s="4"/>
      <c r="AA14" s="4"/>
      <c r="AB14" s="4"/>
      <c r="AC14" s="4"/>
      <c r="AD14" s="4"/>
      <c r="AE14" s="4"/>
      <c r="AF14" s="4"/>
      <c r="AG14" s="4"/>
      <c r="AH14" s="4"/>
      <c r="AI14" s="4"/>
      <c r="AJ14" s="4"/>
      <c r="AK14" s="227"/>
    </row>
    <row r="15" spans="1:37" ht="20.25" customHeight="1">
      <c r="S15" s="83"/>
      <c r="T15" s="278"/>
      <c r="U15" s="379" t="s">
        <v>217</v>
      </c>
      <c r="V15" s="379"/>
      <c r="W15" s="377"/>
      <c r="X15" s="377"/>
      <c r="Y15" s="377"/>
      <c r="Z15" s="377"/>
      <c r="AA15" s="377"/>
      <c r="AB15" s="377"/>
      <c r="AC15" s="377"/>
      <c r="AD15" s="377"/>
      <c r="AE15" s="377"/>
      <c r="AF15" s="377"/>
      <c r="AG15" s="377"/>
      <c r="AH15" s="377"/>
      <c r="AI15" s="377"/>
      <c r="AJ15" s="377"/>
      <c r="AK15" s="227"/>
    </row>
    <row r="16" spans="1:37" ht="3.75" customHeight="1">
      <c r="S16" s="226"/>
      <c r="T16" s="278"/>
      <c r="U16" s="278"/>
      <c r="V16" s="278"/>
      <c r="W16" s="92"/>
      <c r="X16" s="92"/>
      <c r="Y16" s="92"/>
      <c r="Z16" s="92"/>
      <c r="AA16" s="92"/>
      <c r="AB16" s="92"/>
      <c r="AC16" s="92"/>
      <c r="AD16" s="92"/>
      <c r="AE16" s="92"/>
      <c r="AF16" s="92"/>
      <c r="AG16" s="92"/>
      <c r="AH16" s="92"/>
      <c r="AI16" s="92"/>
      <c r="AJ16" s="92"/>
      <c r="AK16" s="1"/>
    </row>
    <row r="17" spans="1:38" ht="15" customHeight="1">
      <c r="S17" s="83"/>
      <c r="T17" s="279"/>
      <c r="U17" s="380" t="s">
        <v>218</v>
      </c>
      <c r="V17" s="380"/>
      <c r="W17" s="377"/>
      <c r="X17" s="377"/>
      <c r="Y17" s="377"/>
      <c r="Z17" s="377"/>
      <c r="AA17" s="377"/>
      <c r="AB17" s="377"/>
      <c r="AC17" s="377"/>
      <c r="AD17" s="377"/>
      <c r="AE17" s="377"/>
      <c r="AF17" s="377"/>
      <c r="AG17" s="377"/>
      <c r="AH17" s="377"/>
      <c r="AI17" s="377"/>
      <c r="AJ17" s="377"/>
      <c r="AK17" s="83"/>
    </row>
    <row r="18" spans="1:38" ht="15" customHeight="1">
      <c r="S18" s="83"/>
      <c r="T18" s="278"/>
      <c r="U18" s="278"/>
      <c r="V18" s="278"/>
      <c r="W18" s="377"/>
      <c r="X18" s="377"/>
      <c r="Y18" s="377"/>
      <c r="Z18" s="377"/>
      <c r="AA18" s="377"/>
      <c r="AB18" s="377"/>
      <c r="AC18" s="377"/>
      <c r="AD18" s="377"/>
      <c r="AE18" s="377"/>
      <c r="AF18" s="377"/>
      <c r="AG18" s="377"/>
      <c r="AH18" s="377"/>
      <c r="AI18" s="377"/>
      <c r="AJ18" s="377"/>
      <c r="AK18" s="83"/>
    </row>
    <row r="19" spans="1:38" ht="3.75" customHeight="1">
      <c r="S19" s="83"/>
      <c r="T19" s="278"/>
      <c r="U19" s="278"/>
      <c r="V19" s="278"/>
      <c r="W19" s="92"/>
      <c r="X19" s="92"/>
      <c r="Y19" s="92"/>
      <c r="Z19" s="92"/>
      <c r="AA19" s="92"/>
      <c r="AB19" s="92"/>
      <c r="AC19" s="92"/>
      <c r="AD19" s="92"/>
      <c r="AE19" s="92"/>
      <c r="AF19" s="92"/>
      <c r="AG19" s="92"/>
      <c r="AH19" s="92"/>
      <c r="AI19" s="92"/>
      <c r="AJ19" s="92"/>
      <c r="AK19" s="1"/>
    </row>
    <row r="20" spans="1:38" ht="15" customHeight="1">
      <c r="S20" s="83"/>
      <c r="T20" s="279"/>
      <c r="U20" s="380" t="s">
        <v>219</v>
      </c>
      <c r="V20" s="380"/>
      <c r="W20" s="377"/>
      <c r="X20" s="377"/>
      <c r="Y20" s="377"/>
      <c r="Z20" s="377"/>
      <c r="AA20" s="377"/>
      <c r="AB20" s="377"/>
      <c r="AC20" s="377"/>
      <c r="AD20" s="377"/>
      <c r="AE20" s="377"/>
      <c r="AF20" s="377"/>
      <c r="AG20" s="377"/>
      <c r="AH20" s="377"/>
      <c r="AI20" s="377"/>
      <c r="AJ20" s="4" t="s">
        <v>220</v>
      </c>
      <c r="AK20" s="4"/>
    </row>
    <row r="21" spans="1:38" ht="15" customHeight="1">
      <c r="P21" s="83"/>
      <c r="Q21" s="83"/>
      <c r="R21" s="83"/>
      <c r="S21" s="83"/>
      <c r="T21" s="224"/>
      <c r="U21" s="224"/>
      <c r="V21" s="224"/>
      <c r="W21" s="224"/>
      <c r="X21" s="4"/>
      <c r="Y21" s="4"/>
      <c r="Z21" s="4"/>
      <c r="AA21" s="4"/>
      <c r="AB21" s="4"/>
      <c r="AC21" s="4"/>
      <c r="AD21" s="4"/>
      <c r="AE21" s="4"/>
      <c r="AF21" s="4"/>
      <c r="AG21" s="4"/>
      <c r="AH21" s="4"/>
      <c r="AI21" s="4"/>
      <c r="AJ21" s="4"/>
      <c r="AK21" s="4"/>
    </row>
    <row r="22" spans="1:38" ht="3.75" customHeight="1">
      <c r="P22" s="83"/>
      <c r="Q22" s="83"/>
      <c r="R22" s="83"/>
      <c r="S22" s="83"/>
      <c r="T22" s="228"/>
      <c r="U22" s="228"/>
      <c r="V22" s="228"/>
      <c r="W22" s="228"/>
      <c r="X22" s="1"/>
      <c r="Y22" s="1"/>
      <c r="Z22" s="1"/>
      <c r="AA22" s="1"/>
      <c r="AB22" s="1"/>
      <c r="AC22" s="1"/>
      <c r="AD22" s="1"/>
      <c r="AE22" s="1"/>
      <c r="AF22" s="1"/>
      <c r="AG22" s="1"/>
      <c r="AH22" s="1"/>
      <c r="AI22" s="1"/>
      <c r="AJ22" s="1"/>
      <c r="AK22" s="1"/>
    </row>
    <row r="26" spans="1:38" ht="15" customHeight="1">
      <c r="D26" s="22" t="s">
        <v>221</v>
      </c>
      <c r="E26" s="83"/>
      <c r="F26" s="372"/>
      <c r="G26" s="372"/>
      <c r="H26" s="372"/>
      <c r="I26" s="82" t="s">
        <v>0</v>
      </c>
      <c r="J26" s="371"/>
      <c r="K26" s="371"/>
      <c r="L26" s="30" t="s">
        <v>26</v>
      </c>
      <c r="M26" s="371"/>
      <c r="N26" s="371"/>
      <c r="O26" s="82" t="s">
        <v>2</v>
      </c>
      <c r="P26" s="82" t="s">
        <v>27</v>
      </c>
      <c r="Q26" s="371"/>
      <c r="R26" s="371"/>
      <c r="S26" s="222" t="s">
        <v>28</v>
      </c>
      <c r="T26" s="222"/>
      <c r="U26" s="222"/>
      <c r="V26" s="381"/>
      <c r="W26" s="381"/>
      <c r="X26" s="381"/>
      <c r="Y26" s="82" t="s">
        <v>29</v>
      </c>
      <c r="Z26" s="82"/>
      <c r="AA26" s="82"/>
      <c r="AB26" s="82"/>
      <c r="AC26" s="82"/>
      <c r="AD26" s="82"/>
      <c r="AE26" s="82"/>
      <c r="AF26" s="82"/>
    </row>
    <row r="27" spans="1:38" ht="9" customHeight="1">
      <c r="A27" s="83"/>
      <c r="B27" s="83"/>
      <c r="C27" s="81"/>
      <c r="D27" s="81"/>
      <c r="E27" s="83"/>
      <c r="F27" s="81"/>
      <c r="G27" s="81"/>
      <c r="H27" s="83"/>
      <c r="I27" s="81"/>
      <c r="J27" s="81"/>
      <c r="K27" s="83"/>
      <c r="L27" s="83"/>
      <c r="M27" s="81"/>
      <c r="N27" s="81"/>
      <c r="O27" s="83"/>
      <c r="P27" s="83"/>
      <c r="Q27" s="83"/>
      <c r="R27" s="83"/>
      <c r="S27" s="81"/>
      <c r="T27" s="81"/>
      <c r="U27" s="83"/>
      <c r="V27" s="83"/>
      <c r="W27" s="83"/>
      <c r="X27" s="83"/>
    </row>
    <row r="28" spans="1:38" ht="15" customHeight="1">
      <c r="D28" s="82" t="s">
        <v>30</v>
      </c>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row>
    <row r="31" spans="1:38" ht="15" customHeight="1">
      <c r="A31" s="369" t="s">
        <v>4</v>
      </c>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row>
    <row r="34" spans="2:38" ht="15" customHeight="1">
      <c r="C34" s="82" t="s">
        <v>31</v>
      </c>
      <c r="D34" s="82"/>
      <c r="E34" s="82"/>
      <c r="F34" s="82"/>
      <c r="G34" s="82"/>
      <c r="H34" s="82"/>
      <c r="I34" s="82"/>
      <c r="J34" s="82"/>
      <c r="K34" s="82"/>
      <c r="L34" s="82"/>
      <c r="M34" s="82"/>
      <c r="N34" s="82"/>
      <c r="O34" s="82"/>
      <c r="P34" s="82"/>
      <c r="Q34" s="82"/>
      <c r="R34" s="82"/>
      <c r="S34" s="82"/>
    </row>
    <row r="35" spans="2:38" ht="9" customHeight="1">
      <c r="C35" s="82"/>
      <c r="D35" s="82"/>
      <c r="E35" s="82"/>
      <c r="F35" s="82"/>
      <c r="G35" s="82"/>
      <c r="H35" s="82"/>
      <c r="I35" s="82"/>
      <c r="J35" s="82"/>
      <c r="K35" s="82"/>
      <c r="L35" s="82"/>
      <c r="M35" s="82"/>
      <c r="N35" s="82"/>
      <c r="O35" s="82"/>
      <c r="P35" s="82"/>
      <c r="Q35" s="82"/>
      <c r="R35" s="82"/>
      <c r="S35" s="82"/>
    </row>
    <row r="36" spans="2:38" ht="15" customHeight="1">
      <c r="C36" s="82"/>
      <c r="D36" s="82" t="s">
        <v>32</v>
      </c>
      <c r="E36" s="82"/>
      <c r="F36" s="82"/>
      <c r="G36" s="82"/>
      <c r="H36" s="82"/>
      <c r="I36" s="82"/>
      <c r="J36" s="82"/>
      <c r="K36" s="82"/>
      <c r="L36" s="82"/>
      <c r="M36" s="82"/>
      <c r="N36" s="82"/>
      <c r="O36" s="82"/>
      <c r="P36" s="82"/>
      <c r="Q36" s="82"/>
      <c r="R36" s="82"/>
      <c r="S36" s="82"/>
    </row>
    <row r="39" spans="2:38" ht="15" customHeight="1">
      <c r="B39" s="82"/>
      <c r="C39" s="82" t="s">
        <v>33</v>
      </c>
      <c r="D39" s="82"/>
      <c r="E39" s="82"/>
      <c r="F39" s="82"/>
      <c r="G39" s="82"/>
    </row>
    <row r="40" spans="2:38" ht="9" customHeight="1"/>
    <row r="41" spans="2:38" ht="15" customHeight="1">
      <c r="C41" s="4"/>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4"/>
    </row>
    <row r="42" spans="2:38" ht="15" customHeight="1">
      <c r="C42" s="4"/>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4"/>
    </row>
    <row r="43" spans="2:38" ht="15" customHeight="1">
      <c r="C43" s="4"/>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4"/>
    </row>
    <row r="44" spans="2:38" ht="15" customHeight="1">
      <c r="C44" s="4"/>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4"/>
    </row>
    <row r="45" spans="2:38" ht="15" customHeight="1">
      <c r="AL45" s="83"/>
    </row>
    <row r="46" spans="2:38" ht="15" customHeight="1">
      <c r="C46" s="82" t="s">
        <v>34</v>
      </c>
      <c r="D46" s="82"/>
      <c r="E46" s="82"/>
      <c r="F46" s="82"/>
      <c r="G46" s="82"/>
      <c r="H46" s="82"/>
      <c r="I46" s="82"/>
      <c r="J46" s="82"/>
      <c r="K46" s="82"/>
      <c r="L46" s="82"/>
      <c r="M46" s="82"/>
      <c r="N46" s="82"/>
      <c r="O46" s="82"/>
      <c r="P46" s="82"/>
      <c r="Q46" s="82"/>
      <c r="AL46" s="83"/>
    </row>
    <row r="47" spans="2:38" ht="9" customHeight="1">
      <c r="AL47" s="83"/>
    </row>
    <row r="48" spans="2:38" ht="15" customHeight="1">
      <c r="C48" s="4"/>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4"/>
    </row>
    <row r="49" spans="3:38" ht="15" customHeight="1">
      <c r="C49" s="4"/>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4"/>
    </row>
    <row r="50" spans="3:38" ht="15" customHeight="1">
      <c r="C50" s="4"/>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4"/>
    </row>
    <row r="51" spans="3:38" ht="15" customHeight="1">
      <c r="C51" s="4"/>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c r="AH51" s="370"/>
      <c r="AI51" s="370"/>
      <c r="AJ51" s="370"/>
      <c r="AK51" s="370"/>
      <c r="AL51" s="4"/>
    </row>
    <row r="53" spans="3:38" ht="15" customHeight="1">
      <c r="C53" s="82" t="s">
        <v>35</v>
      </c>
      <c r="D53" s="82"/>
      <c r="E53" s="82"/>
      <c r="F53" s="82"/>
      <c r="G53" s="82"/>
    </row>
    <row r="54" spans="3:38" ht="9" customHeight="1">
      <c r="AL54" s="83"/>
    </row>
    <row r="55" spans="3:38" ht="15" customHeight="1">
      <c r="C55" s="276" t="s">
        <v>320</v>
      </c>
      <c r="D55" s="284"/>
      <c r="E55" s="284"/>
      <c r="F55" s="284"/>
      <c r="G55" s="284"/>
      <c r="H55" s="284"/>
      <c r="I55" s="284"/>
      <c r="J55" s="284"/>
      <c r="K55" s="284"/>
      <c r="L55" s="276" t="s">
        <v>353</v>
      </c>
      <c r="M55" s="284"/>
      <c r="N55" s="284"/>
      <c r="O55" s="284"/>
      <c r="P55" s="284"/>
      <c r="Q55" s="284"/>
      <c r="R55" s="284"/>
      <c r="S55" s="284"/>
      <c r="T55" s="284"/>
      <c r="U55" s="284"/>
      <c r="V55" s="284"/>
      <c r="W55" s="284"/>
      <c r="X55" s="284"/>
      <c r="Y55" s="276" t="s">
        <v>330</v>
      </c>
      <c r="Z55" s="284"/>
      <c r="AA55" s="284"/>
      <c r="AB55" s="284"/>
      <c r="AC55" s="284"/>
      <c r="AD55" s="284"/>
      <c r="AE55" s="284"/>
      <c r="AF55" s="284"/>
      <c r="AG55" s="284"/>
      <c r="AH55" s="284"/>
      <c r="AI55" s="284"/>
      <c r="AJ55" s="284"/>
      <c r="AK55" s="4"/>
    </row>
    <row r="56" spans="3:38" ht="15" customHeight="1">
      <c r="C56" s="276" t="s">
        <v>321</v>
      </c>
      <c r="D56" s="284"/>
      <c r="E56" s="284"/>
      <c r="F56" s="284"/>
      <c r="G56" s="284"/>
      <c r="H56" s="284"/>
      <c r="I56" s="284"/>
      <c r="J56" s="284"/>
      <c r="K56" s="284"/>
      <c r="L56" s="276" t="s">
        <v>327</v>
      </c>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4"/>
    </row>
    <row r="57" spans="3:38" ht="15" customHeight="1">
      <c r="C57" s="276" t="s">
        <v>324</v>
      </c>
      <c r="D57" s="284"/>
      <c r="E57" s="284"/>
      <c r="F57" s="284"/>
      <c r="G57" s="284"/>
      <c r="H57" s="284"/>
      <c r="I57" s="284"/>
      <c r="J57" s="284"/>
      <c r="K57" s="284"/>
      <c r="L57" s="276" t="s">
        <v>328</v>
      </c>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4"/>
    </row>
    <row r="58" spans="3:38" ht="15" customHeight="1">
      <c r="C58" s="276" t="s">
        <v>325</v>
      </c>
      <c r="D58" s="284"/>
      <c r="E58" s="284"/>
      <c r="F58" s="284"/>
      <c r="G58" s="284"/>
      <c r="H58" s="284"/>
      <c r="I58" s="284"/>
      <c r="J58" s="284"/>
      <c r="K58" s="284"/>
      <c r="L58" s="276" t="s">
        <v>329</v>
      </c>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4"/>
    </row>
  </sheetData>
  <sheetProtection formatCells="0" formatColumns="0" formatRows="0"/>
  <mergeCells count="23">
    <mergeCell ref="U17:V17"/>
    <mergeCell ref="W17:AJ18"/>
    <mergeCell ref="U20:V20"/>
    <mergeCell ref="W20:AI20"/>
    <mergeCell ref="V26:X26"/>
    <mergeCell ref="U13:V13"/>
    <mergeCell ref="W13:AJ13"/>
    <mergeCell ref="T14:V14"/>
    <mergeCell ref="U15:V15"/>
    <mergeCell ref="W15:AJ15"/>
    <mergeCell ref="AF4:AG4"/>
    <mergeCell ref="AI4:AJ4"/>
    <mergeCell ref="A7:AK7"/>
    <mergeCell ref="AA4:AD4"/>
    <mergeCell ref="U11:V11"/>
    <mergeCell ref="W11:AJ11"/>
    <mergeCell ref="A31:AL31"/>
    <mergeCell ref="D41:AK44"/>
    <mergeCell ref="D48:AK51"/>
    <mergeCell ref="J26:K26"/>
    <mergeCell ref="M26:N26"/>
    <mergeCell ref="Q26:R26"/>
    <mergeCell ref="F26:H26"/>
  </mergeCells>
  <phoneticPr fontId="4"/>
  <pageMargins left="0.39370078740157483" right="0.39370078740157483" top="0.59055118110236227" bottom="0.39370078740157483" header="0.39370078740157483" footer="0.51181102362204722"/>
  <pageSetup paperSize="9" scale="82"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85A0F-EEC0-4001-984C-AAE57A182143}">
  <sheetPr>
    <tabColor rgb="FF00B0F0"/>
  </sheetPr>
  <dimension ref="A1:BG50"/>
  <sheetViews>
    <sheetView showGridLines="0" view="pageBreakPreview" zoomScaleNormal="100" zoomScaleSheetLayoutView="100" workbookViewId="0">
      <selection activeCell="L12" sqref="L12:Y12"/>
    </sheetView>
  </sheetViews>
  <sheetFormatPr defaultColWidth="2.5" defaultRowHeight="15" customHeight="1"/>
  <cols>
    <col min="1" max="10" width="2.5" style="91"/>
    <col min="11" max="11" width="6" style="91" customWidth="1"/>
    <col min="12" max="13" width="2.5" style="91"/>
    <col min="14" max="14" width="5.125" style="91" customWidth="1"/>
    <col min="15" max="19" width="2.5" style="91"/>
    <col min="20" max="20" width="2.875" style="91" customWidth="1"/>
    <col min="21" max="21" width="3" style="91" customWidth="1"/>
    <col min="22" max="22" width="6.125" style="91" customWidth="1"/>
    <col min="23" max="26" width="2.5" style="91"/>
    <col min="27" max="27" width="2.5" style="91" customWidth="1"/>
    <col min="28" max="29" width="2.5" style="91"/>
    <col min="30" max="30" width="4.5" style="91" customWidth="1"/>
    <col min="31" max="37" width="2.5" style="91"/>
    <col min="38" max="38" width="5" style="91" customWidth="1"/>
    <col min="39" max="41" width="2.5" style="91"/>
    <col min="42" max="42" width="6.375" style="91" customWidth="1"/>
    <col min="43" max="43" width="10.125" style="91" bestFit="1" customWidth="1"/>
    <col min="44" max="44" width="7.5" style="91" bestFit="1" customWidth="1"/>
    <col min="45" max="45" width="8.375" style="91" bestFit="1" customWidth="1"/>
    <col min="46" max="16384" width="2.5" style="91"/>
  </cols>
  <sheetData>
    <row r="1" spans="1:59" ht="15" customHeight="1">
      <c r="A1" s="427" t="s">
        <v>47</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323"/>
      <c r="AQ1" s="323"/>
      <c r="AR1" s="323"/>
    </row>
    <row r="2" spans="1:59" ht="15" customHeight="1">
      <c r="A2" s="374" t="s">
        <v>46</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23"/>
      <c r="AN2" s="323"/>
      <c r="AO2" s="323"/>
      <c r="AP2" s="323"/>
      <c r="AQ2" s="323"/>
      <c r="AR2" s="323"/>
    </row>
    <row r="3" spans="1:59" ht="15" customHeight="1">
      <c r="A3" s="374"/>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23"/>
      <c r="AN3" s="24"/>
      <c r="AO3" s="23"/>
      <c r="AP3" s="23"/>
      <c r="AQ3" s="23"/>
      <c r="AR3" s="23"/>
      <c r="AS3" s="17"/>
      <c r="AT3" s="17"/>
      <c r="AU3" s="17"/>
      <c r="AV3" s="17"/>
      <c r="AW3" s="17"/>
      <c r="AX3" s="17"/>
      <c r="AY3" s="17"/>
      <c r="AZ3" s="17"/>
      <c r="BA3" s="17"/>
      <c r="BB3" s="17"/>
      <c r="BC3" s="17"/>
      <c r="BD3" s="17"/>
      <c r="BE3" s="17"/>
      <c r="BF3" s="17"/>
      <c r="BG3" s="17"/>
    </row>
    <row r="4" spans="1:59" ht="15" customHeight="1">
      <c r="A4" s="323"/>
      <c r="B4" s="323"/>
      <c r="C4" s="323"/>
      <c r="D4" s="323"/>
      <c r="E4" s="323"/>
      <c r="F4" s="323"/>
      <c r="G4" s="323"/>
      <c r="H4" s="323"/>
      <c r="I4" s="323"/>
      <c r="J4" s="323"/>
      <c r="K4" s="323"/>
      <c r="L4" s="323"/>
      <c r="M4" s="323"/>
      <c r="N4" s="323"/>
      <c r="O4" s="323"/>
      <c r="P4" s="323"/>
      <c r="Q4" s="323"/>
      <c r="R4" s="323"/>
      <c r="S4" s="323"/>
      <c r="V4" s="323" t="s">
        <v>45</v>
      </c>
      <c r="W4" s="323"/>
      <c r="X4" s="323"/>
      <c r="Y4" s="429" t="str">
        <f>'区内変更申請書 【記載例】'!W15</f>
        <v>●●保育園</v>
      </c>
      <c r="Z4" s="429"/>
      <c r="AA4" s="429"/>
      <c r="AB4" s="429"/>
      <c r="AC4" s="429"/>
      <c r="AD4" s="429"/>
      <c r="AE4" s="429"/>
      <c r="AF4" s="429"/>
      <c r="AG4" s="429"/>
      <c r="AH4" s="429"/>
      <c r="AI4" s="429"/>
      <c r="AJ4" s="429"/>
      <c r="AK4" s="429"/>
      <c r="AL4" s="323"/>
      <c r="AM4" s="23"/>
      <c r="AN4" s="23"/>
      <c r="AO4" s="23"/>
      <c r="AP4" s="23"/>
      <c r="AQ4" s="23"/>
      <c r="AR4" s="23"/>
      <c r="AS4" s="17"/>
      <c r="AT4" s="17"/>
      <c r="AU4" s="17"/>
      <c r="AV4" s="17"/>
      <c r="AW4" s="17"/>
      <c r="AX4" s="17"/>
      <c r="AY4" s="17"/>
      <c r="AZ4" s="17"/>
      <c r="BA4" s="17"/>
      <c r="BB4" s="17"/>
      <c r="BC4" s="17"/>
      <c r="BD4" s="17"/>
      <c r="BE4" s="17"/>
      <c r="BF4" s="17"/>
      <c r="BG4" s="17"/>
    </row>
    <row r="5" spans="1:59" ht="15" customHeight="1">
      <c r="A5" s="323"/>
      <c r="B5" s="323"/>
      <c r="C5" s="323"/>
      <c r="D5" s="323"/>
      <c r="E5" s="323"/>
      <c r="F5" s="323"/>
      <c r="G5" s="323"/>
      <c r="H5" s="323"/>
      <c r="I5" s="323"/>
      <c r="J5" s="323"/>
      <c r="K5" s="323"/>
      <c r="L5" s="323"/>
      <c r="M5" s="323"/>
      <c r="N5" s="323"/>
      <c r="O5" s="323"/>
      <c r="P5" s="323"/>
      <c r="Q5" s="323"/>
      <c r="R5" s="323"/>
      <c r="S5" s="323"/>
      <c r="T5" s="323"/>
      <c r="U5" s="323"/>
      <c r="V5" s="323"/>
      <c r="W5" s="323"/>
      <c r="X5" s="323"/>
      <c r="Y5" s="429"/>
      <c r="Z5" s="429"/>
      <c r="AA5" s="429"/>
      <c r="AB5" s="429"/>
      <c r="AC5" s="429"/>
      <c r="AD5" s="429"/>
      <c r="AE5" s="429"/>
      <c r="AF5" s="429"/>
      <c r="AG5" s="429"/>
      <c r="AH5" s="429"/>
      <c r="AI5" s="429"/>
      <c r="AJ5" s="429"/>
      <c r="AK5" s="429"/>
      <c r="AL5" s="323"/>
      <c r="AM5" s="23"/>
      <c r="AN5" s="23"/>
      <c r="AO5" s="23"/>
      <c r="AP5" s="23"/>
      <c r="AQ5" s="23"/>
      <c r="AR5" s="23"/>
      <c r="AS5" s="17"/>
      <c r="AT5" s="17"/>
      <c r="AU5" s="17"/>
      <c r="AV5" s="17"/>
      <c r="AW5" s="17"/>
      <c r="AX5" s="17"/>
      <c r="AY5" s="17"/>
      <c r="AZ5" s="17"/>
      <c r="BA5" s="17"/>
      <c r="BB5" s="17"/>
      <c r="BC5" s="17"/>
      <c r="BD5" s="17"/>
      <c r="BE5" s="17"/>
      <c r="BF5" s="17"/>
      <c r="BG5" s="17"/>
    </row>
    <row r="6" spans="1:59" ht="15" customHeight="1">
      <c r="A6" s="323" t="s">
        <v>44</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23"/>
      <c r="AN6" s="23"/>
      <c r="AO6" s="23"/>
      <c r="AP6" s="23"/>
      <c r="AQ6" s="23"/>
      <c r="AR6" s="23"/>
      <c r="AS6" s="17"/>
      <c r="AT6" s="17"/>
      <c r="AU6" s="17"/>
      <c r="AV6" s="17"/>
      <c r="AW6" s="17"/>
      <c r="AX6" s="17"/>
      <c r="AY6" s="17"/>
      <c r="AZ6" s="17"/>
      <c r="BA6" s="17"/>
      <c r="BB6" s="17"/>
      <c r="BC6" s="17"/>
      <c r="BD6" s="17"/>
      <c r="BE6" s="17"/>
      <c r="BF6" s="17"/>
      <c r="BG6" s="17"/>
    </row>
    <row r="7" spans="1:59" ht="9" customHeight="1">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23"/>
      <c r="AN7" s="23"/>
      <c r="AO7" s="23"/>
      <c r="AP7" s="23"/>
      <c r="AQ7" s="23"/>
      <c r="AR7" s="23"/>
      <c r="AS7" s="17"/>
      <c r="AT7" s="17"/>
      <c r="AU7" s="17"/>
      <c r="AV7" s="17"/>
      <c r="AW7" s="17"/>
      <c r="AX7" s="17"/>
      <c r="AY7" s="17"/>
      <c r="AZ7" s="17"/>
      <c r="BA7" s="17"/>
      <c r="BB7" s="17"/>
      <c r="BC7" s="17"/>
      <c r="BD7" s="17"/>
      <c r="BE7" s="17"/>
      <c r="BF7" s="17"/>
      <c r="BG7" s="17"/>
    </row>
    <row r="8" spans="1:59" ht="15" customHeight="1">
      <c r="A8" s="323"/>
      <c r="B8" s="323" t="s">
        <v>43</v>
      </c>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23"/>
      <c r="AN8" s="23"/>
      <c r="AO8" s="23"/>
      <c r="AP8" s="23"/>
      <c r="AQ8" s="23"/>
      <c r="AR8" s="23"/>
      <c r="AS8" s="17"/>
      <c r="AT8" s="17"/>
      <c r="AU8" s="17"/>
      <c r="AV8" s="17"/>
      <c r="AW8" s="17"/>
      <c r="AX8" s="17"/>
      <c r="AY8" s="17"/>
      <c r="AZ8" s="17"/>
      <c r="BA8" s="17"/>
      <c r="BB8" s="17"/>
      <c r="BC8" s="17"/>
      <c r="BD8" s="17"/>
      <c r="BE8" s="17"/>
      <c r="BF8" s="17"/>
      <c r="BG8" s="17"/>
    </row>
    <row r="9" spans="1:59" ht="9" customHeight="1">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23"/>
      <c r="AN9" s="23"/>
      <c r="AO9" s="23"/>
      <c r="AP9" s="23"/>
      <c r="AQ9" s="23"/>
      <c r="AR9" s="23"/>
      <c r="AS9" s="17"/>
      <c r="AT9" s="17"/>
      <c r="AU9" s="17"/>
      <c r="AV9" s="17"/>
      <c r="AW9" s="17"/>
      <c r="AX9" s="17"/>
      <c r="AY9" s="17"/>
      <c r="AZ9" s="17"/>
      <c r="BA9" s="17"/>
      <c r="BB9" s="17"/>
      <c r="BC9" s="17"/>
      <c r="BD9" s="17"/>
      <c r="BE9" s="17"/>
      <c r="BF9" s="17"/>
      <c r="BG9" s="17"/>
    </row>
    <row r="10" spans="1:59" ht="15" customHeight="1">
      <c r="A10" s="323"/>
      <c r="B10" s="323"/>
      <c r="C10" s="323" t="s">
        <v>42</v>
      </c>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23"/>
      <c r="AN10" s="23"/>
      <c r="AO10" s="23"/>
      <c r="AP10" s="23"/>
      <c r="AQ10" s="23"/>
      <c r="AR10" s="23"/>
      <c r="AS10" s="17"/>
      <c r="AT10" s="17"/>
      <c r="AU10" s="17"/>
      <c r="AV10" s="17"/>
      <c r="AW10" s="17"/>
      <c r="AX10" s="17"/>
      <c r="AY10" s="17"/>
      <c r="AZ10" s="17"/>
      <c r="BA10" s="17"/>
      <c r="BB10" s="17"/>
      <c r="BC10" s="17"/>
      <c r="BD10" s="17"/>
      <c r="BE10" s="17"/>
      <c r="BF10" s="17"/>
      <c r="BG10" s="17"/>
    </row>
    <row r="11" spans="1:59" ht="9" customHeight="1">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23"/>
      <c r="AN11" s="23"/>
      <c r="AO11" s="23"/>
      <c r="AP11" s="23"/>
      <c r="AQ11" s="23"/>
      <c r="AR11" s="23"/>
      <c r="AS11" s="17"/>
      <c r="AT11" s="17"/>
      <c r="AU11" s="17"/>
      <c r="AV11" s="17"/>
      <c r="AW11" s="17"/>
      <c r="AX11" s="17"/>
      <c r="AY11" s="17"/>
      <c r="AZ11" s="17"/>
      <c r="BA11" s="17"/>
      <c r="BB11" s="17"/>
      <c r="BC11" s="17"/>
      <c r="BD11" s="17"/>
      <c r="BE11" s="17"/>
      <c r="BF11" s="17"/>
      <c r="BG11" s="17"/>
    </row>
    <row r="12" spans="1:59" ht="15" customHeight="1">
      <c r="A12" s="323"/>
      <c r="B12" s="323"/>
      <c r="C12" s="323"/>
      <c r="D12" s="323" t="s">
        <v>148</v>
      </c>
      <c r="E12" s="323"/>
      <c r="F12" s="323"/>
      <c r="G12" s="323"/>
      <c r="H12" s="323"/>
      <c r="I12" s="323"/>
      <c r="J12" s="323"/>
      <c r="K12" s="323"/>
      <c r="L12" s="428">
        <v>58829390</v>
      </c>
      <c r="M12" s="428"/>
      <c r="N12" s="428"/>
      <c r="O12" s="428"/>
      <c r="P12" s="428"/>
      <c r="Q12" s="428"/>
      <c r="R12" s="428"/>
      <c r="S12" s="428"/>
      <c r="T12" s="428"/>
      <c r="U12" s="428"/>
      <c r="V12" s="428"/>
      <c r="W12" s="428"/>
      <c r="X12" s="428"/>
      <c r="Y12" s="428"/>
      <c r="Z12" s="25" t="s">
        <v>5</v>
      </c>
      <c r="AA12" s="323"/>
      <c r="AB12" s="323"/>
      <c r="AC12" s="323"/>
      <c r="AD12" s="323"/>
      <c r="AE12" s="323"/>
      <c r="AF12" s="323"/>
      <c r="AG12" s="323"/>
      <c r="AH12" s="323"/>
      <c r="AI12" s="323"/>
      <c r="AJ12" s="323"/>
      <c r="AK12" s="323"/>
      <c r="AL12" s="323"/>
      <c r="AM12" s="23"/>
      <c r="AN12" s="23"/>
      <c r="AO12" s="23"/>
      <c r="AP12" s="23"/>
      <c r="AQ12" s="23"/>
      <c r="AR12" s="23"/>
      <c r="AS12" s="17"/>
      <c r="AT12" s="17"/>
      <c r="AU12" s="17"/>
      <c r="AV12" s="17"/>
      <c r="AW12" s="17"/>
      <c r="AX12" s="17"/>
      <c r="AY12" s="17"/>
      <c r="AZ12" s="17"/>
      <c r="BA12" s="17"/>
      <c r="BB12" s="17"/>
      <c r="BC12" s="17"/>
      <c r="BD12" s="17"/>
      <c r="BE12" s="17"/>
      <c r="BF12" s="17"/>
      <c r="BG12" s="17"/>
    </row>
    <row r="13" spans="1:59" ht="15" customHeight="1">
      <c r="A13" s="323"/>
      <c r="B13" s="323"/>
      <c r="C13" s="323"/>
      <c r="D13" s="323"/>
      <c r="E13" s="323"/>
      <c r="F13" s="323"/>
      <c r="G13" s="323"/>
      <c r="H13" s="323"/>
      <c r="I13" s="323"/>
      <c r="J13" s="323"/>
      <c r="K13" s="30"/>
      <c r="L13" s="322"/>
      <c r="M13" s="322"/>
      <c r="N13" s="322"/>
      <c r="O13" s="322"/>
      <c r="P13" s="322"/>
      <c r="Q13" s="322"/>
      <c r="R13" s="322"/>
      <c r="S13" s="322"/>
      <c r="T13" s="322"/>
      <c r="U13" s="322"/>
      <c r="V13" s="322"/>
      <c r="W13" s="322"/>
      <c r="X13" s="322"/>
      <c r="Y13" s="322"/>
      <c r="Z13" s="114"/>
      <c r="AA13" s="30"/>
      <c r="AB13" s="30"/>
      <c r="AC13" s="30"/>
      <c r="AD13" s="323"/>
      <c r="AE13" s="323"/>
      <c r="AF13" s="323"/>
      <c r="AG13" s="323"/>
      <c r="AH13" s="323"/>
      <c r="AI13" s="323"/>
      <c r="AJ13" s="323"/>
      <c r="AK13" s="323"/>
      <c r="AL13" s="323"/>
      <c r="AM13" s="23"/>
      <c r="AN13" s="23"/>
      <c r="AO13" s="23"/>
      <c r="AP13" s="23"/>
      <c r="AQ13" s="23"/>
      <c r="AR13" s="23"/>
      <c r="AS13" s="17"/>
      <c r="AT13" s="17"/>
      <c r="AU13" s="17"/>
      <c r="AV13" s="17"/>
      <c r="AW13" s="17"/>
      <c r="AX13" s="17"/>
      <c r="AY13" s="17"/>
      <c r="AZ13" s="17"/>
      <c r="BA13" s="17"/>
      <c r="BB13" s="17"/>
      <c r="BC13" s="17"/>
      <c r="BD13" s="17"/>
      <c r="BE13" s="17"/>
      <c r="BF13" s="17"/>
      <c r="BG13" s="17"/>
    </row>
    <row r="14" spans="1:59" ht="15" hidden="1" customHeight="1">
      <c r="A14" s="323"/>
      <c r="B14" s="323"/>
      <c r="C14" s="323"/>
      <c r="D14" s="323"/>
      <c r="E14" s="323"/>
      <c r="F14" s="323"/>
      <c r="G14" s="323"/>
      <c r="H14" s="323"/>
      <c r="I14" s="323"/>
      <c r="J14" s="323"/>
      <c r="K14" s="30"/>
      <c r="L14" s="322"/>
      <c r="M14" s="322"/>
      <c r="N14" s="322"/>
      <c r="O14" s="322"/>
      <c r="P14" s="322"/>
      <c r="Q14" s="322"/>
      <c r="R14" s="322"/>
      <c r="S14" s="322"/>
      <c r="T14" s="322"/>
      <c r="U14" s="322"/>
      <c r="V14" s="322"/>
      <c r="W14" s="322"/>
      <c r="X14" s="322"/>
      <c r="Y14" s="322"/>
      <c r="Z14" s="114"/>
      <c r="AA14" s="30"/>
      <c r="AB14" s="30"/>
      <c r="AC14" s="30"/>
      <c r="AD14" s="323"/>
      <c r="AE14" s="323"/>
      <c r="AF14" s="323"/>
      <c r="AG14" s="323"/>
      <c r="AH14" s="323"/>
      <c r="AI14" s="323"/>
      <c r="AJ14" s="323"/>
      <c r="AK14" s="323"/>
      <c r="AL14" s="323"/>
      <c r="AM14" s="23"/>
      <c r="AN14" s="23"/>
      <c r="AO14" s="23"/>
      <c r="AP14" s="23"/>
      <c r="AQ14" s="23"/>
      <c r="AR14" s="23"/>
      <c r="AS14" s="17"/>
      <c r="AT14" s="17"/>
      <c r="AU14" s="17"/>
      <c r="AV14" s="17"/>
      <c r="AW14" s="17"/>
      <c r="AX14" s="17"/>
      <c r="AY14" s="17"/>
      <c r="AZ14" s="17"/>
      <c r="BA14" s="17"/>
      <c r="BB14" s="17"/>
      <c r="BC14" s="17"/>
      <c r="BD14" s="17"/>
      <c r="BE14" s="17"/>
      <c r="BF14" s="17"/>
      <c r="BG14" s="17"/>
    </row>
    <row r="15" spans="1:59" ht="15" hidden="1" customHeight="1">
      <c r="A15" s="323"/>
      <c r="B15" s="323"/>
      <c r="C15" s="323"/>
      <c r="D15" s="323"/>
      <c r="E15" s="323"/>
      <c r="F15" s="323"/>
      <c r="G15" s="323"/>
      <c r="H15" s="323"/>
      <c r="I15" s="323"/>
      <c r="J15" s="323"/>
      <c r="K15" s="30"/>
      <c r="L15" s="322"/>
      <c r="M15" s="322"/>
      <c r="N15" s="322"/>
      <c r="O15" s="322"/>
      <c r="P15" s="322"/>
      <c r="Q15" s="322"/>
      <c r="R15" s="322"/>
      <c r="S15" s="322"/>
      <c r="T15" s="322"/>
      <c r="U15" s="322"/>
      <c r="V15" s="322"/>
      <c r="W15" s="322"/>
      <c r="X15" s="322"/>
      <c r="Y15" s="322"/>
      <c r="Z15" s="114"/>
      <c r="AA15" s="30"/>
      <c r="AB15" s="30"/>
      <c r="AC15" s="30"/>
      <c r="AD15" s="323"/>
      <c r="AE15" s="323"/>
      <c r="AF15" s="323"/>
      <c r="AG15" s="323"/>
      <c r="AH15" s="323"/>
      <c r="AI15" s="323"/>
      <c r="AJ15" s="323"/>
      <c r="AK15" s="323"/>
      <c r="AL15" s="323"/>
      <c r="AM15" s="23"/>
      <c r="AN15" s="23"/>
      <c r="AO15" s="23"/>
      <c r="AP15" s="23"/>
      <c r="AQ15" s="23"/>
      <c r="AR15" s="23"/>
      <c r="AS15" s="17"/>
      <c r="AT15" s="17"/>
      <c r="AU15" s="17"/>
      <c r="AV15" s="17"/>
      <c r="AW15" s="17"/>
      <c r="AX15" s="17"/>
      <c r="AY15" s="17"/>
      <c r="AZ15" s="17"/>
      <c r="BA15" s="17"/>
      <c r="BB15" s="17"/>
      <c r="BC15" s="17"/>
      <c r="BD15" s="17"/>
      <c r="BE15" s="17"/>
      <c r="BF15" s="17"/>
      <c r="BG15" s="17"/>
    </row>
    <row r="16" spans="1:59" ht="15" hidden="1" customHeight="1">
      <c r="A16" s="323"/>
      <c r="B16" s="323"/>
      <c r="C16" s="323"/>
      <c r="D16" s="323"/>
      <c r="E16" s="323"/>
      <c r="F16" s="323"/>
      <c r="G16" s="323"/>
      <c r="H16" s="323"/>
      <c r="I16" s="323"/>
      <c r="J16" s="323"/>
      <c r="K16" s="323"/>
      <c r="L16" s="343"/>
      <c r="M16" s="343"/>
      <c r="N16" s="343"/>
      <c r="O16" s="343"/>
      <c r="P16" s="343"/>
      <c r="Q16" s="343"/>
      <c r="R16" s="343"/>
      <c r="S16" s="343"/>
      <c r="T16" s="343"/>
      <c r="U16" s="343"/>
      <c r="V16" s="343"/>
      <c r="W16" s="343"/>
      <c r="X16" s="343"/>
      <c r="Y16" s="343"/>
      <c r="Z16" s="27"/>
      <c r="AA16" s="323"/>
      <c r="AB16" s="323"/>
      <c r="AC16" s="323"/>
      <c r="AD16" s="323"/>
      <c r="AE16" s="323"/>
      <c r="AF16" s="323"/>
      <c r="AG16" s="323"/>
      <c r="AH16" s="323"/>
      <c r="AI16" s="323"/>
      <c r="AJ16" s="323"/>
      <c r="AK16" s="323"/>
      <c r="AL16" s="323"/>
      <c r="AM16" s="23"/>
      <c r="AN16" s="23"/>
      <c r="AO16" s="23"/>
      <c r="AP16" s="23"/>
      <c r="AQ16" s="23"/>
      <c r="AR16" s="23"/>
      <c r="AS16" s="17"/>
      <c r="AT16" s="17"/>
      <c r="AU16" s="17"/>
      <c r="AV16" s="17"/>
      <c r="AW16" s="17"/>
      <c r="AX16" s="17"/>
      <c r="AY16" s="17"/>
      <c r="AZ16" s="17"/>
      <c r="BA16" s="17"/>
      <c r="BB16" s="17"/>
      <c r="BC16" s="17"/>
      <c r="BD16" s="17"/>
      <c r="BE16" s="17"/>
      <c r="BF16" s="17"/>
      <c r="BG16" s="17"/>
    </row>
    <row r="17" spans="1:59" ht="15" customHeight="1">
      <c r="A17" s="323"/>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4"/>
      <c r="AN17" s="34"/>
      <c r="AO17" s="34"/>
      <c r="AP17" s="34"/>
      <c r="AQ17" s="34"/>
      <c r="AR17" s="34"/>
      <c r="AS17" s="20"/>
      <c r="AT17" s="20"/>
      <c r="AU17" s="20"/>
      <c r="AV17" s="20"/>
      <c r="AW17" s="20"/>
      <c r="AX17" s="20"/>
      <c r="AY17" s="20"/>
      <c r="AZ17" s="20"/>
      <c r="BA17" s="20"/>
      <c r="BB17" s="20"/>
      <c r="BC17" s="20"/>
      <c r="BD17" s="20"/>
      <c r="BE17" s="20"/>
      <c r="BF17" s="20"/>
      <c r="BG17" s="17"/>
    </row>
    <row r="18" spans="1:59" ht="15" customHeight="1">
      <c r="A18" s="323"/>
      <c r="B18" s="323"/>
      <c r="C18" s="323" t="s">
        <v>41</v>
      </c>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4"/>
      <c r="AN18" s="34"/>
      <c r="AO18" s="34"/>
      <c r="AP18" s="34"/>
      <c r="AQ18" s="34"/>
      <c r="AR18" s="34"/>
      <c r="AS18" s="20"/>
      <c r="AT18" s="20"/>
      <c r="AU18" s="20"/>
      <c r="AV18" s="20"/>
      <c r="AW18" s="20"/>
      <c r="AX18" s="20"/>
      <c r="AY18" s="20"/>
      <c r="AZ18" s="20"/>
      <c r="BA18" s="20"/>
      <c r="BB18" s="20"/>
      <c r="BC18" s="20"/>
      <c r="BD18" s="20"/>
      <c r="BE18" s="20"/>
      <c r="BF18" s="20"/>
      <c r="BG18" s="17"/>
    </row>
    <row r="19" spans="1:59" ht="9" customHeight="1">
      <c r="A19" s="323"/>
      <c r="B19" s="323"/>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4"/>
      <c r="AN19" s="34"/>
      <c r="AO19" s="34"/>
      <c r="AP19" s="34"/>
      <c r="AQ19" s="34"/>
      <c r="AR19" s="34"/>
      <c r="AS19" s="20"/>
      <c r="AT19" s="20"/>
      <c r="AU19" s="20"/>
      <c r="AV19" s="20"/>
      <c r="AW19" s="20"/>
      <c r="AX19" s="20"/>
      <c r="AY19" s="20"/>
      <c r="AZ19" s="20"/>
      <c r="BA19" s="20"/>
      <c r="BB19" s="20"/>
      <c r="BC19" s="20"/>
      <c r="BD19" s="20"/>
      <c r="BE19" s="20"/>
      <c r="BF19" s="20"/>
      <c r="BG19" s="17"/>
    </row>
    <row r="20" spans="1:59" ht="15" customHeight="1">
      <c r="A20" s="323"/>
      <c r="B20" s="323"/>
      <c r="C20" s="323"/>
      <c r="D20" s="323" t="s">
        <v>149</v>
      </c>
      <c r="E20" s="323"/>
      <c r="F20" s="323"/>
      <c r="G20" s="323"/>
      <c r="H20" s="323"/>
      <c r="I20" s="323"/>
      <c r="J20" s="323"/>
      <c r="K20" s="323"/>
      <c r="L20" s="430">
        <f>AF25+AF33+Q48+AI42+AF45</f>
        <v>45010700</v>
      </c>
      <c r="M20" s="430"/>
      <c r="N20" s="430"/>
      <c r="O20" s="430"/>
      <c r="P20" s="430"/>
      <c r="Q20" s="430"/>
      <c r="R20" s="430"/>
      <c r="S20" s="430"/>
      <c r="T20" s="430"/>
      <c r="U20" s="430"/>
      <c r="V20" s="430"/>
      <c r="W20" s="430"/>
      <c r="X20" s="430"/>
      <c r="Y20" s="430"/>
      <c r="Z20" s="25" t="s">
        <v>5</v>
      </c>
      <c r="AA20" s="323"/>
      <c r="AB20" s="323"/>
      <c r="AC20" s="323"/>
      <c r="AD20" s="323"/>
      <c r="AE20" s="323"/>
      <c r="AF20" s="323"/>
      <c r="AG20" s="323"/>
      <c r="AH20" s="323"/>
      <c r="AI20" s="323"/>
      <c r="AJ20" s="323"/>
      <c r="AK20" s="323"/>
      <c r="AL20" s="323"/>
      <c r="AM20" s="34"/>
      <c r="AN20" s="34"/>
      <c r="AO20" s="34"/>
      <c r="AP20" s="34"/>
      <c r="AQ20" s="34"/>
      <c r="AR20" s="34"/>
      <c r="AS20" s="20"/>
      <c r="AT20" s="20"/>
      <c r="AU20" s="20"/>
      <c r="AV20" s="20"/>
      <c r="AW20" s="20"/>
      <c r="AX20" s="20"/>
      <c r="AY20" s="20"/>
      <c r="AZ20" s="20"/>
      <c r="BA20" s="20"/>
      <c r="BB20" s="20"/>
      <c r="BC20" s="20"/>
      <c r="BD20" s="20"/>
      <c r="BE20" s="20"/>
      <c r="BF20" s="20"/>
      <c r="BG20" s="17"/>
    </row>
    <row r="21" spans="1:59" ht="9" customHeight="1">
      <c r="A21" s="323"/>
      <c r="B21" s="323"/>
      <c r="C21" s="323"/>
      <c r="D21" s="323"/>
      <c r="E21" s="323"/>
      <c r="F21" s="323"/>
      <c r="G21" s="323"/>
      <c r="H21" s="323"/>
      <c r="I21" s="323"/>
      <c r="J21" s="323"/>
      <c r="K21" s="323"/>
      <c r="L21" s="343"/>
      <c r="M21" s="343"/>
      <c r="N21" s="343"/>
      <c r="O21" s="343"/>
      <c r="P21" s="343"/>
      <c r="Q21" s="343"/>
      <c r="R21" s="343"/>
      <c r="S21" s="343"/>
      <c r="T21" s="343"/>
      <c r="U21" s="343"/>
      <c r="V21" s="343"/>
      <c r="W21" s="343"/>
      <c r="X21" s="343"/>
      <c r="Y21" s="343"/>
      <c r="Z21" s="27"/>
      <c r="AA21" s="323"/>
      <c r="AB21" s="323"/>
      <c r="AC21" s="323"/>
      <c r="AD21" s="323"/>
      <c r="AE21" s="323"/>
      <c r="AF21" s="323"/>
      <c r="AG21" s="323"/>
      <c r="AH21" s="323"/>
      <c r="AI21" s="323"/>
      <c r="AJ21" s="323"/>
      <c r="AK21" s="323"/>
      <c r="AL21" s="323"/>
      <c r="AM21" s="23"/>
      <c r="AN21" s="23"/>
      <c r="AO21" s="23"/>
      <c r="AP21" s="23"/>
      <c r="AQ21" s="23"/>
      <c r="AR21" s="23"/>
      <c r="AS21" s="17"/>
      <c r="AT21" s="17"/>
      <c r="AU21" s="17"/>
      <c r="AV21" s="17"/>
      <c r="AW21" s="17"/>
      <c r="AX21" s="17"/>
      <c r="AY21" s="17"/>
      <c r="AZ21" s="17"/>
      <c r="BA21" s="17"/>
      <c r="BB21" s="17"/>
      <c r="BC21" s="17"/>
      <c r="BD21" s="17"/>
      <c r="BE21" s="17"/>
      <c r="BF21" s="17"/>
      <c r="BG21" s="17"/>
    </row>
    <row r="22" spans="1:59" ht="15" customHeight="1">
      <c r="A22" s="323"/>
      <c r="B22" s="323"/>
      <c r="C22" s="323"/>
      <c r="D22" s="323"/>
      <c r="E22" s="323" t="s">
        <v>40</v>
      </c>
      <c r="F22" s="323"/>
      <c r="G22" s="323"/>
      <c r="H22" s="323"/>
      <c r="I22" s="323"/>
      <c r="J22" s="323"/>
      <c r="K22" s="323"/>
      <c r="L22" s="323"/>
      <c r="M22" s="323"/>
      <c r="N22" s="323"/>
      <c r="O22" s="323"/>
      <c r="P22" s="323"/>
      <c r="Q22" s="323"/>
      <c r="R22" s="323"/>
      <c r="S22" s="323"/>
      <c r="T22" s="323"/>
      <c r="U22" s="323"/>
      <c r="V22" s="323"/>
      <c r="W22" s="323"/>
      <c r="X22" s="433" t="s">
        <v>49</v>
      </c>
      <c r="Y22" s="434"/>
      <c r="Z22" s="434"/>
      <c r="AA22" s="431">
        <v>40</v>
      </c>
      <c r="AB22" s="432"/>
      <c r="AC22" s="432"/>
      <c r="AD22" s="33" t="s">
        <v>7</v>
      </c>
      <c r="AE22" s="417" t="s">
        <v>50</v>
      </c>
      <c r="AF22" s="418"/>
      <c r="AG22" s="418"/>
      <c r="AH22" s="418"/>
      <c r="AI22" s="426">
        <v>4</v>
      </c>
      <c r="AJ22" s="426"/>
      <c r="AK22" s="426"/>
      <c r="AL22" s="28"/>
      <c r="AM22" s="23"/>
      <c r="AN22" s="23"/>
      <c r="AO22" s="23"/>
      <c r="AP22" s="23"/>
      <c r="AQ22" s="23"/>
      <c r="AR22" s="23"/>
      <c r="AS22" s="17"/>
      <c r="AT22" s="17"/>
      <c r="AU22" s="17"/>
      <c r="AV22" s="17"/>
      <c r="AW22" s="17"/>
      <c r="AX22" s="17"/>
      <c r="AY22" s="17"/>
      <c r="AZ22" s="17"/>
      <c r="BA22" s="17"/>
      <c r="BB22" s="17"/>
      <c r="BC22" s="17"/>
      <c r="BD22" s="17"/>
      <c r="BE22" s="17"/>
      <c r="BF22" s="17"/>
      <c r="BG22" s="17"/>
    </row>
    <row r="23" spans="1:59" ht="15" customHeight="1">
      <c r="A23" s="323"/>
      <c r="B23" s="323"/>
      <c r="C23" s="323"/>
      <c r="D23" s="323"/>
      <c r="E23" s="397" t="s">
        <v>8</v>
      </c>
      <c r="F23" s="398"/>
      <c r="G23" s="398"/>
      <c r="H23" s="398"/>
      <c r="I23" s="398"/>
      <c r="J23" s="399"/>
      <c r="K23" s="419" t="s">
        <v>9</v>
      </c>
      <c r="L23" s="420"/>
      <c r="M23" s="420"/>
      <c r="N23" s="420"/>
      <c r="O23" s="420"/>
      <c r="P23" s="420"/>
      <c r="Q23" s="420"/>
      <c r="R23" s="421"/>
      <c r="S23" s="419" t="s">
        <v>38</v>
      </c>
      <c r="T23" s="420"/>
      <c r="U23" s="420"/>
      <c r="V23" s="420"/>
      <c r="W23" s="421"/>
      <c r="X23" s="419" t="s">
        <v>10</v>
      </c>
      <c r="Y23" s="420"/>
      <c r="Z23" s="420"/>
      <c r="AA23" s="420"/>
      <c r="AB23" s="420"/>
      <c r="AC23" s="420"/>
      <c r="AD23" s="420"/>
      <c r="AE23" s="421"/>
      <c r="AF23" s="419" t="s">
        <v>11</v>
      </c>
      <c r="AG23" s="420"/>
      <c r="AH23" s="420"/>
      <c r="AI23" s="420"/>
      <c r="AJ23" s="420"/>
      <c r="AK23" s="420"/>
      <c r="AL23" s="421"/>
      <c r="AM23" s="23"/>
      <c r="AN23" s="23"/>
      <c r="AO23" s="23"/>
      <c r="AP23" s="23"/>
      <c r="AQ23" s="23"/>
      <c r="AR23" s="23"/>
      <c r="AS23" s="17"/>
      <c r="AT23" s="17"/>
      <c r="AU23" s="17"/>
      <c r="AV23" s="17"/>
      <c r="AW23" s="17"/>
      <c r="AX23" s="17"/>
      <c r="AY23" s="17"/>
      <c r="AZ23" s="17"/>
      <c r="BA23" s="17"/>
      <c r="BB23" s="17"/>
      <c r="BC23" s="17"/>
      <c r="BD23" s="17"/>
      <c r="BE23" s="17"/>
      <c r="BF23" s="17"/>
      <c r="BG23" s="17"/>
    </row>
    <row r="24" spans="1:59" ht="15" customHeight="1">
      <c r="A24" s="323"/>
      <c r="B24" s="323"/>
      <c r="C24" s="323"/>
      <c r="D24" s="323"/>
      <c r="E24" s="435" t="s">
        <v>39</v>
      </c>
      <c r="F24" s="436"/>
      <c r="G24" s="436"/>
      <c r="H24" s="436"/>
      <c r="I24" s="436"/>
      <c r="J24" s="437"/>
      <c r="K24" s="422"/>
      <c r="L24" s="423"/>
      <c r="M24" s="423"/>
      <c r="N24" s="423"/>
      <c r="O24" s="423"/>
      <c r="P24" s="423"/>
      <c r="Q24" s="423"/>
      <c r="R24" s="424"/>
      <c r="S24" s="422"/>
      <c r="T24" s="423"/>
      <c r="U24" s="423"/>
      <c r="V24" s="423"/>
      <c r="W24" s="424"/>
      <c r="X24" s="422"/>
      <c r="Y24" s="423"/>
      <c r="Z24" s="423"/>
      <c r="AA24" s="423"/>
      <c r="AB24" s="423"/>
      <c r="AC24" s="423"/>
      <c r="AD24" s="423"/>
      <c r="AE24" s="424"/>
      <c r="AF24" s="422"/>
      <c r="AG24" s="423"/>
      <c r="AH24" s="423"/>
      <c r="AI24" s="423"/>
      <c r="AJ24" s="423"/>
      <c r="AK24" s="423"/>
      <c r="AL24" s="424"/>
      <c r="AM24" s="23"/>
      <c r="AN24" s="23"/>
      <c r="AO24" s="23"/>
      <c r="AP24" s="23"/>
      <c r="AQ24" s="23"/>
      <c r="AR24" s="23"/>
      <c r="AS24" s="17"/>
      <c r="AT24" s="17"/>
      <c r="AU24" s="17"/>
      <c r="AV24" s="17"/>
      <c r="AW24" s="17"/>
      <c r="AX24" s="17"/>
      <c r="AY24" s="17"/>
      <c r="AZ24" s="17"/>
      <c r="BA24" s="17"/>
      <c r="BB24" s="17"/>
      <c r="BC24" s="17"/>
      <c r="BD24" s="17"/>
      <c r="BE24" s="17"/>
      <c r="BF24" s="17"/>
      <c r="BG24" s="17"/>
    </row>
    <row r="25" spans="1:59" ht="28.5" customHeight="1">
      <c r="A25" s="323"/>
      <c r="B25" s="323"/>
      <c r="C25" s="323"/>
      <c r="D25" s="323"/>
      <c r="E25" s="400" t="s">
        <v>13</v>
      </c>
      <c r="F25" s="401"/>
      <c r="G25" s="401"/>
      <c r="H25" s="401"/>
      <c r="I25" s="401"/>
      <c r="J25" s="402"/>
      <c r="K25" s="410">
        <f>IFERROR(VLOOKUP($AA$22,新単価表!$A$3:$G$11,4,1),0)</f>
        <v>168040</v>
      </c>
      <c r="L25" s="411"/>
      <c r="M25" s="411"/>
      <c r="N25" s="411"/>
      <c r="O25" s="411"/>
      <c r="P25" s="411"/>
      <c r="Q25" s="411"/>
      <c r="R25" s="111" t="s">
        <v>5</v>
      </c>
      <c r="S25" s="408">
        <f>'算出根拠 【記載例】'!C29</f>
        <v>42</v>
      </c>
      <c r="T25" s="409"/>
      <c r="U25" s="409"/>
      <c r="V25" s="409"/>
      <c r="W25" s="111" t="s">
        <v>7</v>
      </c>
      <c r="X25" s="393">
        <f>K25*S25</f>
        <v>7057680</v>
      </c>
      <c r="Y25" s="394"/>
      <c r="Z25" s="394"/>
      <c r="AA25" s="394"/>
      <c r="AB25" s="394"/>
      <c r="AC25" s="394"/>
      <c r="AD25" s="394"/>
      <c r="AE25" s="111" t="s">
        <v>5</v>
      </c>
      <c r="AF25" s="382">
        <f>SUM(X25:AD28)</f>
        <v>37582140</v>
      </c>
      <c r="AG25" s="383"/>
      <c r="AH25" s="383"/>
      <c r="AI25" s="383"/>
      <c r="AJ25" s="383"/>
      <c r="AK25" s="383"/>
      <c r="AL25" s="395" t="s">
        <v>5</v>
      </c>
      <c r="AM25" s="34"/>
      <c r="AN25" s="34"/>
      <c r="AO25" s="34"/>
      <c r="AP25" s="34"/>
      <c r="AQ25" s="34"/>
      <c r="AR25" s="34"/>
      <c r="AS25" s="20"/>
      <c r="AT25" s="20"/>
      <c r="AU25" s="20"/>
      <c r="AV25" s="20"/>
      <c r="AW25" s="20"/>
      <c r="AX25" s="20"/>
      <c r="AY25" s="20"/>
      <c r="AZ25" s="20"/>
      <c r="BA25" s="20"/>
      <c r="BB25" s="20"/>
      <c r="BC25" s="20"/>
      <c r="BD25" s="20"/>
      <c r="BE25" s="17"/>
      <c r="BF25" s="17"/>
      <c r="BG25" s="17"/>
    </row>
    <row r="26" spans="1:59" ht="28.5" customHeight="1">
      <c r="A26" s="323"/>
      <c r="B26" s="323"/>
      <c r="C26" s="323"/>
      <c r="D26" s="323"/>
      <c r="E26" s="400" t="s">
        <v>14</v>
      </c>
      <c r="F26" s="401"/>
      <c r="G26" s="401"/>
      <c r="H26" s="401"/>
      <c r="I26" s="401"/>
      <c r="J26" s="402"/>
      <c r="K26" s="410">
        <f>IFERROR(VLOOKUP($AA$22,新単価表!$A$3:$G$11,5,1),0)</f>
        <v>121080</v>
      </c>
      <c r="L26" s="411"/>
      <c r="M26" s="411"/>
      <c r="N26" s="411"/>
      <c r="O26" s="411"/>
      <c r="P26" s="411"/>
      <c r="Q26" s="411"/>
      <c r="R26" s="111" t="s">
        <v>5</v>
      </c>
      <c r="S26" s="408">
        <f>'算出根拠 【記載例】'!D29+'算出根拠 【記載例】'!E29</f>
        <v>118</v>
      </c>
      <c r="T26" s="409"/>
      <c r="U26" s="409"/>
      <c r="V26" s="409"/>
      <c r="W26" s="111" t="s">
        <v>7</v>
      </c>
      <c r="X26" s="393">
        <f>K26*S26</f>
        <v>14287440</v>
      </c>
      <c r="Y26" s="394"/>
      <c r="Z26" s="394"/>
      <c r="AA26" s="394"/>
      <c r="AB26" s="394"/>
      <c r="AC26" s="394"/>
      <c r="AD26" s="394"/>
      <c r="AE26" s="111" t="s">
        <v>5</v>
      </c>
      <c r="AF26" s="384"/>
      <c r="AG26" s="385"/>
      <c r="AH26" s="385"/>
      <c r="AI26" s="385"/>
      <c r="AJ26" s="385"/>
      <c r="AK26" s="385"/>
      <c r="AL26" s="425"/>
      <c r="AM26" s="34"/>
      <c r="AN26" s="34"/>
      <c r="AO26" s="34"/>
      <c r="AP26" s="34"/>
      <c r="AQ26" s="34"/>
      <c r="AR26" s="34"/>
      <c r="AS26" s="20"/>
      <c r="AT26" s="20"/>
      <c r="AU26" s="20"/>
      <c r="AV26" s="20"/>
      <c r="AW26" s="20"/>
      <c r="AX26" s="20"/>
      <c r="AY26" s="20"/>
      <c r="AZ26" s="20"/>
      <c r="BA26" s="20"/>
      <c r="BB26" s="20"/>
      <c r="BC26" s="20"/>
      <c r="BD26" s="20"/>
      <c r="BE26" s="17"/>
      <c r="BF26" s="17"/>
      <c r="BG26" s="17"/>
    </row>
    <row r="27" spans="1:59" ht="28.5" customHeight="1">
      <c r="A27" s="323"/>
      <c r="B27" s="323"/>
      <c r="C27" s="323"/>
      <c r="D27" s="323"/>
      <c r="E27" s="400" t="s">
        <v>15</v>
      </c>
      <c r="F27" s="401"/>
      <c r="G27" s="401"/>
      <c r="H27" s="401"/>
      <c r="I27" s="401"/>
      <c r="J27" s="402"/>
      <c r="K27" s="410">
        <f>IFERROR(VLOOKUP($AA$22,新単価表!$A$3:$G$11,6,1),0)</f>
        <v>84780</v>
      </c>
      <c r="L27" s="411"/>
      <c r="M27" s="411"/>
      <c r="N27" s="411"/>
      <c r="O27" s="411"/>
      <c r="P27" s="411"/>
      <c r="Q27" s="411"/>
      <c r="R27" s="111" t="s">
        <v>5</v>
      </c>
      <c r="S27" s="408">
        <f>'算出根拠 【記載例】'!F29</f>
        <v>59</v>
      </c>
      <c r="T27" s="409"/>
      <c r="U27" s="409"/>
      <c r="V27" s="409"/>
      <c r="W27" s="111" t="s">
        <v>7</v>
      </c>
      <c r="X27" s="393">
        <f>K27*S27</f>
        <v>5002020</v>
      </c>
      <c r="Y27" s="394"/>
      <c r="Z27" s="394"/>
      <c r="AA27" s="394"/>
      <c r="AB27" s="394"/>
      <c r="AC27" s="394"/>
      <c r="AD27" s="394"/>
      <c r="AE27" s="111" t="s">
        <v>5</v>
      </c>
      <c r="AF27" s="384"/>
      <c r="AG27" s="385"/>
      <c r="AH27" s="385"/>
      <c r="AI27" s="385"/>
      <c r="AJ27" s="385"/>
      <c r="AK27" s="385"/>
      <c r="AL27" s="425"/>
      <c r="AM27" s="34"/>
      <c r="AN27" s="34"/>
      <c r="AO27" s="34"/>
      <c r="AP27" s="34"/>
      <c r="AQ27" s="34"/>
      <c r="AR27" s="34"/>
      <c r="AS27" s="20"/>
      <c r="AT27" s="20"/>
      <c r="AU27" s="20"/>
      <c r="AV27" s="20"/>
      <c r="AW27" s="20"/>
      <c r="AX27" s="20"/>
      <c r="AY27" s="20"/>
      <c r="AZ27" s="20"/>
      <c r="BA27" s="20"/>
      <c r="BB27" s="20"/>
      <c r="BC27" s="20"/>
      <c r="BD27" s="20"/>
      <c r="BE27" s="17"/>
      <c r="BF27" s="17"/>
      <c r="BG27" s="17"/>
    </row>
    <row r="28" spans="1:59" ht="28.5" customHeight="1">
      <c r="A28" s="323"/>
      <c r="B28" s="323"/>
      <c r="C28" s="323"/>
      <c r="D28" s="323"/>
      <c r="E28" s="400" t="s">
        <v>16</v>
      </c>
      <c r="F28" s="401"/>
      <c r="G28" s="401"/>
      <c r="H28" s="401"/>
      <c r="I28" s="401"/>
      <c r="J28" s="402"/>
      <c r="K28" s="410">
        <f>IFERROR(VLOOKUP($AA$22,新単価表!$A$3:$G$11,7,1),0)</f>
        <v>80250</v>
      </c>
      <c r="L28" s="411"/>
      <c r="M28" s="411"/>
      <c r="N28" s="411"/>
      <c r="O28" s="411"/>
      <c r="P28" s="411"/>
      <c r="Q28" s="411"/>
      <c r="R28" s="111" t="s">
        <v>5</v>
      </c>
      <c r="S28" s="408">
        <f>'算出根拠 【記載例】'!G29+'算出根拠 【記載例】'!H29</f>
        <v>140</v>
      </c>
      <c r="T28" s="409"/>
      <c r="U28" s="409"/>
      <c r="V28" s="409"/>
      <c r="W28" s="111" t="s">
        <v>7</v>
      </c>
      <c r="X28" s="393">
        <f>K28*S28</f>
        <v>11235000</v>
      </c>
      <c r="Y28" s="394"/>
      <c r="Z28" s="394"/>
      <c r="AA28" s="394"/>
      <c r="AB28" s="394"/>
      <c r="AC28" s="394"/>
      <c r="AD28" s="394"/>
      <c r="AE28" s="111" t="s">
        <v>5</v>
      </c>
      <c r="AF28" s="386"/>
      <c r="AG28" s="387"/>
      <c r="AH28" s="387"/>
      <c r="AI28" s="387"/>
      <c r="AJ28" s="387"/>
      <c r="AK28" s="387"/>
      <c r="AL28" s="396"/>
      <c r="AM28" s="34"/>
      <c r="AN28" s="34"/>
      <c r="AO28" s="34"/>
      <c r="AP28" s="34"/>
      <c r="AQ28" s="34"/>
      <c r="AR28" s="34"/>
      <c r="AS28" s="20"/>
      <c r="AT28" s="20"/>
      <c r="AU28" s="20"/>
      <c r="AV28" s="20"/>
      <c r="AW28" s="20"/>
      <c r="AX28" s="20"/>
      <c r="AY28" s="20"/>
      <c r="AZ28" s="20"/>
      <c r="BA28" s="20"/>
      <c r="BB28" s="20"/>
      <c r="BC28" s="20"/>
      <c r="BD28" s="20"/>
      <c r="BE28" s="17"/>
      <c r="BF28" s="17"/>
      <c r="BG28" s="17"/>
    </row>
    <row r="29" spans="1:59" s="3" customFormat="1" ht="9" customHeight="1">
      <c r="A29" s="30"/>
      <c r="B29" s="30"/>
      <c r="C29" s="30"/>
      <c r="D29" s="30"/>
      <c r="E29" s="5"/>
      <c r="F29" s="5"/>
      <c r="G29" s="5"/>
      <c r="H29" s="5"/>
      <c r="I29" s="5"/>
      <c r="J29" s="5"/>
      <c r="K29" s="322"/>
      <c r="L29" s="322"/>
      <c r="M29" s="322"/>
      <c r="N29" s="322"/>
      <c r="O29" s="322"/>
      <c r="P29" s="322"/>
      <c r="Q29" s="322"/>
      <c r="R29" s="35"/>
      <c r="S29" s="5"/>
      <c r="T29" s="5"/>
      <c r="U29" s="5"/>
      <c r="V29" s="5"/>
      <c r="W29" s="35"/>
      <c r="X29" s="322"/>
      <c r="Y29" s="322"/>
      <c r="Z29" s="322"/>
      <c r="AA29" s="322"/>
      <c r="AB29" s="322"/>
      <c r="AC29" s="322"/>
      <c r="AD29" s="322"/>
      <c r="AE29" s="35"/>
      <c r="AF29" s="322"/>
      <c r="AG29" s="322"/>
      <c r="AH29" s="322"/>
      <c r="AI29" s="322"/>
      <c r="AJ29" s="322"/>
      <c r="AK29" s="322"/>
      <c r="AL29" s="32"/>
      <c r="AM29" s="36"/>
      <c r="AN29" s="36"/>
      <c r="AO29" s="36"/>
      <c r="AP29" s="36"/>
      <c r="AQ29" s="36"/>
      <c r="AR29" s="36"/>
      <c r="AS29" s="21"/>
      <c r="AT29" s="21"/>
      <c r="AU29" s="21"/>
      <c r="AV29" s="21"/>
      <c r="AW29" s="21"/>
      <c r="AX29" s="21"/>
      <c r="AY29" s="21"/>
      <c r="AZ29" s="21"/>
      <c r="BA29" s="21"/>
      <c r="BB29" s="21"/>
      <c r="BC29" s="21"/>
      <c r="BD29" s="21"/>
      <c r="BE29" s="18"/>
      <c r="BF29" s="18"/>
      <c r="BG29" s="18"/>
    </row>
    <row r="30" spans="1:59" ht="15" customHeight="1">
      <c r="A30" s="323"/>
      <c r="B30" s="323"/>
      <c r="C30" s="323"/>
      <c r="D30" s="323"/>
      <c r="E30" s="323" t="s">
        <v>17</v>
      </c>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4"/>
      <c r="AN30" s="34"/>
      <c r="AO30" s="34"/>
      <c r="AP30" s="34"/>
      <c r="AQ30" s="34"/>
      <c r="AR30" s="34"/>
      <c r="AS30" s="20"/>
      <c r="AT30" s="20"/>
      <c r="AU30" s="20"/>
      <c r="AV30" s="20"/>
      <c r="AW30" s="20"/>
      <c r="AX30" s="20"/>
      <c r="AY30" s="20"/>
      <c r="AZ30" s="20"/>
      <c r="BA30" s="20"/>
      <c r="BB30" s="20"/>
      <c r="BC30" s="20"/>
      <c r="BD30" s="20"/>
      <c r="BE30" s="17"/>
      <c r="BF30" s="17"/>
      <c r="BG30" s="17"/>
    </row>
    <row r="31" spans="1:59" ht="15" customHeight="1">
      <c r="A31" s="323"/>
      <c r="B31" s="323"/>
      <c r="C31" s="323"/>
      <c r="D31" s="323"/>
      <c r="E31" s="397" t="s">
        <v>8</v>
      </c>
      <c r="F31" s="398"/>
      <c r="G31" s="398"/>
      <c r="H31" s="398"/>
      <c r="I31" s="398"/>
      <c r="J31" s="399"/>
      <c r="K31" s="419" t="s">
        <v>18</v>
      </c>
      <c r="L31" s="420"/>
      <c r="M31" s="420"/>
      <c r="N31" s="420"/>
      <c r="O31" s="420"/>
      <c r="P31" s="420"/>
      <c r="Q31" s="420"/>
      <c r="R31" s="421"/>
      <c r="S31" s="419" t="s">
        <v>38</v>
      </c>
      <c r="T31" s="420"/>
      <c r="U31" s="420"/>
      <c r="V31" s="420"/>
      <c r="W31" s="421"/>
      <c r="X31" s="419" t="s">
        <v>10</v>
      </c>
      <c r="Y31" s="420"/>
      <c r="Z31" s="420"/>
      <c r="AA31" s="420"/>
      <c r="AB31" s="420"/>
      <c r="AC31" s="420"/>
      <c r="AD31" s="420"/>
      <c r="AE31" s="421"/>
      <c r="AF31" s="419" t="s">
        <v>11</v>
      </c>
      <c r="AG31" s="420"/>
      <c r="AH31" s="420"/>
      <c r="AI31" s="420"/>
      <c r="AJ31" s="420"/>
      <c r="AK31" s="420"/>
      <c r="AL31" s="421"/>
      <c r="AM31" s="34"/>
      <c r="AN31" s="34"/>
      <c r="AO31" s="34"/>
      <c r="AP31" s="34"/>
      <c r="AQ31" s="34"/>
      <c r="AR31" s="34"/>
      <c r="AS31" s="20"/>
      <c r="AT31" s="20"/>
      <c r="AU31" s="20"/>
      <c r="AV31" s="20"/>
      <c r="AW31" s="20"/>
      <c r="AX31" s="20"/>
      <c r="AY31" s="20"/>
      <c r="AZ31" s="20"/>
      <c r="BA31" s="20"/>
      <c r="BB31" s="20"/>
      <c r="BC31" s="20"/>
      <c r="BD31" s="20"/>
      <c r="BE31" s="17"/>
      <c r="BF31" s="17"/>
      <c r="BG31" s="17"/>
    </row>
    <row r="32" spans="1:59" ht="15" customHeight="1">
      <c r="A32" s="323"/>
      <c r="B32" s="323"/>
      <c r="C32" s="323"/>
      <c r="D32" s="323"/>
      <c r="E32" s="435" t="s">
        <v>12</v>
      </c>
      <c r="F32" s="436"/>
      <c r="G32" s="436"/>
      <c r="H32" s="436"/>
      <c r="I32" s="436"/>
      <c r="J32" s="437"/>
      <c r="K32" s="422"/>
      <c r="L32" s="423"/>
      <c r="M32" s="423"/>
      <c r="N32" s="423"/>
      <c r="O32" s="423"/>
      <c r="P32" s="423"/>
      <c r="Q32" s="423"/>
      <c r="R32" s="424"/>
      <c r="S32" s="422"/>
      <c r="T32" s="423"/>
      <c r="U32" s="423"/>
      <c r="V32" s="423"/>
      <c r="W32" s="424"/>
      <c r="X32" s="422"/>
      <c r="Y32" s="423"/>
      <c r="Z32" s="423"/>
      <c r="AA32" s="423"/>
      <c r="AB32" s="423"/>
      <c r="AC32" s="423"/>
      <c r="AD32" s="423"/>
      <c r="AE32" s="424"/>
      <c r="AF32" s="422"/>
      <c r="AG32" s="423"/>
      <c r="AH32" s="423"/>
      <c r="AI32" s="423"/>
      <c r="AJ32" s="423"/>
      <c r="AK32" s="423"/>
      <c r="AL32" s="424"/>
      <c r="AM32" s="34"/>
      <c r="AN32" s="34"/>
      <c r="AO32" s="34"/>
      <c r="AP32" s="34"/>
      <c r="AQ32" s="34"/>
      <c r="AR32" s="34"/>
      <c r="AS32" s="20"/>
      <c r="AT32" s="20"/>
      <c r="AU32" s="20"/>
      <c r="AV32" s="20"/>
      <c r="AW32" s="20"/>
      <c r="AX32" s="20"/>
      <c r="AY32" s="20"/>
      <c r="AZ32" s="20"/>
      <c r="BA32" s="20"/>
      <c r="BB32" s="20"/>
      <c r="BC32" s="20"/>
      <c r="BD32" s="20"/>
      <c r="BE32" s="17"/>
      <c r="BF32" s="17"/>
      <c r="BG32" s="17"/>
    </row>
    <row r="33" spans="1:59" ht="28.5" customHeight="1">
      <c r="A33" s="323"/>
      <c r="B33" s="323"/>
      <c r="C33" s="323"/>
      <c r="D33" s="323"/>
      <c r="E33" s="443" t="s">
        <v>37</v>
      </c>
      <c r="F33" s="444"/>
      <c r="G33" s="444"/>
      <c r="H33" s="444"/>
      <c r="I33" s="444"/>
      <c r="J33" s="445"/>
      <c r="K33" s="441">
        <f>新単価表!D38</f>
        <v>100</v>
      </c>
      <c r="L33" s="442"/>
      <c r="M33" s="442"/>
      <c r="N33" s="442"/>
      <c r="O33" s="442"/>
      <c r="P33" s="442"/>
      <c r="Q33" s="442"/>
      <c r="R33" s="111" t="s">
        <v>5</v>
      </c>
      <c r="S33" s="408">
        <f>'算出根拠 【記載例】'!I29</f>
        <v>359</v>
      </c>
      <c r="T33" s="409"/>
      <c r="U33" s="409"/>
      <c r="V33" s="409"/>
      <c r="W33" s="111" t="s">
        <v>7</v>
      </c>
      <c r="X33" s="393">
        <f>K33*S33</f>
        <v>35900</v>
      </c>
      <c r="Y33" s="394"/>
      <c r="Z33" s="394"/>
      <c r="AA33" s="394"/>
      <c r="AB33" s="394"/>
      <c r="AC33" s="394"/>
      <c r="AD33" s="394"/>
      <c r="AE33" s="111" t="s">
        <v>5</v>
      </c>
      <c r="AF33" s="382">
        <f>SUM(X33:AD39)</f>
        <v>4756640</v>
      </c>
      <c r="AG33" s="383"/>
      <c r="AH33" s="383"/>
      <c r="AI33" s="383"/>
      <c r="AJ33" s="383"/>
      <c r="AK33" s="383"/>
      <c r="AL33" s="388" t="s">
        <v>5</v>
      </c>
      <c r="AM33" s="34"/>
      <c r="AN33" s="23"/>
      <c r="AO33" s="23"/>
      <c r="AP33" s="23"/>
      <c r="AQ33" s="23"/>
      <c r="AR33" s="23"/>
      <c r="AS33" s="17"/>
      <c r="AT33" s="17"/>
      <c r="AU33" s="20"/>
      <c r="AV33" s="20"/>
      <c r="AW33" s="20"/>
      <c r="AX33" s="20"/>
      <c r="AY33" s="20"/>
      <c r="AZ33" s="20"/>
      <c r="BA33" s="20"/>
      <c r="BB33" s="20"/>
      <c r="BC33" s="20"/>
      <c r="BD33" s="20"/>
      <c r="BE33" s="17"/>
      <c r="BF33" s="17"/>
      <c r="BG33" s="17"/>
    </row>
    <row r="34" spans="1:59" ht="28.5" customHeight="1">
      <c r="A34" s="323"/>
      <c r="B34" s="323"/>
      <c r="C34" s="323"/>
      <c r="D34" s="323"/>
      <c r="E34" s="443" t="s">
        <v>103</v>
      </c>
      <c r="F34" s="444"/>
      <c r="G34" s="444"/>
      <c r="H34" s="444"/>
      <c r="I34" s="444"/>
      <c r="J34" s="445"/>
      <c r="K34" s="410">
        <f>新単価表!D39</f>
        <v>3940</v>
      </c>
      <c r="L34" s="411"/>
      <c r="M34" s="411"/>
      <c r="N34" s="411"/>
      <c r="O34" s="411"/>
      <c r="P34" s="411"/>
      <c r="Q34" s="411"/>
      <c r="R34" s="111" t="s">
        <v>5</v>
      </c>
      <c r="S34" s="408">
        <f>'算出根拠 【記載例】'!F29</f>
        <v>59</v>
      </c>
      <c r="T34" s="409"/>
      <c r="U34" s="409"/>
      <c r="V34" s="409"/>
      <c r="W34" s="111" t="s">
        <v>7</v>
      </c>
      <c r="X34" s="393">
        <f>K34*S34</f>
        <v>232460</v>
      </c>
      <c r="Y34" s="394"/>
      <c r="Z34" s="394"/>
      <c r="AA34" s="394"/>
      <c r="AB34" s="394"/>
      <c r="AC34" s="394"/>
      <c r="AD34" s="394"/>
      <c r="AE34" s="111" t="s">
        <v>5</v>
      </c>
      <c r="AF34" s="384"/>
      <c r="AG34" s="385"/>
      <c r="AH34" s="385"/>
      <c r="AI34" s="385"/>
      <c r="AJ34" s="385"/>
      <c r="AK34" s="385"/>
      <c r="AL34" s="389"/>
      <c r="AM34" s="34"/>
      <c r="AN34" s="23"/>
      <c r="AO34" s="23"/>
      <c r="AP34" s="23"/>
      <c r="AQ34" s="23"/>
      <c r="AR34" s="23"/>
      <c r="AS34" s="17"/>
      <c r="AT34" s="17"/>
      <c r="AU34" s="20"/>
      <c r="AV34" s="20"/>
      <c r="AW34" s="20"/>
      <c r="AX34" s="20"/>
      <c r="AY34" s="20"/>
      <c r="AZ34" s="20"/>
      <c r="BA34" s="20"/>
      <c r="BB34" s="20"/>
      <c r="BC34" s="20"/>
      <c r="BD34" s="20"/>
      <c r="BE34" s="17"/>
      <c r="BF34" s="17"/>
      <c r="BG34" s="17"/>
    </row>
    <row r="35" spans="1:59" ht="15" customHeight="1">
      <c r="A35" s="323"/>
      <c r="B35" s="323"/>
      <c r="C35" s="323"/>
      <c r="D35" s="323"/>
      <c r="E35" s="454" t="s">
        <v>58</v>
      </c>
      <c r="F35" s="455"/>
      <c r="G35" s="455"/>
      <c r="H35" s="455"/>
      <c r="I35" s="455"/>
      <c r="J35" s="456"/>
      <c r="K35" s="213"/>
      <c r="L35" s="450">
        <f>IF(AN49=1,IFERROR(VLOOKUP(AA22,新単価表!$A$15:$D$23,4,1),0),IF(AN49=2,IFERROR(VLOOKUP(AA22,新単価表!$A$27:$D$35,4,1),0),))</f>
        <v>8800</v>
      </c>
      <c r="M35" s="451">
        <f>IF(I48=1,IFERROR(VLOOKUP($M$23,[1]単価表!$A$15:$D$23,4,1),0),IF(AP47=2,IFERROR(VLOOKUP($M$23,[1]単価表!$A$27:$D$35,4,1),0),))</f>
        <v>0</v>
      </c>
      <c r="N35" s="451">
        <f>IF(J48=1,IFERROR(VLOOKUP($M$23,[1]単価表!$A$15:$D$23,4,1),0),IF(AQ47=2,IFERROR(VLOOKUP($M$23,[1]単価表!$A$27:$D$35,4,1),0),))</f>
        <v>0</v>
      </c>
      <c r="O35" s="451">
        <f>IF(AQ38=1,IFERROR(VLOOKUP(#REF!,#REF!,4,1),0),IF(AQ38=2,IFERROR(VLOOKUP(#REF!,#REF!,4,1),0),))</f>
        <v>0</v>
      </c>
      <c r="P35" s="451">
        <f>IF(L48=1,IFERROR(VLOOKUP($M$23,[1]単価表!$A$15:$D$23,4,1),0),IF(AS47=2,IFERROR(VLOOKUP($M$23,[1]単価表!$A$27:$D$35,4,1),0),))</f>
        <v>0</v>
      </c>
      <c r="Q35" s="451">
        <f>IF(M48=1,IFERROR(VLOOKUP($M$23,[1]単価表!$A$15:$D$23,4,1),0),IF(AT47=2,IFERROR(VLOOKUP($M$23,[1]単価表!$A$27:$D$35,4,1),0),))</f>
        <v>0</v>
      </c>
      <c r="R35" s="395" t="s">
        <v>5</v>
      </c>
      <c r="S35" s="446">
        <f>SUM(S25:V28)</f>
        <v>359</v>
      </c>
      <c r="T35" s="447"/>
      <c r="U35" s="447"/>
      <c r="V35" s="447"/>
      <c r="W35" s="395" t="s">
        <v>7</v>
      </c>
      <c r="X35" s="382">
        <f>IFERROR(IF(AA22=0,"0",(L35*S35)),"0")</f>
        <v>3159200</v>
      </c>
      <c r="Y35" s="383"/>
      <c r="Z35" s="383"/>
      <c r="AA35" s="383"/>
      <c r="AB35" s="383"/>
      <c r="AC35" s="383"/>
      <c r="AD35" s="383"/>
      <c r="AE35" s="395" t="s">
        <v>5</v>
      </c>
      <c r="AF35" s="384"/>
      <c r="AG35" s="385"/>
      <c r="AH35" s="385"/>
      <c r="AI35" s="385"/>
      <c r="AJ35" s="385"/>
      <c r="AK35" s="385"/>
      <c r="AL35" s="389"/>
      <c r="AM35" s="34"/>
      <c r="AN35" s="23">
        <f>IF(K35="○",1,)</f>
        <v>0</v>
      </c>
      <c r="AO35" s="23"/>
      <c r="AP35" s="23"/>
      <c r="AQ35" s="23"/>
      <c r="AR35" s="23"/>
      <c r="AS35" s="17"/>
      <c r="AT35" s="17"/>
      <c r="AU35" s="20"/>
      <c r="AV35" s="20"/>
      <c r="AW35" s="20"/>
      <c r="AX35" s="20"/>
      <c r="AY35" s="20"/>
      <c r="AZ35" s="20"/>
      <c r="BA35" s="20"/>
      <c r="BB35" s="20"/>
      <c r="BC35" s="20"/>
      <c r="BD35" s="20"/>
      <c r="BE35" s="17"/>
      <c r="BF35" s="17"/>
      <c r="BG35" s="17"/>
    </row>
    <row r="36" spans="1:59" ht="15" customHeight="1">
      <c r="A36" s="323"/>
      <c r="B36" s="323"/>
      <c r="C36" s="323"/>
      <c r="D36" s="323"/>
      <c r="E36" s="454" t="s">
        <v>59</v>
      </c>
      <c r="F36" s="455"/>
      <c r="G36" s="455"/>
      <c r="H36" s="455"/>
      <c r="I36" s="455"/>
      <c r="J36" s="456"/>
      <c r="K36" s="213" t="s">
        <v>102</v>
      </c>
      <c r="L36" s="452"/>
      <c r="M36" s="453"/>
      <c r="N36" s="453"/>
      <c r="O36" s="453"/>
      <c r="P36" s="453"/>
      <c r="Q36" s="453"/>
      <c r="R36" s="396"/>
      <c r="S36" s="448"/>
      <c r="T36" s="449"/>
      <c r="U36" s="449"/>
      <c r="V36" s="449"/>
      <c r="W36" s="396"/>
      <c r="X36" s="386"/>
      <c r="Y36" s="387"/>
      <c r="Z36" s="387"/>
      <c r="AA36" s="387"/>
      <c r="AB36" s="387"/>
      <c r="AC36" s="387"/>
      <c r="AD36" s="387"/>
      <c r="AE36" s="396"/>
      <c r="AF36" s="384"/>
      <c r="AG36" s="385"/>
      <c r="AH36" s="385"/>
      <c r="AI36" s="385"/>
      <c r="AJ36" s="385"/>
      <c r="AK36" s="385"/>
      <c r="AL36" s="389"/>
      <c r="AM36" s="34"/>
      <c r="AN36" s="23">
        <f>IF(K36="○",2,)</f>
        <v>2</v>
      </c>
      <c r="AO36" s="23"/>
      <c r="AP36" s="23"/>
      <c r="AQ36" s="23"/>
      <c r="AR36" s="23"/>
      <c r="AS36" s="17"/>
      <c r="AT36" s="17"/>
      <c r="AU36" s="20"/>
      <c r="AV36" s="20"/>
      <c r="AW36" s="20"/>
      <c r="AX36" s="20"/>
      <c r="AY36" s="20"/>
      <c r="AZ36" s="20"/>
      <c r="BA36" s="20"/>
      <c r="BB36" s="20"/>
      <c r="BC36" s="20"/>
      <c r="BD36" s="20"/>
      <c r="BE36" s="17"/>
      <c r="BF36" s="17"/>
      <c r="BG36" s="17"/>
    </row>
    <row r="37" spans="1:59" ht="18.75" customHeight="1">
      <c r="A37" s="323"/>
      <c r="B37" s="323"/>
      <c r="C37" s="323"/>
      <c r="D37" s="323"/>
      <c r="E37" s="438" t="s">
        <v>21</v>
      </c>
      <c r="F37" s="439"/>
      <c r="G37" s="439"/>
      <c r="H37" s="439"/>
      <c r="I37" s="439"/>
      <c r="J37" s="440"/>
      <c r="K37" s="410">
        <f>新単価表!D43</f>
        <v>24450</v>
      </c>
      <c r="L37" s="411"/>
      <c r="M37" s="411"/>
      <c r="N37" s="411"/>
      <c r="O37" s="411"/>
      <c r="P37" s="411"/>
      <c r="Q37" s="411"/>
      <c r="R37" s="37" t="s">
        <v>48</v>
      </c>
      <c r="S37" s="406">
        <v>12</v>
      </c>
      <c r="T37" s="407"/>
      <c r="U37" s="117" t="s">
        <v>1</v>
      </c>
      <c r="V37" s="208">
        <f>IF(AI22=0,"0",ROUND((AI22+AR37)/3,0))</f>
        <v>3</v>
      </c>
      <c r="W37" s="118" t="s">
        <v>7</v>
      </c>
      <c r="X37" s="393">
        <f>(K37*S37*V37)</f>
        <v>880200</v>
      </c>
      <c r="Y37" s="394"/>
      <c r="Z37" s="394"/>
      <c r="AA37" s="394"/>
      <c r="AB37" s="394"/>
      <c r="AC37" s="394"/>
      <c r="AD37" s="394"/>
      <c r="AE37" s="111" t="s">
        <v>5</v>
      </c>
      <c r="AF37" s="384"/>
      <c r="AG37" s="385"/>
      <c r="AH37" s="385"/>
      <c r="AI37" s="385"/>
      <c r="AJ37" s="385"/>
      <c r="AK37" s="385"/>
      <c r="AL37" s="389"/>
      <c r="AM37" s="34"/>
      <c r="AN37" s="23"/>
      <c r="AO37" s="23"/>
      <c r="AP37" s="23"/>
      <c r="AQ37" s="23"/>
      <c r="AR37" s="44" t="str">
        <f>IF(AA22&gt;=91,"5.0",IF(AA22&gt;=41,"5.2",IF(AA22&gt;=1,"4.2")))</f>
        <v>4.2</v>
      </c>
      <c r="AS37" s="17"/>
      <c r="AT37" s="17"/>
      <c r="AU37" s="20"/>
      <c r="AV37" s="20"/>
      <c r="AW37" s="20"/>
      <c r="AX37" s="20"/>
      <c r="AY37" s="20"/>
      <c r="AZ37" s="20"/>
      <c r="BA37" s="20"/>
      <c r="BB37" s="20"/>
      <c r="BC37" s="20"/>
      <c r="BD37" s="20"/>
      <c r="BE37" s="17"/>
      <c r="BF37" s="17"/>
      <c r="BG37" s="17"/>
    </row>
    <row r="38" spans="1:59" ht="15.75" customHeight="1">
      <c r="A38" s="323"/>
      <c r="B38" s="323"/>
      <c r="C38" s="323"/>
      <c r="D38" s="323"/>
      <c r="E38" s="438" t="s">
        <v>22</v>
      </c>
      <c r="F38" s="439"/>
      <c r="G38" s="439"/>
      <c r="H38" s="439"/>
      <c r="I38" s="439"/>
      <c r="J38" s="440"/>
      <c r="K38" s="410">
        <f>新単価表!D44</f>
        <v>3050</v>
      </c>
      <c r="L38" s="411"/>
      <c r="M38" s="411"/>
      <c r="N38" s="411"/>
      <c r="O38" s="411"/>
      <c r="P38" s="411"/>
      <c r="Q38" s="411"/>
      <c r="R38" s="37" t="s">
        <v>48</v>
      </c>
      <c r="S38" s="406">
        <v>12</v>
      </c>
      <c r="T38" s="407"/>
      <c r="U38" s="117" t="s">
        <v>1</v>
      </c>
      <c r="V38" s="208">
        <f>IF(AI22=0,"0",ROUND((AI22+AR37)/5,0))</f>
        <v>2</v>
      </c>
      <c r="W38" s="119" t="s">
        <v>7</v>
      </c>
      <c r="X38" s="393">
        <f>(K38*S38*V38)</f>
        <v>73200</v>
      </c>
      <c r="Y38" s="394"/>
      <c r="Z38" s="394"/>
      <c r="AA38" s="394"/>
      <c r="AB38" s="394"/>
      <c r="AC38" s="394"/>
      <c r="AD38" s="394"/>
      <c r="AE38" s="111" t="s">
        <v>5</v>
      </c>
      <c r="AF38" s="384"/>
      <c r="AG38" s="385"/>
      <c r="AH38" s="385"/>
      <c r="AI38" s="385"/>
      <c r="AJ38" s="385"/>
      <c r="AK38" s="385"/>
      <c r="AL38" s="389"/>
      <c r="AM38" s="34"/>
      <c r="AN38" s="23"/>
      <c r="AO38" s="23"/>
      <c r="AP38" s="23"/>
      <c r="AQ38" s="23"/>
      <c r="AR38" s="23"/>
      <c r="AS38" s="17"/>
      <c r="AT38" s="17"/>
      <c r="AU38" s="20"/>
      <c r="AV38" s="20"/>
      <c r="AW38" s="20"/>
      <c r="AX38" s="20"/>
      <c r="AY38" s="20"/>
      <c r="AZ38" s="20"/>
      <c r="BA38" s="20"/>
      <c r="BB38" s="20"/>
      <c r="BC38" s="20"/>
      <c r="BD38" s="20"/>
      <c r="BE38" s="17"/>
      <c r="BF38" s="17"/>
      <c r="BG38" s="17"/>
    </row>
    <row r="39" spans="1:59" ht="15.75" customHeight="1">
      <c r="A39" s="323"/>
      <c r="B39" s="323"/>
      <c r="C39" s="323"/>
      <c r="D39" s="323"/>
      <c r="E39" s="461" t="s">
        <v>121</v>
      </c>
      <c r="F39" s="461"/>
      <c r="G39" s="461"/>
      <c r="H39" s="461"/>
      <c r="I39" s="461"/>
      <c r="J39" s="461"/>
      <c r="K39" s="462">
        <f>新単価表!D40</f>
        <v>46960</v>
      </c>
      <c r="L39" s="463"/>
      <c r="M39" s="463"/>
      <c r="N39" s="463"/>
      <c r="O39" s="463"/>
      <c r="P39" s="463"/>
      <c r="Q39" s="463"/>
      <c r="R39" s="37" t="s">
        <v>5</v>
      </c>
      <c r="S39" s="391">
        <f>'算出根拠 【記載例】'!N29</f>
        <v>8</v>
      </c>
      <c r="T39" s="392"/>
      <c r="U39" s="392"/>
      <c r="V39" s="392"/>
      <c r="W39" s="118" t="s">
        <v>7</v>
      </c>
      <c r="X39" s="393">
        <f>K39*S39</f>
        <v>375680</v>
      </c>
      <c r="Y39" s="394"/>
      <c r="Z39" s="394"/>
      <c r="AA39" s="394"/>
      <c r="AB39" s="394"/>
      <c r="AC39" s="394"/>
      <c r="AD39" s="394"/>
      <c r="AE39" s="111" t="s">
        <v>5</v>
      </c>
      <c r="AF39" s="386"/>
      <c r="AG39" s="387"/>
      <c r="AH39" s="387"/>
      <c r="AI39" s="387"/>
      <c r="AJ39" s="387"/>
      <c r="AK39" s="387"/>
      <c r="AL39" s="390"/>
      <c r="AM39" s="34"/>
      <c r="AN39" s="23"/>
      <c r="AO39" s="23"/>
      <c r="AP39" s="23"/>
      <c r="AQ39" s="23"/>
      <c r="AR39" s="23"/>
      <c r="AS39" s="17"/>
      <c r="AT39" s="17"/>
      <c r="AU39" s="20"/>
      <c r="AV39" s="20"/>
      <c r="AW39" s="20"/>
      <c r="AX39" s="20"/>
      <c r="AY39" s="20"/>
      <c r="AZ39" s="20"/>
      <c r="BA39" s="20"/>
      <c r="BB39" s="20"/>
      <c r="BC39" s="20"/>
      <c r="BD39" s="20"/>
      <c r="BE39" s="17"/>
      <c r="BF39" s="17"/>
      <c r="BG39" s="17"/>
    </row>
    <row r="40" spans="1:59" ht="15.75" customHeight="1">
      <c r="A40" s="323"/>
      <c r="B40" s="323"/>
      <c r="C40" s="323"/>
      <c r="D40" s="323"/>
      <c r="E40" s="38"/>
      <c r="F40" s="38"/>
      <c r="G40" s="38"/>
      <c r="H40" s="38"/>
      <c r="I40" s="38"/>
      <c r="J40" s="38"/>
      <c r="K40" s="298"/>
      <c r="L40" s="298"/>
      <c r="M40" s="298"/>
      <c r="N40" s="298"/>
      <c r="O40" s="298"/>
      <c r="P40" s="298"/>
      <c r="Q40" s="298"/>
      <c r="R40" s="299"/>
      <c r="S40" s="321"/>
      <c r="T40" s="321"/>
      <c r="U40" s="321"/>
      <c r="V40" s="321"/>
      <c r="W40" s="346"/>
      <c r="X40" s="324"/>
      <c r="Y40" s="324"/>
      <c r="Z40" s="324"/>
      <c r="AA40" s="324"/>
      <c r="AB40" s="324"/>
      <c r="AC40" s="324"/>
      <c r="AD40" s="324"/>
      <c r="AE40" s="43"/>
      <c r="AF40" s="343"/>
      <c r="AG40" s="343"/>
      <c r="AH40" s="343"/>
      <c r="AI40" s="343"/>
      <c r="AJ40" s="343"/>
      <c r="AK40" s="343"/>
      <c r="AL40" s="300"/>
      <c r="AM40" s="34"/>
      <c r="AN40" s="23"/>
      <c r="AO40" s="23"/>
      <c r="AP40" s="23"/>
      <c r="AQ40" s="23"/>
      <c r="AR40" s="23"/>
      <c r="AS40" s="17"/>
      <c r="AT40" s="17"/>
      <c r="AU40" s="20"/>
      <c r="AV40" s="20"/>
      <c r="AW40" s="20"/>
      <c r="AX40" s="20"/>
      <c r="AY40" s="20"/>
      <c r="AZ40" s="20"/>
      <c r="BA40" s="20"/>
      <c r="BB40" s="20"/>
      <c r="BC40" s="20"/>
      <c r="BD40" s="20"/>
      <c r="BE40" s="17"/>
      <c r="BF40" s="17"/>
      <c r="BG40" s="17"/>
    </row>
    <row r="41" spans="1:59" ht="15.75" customHeight="1">
      <c r="A41" s="323"/>
      <c r="B41" s="323"/>
      <c r="C41" s="323"/>
      <c r="D41" s="323"/>
      <c r="F41" s="297"/>
      <c r="G41" s="297"/>
      <c r="H41" s="297"/>
      <c r="I41" s="297"/>
      <c r="J41" s="297"/>
      <c r="K41" s="293"/>
      <c r="L41" s="293"/>
      <c r="M41" s="293"/>
      <c r="N41" s="293"/>
      <c r="O41" s="464"/>
      <c r="P41" s="464"/>
      <c r="Q41" s="464"/>
      <c r="R41" s="293"/>
      <c r="S41" s="412"/>
      <c r="T41" s="412"/>
      <c r="U41" s="347"/>
      <c r="V41" s="321"/>
      <c r="W41" s="466" t="s">
        <v>337</v>
      </c>
      <c r="X41" s="466"/>
      <c r="Y41" s="466"/>
      <c r="Z41" s="466"/>
      <c r="AA41" s="466"/>
      <c r="AB41" s="483" t="s">
        <v>338</v>
      </c>
      <c r="AC41" s="484"/>
      <c r="AD41" s="485"/>
      <c r="AE41" s="479" t="s">
        <v>339</v>
      </c>
      <c r="AF41" s="480"/>
      <c r="AG41" s="480"/>
      <c r="AH41" s="481"/>
      <c r="AI41" s="457" t="s">
        <v>342</v>
      </c>
      <c r="AJ41" s="457"/>
      <c r="AK41" s="457"/>
      <c r="AL41" s="457"/>
      <c r="AM41" s="301"/>
      <c r="AN41" s="301"/>
      <c r="AO41" s="23"/>
      <c r="AP41" s="23"/>
      <c r="AQ41" s="304"/>
      <c r="AR41" s="23"/>
      <c r="AS41" s="17"/>
      <c r="AT41" s="17"/>
      <c r="AU41" s="20"/>
      <c r="AV41" s="20"/>
      <c r="AW41" s="20"/>
      <c r="AX41" s="20"/>
      <c r="AY41" s="20"/>
      <c r="AZ41" s="20"/>
      <c r="BA41" s="20"/>
      <c r="BB41" s="20"/>
      <c r="BC41" s="20"/>
      <c r="BD41" s="20"/>
      <c r="BE41" s="17"/>
      <c r="BF41" s="17"/>
      <c r="BG41" s="17"/>
    </row>
    <row r="42" spans="1:59" ht="15.75" customHeight="1">
      <c r="A42" s="323"/>
      <c r="B42" s="323"/>
      <c r="C42" s="323"/>
      <c r="D42" s="323"/>
      <c r="E42" s="482" t="s">
        <v>340</v>
      </c>
      <c r="F42" s="482"/>
      <c r="G42" s="482"/>
      <c r="H42" s="482"/>
      <c r="I42" s="482"/>
      <c r="J42" s="482"/>
      <c r="K42" s="348" t="s">
        <v>333</v>
      </c>
      <c r="L42" s="465" t="s">
        <v>335</v>
      </c>
      <c r="M42" s="465"/>
      <c r="N42" s="465"/>
      <c r="O42" s="465"/>
      <c r="P42" s="465"/>
      <c r="Q42" s="465"/>
      <c r="R42" s="465"/>
      <c r="S42" s="465"/>
      <c r="T42" s="465"/>
      <c r="U42" s="465"/>
      <c r="V42" s="465"/>
      <c r="W42" s="458">
        <f>'処遇改善加算 (記載例)'!P24</f>
        <v>164410</v>
      </c>
      <c r="X42" s="459"/>
      <c r="Y42" s="459"/>
      <c r="Z42" s="459"/>
      <c r="AA42" s="460"/>
      <c r="AB42" s="413">
        <v>12</v>
      </c>
      <c r="AC42" s="414"/>
      <c r="AD42" s="415"/>
      <c r="AE42" s="413">
        <f>W42*AB42</f>
        <v>1972920</v>
      </c>
      <c r="AF42" s="414"/>
      <c r="AG42" s="414"/>
      <c r="AH42" s="415"/>
      <c r="AI42" s="416">
        <f>MAX(AE42,AE43)</f>
        <v>1972920</v>
      </c>
      <c r="AJ42" s="416"/>
      <c r="AK42" s="416"/>
      <c r="AL42" s="416"/>
      <c r="AM42" s="34"/>
      <c r="AN42" s="23"/>
      <c r="AO42" s="23"/>
      <c r="AP42" s="303" t="str">
        <f>IF(AA22&gt;=91,"8.4",IF(AA22&gt;=41,"8.7",IF(AA22&gt;=31,"7.5",IF(AA22&gt;=1,"7.8"))))</f>
        <v>7.5</v>
      </c>
      <c r="AQ42" s="304"/>
      <c r="AR42" s="23"/>
      <c r="AS42" s="17"/>
      <c r="AT42" s="20"/>
      <c r="AU42" s="20"/>
      <c r="AW42" s="20"/>
      <c r="AX42" s="20"/>
      <c r="AY42" s="20"/>
      <c r="AZ42" s="20"/>
      <c r="BA42" s="20"/>
      <c r="BB42" s="20"/>
      <c r="BC42" s="20"/>
      <c r="BD42" s="20"/>
      <c r="BE42" s="17"/>
      <c r="BF42" s="17"/>
      <c r="BG42" s="17"/>
    </row>
    <row r="43" spans="1:59" ht="15.75" customHeight="1">
      <c r="A43" s="323"/>
      <c r="B43" s="323"/>
      <c r="C43" s="323"/>
      <c r="D43" s="323"/>
      <c r="E43" s="482"/>
      <c r="F43" s="482"/>
      <c r="G43" s="482"/>
      <c r="H43" s="482"/>
      <c r="I43" s="482"/>
      <c r="J43" s="482"/>
      <c r="K43" s="348" t="s">
        <v>334</v>
      </c>
      <c r="L43" s="457" t="s">
        <v>336</v>
      </c>
      <c r="M43" s="457"/>
      <c r="N43" s="457"/>
      <c r="O43" s="457"/>
      <c r="P43" s="457"/>
      <c r="Q43" s="457"/>
      <c r="R43" s="457"/>
      <c r="S43" s="457"/>
      <c r="T43" s="457"/>
      <c r="U43" s="457"/>
      <c r="V43" s="457"/>
      <c r="W43" s="458">
        <f>IF(AI22=0,"0",ROUND(AI22*1.3+AP42,0)*11000)</f>
        <v>143000</v>
      </c>
      <c r="X43" s="459"/>
      <c r="Y43" s="459"/>
      <c r="Z43" s="459"/>
      <c r="AA43" s="460"/>
      <c r="AB43" s="413">
        <v>12</v>
      </c>
      <c r="AC43" s="414"/>
      <c r="AD43" s="415"/>
      <c r="AE43" s="413">
        <f>W43*AB43</f>
        <v>1716000</v>
      </c>
      <c r="AF43" s="414"/>
      <c r="AG43" s="414"/>
      <c r="AH43" s="415"/>
      <c r="AI43" s="416"/>
      <c r="AJ43" s="416"/>
      <c r="AK43" s="416"/>
      <c r="AL43" s="416"/>
      <c r="AM43" s="34"/>
      <c r="AN43" s="23"/>
      <c r="AO43" s="23"/>
      <c r="AP43" s="23"/>
      <c r="AQ43" s="303"/>
      <c r="AR43" s="23"/>
      <c r="AS43" s="17"/>
      <c r="AT43" s="17"/>
      <c r="AU43" s="20"/>
      <c r="AV43" s="20"/>
      <c r="AW43" s="20"/>
      <c r="AX43" s="20"/>
      <c r="AY43" s="20"/>
      <c r="AZ43" s="20"/>
      <c r="BA43" s="20"/>
      <c r="BB43" s="20"/>
      <c r="BC43" s="20"/>
      <c r="BD43" s="20"/>
      <c r="BE43" s="17"/>
      <c r="BF43" s="17"/>
      <c r="BG43" s="17"/>
    </row>
    <row r="44" spans="1:59" ht="15.75" customHeight="1">
      <c r="A44" s="323"/>
      <c r="B44" s="323"/>
      <c r="C44" s="323"/>
      <c r="D44" s="323"/>
      <c r="E44" s="297"/>
      <c r="F44" s="297"/>
      <c r="G44" s="297"/>
      <c r="H44" s="297"/>
      <c r="I44" s="297"/>
      <c r="J44" s="297"/>
      <c r="K44" s="293"/>
      <c r="L44" s="293"/>
      <c r="M44" s="293"/>
      <c r="N44" s="293"/>
      <c r="O44" s="464"/>
      <c r="P44" s="464"/>
      <c r="Q44" s="464"/>
      <c r="R44" s="293"/>
      <c r="S44" s="412"/>
      <c r="T44" s="412"/>
      <c r="U44" s="296"/>
      <c r="V44" s="321"/>
      <c r="W44" s="349"/>
      <c r="X44" s="464"/>
      <c r="Y44" s="464"/>
      <c r="Z44" s="464"/>
      <c r="AA44" s="464"/>
      <c r="AB44" s="464"/>
      <c r="AC44" s="464"/>
      <c r="AD44" s="464"/>
      <c r="AE44" s="32"/>
      <c r="AF44" s="293"/>
      <c r="AG44" s="293"/>
      <c r="AH44" s="293"/>
      <c r="AI44" s="293"/>
      <c r="AJ44" s="293"/>
      <c r="AK44" s="293"/>
      <c r="AL44" s="293"/>
      <c r="AM44" s="34"/>
      <c r="AN44" s="23"/>
      <c r="AO44" s="23"/>
      <c r="AP44" s="23"/>
      <c r="AQ44" s="23"/>
      <c r="AR44" s="23"/>
      <c r="AS44" s="17"/>
      <c r="AT44" s="17"/>
      <c r="AU44" s="20"/>
      <c r="AV44" s="20"/>
      <c r="AW44" s="20"/>
      <c r="AX44" s="20"/>
      <c r="AY44" s="20"/>
      <c r="AZ44" s="20"/>
      <c r="BA44" s="20"/>
      <c r="BB44" s="20"/>
      <c r="BC44" s="20"/>
      <c r="BD44" s="20"/>
      <c r="BE44" s="17"/>
      <c r="BF44" s="17"/>
      <c r="BG44" s="17"/>
    </row>
    <row r="45" spans="1:59" ht="15.75" customHeight="1">
      <c r="A45" s="323"/>
      <c r="B45" s="323"/>
      <c r="C45" s="323"/>
      <c r="D45" s="323"/>
      <c r="E45" s="475" t="s">
        <v>205</v>
      </c>
      <c r="F45" s="476"/>
      <c r="G45" s="476"/>
      <c r="H45" s="476"/>
      <c r="I45" s="476"/>
      <c r="J45" s="476"/>
      <c r="K45" s="477" t="s">
        <v>200</v>
      </c>
      <c r="L45" s="477"/>
      <c r="M45" s="477"/>
      <c r="N45" s="477"/>
      <c r="O45" s="413">
        <f>新単価表!D59</f>
        <v>1275</v>
      </c>
      <c r="P45" s="414"/>
      <c r="Q45" s="414"/>
      <c r="R45" s="355" t="s">
        <v>5</v>
      </c>
      <c r="S45" s="391">
        <v>1</v>
      </c>
      <c r="T45" s="660"/>
      <c r="U45" s="356" t="s">
        <v>0</v>
      </c>
      <c r="V45" s="368">
        <f>'算出根拠 【記載例】'!P29</f>
        <v>360</v>
      </c>
      <c r="W45" s="358" t="s">
        <v>7</v>
      </c>
      <c r="X45" s="413">
        <f>O45*S45*V45</f>
        <v>459000</v>
      </c>
      <c r="Y45" s="414"/>
      <c r="Z45" s="414"/>
      <c r="AA45" s="414"/>
      <c r="AB45" s="414"/>
      <c r="AC45" s="414"/>
      <c r="AD45" s="415"/>
      <c r="AE45" s="302" t="s">
        <v>5</v>
      </c>
      <c r="AF45" s="471">
        <f>X45+X46</f>
        <v>699000</v>
      </c>
      <c r="AG45" s="472"/>
      <c r="AH45" s="472"/>
      <c r="AI45" s="472"/>
      <c r="AJ45" s="472"/>
      <c r="AK45" s="472"/>
      <c r="AL45" s="469" t="s">
        <v>5</v>
      </c>
      <c r="AM45" s="34"/>
      <c r="AN45" s="23"/>
      <c r="AO45" s="23"/>
      <c r="AP45" s="23"/>
      <c r="AQ45" s="23"/>
      <c r="AR45" s="23"/>
      <c r="AS45" s="17"/>
      <c r="AT45" s="17"/>
      <c r="AU45" s="20"/>
      <c r="AV45" s="20"/>
      <c r="AW45" s="20"/>
      <c r="AX45" s="20"/>
      <c r="AY45" s="20"/>
      <c r="AZ45" s="20"/>
      <c r="BA45" s="20"/>
      <c r="BB45" s="20"/>
      <c r="BC45" s="20"/>
      <c r="BD45" s="20"/>
      <c r="BE45" s="17"/>
      <c r="BF45" s="17"/>
      <c r="BG45" s="17"/>
    </row>
    <row r="46" spans="1:59" ht="15.75" customHeight="1">
      <c r="A46" s="323"/>
      <c r="B46" s="323"/>
      <c r="C46" s="323"/>
      <c r="D46" s="323"/>
      <c r="E46" s="476"/>
      <c r="F46" s="476"/>
      <c r="G46" s="476"/>
      <c r="H46" s="476"/>
      <c r="I46" s="476"/>
      <c r="J46" s="476"/>
      <c r="K46" s="478" t="s">
        <v>203</v>
      </c>
      <c r="L46" s="478"/>
      <c r="M46" s="478"/>
      <c r="N46" s="478"/>
      <c r="O46" s="413">
        <f>新単価表!D60</f>
        <v>500</v>
      </c>
      <c r="P46" s="414"/>
      <c r="Q46" s="414"/>
      <c r="R46" s="355" t="s">
        <v>5</v>
      </c>
      <c r="S46" s="391">
        <v>1</v>
      </c>
      <c r="T46" s="660"/>
      <c r="U46" s="356" t="s">
        <v>0</v>
      </c>
      <c r="V46" s="368">
        <f>'算出根拠 【記載例】'!Q29</f>
        <v>480</v>
      </c>
      <c r="W46" s="359" t="s">
        <v>7</v>
      </c>
      <c r="X46" s="416">
        <f>O46*S46*V46</f>
        <v>240000</v>
      </c>
      <c r="Y46" s="416"/>
      <c r="Z46" s="416"/>
      <c r="AA46" s="416"/>
      <c r="AB46" s="416"/>
      <c r="AC46" s="416"/>
      <c r="AD46" s="416"/>
      <c r="AE46" s="302" t="s">
        <v>5</v>
      </c>
      <c r="AF46" s="473"/>
      <c r="AG46" s="474"/>
      <c r="AH46" s="474"/>
      <c r="AI46" s="474"/>
      <c r="AJ46" s="474"/>
      <c r="AK46" s="474"/>
      <c r="AL46" s="470"/>
      <c r="AM46" s="34"/>
      <c r="AN46" s="23"/>
      <c r="AO46" s="23"/>
      <c r="AP46" s="23"/>
      <c r="AQ46" s="23"/>
      <c r="AR46" s="23"/>
      <c r="AS46" s="17"/>
      <c r="AT46" s="17"/>
      <c r="AU46" s="20"/>
      <c r="AV46" s="20"/>
      <c r="AW46" s="20"/>
      <c r="AX46" s="20"/>
      <c r="AY46" s="20"/>
      <c r="AZ46" s="20"/>
      <c r="BA46" s="20"/>
      <c r="BB46" s="20"/>
      <c r="BC46" s="20"/>
      <c r="BD46" s="20"/>
      <c r="BE46" s="17"/>
      <c r="BF46" s="17"/>
      <c r="BG46" s="17"/>
    </row>
    <row r="47" spans="1:59" ht="15" customHeight="1">
      <c r="A47" s="323"/>
      <c r="B47" s="323"/>
      <c r="C47" s="323"/>
      <c r="D47" s="323"/>
      <c r="E47" s="38"/>
      <c r="F47" s="113"/>
      <c r="G47" s="113"/>
      <c r="H47" s="113"/>
      <c r="I47" s="113"/>
      <c r="J47" s="113"/>
      <c r="K47" s="39"/>
      <c r="L47" s="39"/>
      <c r="M47" s="39"/>
      <c r="N47" s="39"/>
      <c r="O47" s="39"/>
      <c r="P47" s="39"/>
      <c r="Q47" s="354"/>
      <c r="R47" s="40"/>
      <c r="S47" s="41"/>
      <c r="T47" s="360"/>
      <c r="U47" s="360"/>
      <c r="V47" s="360"/>
      <c r="W47" s="360"/>
      <c r="X47" s="96"/>
      <c r="Y47" s="346"/>
      <c r="Z47" s="346"/>
      <c r="AA47" s="346"/>
      <c r="AB47" s="346"/>
      <c r="AC47" s="346"/>
      <c r="AD47" s="346"/>
      <c r="AE47" s="43"/>
      <c r="AF47" s="112"/>
      <c r="AG47" s="112"/>
      <c r="AH47" s="112"/>
      <c r="AI47" s="112"/>
      <c r="AJ47" s="112"/>
      <c r="AK47" s="112"/>
      <c r="AL47" s="112"/>
      <c r="AM47" s="34"/>
      <c r="AN47" s="23"/>
      <c r="AO47" s="23"/>
      <c r="AP47" s="23"/>
      <c r="AQ47" s="23"/>
      <c r="AR47" s="23"/>
      <c r="AS47" s="17"/>
      <c r="AT47" s="17"/>
      <c r="AU47" s="20"/>
      <c r="AV47" s="20"/>
      <c r="AW47" s="20"/>
      <c r="AX47" s="20"/>
      <c r="AY47" s="20"/>
      <c r="AZ47" s="20"/>
      <c r="BA47" s="20"/>
      <c r="BB47" s="20"/>
      <c r="BC47" s="20"/>
      <c r="BD47" s="20"/>
      <c r="BE47" s="17"/>
      <c r="BF47" s="17"/>
      <c r="BG47" s="17"/>
    </row>
    <row r="48" spans="1:59" ht="15" customHeight="1">
      <c r="A48" s="323"/>
      <c r="B48" s="323"/>
      <c r="C48" s="323"/>
      <c r="D48" s="323"/>
      <c r="E48" s="323" t="s">
        <v>36</v>
      </c>
      <c r="F48" s="323"/>
      <c r="G48" s="323"/>
      <c r="H48" s="323"/>
      <c r="I48" s="323"/>
      <c r="J48" s="323"/>
      <c r="K48" s="323"/>
      <c r="L48" s="323"/>
      <c r="M48" s="323"/>
      <c r="N48" s="323"/>
      <c r="O48" s="353"/>
      <c r="P48" s="353"/>
      <c r="Q48" s="403"/>
      <c r="R48" s="404"/>
      <c r="S48" s="404"/>
      <c r="T48" s="404"/>
      <c r="U48" s="404"/>
      <c r="V48" s="404"/>
      <c r="W48" s="404"/>
      <c r="X48" s="405"/>
      <c r="Y48" s="353" t="s">
        <v>5</v>
      </c>
      <c r="Z48" s="353"/>
      <c r="AA48" s="353"/>
      <c r="AB48" s="353"/>
      <c r="AC48" s="353"/>
      <c r="AD48" s="353"/>
      <c r="AE48" s="323"/>
      <c r="AF48" s="323"/>
      <c r="AG48" s="323"/>
      <c r="AH48" s="323"/>
      <c r="AI48" s="323"/>
      <c r="AJ48" s="323"/>
      <c r="AK48" s="323"/>
      <c r="AL48" s="323"/>
      <c r="AM48" s="34"/>
      <c r="AN48" s="23"/>
      <c r="AO48" s="23"/>
      <c r="AP48" s="23"/>
      <c r="AQ48" s="23"/>
      <c r="AR48" s="23"/>
      <c r="AS48" s="17"/>
      <c r="AT48" s="17"/>
      <c r="AU48" s="20"/>
      <c r="AV48" s="20"/>
      <c r="AW48" s="20"/>
      <c r="AX48" s="20"/>
      <c r="AY48" s="20"/>
      <c r="AZ48" s="20"/>
      <c r="BA48" s="20"/>
      <c r="BB48" s="20"/>
      <c r="BC48" s="20"/>
      <c r="BD48" s="20"/>
      <c r="BE48" s="17"/>
      <c r="BF48" s="17"/>
      <c r="BG48" s="17"/>
    </row>
    <row r="49" spans="1:59" ht="15" customHeight="1">
      <c r="A49" s="323"/>
      <c r="B49" s="323"/>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4"/>
      <c r="AN49" s="23">
        <f>SUM(AN35:AN36)</f>
        <v>2</v>
      </c>
      <c r="AO49" s="23"/>
      <c r="AP49" s="23"/>
      <c r="AQ49" s="23"/>
      <c r="AR49" s="23"/>
      <c r="AS49" s="17"/>
      <c r="AT49" s="17"/>
      <c r="AU49" s="20"/>
      <c r="AV49" s="20"/>
      <c r="AW49" s="20"/>
      <c r="AX49" s="20"/>
      <c r="AY49" s="20"/>
      <c r="AZ49" s="20"/>
      <c r="BA49" s="20"/>
      <c r="BB49" s="20"/>
      <c r="BC49" s="20"/>
      <c r="BD49" s="20"/>
      <c r="BE49" s="17"/>
      <c r="BF49" s="17"/>
      <c r="BG49" s="17"/>
    </row>
    <row r="50" spans="1:59" ht="15" customHeight="1">
      <c r="AN50" s="17"/>
      <c r="AO50" s="17"/>
      <c r="AP50" s="17"/>
      <c r="AQ50" s="17"/>
      <c r="AR50" s="17"/>
      <c r="AS50" s="17"/>
      <c r="AT50" s="17"/>
    </row>
  </sheetData>
  <sheetProtection formatCells="0" formatColumns="0" formatRows="0"/>
  <protectedRanges>
    <protectedRange sqref="J37" name="範囲1_2"/>
    <protectedRange sqref="J38:J44 J46:J47" name="範囲1_3"/>
  </protectedRanges>
  <mergeCells count="100">
    <mergeCell ref="Q48:X48"/>
    <mergeCell ref="AF45:AK46"/>
    <mergeCell ref="AL45:AL46"/>
    <mergeCell ref="K46:N46"/>
    <mergeCell ref="O46:Q46"/>
    <mergeCell ref="S46:T46"/>
    <mergeCell ref="X46:AD46"/>
    <mergeCell ref="O44:Q44"/>
    <mergeCell ref="S44:T44"/>
    <mergeCell ref="X44:AD44"/>
    <mergeCell ref="E45:J46"/>
    <mergeCell ref="K45:N45"/>
    <mergeCell ref="O45:Q45"/>
    <mergeCell ref="S45:T45"/>
    <mergeCell ref="X45:AD45"/>
    <mergeCell ref="E42:J43"/>
    <mergeCell ref="L42:V42"/>
    <mergeCell ref="W42:AA42"/>
    <mergeCell ref="AB42:AD42"/>
    <mergeCell ref="AE42:AH42"/>
    <mergeCell ref="AI42:AL43"/>
    <mergeCell ref="L43:V43"/>
    <mergeCell ref="W43:AA43"/>
    <mergeCell ref="AB43:AD43"/>
    <mergeCell ref="AE43:AH43"/>
    <mergeCell ref="AI41:AL41"/>
    <mergeCell ref="E38:J38"/>
    <mergeCell ref="K38:Q38"/>
    <mergeCell ref="S38:T38"/>
    <mergeCell ref="X38:AD38"/>
    <mergeCell ref="E39:J39"/>
    <mergeCell ref="K39:Q39"/>
    <mergeCell ref="S39:V39"/>
    <mergeCell ref="X39:AD39"/>
    <mergeCell ref="AL33:AL39"/>
    <mergeCell ref="O41:Q41"/>
    <mergeCell ref="S41:T41"/>
    <mergeCell ref="W41:AA41"/>
    <mergeCell ref="AB41:AD41"/>
    <mergeCell ref="AE41:AH41"/>
    <mergeCell ref="X37:AD37"/>
    <mergeCell ref="AF31:AL32"/>
    <mergeCell ref="E32:J32"/>
    <mergeCell ref="E33:J33"/>
    <mergeCell ref="K33:Q33"/>
    <mergeCell ref="S33:V33"/>
    <mergeCell ref="X33:AD33"/>
    <mergeCell ref="AF33:AK39"/>
    <mergeCell ref="E34:J34"/>
    <mergeCell ref="K34:Q34"/>
    <mergeCell ref="S34:V34"/>
    <mergeCell ref="X34:AD34"/>
    <mergeCell ref="AE35:AE36"/>
    <mergeCell ref="E36:J36"/>
    <mergeCell ref="E37:J37"/>
    <mergeCell ref="K37:Q37"/>
    <mergeCell ref="E35:J35"/>
    <mergeCell ref="S37:T37"/>
    <mergeCell ref="S28:V28"/>
    <mergeCell ref="X28:AD28"/>
    <mergeCell ref="E31:J31"/>
    <mergeCell ref="K31:R32"/>
    <mergeCell ref="S31:W32"/>
    <mergeCell ref="X31:AE32"/>
    <mergeCell ref="X35:AD36"/>
    <mergeCell ref="L35:Q36"/>
    <mergeCell ref="R35:R36"/>
    <mergeCell ref="S35:V36"/>
    <mergeCell ref="W35:W36"/>
    <mergeCell ref="AL25:AL28"/>
    <mergeCell ref="E26:J26"/>
    <mergeCell ref="K26:Q26"/>
    <mergeCell ref="S26:V26"/>
    <mergeCell ref="X26:AD26"/>
    <mergeCell ref="E25:J25"/>
    <mergeCell ref="K25:Q25"/>
    <mergeCell ref="S25:V25"/>
    <mergeCell ref="X25:AD25"/>
    <mergeCell ref="AF25:AK28"/>
    <mergeCell ref="E27:J27"/>
    <mergeCell ref="K27:Q27"/>
    <mergeCell ref="S27:V27"/>
    <mergeCell ref="X27:AD27"/>
    <mergeCell ref="E28:J28"/>
    <mergeCell ref="K28:Q28"/>
    <mergeCell ref="E23:J23"/>
    <mergeCell ref="K23:R24"/>
    <mergeCell ref="S23:W24"/>
    <mergeCell ref="X23:AE24"/>
    <mergeCell ref="AF23:AL24"/>
    <mergeCell ref="E24:J24"/>
    <mergeCell ref="X22:Z22"/>
    <mergeCell ref="AA22:AC22"/>
    <mergeCell ref="AE22:AH22"/>
    <mergeCell ref="AI22:AK22"/>
    <mergeCell ref="A1:AO1"/>
    <mergeCell ref="A2:AL3"/>
    <mergeCell ref="Y4:AK5"/>
    <mergeCell ref="L12:Y12"/>
    <mergeCell ref="L20:Y20"/>
  </mergeCells>
  <phoneticPr fontId="4"/>
  <dataValidations count="1">
    <dataValidation type="list" allowBlank="1" showInputMessage="1" showErrorMessage="1" sqref="K35:K36" xr:uid="{32576B7F-1A1D-4B8E-8BE4-AEC7D4CAA1AA}">
      <formula1>"○"</formula1>
    </dataValidation>
  </dataValidations>
  <pageMargins left="0.39370078740157483" right="0.39370078740157483" top="0.41" bottom="0.3" header="0.67" footer="0.28999999999999998"/>
  <pageSetup paperSize="9" scale="82" orientation="portrait"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02E77-F8AD-4968-9A11-0569765B8E3E}">
  <sheetPr>
    <tabColor rgb="FF0070C0"/>
  </sheetPr>
  <dimension ref="A1:Q32"/>
  <sheetViews>
    <sheetView view="pageBreakPreview" zoomScale="86" zoomScaleNormal="110" zoomScaleSheetLayoutView="86" workbookViewId="0">
      <pane xSplit="9" ySplit="3" topLeftCell="J4" activePane="bottomRight" state="frozen"/>
      <selection pane="topRight" activeCell="J1" sqref="J1"/>
      <selection pane="bottomLeft" activeCell="A4" sqref="A4"/>
      <selection pane="bottomRight" activeCell="G2" sqref="G2"/>
    </sheetView>
  </sheetViews>
  <sheetFormatPr defaultRowHeight="13.5"/>
  <cols>
    <col min="1" max="2" width="8.875" style="98"/>
    <col min="3" max="8" width="10" style="99" customWidth="1"/>
    <col min="9" max="9" width="10" style="98" customWidth="1"/>
    <col min="10" max="10" width="13.375" style="98" customWidth="1"/>
    <col min="11" max="259" width="8.875" style="99"/>
    <col min="260" max="266" width="10.875" style="99" customWidth="1"/>
    <col min="267" max="515" width="8.875" style="99"/>
    <col min="516" max="522" width="10.875" style="99" customWidth="1"/>
    <col min="523" max="771" width="8.875" style="99"/>
    <col min="772" max="778" width="10.875" style="99" customWidth="1"/>
    <col min="779" max="1027" width="8.875" style="99"/>
    <col min="1028" max="1034" width="10.875" style="99" customWidth="1"/>
    <col min="1035" max="1283" width="8.875" style="99"/>
    <col min="1284" max="1290" width="10.875" style="99" customWidth="1"/>
    <col min="1291" max="1539" width="8.875" style="99"/>
    <col min="1540" max="1546" width="10.875" style="99" customWidth="1"/>
    <col min="1547" max="1795" width="8.875" style="99"/>
    <col min="1796" max="1802" width="10.875" style="99" customWidth="1"/>
    <col min="1803" max="2051" width="8.875" style="99"/>
    <col min="2052" max="2058" width="10.875" style="99" customWidth="1"/>
    <col min="2059" max="2307" width="8.875" style="99"/>
    <col min="2308" max="2314" width="10.875" style="99" customWidth="1"/>
    <col min="2315" max="2563" width="8.875" style="99"/>
    <col min="2564" max="2570" width="10.875" style="99" customWidth="1"/>
    <col min="2571" max="2819" width="8.875" style="99"/>
    <col min="2820" max="2826" width="10.875" style="99" customWidth="1"/>
    <col min="2827" max="3075" width="8.875" style="99"/>
    <col min="3076" max="3082" width="10.875" style="99" customWidth="1"/>
    <col min="3083" max="3331" width="8.875" style="99"/>
    <col min="3332" max="3338" width="10.875" style="99" customWidth="1"/>
    <col min="3339" max="3587" width="8.875" style="99"/>
    <col min="3588" max="3594" width="10.875" style="99" customWidth="1"/>
    <col min="3595" max="3843" width="8.875" style="99"/>
    <col min="3844" max="3850" width="10.875" style="99" customWidth="1"/>
    <col min="3851" max="4099" width="8.875" style="99"/>
    <col min="4100" max="4106" width="10.875" style="99" customWidth="1"/>
    <col min="4107" max="4355" width="8.875" style="99"/>
    <col min="4356" max="4362" width="10.875" style="99" customWidth="1"/>
    <col min="4363" max="4611" width="8.875" style="99"/>
    <col min="4612" max="4618" width="10.875" style="99" customWidth="1"/>
    <col min="4619" max="4867" width="8.875" style="99"/>
    <col min="4868" max="4874" width="10.875" style="99" customWidth="1"/>
    <col min="4875" max="5123" width="8.875" style="99"/>
    <col min="5124" max="5130" width="10.875" style="99" customWidth="1"/>
    <col min="5131" max="5379" width="8.875" style="99"/>
    <col min="5380" max="5386" width="10.875" style="99" customWidth="1"/>
    <col min="5387" max="5635" width="8.875" style="99"/>
    <col min="5636" max="5642" width="10.875" style="99" customWidth="1"/>
    <col min="5643" max="5891" width="8.875" style="99"/>
    <col min="5892" max="5898" width="10.875" style="99" customWidth="1"/>
    <col min="5899" max="6147" width="8.875" style="99"/>
    <col min="6148" max="6154" width="10.875" style="99" customWidth="1"/>
    <col min="6155" max="6403" width="8.875" style="99"/>
    <col min="6404" max="6410" width="10.875" style="99" customWidth="1"/>
    <col min="6411" max="6659" width="8.875" style="99"/>
    <col min="6660" max="6666" width="10.875" style="99" customWidth="1"/>
    <col min="6667" max="6915" width="8.875" style="99"/>
    <col min="6916" max="6922" width="10.875" style="99" customWidth="1"/>
    <col min="6923" max="7171" width="8.875" style="99"/>
    <col min="7172" max="7178" width="10.875" style="99" customWidth="1"/>
    <col min="7179" max="7427" width="8.875" style="99"/>
    <col min="7428" max="7434" width="10.875" style="99" customWidth="1"/>
    <col min="7435" max="7683" width="8.875" style="99"/>
    <col min="7684" max="7690" width="10.875" style="99" customWidth="1"/>
    <col min="7691" max="7939" width="8.875" style="99"/>
    <col min="7940" max="7946" width="10.875" style="99" customWidth="1"/>
    <col min="7947" max="8195" width="8.875" style="99"/>
    <col min="8196" max="8202" width="10.875" style="99" customWidth="1"/>
    <col min="8203" max="8451" width="8.875" style="99"/>
    <col min="8452" max="8458" width="10.875" style="99" customWidth="1"/>
    <col min="8459" max="8707" width="8.875" style="99"/>
    <col min="8708" max="8714" width="10.875" style="99" customWidth="1"/>
    <col min="8715" max="8963" width="8.875" style="99"/>
    <col min="8964" max="8970" width="10.875" style="99" customWidth="1"/>
    <col min="8971" max="9219" width="8.875" style="99"/>
    <col min="9220" max="9226" width="10.875" style="99" customWidth="1"/>
    <col min="9227" max="9475" width="8.875" style="99"/>
    <col min="9476" max="9482" width="10.875" style="99" customWidth="1"/>
    <col min="9483" max="9731" width="8.875" style="99"/>
    <col min="9732" max="9738" width="10.875" style="99" customWidth="1"/>
    <col min="9739" max="9987" width="8.875" style="99"/>
    <col min="9988" max="9994" width="10.875" style="99" customWidth="1"/>
    <col min="9995" max="10243" width="8.875" style="99"/>
    <col min="10244" max="10250" width="10.875" style="99" customWidth="1"/>
    <col min="10251" max="10499" width="8.875" style="99"/>
    <col min="10500" max="10506" width="10.875" style="99" customWidth="1"/>
    <col min="10507" max="10755" width="8.875" style="99"/>
    <col min="10756" max="10762" width="10.875" style="99" customWidth="1"/>
    <col min="10763" max="11011" width="8.875" style="99"/>
    <col min="11012" max="11018" width="10.875" style="99" customWidth="1"/>
    <col min="11019" max="11267" width="8.875" style="99"/>
    <col min="11268" max="11274" width="10.875" style="99" customWidth="1"/>
    <col min="11275" max="11523" width="8.875" style="99"/>
    <col min="11524" max="11530" width="10.875" style="99" customWidth="1"/>
    <col min="11531" max="11779" width="8.875" style="99"/>
    <col min="11780" max="11786" width="10.875" style="99" customWidth="1"/>
    <col min="11787" max="12035" width="8.875" style="99"/>
    <col min="12036" max="12042" width="10.875" style="99" customWidth="1"/>
    <col min="12043" max="12291" width="8.875" style="99"/>
    <col min="12292" max="12298" width="10.875" style="99" customWidth="1"/>
    <col min="12299" max="12547" width="8.875" style="99"/>
    <col min="12548" max="12554" width="10.875" style="99" customWidth="1"/>
    <col min="12555" max="12803" width="8.875" style="99"/>
    <col min="12804" max="12810" width="10.875" style="99" customWidth="1"/>
    <col min="12811" max="13059" width="8.875" style="99"/>
    <col min="13060" max="13066" width="10.875" style="99" customWidth="1"/>
    <col min="13067" max="13315" width="8.875" style="99"/>
    <col min="13316" max="13322" width="10.875" style="99" customWidth="1"/>
    <col min="13323" max="13571" width="8.875" style="99"/>
    <col min="13572" max="13578" width="10.875" style="99" customWidth="1"/>
    <col min="13579" max="13827" width="8.875" style="99"/>
    <col min="13828" max="13834" width="10.875" style="99" customWidth="1"/>
    <col min="13835" max="14083" width="8.875" style="99"/>
    <col min="14084" max="14090" width="10.875" style="99" customWidth="1"/>
    <col min="14091" max="14339" width="8.875" style="99"/>
    <col min="14340" max="14346" width="10.875" style="99" customWidth="1"/>
    <col min="14347" max="14595" width="8.875" style="99"/>
    <col min="14596" max="14602" width="10.875" style="99" customWidth="1"/>
    <col min="14603" max="14851" width="8.875" style="99"/>
    <col min="14852" max="14858" width="10.875" style="99" customWidth="1"/>
    <col min="14859" max="15107" width="8.875" style="99"/>
    <col min="15108" max="15114" width="10.875" style="99" customWidth="1"/>
    <col min="15115" max="15363" width="8.875" style="99"/>
    <col min="15364" max="15370" width="10.875" style="99" customWidth="1"/>
    <col min="15371" max="15619" width="8.875" style="99"/>
    <col min="15620" max="15626" width="10.875" style="99" customWidth="1"/>
    <col min="15627" max="15875" width="8.875" style="99"/>
    <col min="15876" max="15882" width="10.875" style="99" customWidth="1"/>
    <col min="15883" max="16131" width="8.875" style="99"/>
    <col min="16132" max="16138" width="10.875" style="99" customWidth="1"/>
    <col min="16139" max="16384" width="8.875" style="99"/>
  </cols>
  <sheetData>
    <row r="1" spans="1:17" ht="14.25" thickBot="1">
      <c r="A1" s="97" t="s">
        <v>156</v>
      </c>
      <c r="F1" s="100" t="s">
        <v>124</v>
      </c>
      <c r="G1" s="488" t="str">
        <f>'区内変更申請書 【記載例】'!W15</f>
        <v>●●保育園</v>
      </c>
      <c r="H1" s="489"/>
      <c r="I1" s="490"/>
    </row>
    <row r="3" spans="1:17" ht="15" customHeight="1">
      <c r="A3" s="491" t="s">
        <v>1</v>
      </c>
      <c r="B3" s="493" t="s">
        <v>125</v>
      </c>
      <c r="C3" s="494" t="s">
        <v>147</v>
      </c>
      <c r="D3" s="495"/>
      <c r="E3" s="495"/>
      <c r="F3" s="495"/>
      <c r="G3" s="495"/>
      <c r="H3" s="495"/>
      <c r="I3" s="495"/>
      <c r="J3" s="108"/>
      <c r="K3" s="99" t="s">
        <v>151</v>
      </c>
      <c r="P3" s="211" t="s">
        <v>202</v>
      </c>
      <c r="Q3" s="211"/>
    </row>
    <row r="4" spans="1:17" ht="15" customHeight="1">
      <c r="A4" s="492"/>
      <c r="B4" s="492"/>
      <c r="C4" s="325" t="s">
        <v>126</v>
      </c>
      <c r="D4" s="325" t="s">
        <v>127</v>
      </c>
      <c r="E4" s="325" t="s">
        <v>128</v>
      </c>
      <c r="F4" s="325" t="s">
        <v>129</v>
      </c>
      <c r="G4" s="325" t="s">
        <v>130</v>
      </c>
      <c r="H4" s="325" t="s">
        <v>131</v>
      </c>
      <c r="I4" s="325" t="s">
        <v>71</v>
      </c>
      <c r="J4" s="108" t="s">
        <v>322</v>
      </c>
      <c r="K4" s="99" t="s">
        <v>152</v>
      </c>
      <c r="L4" s="99" t="s">
        <v>153</v>
      </c>
      <c r="M4" s="99" t="s">
        <v>154</v>
      </c>
      <c r="N4" s="120" t="s">
        <v>157</v>
      </c>
      <c r="P4" s="211" t="s">
        <v>199</v>
      </c>
      <c r="Q4" s="211" t="s">
        <v>341</v>
      </c>
    </row>
    <row r="5" spans="1:17" ht="15" customHeight="1">
      <c r="A5" s="487" t="s">
        <v>132</v>
      </c>
      <c r="B5" s="101" t="s">
        <v>133</v>
      </c>
      <c r="C5" s="215">
        <v>0</v>
      </c>
      <c r="D5" s="216">
        <v>1</v>
      </c>
      <c r="E5" s="217">
        <v>7</v>
      </c>
      <c r="F5" s="217">
        <v>4</v>
      </c>
      <c r="G5" s="217">
        <v>8</v>
      </c>
      <c r="H5" s="217">
        <v>5</v>
      </c>
      <c r="I5" s="102">
        <f t="shared" ref="I5:I29" si="0">SUM(C5:H5)</f>
        <v>25</v>
      </c>
      <c r="J5" s="486">
        <v>40</v>
      </c>
      <c r="P5" s="211"/>
      <c r="Q5" s="211"/>
    </row>
    <row r="6" spans="1:17" ht="15" customHeight="1">
      <c r="A6" s="487"/>
      <c r="B6" s="103" t="s">
        <v>134</v>
      </c>
      <c r="C6" s="218"/>
      <c r="D6" s="219"/>
      <c r="E6" s="219"/>
      <c r="F6" s="219">
        <v>1</v>
      </c>
      <c r="G6" s="219"/>
      <c r="H6" s="219"/>
      <c r="I6" s="104">
        <f t="shared" si="0"/>
        <v>1</v>
      </c>
      <c r="J6" s="486"/>
      <c r="K6" s="110">
        <f>C5+C6</f>
        <v>0</v>
      </c>
      <c r="L6" s="110">
        <f>D5+D6</f>
        <v>1</v>
      </c>
      <c r="M6" s="99">
        <f>L6-ROUNDDOWN((K6+L6)/2,0)</f>
        <v>1</v>
      </c>
      <c r="N6" s="99">
        <f>IF(M6&gt;0,M6,0)</f>
        <v>1</v>
      </c>
      <c r="P6" s="212">
        <f>I5+I6</f>
        <v>26</v>
      </c>
      <c r="Q6" s="212">
        <f>J5</f>
        <v>40</v>
      </c>
    </row>
    <row r="7" spans="1:17" ht="15" customHeight="1">
      <c r="A7" s="487" t="s">
        <v>135</v>
      </c>
      <c r="B7" s="101" t="s">
        <v>133</v>
      </c>
      <c r="C7" s="215">
        <v>0</v>
      </c>
      <c r="D7" s="216">
        <v>2</v>
      </c>
      <c r="E7" s="217">
        <v>6</v>
      </c>
      <c r="F7" s="217">
        <v>5</v>
      </c>
      <c r="G7" s="217">
        <v>8</v>
      </c>
      <c r="H7" s="217">
        <v>5</v>
      </c>
      <c r="I7" s="102">
        <f t="shared" si="0"/>
        <v>26</v>
      </c>
      <c r="J7" s="486">
        <v>40</v>
      </c>
      <c r="P7" s="211"/>
      <c r="Q7" s="211"/>
    </row>
    <row r="8" spans="1:17" ht="15" customHeight="1">
      <c r="A8" s="487"/>
      <c r="B8" s="103" t="s">
        <v>134</v>
      </c>
      <c r="C8" s="218"/>
      <c r="D8" s="219"/>
      <c r="E8" s="219"/>
      <c r="F8" s="219"/>
      <c r="G8" s="219"/>
      <c r="H8" s="219"/>
      <c r="I8" s="104">
        <f t="shared" si="0"/>
        <v>0</v>
      </c>
      <c r="J8" s="486"/>
      <c r="K8" s="110">
        <f>C7+C8</f>
        <v>0</v>
      </c>
      <c r="L8" s="110">
        <f>D7+D8</f>
        <v>2</v>
      </c>
      <c r="M8" s="99">
        <f t="shared" ref="M8" si="1">L8-ROUNDDOWN((K8+L8)/2,0)</f>
        <v>1</v>
      </c>
      <c r="N8" s="99">
        <f t="shared" ref="N8:N28" si="2">IF(M8&gt;0,M8,0)</f>
        <v>1</v>
      </c>
      <c r="P8" s="212">
        <f>I7+I8</f>
        <v>26</v>
      </c>
      <c r="Q8" s="212">
        <f>J7</f>
        <v>40</v>
      </c>
    </row>
    <row r="9" spans="1:17" ht="15" customHeight="1">
      <c r="A9" s="487" t="s">
        <v>136</v>
      </c>
      <c r="B9" s="101" t="s">
        <v>133</v>
      </c>
      <c r="C9" s="215">
        <v>0</v>
      </c>
      <c r="D9" s="216">
        <v>3</v>
      </c>
      <c r="E9" s="217">
        <v>6</v>
      </c>
      <c r="F9" s="217">
        <v>5</v>
      </c>
      <c r="G9" s="217">
        <v>8</v>
      </c>
      <c r="H9" s="217">
        <v>5</v>
      </c>
      <c r="I9" s="102">
        <f t="shared" si="0"/>
        <v>27</v>
      </c>
      <c r="J9" s="486">
        <v>40</v>
      </c>
      <c r="P9" s="211"/>
      <c r="Q9" s="211"/>
    </row>
    <row r="10" spans="1:17" ht="15" customHeight="1">
      <c r="A10" s="487"/>
      <c r="B10" s="103" t="s">
        <v>134</v>
      </c>
      <c r="C10" s="218"/>
      <c r="D10" s="219"/>
      <c r="E10" s="219"/>
      <c r="F10" s="219"/>
      <c r="G10" s="219"/>
      <c r="H10" s="219"/>
      <c r="I10" s="104">
        <f t="shared" si="0"/>
        <v>0</v>
      </c>
      <c r="J10" s="486"/>
      <c r="K10" s="110">
        <f>C9+C10</f>
        <v>0</v>
      </c>
      <c r="L10" s="110">
        <f>D9+D10</f>
        <v>3</v>
      </c>
      <c r="M10" s="99">
        <f t="shared" ref="M10" si="3">L10-ROUNDDOWN((K10+L10)/2,0)</f>
        <v>2</v>
      </c>
      <c r="N10" s="99">
        <f t="shared" si="2"/>
        <v>2</v>
      </c>
      <c r="P10" s="212">
        <f>I9+I10</f>
        <v>27</v>
      </c>
      <c r="Q10" s="212">
        <f>J9</f>
        <v>40</v>
      </c>
    </row>
    <row r="11" spans="1:17" ht="15" customHeight="1">
      <c r="A11" s="487" t="s">
        <v>137</v>
      </c>
      <c r="B11" s="101" t="s">
        <v>133</v>
      </c>
      <c r="C11" s="215">
        <v>0</v>
      </c>
      <c r="D11" s="216">
        <v>3</v>
      </c>
      <c r="E11" s="217">
        <v>6</v>
      </c>
      <c r="F11" s="217">
        <v>5</v>
      </c>
      <c r="G11" s="217">
        <v>8</v>
      </c>
      <c r="H11" s="217">
        <v>5</v>
      </c>
      <c r="I11" s="102">
        <f t="shared" si="0"/>
        <v>27</v>
      </c>
      <c r="J11" s="486">
        <v>40</v>
      </c>
      <c r="P11" s="211"/>
      <c r="Q11" s="211"/>
    </row>
    <row r="12" spans="1:17" ht="15" customHeight="1">
      <c r="A12" s="487"/>
      <c r="B12" s="103" t="s">
        <v>134</v>
      </c>
      <c r="C12" s="218"/>
      <c r="D12" s="219"/>
      <c r="E12" s="219"/>
      <c r="F12" s="219"/>
      <c r="G12" s="219"/>
      <c r="H12" s="219"/>
      <c r="I12" s="104">
        <f t="shared" si="0"/>
        <v>0</v>
      </c>
      <c r="J12" s="486"/>
      <c r="K12" s="110">
        <f>C11+C12</f>
        <v>0</v>
      </c>
      <c r="L12" s="110">
        <f>D11+D12</f>
        <v>3</v>
      </c>
      <c r="M12" s="99">
        <f t="shared" ref="M12" si="4">L12-ROUNDDOWN((K12+L12)/2,0)</f>
        <v>2</v>
      </c>
      <c r="N12" s="99">
        <f t="shared" si="2"/>
        <v>2</v>
      </c>
      <c r="P12" s="212">
        <f>I11+I12</f>
        <v>27</v>
      </c>
      <c r="Q12" s="212">
        <f>J11</f>
        <v>40</v>
      </c>
    </row>
    <row r="13" spans="1:17" ht="15" customHeight="1">
      <c r="A13" s="487" t="s">
        <v>138</v>
      </c>
      <c r="B13" s="101" t="s">
        <v>133</v>
      </c>
      <c r="C13" s="215">
        <v>0</v>
      </c>
      <c r="D13" s="216">
        <v>3</v>
      </c>
      <c r="E13" s="217">
        <v>6</v>
      </c>
      <c r="F13" s="217">
        <v>5</v>
      </c>
      <c r="G13" s="217">
        <v>6</v>
      </c>
      <c r="H13" s="217">
        <v>5</v>
      </c>
      <c r="I13" s="102">
        <f t="shared" si="0"/>
        <v>25</v>
      </c>
      <c r="J13" s="486">
        <v>40</v>
      </c>
      <c r="P13" s="211"/>
      <c r="Q13" s="211"/>
    </row>
    <row r="14" spans="1:17" ht="15" customHeight="1">
      <c r="A14" s="487"/>
      <c r="B14" s="103" t="s">
        <v>134</v>
      </c>
      <c r="C14" s="218"/>
      <c r="D14" s="219"/>
      <c r="E14" s="219"/>
      <c r="F14" s="219"/>
      <c r="G14" s="219"/>
      <c r="H14" s="219"/>
      <c r="I14" s="104">
        <f t="shared" si="0"/>
        <v>0</v>
      </c>
      <c r="J14" s="486"/>
      <c r="K14" s="110">
        <f>C13+C14</f>
        <v>0</v>
      </c>
      <c r="L14" s="110">
        <f>D13+D14</f>
        <v>3</v>
      </c>
      <c r="M14" s="99">
        <f t="shared" ref="M14" si="5">L14-ROUNDDOWN((K14+L14)/2,0)</f>
        <v>2</v>
      </c>
      <c r="N14" s="99">
        <f t="shared" si="2"/>
        <v>2</v>
      </c>
      <c r="P14" s="212">
        <f>I13+I14</f>
        <v>25</v>
      </c>
      <c r="Q14" s="212">
        <f>J13</f>
        <v>40</v>
      </c>
    </row>
    <row r="15" spans="1:17" ht="15" customHeight="1">
      <c r="A15" s="487" t="s">
        <v>139</v>
      </c>
      <c r="B15" s="101" t="s">
        <v>133</v>
      </c>
      <c r="C15" s="215">
        <v>6</v>
      </c>
      <c r="D15" s="216">
        <v>3</v>
      </c>
      <c r="E15" s="217">
        <v>6</v>
      </c>
      <c r="F15" s="217">
        <v>5</v>
      </c>
      <c r="G15" s="217">
        <v>6</v>
      </c>
      <c r="H15" s="217">
        <v>5</v>
      </c>
      <c r="I15" s="102">
        <f t="shared" si="0"/>
        <v>31</v>
      </c>
      <c r="J15" s="486">
        <v>40</v>
      </c>
      <c r="P15" s="211"/>
      <c r="Q15" s="211"/>
    </row>
    <row r="16" spans="1:17" ht="15" customHeight="1">
      <c r="A16" s="487"/>
      <c r="B16" s="103" t="s">
        <v>134</v>
      </c>
      <c r="C16" s="218"/>
      <c r="D16" s="219"/>
      <c r="E16" s="219"/>
      <c r="F16" s="219"/>
      <c r="G16" s="219"/>
      <c r="H16" s="219"/>
      <c r="I16" s="104">
        <f t="shared" si="0"/>
        <v>0</v>
      </c>
      <c r="J16" s="486"/>
      <c r="K16" s="110">
        <f>C15+C16</f>
        <v>6</v>
      </c>
      <c r="L16" s="110">
        <f>D15+D16</f>
        <v>3</v>
      </c>
      <c r="M16" s="99">
        <f t="shared" ref="M16" si="6">L16-ROUNDDOWN((K16+L16)/2,0)</f>
        <v>-1</v>
      </c>
      <c r="N16" s="99">
        <f t="shared" si="2"/>
        <v>0</v>
      </c>
      <c r="P16" s="212">
        <f>I15+I16</f>
        <v>31</v>
      </c>
      <c r="Q16" s="212">
        <f>J15</f>
        <v>40</v>
      </c>
    </row>
    <row r="17" spans="1:17" ht="15" customHeight="1">
      <c r="A17" s="487" t="s">
        <v>140</v>
      </c>
      <c r="B17" s="101" t="s">
        <v>133</v>
      </c>
      <c r="C17" s="215">
        <v>6</v>
      </c>
      <c r="D17" s="216">
        <v>3</v>
      </c>
      <c r="E17" s="217">
        <v>8</v>
      </c>
      <c r="F17" s="217">
        <v>5</v>
      </c>
      <c r="G17" s="217">
        <v>6</v>
      </c>
      <c r="H17" s="217">
        <v>5</v>
      </c>
      <c r="I17" s="102">
        <f t="shared" si="0"/>
        <v>33</v>
      </c>
      <c r="J17" s="486">
        <v>40</v>
      </c>
      <c r="P17" s="211"/>
      <c r="Q17" s="211"/>
    </row>
    <row r="18" spans="1:17" ht="15" customHeight="1">
      <c r="A18" s="487"/>
      <c r="B18" s="103" t="s">
        <v>134</v>
      </c>
      <c r="C18" s="218"/>
      <c r="D18" s="219"/>
      <c r="E18" s="219"/>
      <c r="F18" s="219"/>
      <c r="G18" s="219"/>
      <c r="H18" s="219"/>
      <c r="I18" s="104">
        <f t="shared" si="0"/>
        <v>0</v>
      </c>
      <c r="J18" s="486"/>
      <c r="K18" s="110">
        <f>C17+C18</f>
        <v>6</v>
      </c>
      <c r="L18" s="110">
        <f>D17+D18</f>
        <v>3</v>
      </c>
      <c r="M18" s="99">
        <f t="shared" ref="M18" si="7">L18-ROUNDDOWN((K18+L18)/2,0)</f>
        <v>-1</v>
      </c>
      <c r="N18" s="99">
        <f t="shared" si="2"/>
        <v>0</v>
      </c>
      <c r="P18" s="212">
        <f>I17+I18</f>
        <v>33</v>
      </c>
      <c r="Q18" s="212">
        <f>J17</f>
        <v>40</v>
      </c>
    </row>
    <row r="19" spans="1:17" ht="15" customHeight="1">
      <c r="A19" s="487" t="s">
        <v>141</v>
      </c>
      <c r="B19" s="101" t="s">
        <v>133</v>
      </c>
      <c r="C19" s="215">
        <v>6</v>
      </c>
      <c r="D19" s="216">
        <v>3</v>
      </c>
      <c r="E19" s="217">
        <v>8</v>
      </c>
      <c r="F19" s="217">
        <v>5</v>
      </c>
      <c r="G19" s="217">
        <v>6</v>
      </c>
      <c r="H19" s="217">
        <v>5</v>
      </c>
      <c r="I19" s="102">
        <f t="shared" si="0"/>
        <v>33</v>
      </c>
      <c r="J19" s="486">
        <v>40</v>
      </c>
      <c r="P19" s="211"/>
      <c r="Q19" s="211"/>
    </row>
    <row r="20" spans="1:17" ht="15" customHeight="1">
      <c r="A20" s="487"/>
      <c r="B20" s="103" t="s">
        <v>134</v>
      </c>
      <c r="C20" s="218"/>
      <c r="D20" s="219"/>
      <c r="E20" s="219"/>
      <c r="F20" s="219"/>
      <c r="G20" s="219"/>
      <c r="H20" s="219"/>
      <c r="I20" s="104">
        <f t="shared" si="0"/>
        <v>0</v>
      </c>
      <c r="J20" s="486"/>
      <c r="K20" s="110">
        <f>C19+C20</f>
        <v>6</v>
      </c>
      <c r="L20" s="110">
        <f>D19+D20</f>
        <v>3</v>
      </c>
      <c r="M20" s="99">
        <f t="shared" ref="M20" si="8">L20-ROUNDDOWN((K20+L20)/2,0)</f>
        <v>-1</v>
      </c>
      <c r="N20" s="99">
        <f t="shared" si="2"/>
        <v>0</v>
      </c>
      <c r="P20" s="212">
        <f>I19+I20</f>
        <v>33</v>
      </c>
      <c r="Q20" s="212">
        <f>J19</f>
        <v>40</v>
      </c>
    </row>
    <row r="21" spans="1:17" ht="15" customHeight="1">
      <c r="A21" s="487" t="s">
        <v>142</v>
      </c>
      <c r="B21" s="101" t="s">
        <v>133</v>
      </c>
      <c r="C21" s="215">
        <v>6</v>
      </c>
      <c r="D21" s="216">
        <v>3</v>
      </c>
      <c r="E21" s="217">
        <v>8</v>
      </c>
      <c r="F21" s="217">
        <v>5</v>
      </c>
      <c r="G21" s="217">
        <v>6</v>
      </c>
      <c r="H21" s="217">
        <v>5</v>
      </c>
      <c r="I21" s="102">
        <f t="shared" si="0"/>
        <v>33</v>
      </c>
      <c r="J21" s="486">
        <v>40</v>
      </c>
      <c r="P21" s="211"/>
      <c r="Q21" s="211"/>
    </row>
    <row r="22" spans="1:17" ht="15" customHeight="1">
      <c r="A22" s="487"/>
      <c r="B22" s="103" t="s">
        <v>134</v>
      </c>
      <c r="C22" s="218"/>
      <c r="D22" s="219"/>
      <c r="E22" s="219"/>
      <c r="F22" s="219"/>
      <c r="G22" s="219"/>
      <c r="H22" s="219"/>
      <c r="I22" s="104">
        <f t="shared" si="0"/>
        <v>0</v>
      </c>
      <c r="J22" s="486"/>
      <c r="K22" s="110">
        <f>C21+C22</f>
        <v>6</v>
      </c>
      <c r="L22" s="110">
        <f>D21+D22</f>
        <v>3</v>
      </c>
      <c r="M22" s="99">
        <f>L22-ROUNDDOWN((K22+L22)/2,0)</f>
        <v>-1</v>
      </c>
      <c r="N22" s="99">
        <f t="shared" si="2"/>
        <v>0</v>
      </c>
      <c r="P22" s="212">
        <f>I21+I22</f>
        <v>33</v>
      </c>
      <c r="Q22" s="212">
        <f>J21</f>
        <v>40</v>
      </c>
    </row>
    <row r="23" spans="1:17" ht="15" customHeight="1">
      <c r="A23" s="487" t="s">
        <v>143</v>
      </c>
      <c r="B23" s="101" t="s">
        <v>133</v>
      </c>
      <c r="C23" s="215">
        <v>6</v>
      </c>
      <c r="D23" s="216">
        <v>3</v>
      </c>
      <c r="E23" s="217">
        <v>8</v>
      </c>
      <c r="F23" s="217">
        <v>5</v>
      </c>
      <c r="G23" s="217">
        <v>6</v>
      </c>
      <c r="H23" s="217">
        <v>5</v>
      </c>
      <c r="I23" s="102">
        <f t="shared" si="0"/>
        <v>33</v>
      </c>
      <c r="J23" s="486">
        <v>40</v>
      </c>
      <c r="P23" s="211"/>
      <c r="Q23" s="211"/>
    </row>
    <row r="24" spans="1:17" ht="15" customHeight="1">
      <c r="A24" s="487"/>
      <c r="B24" s="103" t="s">
        <v>134</v>
      </c>
      <c r="C24" s="218"/>
      <c r="D24" s="219"/>
      <c r="E24" s="219"/>
      <c r="F24" s="219"/>
      <c r="G24" s="219"/>
      <c r="H24" s="219"/>
      <c r="I24" s="104">
        <f t="shared" si="0"/>
        <v>0</v>
      </c>
      <c r="J24" s="486"/>
      <c r="K24" s="110">
        <f>C23+C24</f>
        <v>6</v>
      </c>
      <c r="L24" s="110">
        <f>D23+D24</f>
        <v>3</v>
      </c>
      <c r="M24" s="99">
        <f t="shared" ref="M24" si="9">L24-ROUNDDOWN((K24+L24)/2,0)</f>
        <v>-1</v>
      </c>
      <c r="N24" s="99">
        <f t="shared" si="2"/>
        <v>0</v>
      </c>
      <c r="P24" s="212">
        <f>I23+I24</f>
        <v>33</v>
      </c>
      <c r="Q24" s="212">
        <f>J23</f>
        <v>40</v>
      </c>
    </row>
    <row r="25" spans="1:17" ht="15" customHeight="1">
      <c r="A25" s="487" t="s">
        <v>144</v>
      </c>
      <c r="B25" s="101" t="s">
        <v>133</v>
      </c>
      <c r="C25" s="215">
        <v>6</v>
      </c>
      <c r="D25" s="216">
        <v>3</v>
      </c>
      <c r="E25" s="217">
        <v>8</v>
      </c>
      <c r="F25" s="217">
        <v>5</v>
      </c>
      <c r="G25" s="217">
        <v>6</v>
      </c>
      <c r="H25" s="217">
        <v>5</v>
      </c>
      <c r="I25" s="102">
        <f t="shared" si="0"/>
        <v>33</v>
      </c>
      <c r="J25" s="486">
        <v>40</v>
      </c>
      <c r="P25" s="211"/>
      <c r="Q25" s="211"/>
    </row>
    <row r="26" spans="1:17" ht="15" customHeight="1">
      <c r="A26" s="487"/>
      <c r="B26" s="103" t="s">
        <v>134</v>
      </c>
      <c r="C26" s="218"/>
      <c r="D26" s="219"/>
      <c r="E26" s="219"/>
      <c r="F26" s="219"/>
      <c r="G26" s="219"/>
      <c r="H26" s="219"/>
      <c r="I26" s="104">
        <f t="shared" si="0"/>
        <v>0</v>
      </c>
      <c r="J26" s="486"/>
      <c r="K26" s="110">
        <f>C25+C26</f>
        <v>6</v>
      </c>
      <c r="L26" s="110">
        <f>D25+D26</f>
        <v>3</v>
      </c>
      <c r="M26" s="99">
        <f t="shared" ref="M26" si="10">L26-ROUNDDOWN((K26+L26)/2,0)</f>
        <v>-1</v>
      </c>
      <c r="N26" s="99">
        <f t="shared" si="2"/>
        <v>0</v>
      </c>
      <c r="P26" s="212">
        <f>I25+I26</f>
        <v>33</v>
      </c>
      <c r="Q26" s="212">
        <f>J25</f>
        <v>40</v>
      </c>
    </row>
    <row r="27" spans="1:17" ht="15" customHeight="1">
      <c r="A27" s="491" t="s">
        <v>145</v>
      </c>
      <c r="B27" s="101" t="s">
        <v>133</v>
      </c>
      <c r="C27" s="215">
        <v>6</v>
      </c>
      <c r="D27" s="216">
        <v>3</v>
      </c>
      <c r="E27" s="217">
        <v>8</v>
      </c>
      <c r="F27" s="217">
        <v>5</v>
      </c>
      <c r="G27" s="217">
        <v>6</v>
      </c>
      <c r="H27" s="217">
        <v>5</v>
      </c>
      <c r="I27" s="102">
        <f t="shared" si="0"/>
        <v>33</v>
      </c>
      <c r="J27" s="486">
        <v>40</v>
      </c>
      <c r="P27" s="211"/>
      <c r="Q27" s="211"/>
    </row>
    <row r="28" spans="1:17" ht="15" customHeight="1">
      <c r="A28" s="492"/>
      <c r="B28" s="103" t="s">
        <v>134</v>
      </c>
      <c r="C28" s="218"/>
      <c r="D28" s="219"/>
      <c r="E28" s="219"/>
      <c r="F28" s="219"/>
      <c r="G28" s="219"/>
      <c r="H28" s="219"/>
      <c r="I28" s="104">
        <f t="shared" si="0"/>
        <v>0</v>
      </c>
      <c r="J28" s="486"/>
      <c r="K28" s="110">
        <f>C27+C28</f>
        <v>6</v>
      </c>
      <c r="L28" s="110">
        <f>D27+D28</f>
        <v>3</v>
      </c>
      <c r="M28" s="99">
        <f t="shared" ref="M28" si="11">L28-ROUNDDOWN((K28+L28)/2,0)</f>
        <v>-1</v>
      </c>
      <c r="N28" s="99">
        <f t="shared" si="2"/>
        <v>0</v>
      </c>
      <c r="P28" s="212">
        <f>I27+I28</f>
        <v>33</v>
      </c>
      <c r="Q28" s="212">
        <f>J27</f>
        <v>40</v>
      </c>
    </row>
    <row r="29" spans="1:17" ht="15" customHeight="1">
      <c r="A29" s="496" t="s">
        <v>71</v>
      </c>
      <c r="B29" s="101" t="s">
        <v>133</v>
      </c>
      <c r="C29" s="105">
        <f>C5+C7+C9+C11+C13+C15+C17+C19+C21+C23+C25+C27</f>
        <v>42</v>
      </c>
      <c r="D29" s="105">
        <f t="shared" ref="D29:H30" si="12">D5+D7+D9+D11+D13+D15+D17+D19+D21+D23+D25+D27</f>
        <v>33</v>
      </c>
      <c r="E29" s="105">
        <f t="shared" si="12"/>
        <v>85</v>
      </c>
      <c r="F29" s="105">
        <f t="shared" si="12"/>
        <v>59</v>
      </c>
      <c r="G29" s="105">
        <f t="shared" si="12"/>
        <v>80</v>
      </c>
      <c r="H29" s="105">
        <f t="shared" si="12"/>
        <v>60</v>
      </c>
      <c r="I29" s="102">
        <f t="shared" si="0"/>
        <v>359</v>
      </c>
      <c r="J29" s="288"/>
      <c r="N29" s="99">
        <f>SUM(N5:N28)</f>
        <v>8</v>
      </c>
      <c r="P29" s="212">
        <f>SUM(P6:P28)</f>
        <v>360</v>
      </c>
      <c r="Q29" s="212">
        <f>SUM(Q6:Q28)</f>
        <v>480</v>
      </c>
    </row>
    <row r="30" spans="1:17" ht="15" customHeight="1">
      <c r="A30" s="496"/>
      <c r="B30" s="103" t="s">
        <v>134</v>
      </c>
      <c r="C30" s="106">
        <f>C6+C8+C10+C12+C14+C16+C18+C20+C22+C24+C26+C28</f>
        <v>0</v>
      </c>
      <c r="D30" s="106">
        <f t="shared" si="12"/>
        <v>0</v>
      </c>
      <c r="E30" s="106">
        <f t="shared" si="12"/>
        <v>0</v>
      </c>
      <c r="F30" s="106">
        <f t="shared" si="12"/>
        <v>1</v>
      </c>
      <c r="G30" s="106">
        <f t="shared" si="12"/>
        <v>0</v>
      </c>
      <c r="H30" s="106">
        <f t="shared" si="12"/>
        <v>0</v>
      </c>
      <c r="I30" s="104">
        <f t="shared" ref="I30" si="13">SUM(C30:H30)</f>
        <v>1</v>
      </c>
      <c r="J30" s="288"/>
      <c r="P30" s="214"/>
    </row>
    <row r="31" spans="1:17">
      <c r="A31" s="107" t="s">
        <v>146</v>
      </c>
      <c r="B31" s="108"/>
      <c r="I31" s="109"/>
      <c r="J31" s="109"/>
    </row>
    <row r="32" spans="1:17">
      <c r="A32" s="107" t="s">
        <v>150</v>
      </c>
    </row>
  </sheetData>
  <mergeCells count="29">
    <mergeCell ref="A25:A26"/>
    <mergeCell ref="J25:J26"/>
    <mergeCell ref="A27:A28"/>
    <mergeCell ref="J27:J28"/>
    <mergeCell ref="A29:A30"/>
    <mergeCell ref="A19:A20"/>
    <mergeCell ref="J19:J20"/>
    <mergeCell ref="A21:A22"/>
    <mergeCell ref="J21:J22"/>
    <mergeCell ref="A23:A24"/>
    <mergeCell ref="J23:J24"/>
    <mergeCell ref="A13:A14"/>
    <mergeCell ref="J13:J14"/>
    <mergeCell ref="A15:A16"/>
    <mergeCell ref="J15:J16"/>
    <mergeCell ref="A17:A18"/>
    <mergeCell ref="J17:J18"/>
    <mergeCell ref="A7:A8"/>
    <mergeCell ref="J7:J8"/>
    <mergeCell ref="A9:A10"/>
    <mergeCell ref="J9:J10"/>
    <mergeCell ref="A11:A12"/>
    <mergeCell ref="J11:J12"/>
    <mergeCell ref="J5:J6"/>
    <mergeCell ref="G1:I1"/>
    <mergeCell ref="A3:A4"/>
    <mergeCell ref="B3:B4"/>
    <mergeCell ref="C3:I3"/>
    <mergeCell ref="A5:A6"/>
  </mergeCells>
  <phoneticPr fontId="4"/>
  <pageMargins left="0.67" right="0.7" top="0.5" bottom="0.69" header="0.28000000000000003" footer="0.51200000000000001"/>
  <pageSetup paperSize="9" scale="8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AA274-1980-42D9-A67B-14F0BF6A1F14}">
  <dimension ref="A1:AP41"/>
  <sheetViews>
    <sheetView topLeftCell="B1" zoomScale="54" zoomScaleNormal="54" workbookViewId="0">
      <selection activeCell="P4" sqref="P4"/>
    </sheetView>
  </sheetViews>
  <sheetFormatPr defaultRowHeight="24"/>
  <cols>
    <col min="1" max="1" width="2.875" style="144" hidden="1" customWidth="1"/>
    <col min="2" max="2" width="8.375" style="144" customWidth="1"/>
    <col min="3" max="3" width="18.125" style="194" customWidth="1"/>
    <col min="4" max="15" width="13.375" style="144" customWidth="1"/>
    <col min="16" max="16" width="16.125" style="144" customWidth="1"/>
    <col min="17" max="17" width="15" style="144" customWidth="1"/>
    <col min="18" max="18" width="27" style="144" customWidth="1"/>
    <col min="19" max="19" width="8.875" style="144"/>
    <col min="20" max="20" width="6.125" style="144" customWidth="1"/>
    <col min="21" max="21" width="9" style="144" customWidth="1"/>
    <col min="22" max="22" width="11.375" style="126" customWidth="1"/>
    <col min="23" max="23" width="34.625" style="126" customWidth="1"/>
    <col min="24" max="24" width="16.5" style="126" customWidth="1"/>
    <col min="25" max="25" width="9" style="148" customWidth="1"/>
    <col min="26" max="26" width="11.375" style="126" customWidth="1"/>
    <col min="27" max="27" width="10.125" style="128" customWidth="1"/>
    <col min="28" max="28" width="7" style="128" customWidth="1"/>
    <col min="29" max="29" width="13.125" style="128" bestFit="1" customWidth="1"/>
    <col min="30" max="30" width="14.125" style="129" customWidth="1"/>
    <col min="31" max="31" width="10.125" style="128" customWidth="1"/>
    <col min="32" max="32" width="7" style="128" customWidth="1"/>
    <col min="33" max="33" width="13.125" style="128" bestFit="1" customWidth="1"/>
    <col min="34" max="34" width="14.5" style="129" customWidth="1"/>
    <col min="35" max="35" width="10.125" style="128" customWidth="1"/>
    <col min="36" max="36" width="7" style="128" customWidth="1"/>
    <col min="37" max="37" width="11.625" style="128" customWidth="1"/>
    <col min="38" max="38" width="14.625" style="129" customWidth="1"/>
    <col min="39" max="39" width="10.125" style="128" customWidth="1"/>
    <col min="40" max="40" width="7" style="128" customWidth="1"/>
    <col min="41" max="41" width="13.125" style="128" bestFit="1" customWidth="1"/>
    <col min="42" max="42" width="13.125" style="129" customWidth="1"/>
    <col min="43" max="259" width="8.875" style="144"/>
    <col min="260" max="260" width="22.625" style="144" customWidth="1"/>
    <col min="261" max="264" width="4.375" style="144" customWidth="1"/>
    <col min="265" max="265" width="4.125" style="144" customWidth="1"/>
    <col min="266" max="266" width="5.875" style="144" customWidth="1"/>
    <col min="267" max="267" width="4.375" style="144" customWidth="1"/>
    <col min="268" max="268" width="5.875" style="144" customWidth="1"/>
    <col min="269" max="269" width="4.375" style="144" customWidth="1"/>
    <col min="270" max="270" width="5.875" style="144" customWidth="1"/>
    <col min="271" max="271" width="4.375" style="144" customWidth="1"/>
    <col min="272" max="272" width="5.875" style="144" customWidth="1"/>
    <col min="273" max="273" width="4.375" style="144" customWidth="1"/>
    <col min="274" max="274" width="5.875" style="144" customWidth="1"/>
    <col min="275" max="275" width="4.375" style="144" customWidth="1"/>
    <col min="276" max="276" width="5.875" style="144" customWidth="1"/>
    <col min="277" max="277" width="4.375" style="144" customWidth="1"/>
    <col min="278" max="278" width="5.875" style="144" customWidth="1"/>
    <col min="279" max="279" width="4.375" style="144" customWidth="1"/>
    <col min="280" max="280" width="5.875" style="144" customWidth="1"/>
    <col min="281" max="281" width="4.375" style="144" customWidth="1"/>
    <col min="282" max="282" width="5.875" style="144" customWidth="1"/>
    <col min="283" max="283" width="4.375" style="144" customWidth="1"/>
    <col min="284" max="284" width="5.875" style="144" customWidth="1"/>
    <col min="285" max="285" width="4.375" style="144" customWidth="1"/>
    <col min="286" max="286" width="5.875" style="144" customWidth="1"/>
    <col min="287" max="287" width="4.375" style="144" customWidth="1"/>
    <col min="288" max="288" width="5.875" style="144" customWidth="1"/>
    <col min="289" max="289" width="4.5" style="144" customWidth="1"/>
    <col min="290" max="290" width="9.125" style="144" customWidth="1"/>
    <col min="291" max="515" width="8.875" style="144"/>
    <col min="516" max="516" width="22.625" style="144" customWidth="1"/>
    <col min="517" max="520" width="4.375" style="144" customWidth="1"/>
    <col min="521" max="521" width="4.125" style="144" customWidth="1"/>
    <col min="522" max="522" width="5.875" style="144" customWidth="1"/>
    <col min="523" max="523" width="4.375" style="144" customWidth="1"/>
    <col min="524" max="524" width="5.875" style="144" customWidth="1"/>
    <col min="525" max="525" width="4.375" style="144" customWidth="1"/>
    <col min="526" max="526" width="5.875" style="144" customWidth="1"/>
    <col min="527" max="527" width="4.375" style="144" customWidth="1"/>
    <col min="528" max="528" width="5.875" style="144" customWidth="1"/>
    <col min="529" max="529" width="4.375" style="144" customWidth="1"/>
    <col min="530" max="530" width="5.875" style="144" customWidth="1"/>
    <col min="531" max="531" width="4.375" style="144" customWidth="1"/>
    <col min="532" max="532" width="5.875" style="144" customWidth="1"/>
    <col min="533" max="533" width="4.375" style="144" customWidth="1"/>
    <col min="534" max="534" width="5.875" style="144" customWidth="1"/>
    <col min="535" max="535" width="4.375" style="144" customWidth="1"/>
    <col min="536" max="536" width="5.875" style="144" customWidth="1"/>
    <col min="537" max="537" width="4.375" style="144" customWidth="1"/>
    <col min="538" max="538" width="5.875" style="144" customWidth="1"/>
    <col min="539" max="539" width="4.375" style="144" customWidth="1"/>
    <col min="540" max="540" width="5.875" style="144" customWidth="1"/>
    <col min="541" max="541" width="4.375" style="144" customWidth="1"/>
    <col min="542" max="542" width="5.875" style="144" customWidth="1"/>
    <col min="543" max="543" width="4.375" style="144" customWidth="1"/>
    <col min="544" max="544" width="5.875" style="144" customWidth="1"/>
    <col min="545" max="545" width="4.5" style="144" customWidth="1"/>
    <col min="546" max="546" width="9.125" style="144" customWidth="1"/>
    <col min="547" max="771" width="8.875" style="144"/>
    <col min="772" max="772" width="22.625" style="144" customWidth="1"/>
    <col min="773" max="776" width="4.375" style="144" customWidth="1"/>
    <col min="777" max="777" width="4.125" style="144" customWidth="1"/>
    <col min="778" max="778" width="5.875" style="144" customWidth="1"/>
    <col min="779" max="779" width="4.375" style="144" customWidth="1"/>
    <col min="780" max="780" width="5.875" style="144" customWidth="1"/>
    <col min="781" max="781" width="4.375" style="144" customWidth="1"/>
    <col min="782" max="782" width="5.875" style="144" customWidth="1"/>
    <col min="783" max="783" width="4.375" style="144" customWidth="1"/>
    <col min="784" max="784" width="5.875" style="144" customWidth="1"/>
    <col min="785" max="785" width="4.375" style="144" customWidth="1"/>
    <col min="786" max="786" width="5.875" style="144" customWidth="1"/>
    <col min="787" max="787" width="4.375" style="144" customWidth="1"/>
    <col min="788" max="788" width="5.875" style="144" customWidth="1"/>
    <col min="789" max="789" width="4.375" style="144" customWidth="1"/>
    <col min="790" max="790" width="5.875" style="144" customWidth="1"/>
    <col min="791" max="791" width="4.375" style="144" customWidth="1"/>
    <col min="792" max="792" width="5.875" style="144" customWidth="1"/>
    <col min="793" max="793" width="4.375" style="144" customWidth="1"/>
    <col min="794" max="794" width="5.875" style="144" customWidth="1"/>
    <col min="795" max="795" width="4.375" style="144" customWidth="1"/>
    <col min="796" max="796" width="5.875" style="144" customWidth="1"/>
    <col min="797" max="797" width="4.375" style="144" customWidth="1"/>
    <col min="798" max="798" width="5.875" style="144" customWidth="1"/>
    <col min="799" max="799" width="4.375" style="144" customWidth="1"/>
    <col min="800" max="800" width="5.875" style="144" customWidth="1"/>
    <col min="801" max="801" width="4.5" style="144" customWidth="1"/>
    <col min="802" max="802" width="9.125" style="144" customWidth="1"/>
    <col min="803" max="1027" width="8.875" style="144"/>
    <col min="1028" max="1028" width="22.625" style="144" customWidth="1"/>
    <col min="1029" max="1032" width="4.375" style="144" customWidth="1"/>
    <col min="1033" max="1033" width="4.125" style="144" customWidth="1"/>
    <col min="1034" max="1034" width="5.875" style="144" customWidth="1"/>
    <col min="1035" max="1035" width="4.375" style="144" customWidth="1"/>
    <col min="1036" max="1036" width="5.875" style="144" customWidth="1"/>
    <col min="1037" max="1037" width="4.375" style="144" customWidth="1"/>
    <col min="1038" max="1038" width="5.875" style="144" customWidth="1"/>
    <col min="1039" max="1039" width="4.375" style="144" customWidth="1"/>
    <col min="1040" max="1040" width="5.875" style="144" customWidth="1"/>
    <col min="1041" max="1041" width="4.375" style="144" customWidth="1"/>
    <col min="1042" max="1042" width="5.875" style="144" customWidth="1"/>
    <col min="1043" max="1043" width="4.375" style="144" customWidth="1"/>
    <col min="1044" max="1044" width="5.875" style="144" customWidth="1"/>
    <col min="1045" max="1045" width="4.375" style="144" customWidth="1"/>
    <col min="1046" max="1046" width="5.875" style="144" customWidth="1"/>
    <col min="1047" max="1047" width="4.375" style="144" customWidth="1"/>
    <col min="1048" max="1048" width="5.875" style="144" customWidth="1"/>
    <col min="1049" max="1049" width="4.375" style="144" customWidth="1"/>
    <col min="1050" max="1050" width="5.875" style="144" customWidth="1"/>
    <col min="1051" max="1051" width="4.375" style="144" customWidth="1"/>
    <col min="1052" max="1052" width="5.875" style="144" customWidth="1"/>
    <col min="1053" max="1053" width="4.375" style="144" customWidth="1"/>
    <col min="1054" max="1054" width="5.875" style="144" customWidth="1"/>
    <col min="1055" max="1055" width="4.375" style="144" customWidth="1"/>
    <col min="1056" max="1056" width="5.875" style="144" customWidth="1"/>
    <col min="1057" max="1057" width="4.5" style="144" customWidth="1"/>
    <col min="1058" max="1058" width="9.125" style="144" customWidth="1"/>
    <col min="1059" max="1283" width="8.875" style="144"/>
    <col min="1284" max="1284" width="22.625" style="144" customWidth="1"/>
    <col min="1285" max="1288" width="4.375" style="144" customWidth="1"/>
    <col min="1289" max="1289" width="4.125" style="144" customWidth="1"/>
    <col min="1290" max="1290" width="5.875" style="144" customWidth="1"/>
    <col min="1291" max="1291" width="4.375" style="144" customWidth="1"/>
    <col min="1292" max="1292" width="5.875" style="144" customWidth="1"/>
    <col min="1293" max="1293" width="4.375" style="144" customWidth="1"/>
    <col min="1294" max="1294" width="5.875" style="144" customWidth="1"/>
    <col min="1295" max="1295" width="4.375" style="144" customWidth="1"/>
    <col min="1296" max="1296" width="5.875" style="144" customWidth="1"/>
    <col min="1297" max="1297" width="4.375" style="144" customWidth="1"/>
    <col min="1298" max="1298" width="5.875" style="144" customWidth="1"/>
    <col min="1299" max="1299" width="4.375" style="144" customWidth="1"/>
    <col min="1300" max="1300" width="5.875" style="144" customWidth="1"/>
    <col min="1301" max="1301" width="4.375" style="144" customWidth="1"/>
    <col min="1302" max="1302" width="5.875" style="144" customWidth="1"/>
    <col min="1303" max="1303" width="4.375" style="144" customWidth="1"/>
    <col min="1304" max="1304" width="5.875" style="144" customWidth="1"/>
    <col min="1305" max="1305" width="4.375" style="144" customWidth="1"/>
    <col min="1306" max="1306" width="5.875" style="144" customWidth="1"/>
    <col min="1307" max="1307" width="4.375" style="144" customWidth="1"/>
    <col min="1308" max="1308" width="5.875" style="144" customWidth="1"/>
    <col min="1309" max="1309" width="4.375" style="144" customWidth="1"/>
    <col min="1310" max="1310" width="5.875" style="144" customWidth="1"/>
    <col min="1311" max="1311" width="4.375" style="144" customWidth="1"/>
    <col min="1312" max="1312" width="5.875" style="144" customWidth="1"/>
    <col min="1313" max="1313" width="4.5" style="144" customWidth="1"/>
    <col min="1314" max="1314" width="9.125" style="144" customWidth="1"/>
    <col min="1315" max="1539" width="8.875" style="144"/>
    <col min="1540" max="1540" width="22.625" style="144" customWidth="1"/>
    <col min="1541" max="1544" width="4.375" style="144" customWidth="1"/>
    <col min="1545" max="1545" width="4.125" style="144" customWidth="1"/>
    <col min="1546" max="1546" width="5.875" style="144" customWidth="1"/>
    <col min="1547" max="1547" width="4.375" style="144" customWidth="1"/>
    <col min="1548" max="1548" width="5.875" style="144" customWidth="1"/>
    <col min="1549" max="1549" width="4.375" style="144" customWidth="1"/>
    <col min="1550" max="1550" width="5.875" style="144" customWidth="1"/>
    <col min="1551" max="1551" width="4.375" style="144" customWidth="1"/>
    <col min="1552" max="1552" width="5.875" style="144" customWidth="1"/>
    <col min="1553" max="1553" width="4.375" style="144" customWidth="1"/>
    <col min="1554" max="1554" width="5.875" style="144" customWidth="1"/>
    <col min="1555" max="1555" width="4.375" style="144" customWidth="1"/>
    <col min="1556" max="1556" width="5.875" style="144" customWidth="1"/>
    <col min="1557" max="1557" width="4.375" style="144" customWidth="1"/>
    <col min="1558" max="1558" width="5.875" style="144" customWidth="1"/>
    <col min="1559" max="1559" width="4.375" style="144" customWidth="1"/>
    <col min="1560" max="1560" width="5.875" style="144" customWidth="1"/>
    <col min="1561" max="1561" width="4.375" style="144" customWidth="1"/>
    <col min="1562" max="1562" width="5.875" style="144" customWidth="1"/>
    <col min="1563" max="1563" width="4.375" style="144" customWidth="1"/>
    <col min="1564" max="1564" width="5.875" style="144" customWidth="1"/>
    <col min="1565" max="1565" width="4.375" style="144" customWidth="1"/>
    <col min="1566" max="1566" width="5.875" style="144" customWidth="1"/>
    <col min="1567" max="1567" width="4.375" style="144" customWidth="1"/>
    <col min="1568" max="1568" width="5.875" style="144" customWidth="1"/>
    <col min="1569" max="1569" width="4.5" style="144" customWidth="1"/>
    <col min="1570" max="1570" width="9.125" style="144" customWidth="1"/>
    <col min="1571" max="1795" width="8.875" style="144"/>
    <col min="1796" max="1796" width="22.625" style="144" customWidth="1"/>
    <col min="1797" max="1800" width="4.375" style="144" customWidth="1"/>
    <col min="1801" max="1801" width="4.125" style="144" customWidth="1"/>
    <col min="1802" max="1802" width="5.875" style="144" customWidth="1"/>
    <col min="1803" max="1803" width="4.375" style="144" customWidth="1"/>
    <col min="1804" max="1804" width="5.875" style="144" customWidth="1"/>
    <col min="1805" max="1805" width="4.375" style="144" customWidth="1"/>
    <col min="1806" max="1806" width="5.875" style="144" customWidth="1"/>
    <col min="1807" max="1807" width="4.375" style="144" customWidth="1"/>
    <col min="1808" max="1808" width="5.875" style="144" customWidth="1"/>
    <col min="1809" max="1809" width="4.375" style="144" customWidth="1"/>
    <col min="1810" max="1810" width="5.875" style="144" customWidth="1"/>
    <col min="1811" max="1811" width="4.375" style="144" customWidth="1"/>
    <col min="1812" max="1812" width="5.875" style="144" customWidth="1"/>
    <col min="1813" max="1813" width="4.375" style="144" customWidth="1"/>
    <col min="1814" max="1814" width="5.875" style="144" customWidth="1"/>
    <col min="1815" max="1815" width="4.375" style="144" customWidth="1"/>
    <col min="1816" max="1816" width="5.875" style="144" customWidth="1"/>
    <col min="1817" max="1817" width="4.375" style="144" customWidth="1"/>
    <col min="1818" max="1818" width="5.875" style="144" customWidth="1"/>
    <col min="1819" max="1819" width="4.375" style="144" customWidth="1"/>
    <col min="1820" max="1820" width="5.875" style="144" customWidth="1"/>
    <col min="1821" max="1821" width="4.375" style="144" customWidth="1"/>
    <col min="1822" max="1822" width="5.875" style="144" customWidth="1"/>
    <col min="1823" max="1823" width="4.375" style="144" customWidth="1"/>
    <col min="1824" max="1824" width="5.875" style="144" customWidth="1"/>
    <col min="1825" max="1825" width="4.5" style="144" customWidth="1"/>
    <col min="1826" max="1826" width="9.125" style="144" customWidth="1"/>
    <col min="1827" max="2051" width="8.875" style="144"/>
    <col min="2052" max="2052" width="22.625" style="144" customWidth="1"/>
    <col min="2053" max="2056" width="4.375" style="144" customWidth="1"/>
    <col min="2057" max="2057" width="4.125" style="144" customWidth="1"/>
    <col min="2058" max="2058" width="5.875" style="144" customWidth="1"/>
    <col min="2059" max="2059" width="4.375" style="144" customWidth="1"/>
    <col min="2060" max="2060" width="5.875" style="144" customWidth="1"/>
    <col min="2061" max="2061" width="4.375" style="144" customWidth="1"/>
    <col min="2062" max="2062" width="5.875" style="144" customWidth="1"/>
    <col min="2063" max="2063" width="4.375" style="144" customWidth="1"/>
    <col min="2064" max="2064" width="5.875" style="144" customWidth="1"/>
    <col min="2065" max="2065" width="4.375" style="144" customWidth="1"/>
    <col min="2066" max="2066" width="5.875" style="144" customWidth="1"/>
    <col min="2067" max="2067" width="4.375" style="144" customWidth="1"/>
    <col min="2068" max="2068" width="5.875" style="144" customWidth="1"/>
    <col min="2069" max="2069" width="4.375" style="144" customWidth="1"/>
    <col min="2070" max="2070" width="5.875" style="144" customWidth="1"/>
    <col min="2071" max="2071" width="4.375" style="144" customWidth="1"/>
    <col min="2072" max="2072" width="5.875" style="144" customWidth="1"/>
    <col min="2073" max="2073" width="4.375" style="144" customWidth="1"/>
    <col min="2074" max="2074" width="5.875" style="144" customWidth="1"/>
    <col min="2075" max="2075" width="4.375" style="144" customWidth="1"/>
    <col min="2076" max="2076" width="5.875" style="144" customWidth="1"/>
    <col min="2077" max="2077" width="4.375" style="144" customWidth="1"/>
    <col min="2078" max="2078" width="5.875" style="144" customWidth="1"/>
    <col min="2079" max="2079" width="4.375" style="144" customWidth="1"/>
    <col min="2080" max="2080" width="5.875" style="144" customWidth="1"/>
    <col min="2081" max="2081" width="4.5" style="144" customWidth="1"/>
    <col min="2082" max="2082" width="9.125" style="144" customWidth="1"/>
    <col min="2083" max="2307" width="8.875" style="144"/>
    <col min="2308" max="2308" width="22.625" style="144" customWidth="1"/>
    <col min="2309" max="2312" width="4.375" style="144" customWidth="1"/>
    <col min="2313" max="2313" width="4.125" style="144" customWidth="1"/>
    <col min="2314" max="2314" width="5.875" style="144" customWidth="1"/>
    <col min="2315" max="2315" width="4.375" style="144" customWidth="1"/>
    <col min="2316" max="2316" width="5.875" style="144" customWidth="1"/>
    <col min="2317" max="2317" width="4.375" style="144" customWidth="1"/>
    <col min="2318" max="2318" width="5.875" style="144" customWidth="1"/>
    <col min="2319" max="2319" width="4.375" style="144" customWidth="1"/>
    <col min="2320" max="2320" width="5.875" style="144" customWidth="1"/>
    <col min="2321" max="2321" width="4.375" style="144" customWidth="1"/>
    <col min="2322" max="2322" width="5.875" style="144" customWidth="1"/>
    <col min="2323" max="2323" width="4.375" style="144" customWidth="1"/>
    <col min="2324" max="2324" width="5.875" style="144" customWidth="1"/>
    <col min="2325" max="2325" width="4.375" style="144" customWidth="1"/>
    <col min="2326" max="2326" width="5.875" style="144" customWidth="1"/>
    <col min="2327" max="2327" width="4.375" style="144" customWidth="1"/>
    <col min="2328" max="2328" width="5.875" style="144" customWidth="1"/>
    <col min="2329" max="2329" width="4.375" style="144" customWidth="1"/>
    <col min="2330" max="2330" width="5.875" style="144" customWidth="1"/>
    <col min="2331" max="2331" width="4.375" style="144" customWidth="1"/>
    <col min="2332" max="2332" width="5.875" style="144" customWidth="1"/>
    <col min="2333" max="2333" width="4.375" style="144" customWidth="1"/>
    <col min="2334" max="2334" width="5.875" style="144" customWidth="1"/>
    <col min="2335" max="2335" width="4.375" style="144" customWidth="1"/>
    <col min="2336" max="2336" width="5.875" style="144" customWidth="1"/>
    <col min="2337" max="2337" width="4.5" style="144" customWidth="1"/>
    <col min="2338" max="2338" width="9.125" style="144" customWidth="1"/>
    <col min="2339" max="2563" width="8.875" style="144"/>
    <col min="2564" max="2564" width="22.625" style="144" customWidth="1"/>
    <col min="2565" max="2568" width="4.375" style="144" customWidth="1"/>
    <col min="2569" max="2569" width="4.125" style="144" customWidth="1"/>
    <col min="2570" max="2570" width="5.875" style="144" customWidth="1"/>
    <col min="2571" max="2571" width="4.375" style="144" customWidth="1"/>
    <col min="2572" max="2572" width="5.875" style="144" customWidth="1"/>
    <col min="2573" max="2573" width="4.375" style="144" customWidth="1"/>
    <col min="2574" max="2574" width="5.875" style="144" customWidth="1"/>
    <col min="2575" max="2575" width="4.375" style="144" customWidth="1"/>
    <col min="2576" max="2576" width="5.875" style="144" customWidth="1"/>
    <col min="2577" max="2577" width="4.375" style="144" customWidth="1"/>
    <col min="2578" max="2578" width="5.875" style="144" customWidth="1"/>
    <col min="2579" max="2579" width="4.375" style="144" customWidth="1"/>
    <col min="2580" max="2580" width="5.875" style="144" customWidth="1"/>
    <col min="2581" max="2581" width="4.375" style="144" customWidth="1"/>
    <col min="2582" max="2582" width="5.875" style="144" customWidth="1"/>
    <col min="2583" max="2583" width="4.375" style="144" customWidth="1"/>
    <col min="2584" max="2584" width="5.875" style="144" customWidth="1"/>
    <col min="2585" max="2585" width="4.375" style="144" customWidth="1"/>
    <col min="2586" max="2586" width="5.875" style="144" customWidth="1"/>
    <col min="2587" max="2587" width="4.375" style="144" customWidth="1"/>
    <col min="2588" max="2588" width="5.875" style="144" customWidth="1"/>
    <col min="2589" max="2589" width="4.375" style="144" customWidth="1"/>
    <col min="2590" max="2590" width="5.875" style="144" customWidth="1"/>
    <col min="2591" max="2591" width="4.375" style="144" customWidth="1"/>
    <col min="2592" max="2592" width="5.875" style="144" customWidth="1"/>
    <col min="2593" max="2593" width="4.5" style="144" customWidth="1"/>
    <col min="2594" max="2594" width="9.125" style="144" customWidth="1"/>
    <col min="2595" max="2819" width="8.875" style="144"/>
    <col min="2820" max="2820" width="22.625" style="144" customWidth="1"/>
    <col min="2821" max="2824" width="4.375" style="144" customWidth="1"/>
    <col min="2825" max="2825" width="4.125" style="144" customWidth="1"/>
    <col min="2826" max="2826" width="5.875" style="144" customWidth="1"/>
    <col min="2827" max="2827" width="4.375" style="144" customWidth="1"/>
    <col min="2828" max="2828" width="5.875" style="144" customWidth="1"/>
    <col min="2829" max="2829" width="4.375" style="144" customWidth="1"/>
    <col min="2830" max="2830" width="5.875" style="144" customWidth="1"/>
    <col min="2831" max="2831" width="4.375" style="144" customWidth="1"/>
    <col min="2832" max="2832" width="5.875" style="144" customWidth="1"/>
    <col min="2833" max="2833" width="4.375" style="144" customWidth="1"/>
    <col min="2834" max="2834" width="5.875" style="144" customWidth="1"/>
    <col min="2835" max="2835" width="4.375" style="144" customWidth="1"/>
    <col min="2836" max="2836" width="5.875" style="144" customWidth="1"/>
    <col min="2837" max="2837" width="4.375" style="144" customWidth="1"/>
    <col min="2838" max="2838" width="5.875" style="144" customWidth="1"/>
    <col min="2839" max="2839" width="4.375" style="144" customWidth="1"/>
    <col min="2840" max="2840" width="5.875" style="144" customWidth="1"/>
    <col min="2841" max="2841" width="4.375" style="144" customWidth="1"/>
    <col min="2842" max="2842" width="5.875" style="144" customWidth="1"/>
    <col min="2843" max="2843" width="4.375" style="144" customWidth="1"/>
    <col min="2844" max="2844" width="5.875" style="144" customWidth="1"/>
    <col min="2845" max="2845" width="4.375" style="144" customWidth="1"/>
    <col min="2846" max="2846" width="5.875" style="144" customWidth="1"/>
    <col min="2847" max="2847" width="4.375" style="144" customWidth="1"/>
    <col min="2848" max="2848" width="5.875" style="144" customWidth="1"/>
    <col min="2849" max="2849" width="4.5" style="144" customWidth="1"/>
    <col min="2850" max="2850" width="9.125" style="144" customWidth="1"/>
    <col min="2851" max="3075" width="8.875" style="144"/>
    <col min="3076" max="3076" width="22.625" style="144" customWidth="1"/>
    <col min="3077" max="3080" width="4.375" style="144" customWidth="1"/>
    <col min="3081" max="3081" width="4.125" style="144" customWidth="1"/>
    <col min="3082" max="3082" width="5.875" style="144" customWidth="1"/>
    <col min="3083" max="3083" width="4.375" style="144" customWidth="1"/>
    <col min="3084" max="3084" width="5.875" style="144" customWidth="1"/>
    <col min="3085" max="3085" width="4.375" style="144" customWidth="1"/>
    <col min="3086" max="3086" width="5.875" style="144" customWidth="1"/>
    <col min="3087" max="3087" width="4.375" style="144" customWidth="1"/>
    <col min="3088" max="3088" width="5.875" style="144" customWidth="1"/>
    <col min="3089" max="3089" width="4.375" style="144" customWidth="1"/>
    <col min="3090" max="3090" width="5.875" style="144" customWidth="1"/>
    <col min="3091" max="3091" width="4.375" style="144" customWidth="1"/>
    <col min="3092" max="3092" width="5.875" style="144" customWidth="1"/>
    <col min="3093" max="3093" width="4.375" style="144" customWidth="1"/>
    <col min="3094" max="3094" width="5.875" style="144" customWidth="1"/>
    <col min="3095" max="3095" width="4.375" style="144" customWidth="1"/>
    <col min="3096" max="3096" width="5.875" style="144" customWidth="1"/>
    <col min="3097" max="3097" width="4.375" style="144" customWidth="1"/>
    <col min="3098" max="3098" width="5.875" style="144" customWidth="1"/>
    <col min="3099" max="3099" width="4.375" style="144" customWidth="1"/>
    <col min="3100" max="3100" width="5.875" style="144" customWidth="1"/>
    <col min="3101" max="3101" width="4.375" style="144" customWidth="1"/>
    <col min="3102" max="3102" width="5.875" style="144" customWidth="1"/>
    <col min="3103" max="3103" width="4.375" style="144" customWidth="1"/>
    <col min="3104" max="3104" width="5.875" style="144" customWidth="1"/>
    <col min="3105" max="3105" width="4.5" style="144" customWidth="1"/>
    <col min="3106" max="3106" width="9.125" style="144" customWidth="1"/>
    <col min="3107" max="3331" width="8.875" style="144"/>
    <col min="3332" max="3332" width="22.625" style="144" customWidth="1"/>
    <col min="3333" max="3336" width="4.375" style="144" customWidth="1"/>
    <col min="3337" max="3337" width="4.125" style="144" customWidth="1"/>
    <col min="3338" max="3338" width="5.875" style="144" customWidth="1"/>
    <col min="3339" max="3339" width="4.375" style="144" customWidth="1"/>
    <col min="3340" max="3340" width="5.875" style="144" customWidth="1"/>
    <col min="3341" max="3341" width="4.375" style="144" customWidth="1"/>
    <col min="3342" max="3342" width="5.875" style="144" customWidth="1"/>
    <col min="3343" max="3343" width="4.375" style="144" customWidth="1"/>
    <col min="3344" max="3344" width="5.875" style="144" customWidth="1"/>
    <col min="3345" max="3345" width="4.375" style="144" customWidth="1"/>
    <col min="3346" max="3346" width="5.875" style="144" customWidth="1"/>
    <col min="3347" max="3347" width="4.375" style="144" customWidth="1"/>
    <col min="3348" max="3348" width="5.875" style="144" customWidth="1"/>
    <col min="3349" max="3349" width="4.375" style="144" customWidth="1"/>
    <col min="3350" max="3350" width="5.875" style="144" customWidth="1"/>
    <col min="3351" max="3351" width="4.375" style="144" customWidth="1"/>
    <col min="3352" max="3352" width="5.875" style="144" customWidth="1"/>
    <col min="3353" max="3353" width="4.375" style="144" customWidth="1"/>
    <col min="3354" max="3354" width="5.875" style="144" customWidth="1"/>
    <col min="3355" max="3355" width="4.375" style="144" customWidth="1"/>
    <col min="3356" max="3356" width="5.875" style="144" customWidth="1"/>
    <col min="3357" max="3357" width="4.375" style="144" customWidth="1"/>
    <col min="3358" max="3358" width="5.875" style="144" customWidth="1"/>
    <col min="3359" max="3359" width="4.375" style="144" customWidth="1"/>
    <col min="3360" max="3360" width="5.875" style="144" customWidth="1"/>
    <col min="3361" max="3361" width="4.5" style="144" customWidth="1"/>
    <col min="3362" max="3362" width="9.125" style="144" customWidth="1"/>
    <col min="3363" max="3587" width="8.875" style="144"/>
    <col min="3588" max="3588" width="22.625" style="144" customWidth="1"/>
    <col min="3589" max="3592" width="4.375" style="144" customWidth="1"/>
    <col min="3593" max="3593" width="4.125" style="144" customWidth="1"/>
    <col min="3594" max="3594" width="5.875" style="144" customWidth="1"/>
    <col min="3595" max="3595" width="4.375" style="144" customWidth="1"/>
    <col min="3596" max="3596" width="5.875" style="144" customWidth="1"/>
    <col min="3597" max="3597" width="4.375" style="144" customWidth="1"/>
    <col min="3598" max="3598" width="5.875" style="144" customWidth="1"/>
    <col min="3599" max="3599" width="4.375" style="144" customWidth="1"/>
    <col min="3600" max="3600" width="5.875" style="144" customWidth="1"/>
    <col min="3601" max="3601" width="4.375" style="144" customWidth="1"/>
    <col min="3602" max="3602" width="5.875" style="144" customWidth="1"/>
    <col min="3603" max="3603" width="4.375" style="144" customWidth="1"/>
    <col min="3604" max="3604" width="5.875" style="144" customWidth="1"/>
    <col min="3605" max="3605" width="4.375" style="144" customWidth="1"/>
    <col min="3606" max="3606" width="5.875" style="144" customWidth="1"/>
    <col min="3607" max="3607" width="4.375" style="144" customWidth="1"/>
    <col min="3608" max="3608" width="5.875" style="144" customWidth="1"/>
    <col min="3609" max="3609" width="4.375" style="144" customWidth="1"/>
    <col min="3610" max="3610" width="5.875" style="144" customWidth="1"/>
    <col min="3611" max="3611" width="4.375" style="144" customWidth="1"/>
    <col min="3612" max="3612" width="5.875" style="144" customWidth="1"/>
    <col min="3613" max="3613" width="4.375" style="144" customWidth="1"/>
    <col min="3614" max="3614" width="5.875" style="144" customWidth="1"/>
    <col min="3615" max="3615" width="4.375" style="144" customWidth="1"/>
    <col min="3616" max="3616" width="5.875" style="144" customWidth="1"/>
    <col min="3617" max="3617" width="4.5" style="144" customWidth="1"/>
    <col min="3618" max="3618" width="9.125" style="144" customWidth="1"/>
    <col min="3619" max="3843" width="8.875" style="144"/>
    <col min="3844" max="3844" width="22.625" style="144" customWidth="1"/>
    <col min="3845" max="3848" width="4.375" style="144" customWidth="1"/>
    <col min="3849" max="3849" width="4.125" style="144" customWidth="1"/>
    <col min="3850" max="3850" width="5.875" style="144" customWidth="1"/>
    <col min="3851" max="3851" width="4.375" style="144" customWidth="1"/>
    <col min="3852" max="3852" width="5.875" style="144" customWidth="1"/>
    <col min="3853" max="3853" width="4.375" style="144" customWidth="1"/>
    <col min="3854" max="3854" width="5.875" style="144" customWidth="1"/>
    <col min="3855" max="3855" width="4.375" style="144" customWidth="1"/>
    <col min="3856" max="3856" width="5.875" style="144" customWidth="1"/>
    <col min="3857" max="3857" width="4.375" style="144" customWidth="1"/>
    <col min="3858" max="3858" width="5.875" style="144" customWidth="1"/>
    <col min="3859" max="3859" width="4.375" style="144" customWidth="1"/>
    <col min="3860" max="3860" width="5.875" style="144" customWidth="1"/>
    <col min="3861" max="3861" width="4.375" style="144" customWidth="1"/>
    <col min="3862" max="3862" width="5.875" style="144" customWidth="1"/>
    <col min="3863" max="3863" width="4.375" style="144" customWidth="1"/>
    <col min="3864" max="3864" width="5.875" style="144" customWidth="1"/>
    <col min="3865" max="3865" width="4.375" style="144" customWidth="1"/>
    <col min="3866" max="3866" width="5.875" style="144" customWidth="1"/>
    <col min="3867" max="3867" width="4.375" style="144" customWidth="1"/>
    <col min="3868" max="3868" width="5.875" style="144" customWidth="1"/>
    <col min="3869" max="3869" width="4.375" style="144" customWidth="1"/>
    <col min="3870" max="3870" width="5.875" style="144" customWidth="1"/>
    <col min="3871" max="3871" width="4.375" style="144" customWidth="1"/>
    <col min="3872" max="3872" width="5.875" style="144" customWidth="1"/>
    <col min="3873" max="3873" width="4.5" style="144" customWidth="1"/>
    <col min="3874" max="3874" width="9.125" style="144" customWidth="1"/>
    <col min="3875" max="4099" width="8.875" style="144"/>
    <col min="4100" max="4100" width="22.625" style="144" customWidth="1"/>
    <col min="4101" max="4104" width="4.375" style="144" customWidth="1"/>
    <col min="4105" max="4105" width="4.125" style="144" customWidth="1"/>
    <col min="4106" max="4106" width="5.875" style="144" customWidth="1"/>
    <col min="4107" max="4107" width="4.375" style="144" customWidth="1"/>
    <col min="4108" max="4108" width="5.875" style="144" customWidth="1"/>
    <col min="4109" max="4109" width="4.375" style="144" customWidth="1"/>
    <col min="4110" max="4110" width="5.875" style="144" customWidth="1"/>
    <col min="4111" max="4111" width="4.375" style="144" customWidth="1"/>
    <col min="4112" max="4112" width="5.875" style="144" customWidth="1"/>
    <col min="4113" max="4113" width="4.375" style="144" customWidth="1"/>
    <col min="4114" max="4114" width="5.875" style="144" customWidth="1"/>
    <col min="4115" max="4115" width="4.375" style="144" customWidth="1"/>
    <col min="4116" max="4116" width="5.875" style="144" customWidth="1"/>
    <col min="4117" max="4117" width="4.375" style="144" customWidth="1"/>
    <col min="4118" max="4118" width="5.875" style="144" customWidth="1"/>
    <col min="4119" max="4119" width="4.375" style="144" customWidth="1"/>
    <col min="4120" max="4120" width="5.875" style="144" customWidth="1"/>
    <col min="4121" max="4121" width="4.375" style="144" customWidth="1"/>
    <col min="4122" max="4122" width="5.875" style="144" customWidth="1"/>
    <col min="4123" max="4123" width="4.375" style="144" customWidth="1"/>
    <col min="4124" max="4124" width="5.875" style="144" customWidth="1"/>
    <col min="4125" max="4125" width="4.375" style="144" customWidth="1"/>
    <col min="4126" max="4126" width="5.875" style="144" customWidth="1"/>
    <col min="4127" max="4127" width="4.375" style="144" customWidth="1"/>
    <col min="4128" max="4128" width="5.875" style="144" customWidth="1"/>
    <col min="4129" max="4129" width="4.5" style="144" customWidth="1"/>
    <col min="4130" max="4130" width="9.125" style="144" customWidth="1"/>
    <col min="4131" max="4355" width="8.875" style="144"/>
    <col min="4356" max="4356" width="22.625" style="144" customWidth="1"/>
    <col min="4357" max="4360" width="4.375" style="144" customWidth="1"/>
    <col min="4361" max="4361" width="4.125" style="144" customWidth="1"/>
    <col min="4362" max="4362" width="5.875" style="144" customWidth="1"/>
    <col min="4363" max="4363" width="4.375" style="144" customWidth="1"/>
    <col min="4364" max="4364" width="5.875" style="144" customWidth="1"/>
    <col min="4365" max="4365" width="4.375" style="144" customWidth="1"/>
    <col min="4366" max="4366" width="5.875" style="144" customWidth="1"/>
    <col min="4367" max="4367" width="4.375" style="144" customWidth="1"/>
    <col min="4368" max="4368" width="5.875" style="144" customWidth="1"/>
    <col min="4369" max="4369" width="4.375" style="144" customWidth="1"/>
    <col min="4370" max="4370" width="5.875" style="144" customWidth="1"/>
    <col min="4371" max="4371" width="4.375" style="144" customWidth="1"/>
    <col min="4372" max="4372" width="5.875" style="144" customWidth="1"/>
    <col min="4373" max="4373" width="4.375" style="144" customWidth="1"/>
    <col min="4374" max="4374" width="5.875" style="144" customWidth="1"/>
    <col min="4375" max="4375" width="4.375" style="144" customWidth="1"/>
    <col min="4376" max="4376" width="5.875" style="144" customWidth="1"/>
    <col min="4377" max="4377" width="4.375" style="144" customWidth="1"/>
    <col min="4378" max="4378" width="5.875" style="144" customWidth="1"/>
    <col min="4379" max="4379" width="4.375" style="144" customWidth="1"/>
    <col min="4380" max="4380" width="5.875" style="144" customWidth="1"/>
    <col min="4381" max="4381" width="4.375" style="144" customWidth="1"/>
    <col min="4382" max="4382" width="5.875" style="144" customWidth="1"/>
    <col min="4383" max="4383" width="4.375" style="144" customWidth="1"/>
    <col min="4384" max="4384" width="5.875" style="144" customWidth="1"/>
    <col min="4385" max="4385" width="4.5" style="144" customWidth="1"/>
    <col min="4386" max="4386" width="9.125" style="144" customWidth="1"/>
    <col min="4387" max="4611" width="8.875" style="144"/>
    <col min="4612" max="4612" width="22.625" style="144" customWidth="1"/>
    <col min="4613" max="4616" width="4.375" style="144" customWidth="1"/>
    <col min="4617" max="4617" width="4.125" style="144" customWidth="1"/>
    <col min="4618" max="4618" width="5.875" style="144" customWidth="1"/>
    <col min="4619" max="4619" width="4.375" style="144" customWidth="1"/>
    <col min="4620" max="4620" width="5.875" style="144" customWidth="1"/>
    <col min="4621" max="4621" width="4.375" style="144" customWidth="1"/>
    <col min="4622" max="4622" width="5.875" style="144" customWidth="1"/>
    <col min="4623" max="4623" width="4.375" style="144" customWidth="1"/>
    <col min="4624" max="4624" width="5.875" style="144" customWidth="1"/>
    <col min="4625" max="4625" width="4.375" style="144" customWidth="1"/>
    <col min="4626" max="4626" width="5.875" style="144" customWidth="1"/>
    <col min="4627" max="4627" width="4.375" style="144" customWidth="1"/>
    <col min="4628" max="4628" width="5.875" style="144" customWidth="1"/>
    <col min="4629" max="4629" width="4.375" style="144" customWidth="1"/>
    <col min="4630" max="4630" width="5.875" style="144" customWidth="1"/>
    <col min="4631" max="4631" width="4.375" style="144" customWidth="1"/>
    <col min="4632" max="4632" width="5.875" style="144" customWidth="1"/>
    <col min="4633" max="4633" width="4.375" style="144" customWidth="1"/>
    <col min="4634" max="4634" width="5.875" style="144" customWidth="1"/>
    <col min="4635" max="4635" width="4.375" style="144" customWidth="1"/>
    <col min="4636" max="4636" width="5.875" style="144" customWidth="1"/>
    <col min="4637" max="4637" width="4.375" style="144" customWidth="1"/>
    <col min="4638" max="4638" width="5.875" style="144" customWidth="1"/>
    <col min="4639" max="4639" width="4.375" style="144" customWidth="1"/>
    <col min="4640" max="4640" width="5.875" style="144" customWidth="1"/>
    <col min="4641" max="4641" width="4.5" style="144" customWidth="1"/>
    <col min="4642" max="4642" width="9.125" style="144" customWidth="1"/>
    <col min="4643" max="4867" width="8.875" style="144"/>
    <col min="4868" max="4868" width="22.625" style="144" customWidth="1"/>
    <col min="4869" max="4872" width="4.375" style="144" customWidth="1"/>
    <col min="4873" max="4873" width="4.125" style="144" customWidth="1"/>
    <col min="4874" max="4874" width="5.875" style="144" customWidth="1"/>
    <col min="4875" max="4875" width="4.375" style="144" customWidth="1"/>
    <col min="4876" max="4876" width="5.875" style="144" customWidth="1"/>
    <col min="4877" max="4877" width="4.375" style="144" customWidth="1"/>
    <col min="4878" max="4878" width="5.875" style="144" customWidth="1"/>
    <col min="4879" max="4879" width="4.375" style="144" customWidth="1"/>
    <col min="4880" max="4880" width="5.875" style="144" customWidth="1"/>
    <col min="4881" max="4881" width="4.375" style="144" customWidth="1"/>
    <col min="4882" max="4882" width="5.875" style="144" customWidth="1"/>
    <col min="4883" max="4883" width="4.375" style="144" customWidth="1"/>
    <col min="4884" max="4884" width="5.875" style="144" customWidth="1"/>
    <col min="4885" max="4885" width="4.375" style="144" customWidth="1"/>
    <col min="4886" max="4886" width="5.875" style="144" customWidth="1"/>
    <col min="4887" max="4887" width="4.375" style="144" customWidth="1"/>
    <col min="4888" max="4888" width="5.875" style="144" customWidth="1"/>
    <col min="4889" max="4889" width="4.375" style="144" customWidth="1"/>
    <col min="4890" max="4890" width="5.875" style="144" customWidth="1"/>
    <col min="4891" max="4891" width="4.375" style="144" customWidth="1"/>
    <col min="4892" max="4892" width="5.875" style="144" customWidth="1"/>
    <col min="4893" max="4893" width="4.375" style="144" customWidth="1"/>
    <col min="4894" max="4894" width="5.875" style="144" customWidth="1"/>
    <col min="4895" max="4895" width="4.375" style="144" customWidth="1"/>
    <col min="4896" max="4896" width="5.875" style="144" customWidth="1"/>
    <col min="4897" max="4897" width="4.5" style="144" customWidth="1"/>
    <col min="4898" max="4898" width="9.125" style="144" customWidth="1"/>
    <col min="4899" max="5123" width="8.875" style="144"/>
    <col min="5124" max="5124" width="22.625" style="144" customWidth="1"/>
    <col min="5125" max="5128" width="4.375" style="144" customWidth="1"/>
    <col min="5129" max="5129" width="4.125" style="144" customWidth="1"/>
    <col min="5130" max="5130" width="5.875" style="144" customWidth="1"/>
    <col min="5131" max="5131" width="4.375" style="144" customWidth="1"/>
    <col min="5132" max="5132" width="5.875" style="144" customWidth="1"/>
    <col min="5133" max="5133" width="4.375" style="144" customWidth="1"/>
    <col min="5134" max="5134" width="5.875" style="144" customWidth="1"/>
    <col min="5135" max="5135" width="4.375" style="144" customWidth="1"/>
    <col min="5136" max="5136" width="5.875" style="144" customWidth="1"/>
    <col min="5137" max="5137" width="4.375" style="144" customWidth="1"/>
    <col min="5138" max="5138" width="5.875" style="144" customWidth="1"/>
    <col min="5139" max="5139" width="4.375" style="144" customWidth="1"/>
    <col min="5140" max="5140" width="5.875" style="144" customWidth="1"/>
    <col min="5141" max="5141" width="4.375" style="144" customWidth="1"/>
    <col min="5142" max="5142" width="5.875" style="144" customWidth="1"/>
    <col min="5143" max="5143" width="4.375" style="144" customWidth="1"/>
    <col min="5144" max="5144" width="5.875" style="144" customWidth="1"/>
    <col min="5145" max="5145" width="4.375" style="144" customWidth="1"/>
    <col min="5146" max="5146" width="5.875" style="144" customWidth="1"/>
    <col min="5147" max="5147" width="4.375" style="144" customWidth="1"/>
    <col min="5148" max="5148" width="5.875" style="144" customWidth="1"/>
    <col min="5149" max="5149" width="4.375" style="144" customWidth="1"/>
    <col min="5150" max="5150" width="5.875" style="144" customWidth="1"/>
    <col min="5151" max="5151" width="4.375" style="144" customWidth="1"/>
    <col min="5152" max="5152" width="5.875" style="144" customWidth="1"/>
    <col min="5153" max="5153" width="4.5" style="144" customWidth="1"/>
    <col min="5154" max="5154" width="9.125" style="144" customWidth="1"/>
    <col min="5155" max="5379" width="8.875" style="144"/>
    <col min="5380" max="5380" width="22.625" style="144" customWidth="1"/>
    <col min="5381" max="5384" width="4.375" style="144" customWidth="1"/>
    <col min="5385" max="5385" width="4.125" style="144" customWidth="1"/>
    <col min="5386" max="5386" width="5.875" style="144" customWidth="1"/>
    <col min="5387" max="5387" width="4.375" style="144" customWidth="1"/>
    <col min="5388" max="5388" width="5.875" style="144" customWidth="1"/>
    <col min="5389" max="5389" width="4.375" style="144" customWidth="1"/>
    <col min="5390" max="5390" width="5.875" style="144" customWidth="1"/>
    <col min="5391" max="5391" width="4.375" style="144" customWidth="1"/>
    <col min="5392" max="5392" width="5.875" style="144" customWidth="1"/>
    <col min="5393" max="5393" width="4.375" style="144" customWidth="1"/>
    <col min="5394" max="5394" width="5.875" style="144" customWidth="1"/>
    <col min="5395" max="5395" width="4.375" style="144" customWidth="1"/>
    <col min="5396" max="5396" width="5.875" style="144" customWidth="1"/>
    <col min="5397" max="5397" width="4.375" style="144" customWidth="1"/>
    <col min="5398" max="5398" width="5.875" style="144" customWidth="1"/>
    <col min="5399" max="5399" width="4.375" style="144" customWidth="1"/>
    <col min="5400" max="5400" width="5.875" style="144" customWidth="1"/>
    <col min="5401" max="5401" width="4.375" style="144" customWidth="1"/>
    <col min="5402" max="5402" width="5.875" style="144" customWidth="1"/>
    <col min="5403" max="5403" width="4.375" style="144" customWidth="1"/>
    <col min="5404" max="5404" width="5.875" style="144" customWidth="1"/>
    <col min="5405" max="5405" width="4.375" style="144" customWidth="1"/>
    <col min="5406" max="5406" width="5.875" style="144" customWidth="1"/>
    <col min="5407" max="5407" width="4.375" style="144" customWidth="1"/>
    <col min="5408" max="5408" width="5.875" style="144" customWidth="1"/>
    <col min="5409" max="5409" width="4.5" style="144" customWidth="1"/>
    <col min="5410" max="5410" width="9.125" style="144" customWidth="1"/>
    <col min="5411" max="5635" width="8.875" style="144"/>
    <col min="5636" max="5636" width="22.625" style="144" customWidth="1"/>
    <col min="5637" max="5640" width="4.375" style="144" customWidth="1"/>
    <col min="5641" max="5641" width="4.125" style="144" customWidth="1"/>
    <col min="5642" max="5642" width="5.875" style="144" customWidth="1"/>
    <col min="5643" max="5643" width="4.375" style="144" customWidth="1"/>
    <col min="5644" max="5644" width="5.875" style="144" customWidth="1"/>
    <col min="5645" max="5645" width="4.375" style="144" customWidth="1"/>
    <col min="5646" max="5646" width="5.875" style="144" customWidth="1"/>
    <col min="5647" max="5647" width="4.375" style="144" customWidth="1"/>
    <col min="5648" max="5648" width="5.875" style="144" customWidth="1"/>
    <col min="5649" max="5649" width="4.375" style="144" customWidth="1"/>
    <col min="5650" max="5650" width="5.875" style="144" customWidth="1"/>
    <col min="5651" max="5651" width="4.375" style="144" customWidth="1"/>
    <col min="5652" max="5652" width="5.875" style="144" customWidth="1"/>
    <col min="5653" max="5653" width="4.375" style="144" customWidth="1"/>
    <col min="5654" max="5654" width="5.875" style="144" customWidth="1"/>
    <col min="5655" max="5655" width="4.375" style="144" customWidth="1"/>
    <col min="5656" max="5656" width="5.875" style="144" customWidth="1"/>
    <col min="5657" max="5657" width="4.375" style="144" customWidth="1"/>
    <col min="5658" max="5658" width="5.875" style="144" customWidth="1"/>
    <col min="5659" max="5659" width="4.375" style="144" customWidth="1"/>
    <col min="5660" max="5660" width="5.875" style="144" customWidth="1"/>
    <col min="5661" max="5661" width="4.375" style="144" customWidth="1"/>
    <col min="5662" max="5662" width="5.875" style="144" customWidth="1"/>
    <col min="5663" max="5663" width="4.375" style="144" customWidth="1"/>
    <col min="5664" max="5664" width="5.875" style="144" customWidth="1"/>
    <col min="5665" max="5665" width="4.5" style="144" customWidth="1"/>
    <col min="5666" max="5666" width="9.125" style="144" customWidth="1"/>
    <col min="5667" max="5891" width="8.875" style="144"/>
    <col min="5892" max="5892" width="22.625" style="144" customWidth="1"/>
    <col min="5893" max="5896" width="4.375" style="144" customWidth="1"/>
    <col min="5897" max="5897" width="4.125" style="144" customWidth="1"/>
    <col min="5898" max="5898" width="5.875" style="144" customWidth="1"/>
    <col min="5899" max="5899" width="4.375" style="144" customWidth="1"/>
    <col min="5900" max="5900" width="5.875" style="144" customWidth="1"/>
    <col min="5901" max="5901" width="4.375" style="144" customWidth="1"/>
    <col min="5902" max="5902" width="5.875" style="144" customWidth="1"/>
    <col min="5903" max="5903" width="4.375" style="144" customWidth="1"/>
    <col min="5904" max="5904" width="5.875" style="144" customWidth="1"/>
    <col min="5905" max="5905" width="4.375" style="144" customWidth="1"/>
    <col min="5906" max="5906" width="5.875" style="144" customWidth="1"/>
    <col min="5907" max="5907" width="4.375" style="144" customWidth="1"/>
    <col min="5908" max="5908" width="5.875" style="144" customWidth="1"/>
    <col min="5909" max="5909" width="4.375" style="144" customWidth="1"/>
    <col min="5910" max="5910" width="5.875" style="144" customWidth="1"/>
    <col min="5911" max="5911" width="4.375" style="144" customWidth="1"/>
    <col min="5912" max="5912" width="5.875" style="144" customWidth="1"/>
    <col min="5913" max="5913" width="4.375" style="144" customWidth="1"/>
    <col min="5914" max="5914" width="5.875" style="144" customWidth="1"/>
    <col min="5915" max="5915" width="4.375" style="144" customWidth="1"/>
    <col min="5916" max="5916" width="5.875" style="144" customWidth="1"/>
    <col min="5917" max="5917" width="4.375" style="144" customWidth="1"/>
    <col min="5918" max="5918" width="5.875" style="144" customWidth="1"/>
    <col min="5919" max="5919" width="4.375" style="144" customWidth="1"/>
    <col min="5920" max="5920" width="5.875" style="144" customWidth="1"/>
    <col min="5921" max="5921" width="4.5" style="144" customWidth="1"/>
    <col min="5922" max="5922" width="9.125" style="144" customWidth="1"/>
    <col min="5923" max="6147" width="8.875" style="144"/>
    <col min="6148" max="6148" width="22.625" style="144" customWidth="1"/>
    <col min="6149" max="6152" width="4.375" style="144" customWidth="1"/>
    <col min="6153" max="6153" width="4.125" style="144" customWidth="1"/>
    <col min="6154" max="6154" width="5.875" style="144" customWidth="1"/>
    <col min="6155" max="6155" width="4.375" style="144" customWidth="1"/>
    <col min="6156" max="6156" width="5.875" style="144" customWidth="1"/>
    <col min="6157" max="6157" width="4.375" style="144" customWidth="1"/>
    <col min="6158" max="6158" width="5.875" style="144" customWidth="1"/>
    <col min="6159" max="6159" width="4.375" style="144" customWidth="1"/>
    <col min="6160" max="6160" width="5.875" style="144" customWidth="1"/>
    <col min="6161" max="6161" width="4.375" style="144" customWidth="1"/>
    <col min="6162" max="6162" width="5.875" style="144" customWidth="1"/>
    <col min="6163" max="6163" width="4.375" style="144" customWidth="1"/>
    <col min="6164" max="6164" width="5.875" style="144" customWidth="1"/>
    <col min="6165" max="6165" width="4.375" style="144" customWidth="1"/>
    <col min="6166" max="6166" width="5.875" style="144" customWidth="1"/>
    <col min="6167" max="6167" width="4.375" style="144" customWidth="1"/>
    <col min="6168" max="6168" width="5.875" style="144" customWidth="1"/>
    <col min="6169" max="6169" width="4.375" style="144" customWidth="1"/>
    <col min="6170" max="6170" width="5.875" style="144" customWidth="1"/>
    <col min="6171" max="6171" width="4.375" style="144" customWidth="1"/>
    <col min="6172" max="6172" width="5.875" style="144" customWidth="1"/>
    <col min="6173" max="6173" width="4.375" style="144" customWidth="1"/>
    <col min="6174" max="6174" width="5.875" style="144" customWidth="1"/>
    <col min="6175" max="6175" width="4.375" style="144" customWidth="1"/>
    <col min="6176" max="6176" width="5.875" style="144" customWidth="1"/>
    <col min="6177" max="6177" width="4.5" style="144" customWidth="1"/>
    <col min="6178" max="6178" width="9.125" style="144" customWidth="1"/>
    <col min="6179" max="6403" width="8.875" style="144"/>
    <col min="6404" max="6404" width="22.625" style="144" customWidth="1"/>
    <col min="6405" max="6408" width="4.375" style="144" customWidth="1"/>
    <col min="6409" max="6409" width="4.125" style="144" customWidth="1"/>
    <col min="6410" max="6410" width="5.875" style="144" customWidth="1"/>
    <col min="6411" max="6411" width="4.375" style="144" customWidth="1"/>
    <col min="6412" max="6412" width="5.875" style="144" customWidth="1"/>
    <col min="6413" max="6413" width="4.375" style="144" customWidth="1"/>
    <col min="6414" max="6414" width="5.875" style="144" customWidth="1"/>
    <col min="6415" max="6415" width="4.375" style="144" customWidth="1"/>
    <col min="6416" max="6416" width="5.875" style="144" customWidth="1"/>
    <col min="6417" max="6417" width="4.375" style="144" customWidth="1"/>
    <col min="6418" max="6418" width="5.875" style="144" customWidth="1"/>
    <col min="6419" max="6419" width="4.375" style="144" customWidth="1"/>
    <col min="6420" max="6420" width="5.875" style="144" customWidth="1"/>
    <col min="6421" max="6421" width="4.375" style="144" customWidth="1"/>
    <col min="6422" max="6422" width="5.875" style="144" customWidth="1"/>
    <col min="6423" max="6423" width="4.375" style="144" customWidth="1"/>
    <col min="6424" max="6424" width="5.875" style="144" customWidth="1"/>
    <col min="6425" max="6425" width="4.375" style="144" customWidth="1"/>
    <col min="6426" max="6426" width="5.875" style="144" customWidth="1"/>
    <col min="6427" max="6427" width="4.375" style="144" customWidth="1"/>
    <col min="6428" max="6428" width="5.875" style="144" customWidth="1"/>
    <col min="6429" max="6429" width="4.375" style="144" customWidth="1"/>
    <col min="6430" max="6430" width="5.875" style="144" customWidth="1"/>
    <col min="6431" max="6431" width="4.375" style="144" customWidth="1"/>
    <col min="6432" max="6432" width="5.875" style="144" customWidth="1"/>
    <col min="6433" max="6433" width="4.5" style="144" customWidth="1"/>
    <col min="6434" max="6434" width="9.125" style="144" customWidth="1"/>
    <col min="6435" max="6659" width="8.875" style="144"/>
    <col min="6660" max="6660" width="22.625" style="144" customWidth="1"/>
    <col min="6661" max="6664" width="4.375" style="144" customWidth="1"/>
    <col min="6665" max="6665" width="4.125" style="144" customWidth="1"/>
    <col min="6666" max="6666" width="5.875" style="144" customWidth="1"/>
    <col min="6667" max="6667" width="4.375" style="144" customWidth="1"/>
    <col min="6668" max="6668" width="5.875" style="144" customWidth="1"/>
    <col min="6669" max="6669" width="4.375" style="144" customWidth="1"/>
    <col min="6670" max="6670" width="5.875" style="144" customWidth="1"/>
    <col min="6671" max="6671" width="4.375" style="144" customWidth="1"/>
    <col min="6672" max="6672" width="5.875" style="144" customWidth="1"/>
    <col min="6673" max="6673" width="4.375" style="144" customWidth="1"/>
    <col min="6674" max="6674" width="5.875" style="144" customWidth="1"/>
    <col min="6675" max="6675" width="4.375" style="144" customWidth="1"/>
    <col min="6676" max="6676" width="5.875" style="144" customWidth="1"/>
    <col min="6677" max="6677" width="4.375" style="144" customWidth="1"/>
    <col min="6678" max="6678" width="5.875" style="144" customWidth="1"/>
    <col min="6679" max="6679" width="4.375" style="144" customWidth="1"/>
    <col min="6680" max="6680" width="5.875" style="144" customWidth="1"/>
    <col min="6681" max="6681" width="4.375" style="144" customWidth="1"/>
    <col min="6682" max="6682" width="5.875" style="144" customWidth="1"/>
    <col min="6683" max="6683" width="4.375" style="144" customWidth="1"/>
    <col min="6684" max="6684" width="5.875" style="144" customWidth="1"/>
    <col min="6685" max="6685" width="4.375" style="144" customWidth="1"/>
    <col min="6686" max="6686" width="5.875" style="144" customWidth="1"/>
    <col min="6687" max="6687" width="4.375" style="144" customWidth="1"/>
    <col min="6688" max="6688" width="5.875" style="144" customWidth="1"/>
    <col min="6689" max="6689" width="4.5" style="144" customWidth="1"/>
    <col min="6690" max="6690" width="9.125" style="144" customWidth="1"/>
    <col min="6691" max="6915" width="8.875" style="144"/>
    <col min="6916" max="6916" width="22.625" style="144" customWidth="1"/>
    <col min="6917" max="6920" width="4.375" style="144" customWidth="1"/>
    <col min="6921" max="6921" width="4.125" style="144" customWidth="1"/>
    <col min="6922" max="6922" width="5.875" style="144" customWidth="1"/>
    <col min="6923" max="6923" width="4.375" style="144" customWidth="1"/>
    <col min="6924" max="6924" width="5.875" style="144" customWidth="1"/>
    <col min="6925" max="6925" width="4.375" style="144" customWidth="1"/>
    <col min="6926" max="6926" width="5.875" style="144" customWidth="1"/>
    <col min="6927" max="6927" width="4.375" style="144" customWidth="1"/>
    <col min="6928" max="6928" width="5.875" style="144" customWidth="1"/>
    <col min="6929" max="6929" width="4.375" style="144" customWidth="1"/>
    <col min="6930" max="6930" width="5.875" style="144" customWidth="1"/>
    <col min="6931" max="6931" width="4.375" style="144" customWidth="1"/>
    <col min="6932" max="6932" width="5.875" style="144" customWidth="1"/>
    <col min="6933" max="6933" width="4.375" style="144" customWidth="1"/>
    <col min="6934" max="6934" width="5.875" style="144" customWidth="1"/>
    <col min="6935" max="6935" width="4.375" style="144" customWidth="1"/>
    <col min="6936" max="6936" width="5.875" style="144" customWidth="1"/>
    <col min="6937" max="6937" width="4.375" style="144" customWidth="1"/>
    <col min="6938" max="6938" width="5.875" style="144" customWidth="1"/>
    <col min="6939" max="6939" width="4.375" style="144" customWidth="1"/>
    <col min="6940" max="6940" width="5.875" style="144" customWidth="1"/>
    <col min="6941" max="6941" width="4.375" style="144" customWidth="1"/>
    <col min="6942" max="6942" width="5.875" style="144" customWidth="1"/>
    <col min="6943" max="6943" width="4.375" style="144" customWidth="1"/>
    <col min="6944" max="6944" width="5.875" style="144" customWidth="1"/>
    <col min="6945" max="6945" width="4.5" style="144" customWidth="1"/>
    <col min="6946" max="6946" width="9.125" style="144" customWidth="1"/>
    <col min="6947" max="7171" width="8.875" style="144"/>
    <col min="7172" max="7172" width="22.625" style="144" customWidth="1"/>
    <col min="7173" max="7176" width="4.375" style="144" customWidth="1"/>
    <col min="7177" max="7177" width="4.125" style="144" customWidth="1"/>
    <col min="7178" max="7178" width="5.875" style="144" customWidth="1"/>
    <col min="7179" max="7179" width="4.375" style="144" customWidth="1"/>
    <col min="7180" max="7180" width="5.875" style="144" customWidth="1"/>
    <col min="7181" max="7181" width="4.375" style="144" customWidth="1"/>
    <col min="7182" max="7182" width="5.875" style="144" customWidth="1"/>
    <col min="7183" max="7183" width="4.375" style="144" customWidth="1"/>
    <col min="7184" max="7184" width="5.875" style="144" customWidth="1"/>
    <col min="7185" max="7185" width="4.375" style="144" customWidth="1"/>
    <col min="7186" max="7186" width="5.875" style="144" customWidth="1"/>
    <col min="7187" max="7187" width="4.375" style="144" customWidth="1"/>
    <col min="7188" max="7188" width="5.875" style="144" customWidth="1"/>
    <col min="7189" max="7189" width="4.375" style="144" customWidth="1"/>
    <col min="7190" max="7190" width="5.875" style="144" customWidth="1"/>
    <col min="7191" max="7191" width="4.375" style="144" customWidth="1"/>
    <col min="7192" max="7192" width="5.875" style="144" customWidth="1"/>
    <col min="7193" max="7193" width="4.375" style="144" customWidth="1"/>
    <col min="7194" max="7194" width="5.875" style="144" customWidth="1"/>
    <col min="7195" max="7195" width="4.375" style="144" customWidth="1"/>
    <col min="7196" max="7196" width="5.875" style="144" customWidth="1"/>
    <col min="7197" max="7197" width="4.375" style="144" customWidth="1"/>
    <col min="7198" max="7198" width="5.875" style="144" customWidth="1"/>
    <col min="7199" max="7199" width="4.375" style="144" customWidth="1"/>
    <col min="7200" max="7200" width="5.875" style="144" customWidth="1"/>
    <col min="7201" max="7201" width="4.5" style="144" customWidth="1"/>
    <col min="7202" max="7202" width="9.125" style="144" customWidth="1"/>
    <col min="7203" max="7427" width="8.875" style="144"/>
    <col min="7428" max="7428" width="22.625" style="144" customWidth="1"/>
    <col min="7429" max="7432" width="4.375" style="144" customWidth="1"/>
    <col min="7433" max="7433" width="4.125" style="144" customWidth="1"/>
    <col min="7434" max="7434" width="5.875" style="144" customWidth="1"/>
    <col min="7435" max="7435" width="4.375" style="144" customWidth="1"/>
    <col min="7436" max="7436" width="5.875" style="144" customWidth="1"/>
    <col min="7437" max="7437" width="4.375" style="144" customWidth="1"/>
    <col min="7438" max="7438" width="5.875" style="144" customWidth="1"/>
    <col min="7439" max="7439" width="4.375" style="144" customWidth="1"/>
    <col min="7440" max="7440" width="5.875" style="144" customWidth="1"/>
    <col min="7441" max="7441" width="4.375" style="144" customWidth="1"/>
    <col min="7442" max="7442" width="5.875" style="144" customWidth="1"/>
    <col min="7443" max="7443" width="4.375" style="144" customWidth="1"/>
    <col min="7444" max="7444" width="5.875" style="144" customWidth="1"/>
    <col min="7445" max="7445" width="4.375" style="144" customWidth="1"/>
    <col min="7446" max="7446" width="5.875" style="144" customWidth="1"/>
    <col min="7447" max="7447" width="4.375" style="144" customWidth="1"/>
    <col min="7448" max="7448" width="5.875" style="144" customWidth="1"/>
    <col min="7449" max="7449" width="4.375" style="144" customWidth="1"/>
    <col min="7450" max="7450" width="5.875" style="144" customWidth="1"/>
    <col min="7451" max="7451" width="4.375" style="144" customWidth="1"/>
    <col min="7452" max="7452" width="5.875" style="144" customWidth="1"/>
    <col min="7453" max="7453" width="4.375" style="144" customWidth="1"/>
    <col min="7454" max="7454" width="5.875" style="144" customWidth="1"/>
    <col min="7455" max="7455" width="4.375" style="144" customWidth="1"/>
    <col min="7456" max="7456" width="5.875" style="144" customWidth="1"/>
    <col min="7457" max="7457" width="4.5" style="144" customWidth="1"/>
    <col min="7458" max="7458" width="9.125" style="144" customWidth="1"/>
    <col min="7459" max="7683" width="8.875" style="144"/>
    <col min="7684" max="7684" width="22.625" style="144" customWidth="1"/>
    <col min="7685" max="7688" width="4.375" style="144" customWidth="1"/>
    <col min="7689" max="7689" width="4.125" style="144" customWidth="1"/>
    <col min="7690" max="7690" width="5.875" style="144" customWidth="1"/>
    <col min="7691" max="7691" width="4.375" style="144" customWidth="1"/>
    <col min="7692" max="7692" width="5.875" style="144" customWidth="1"/>
    <col min="7693" max="7693" width="4.375" style="144" customWidth="1"/>
    <col min="7694" max="7694" width="5.875" style="144" customWidth="1"/>
    <col min="7695" max="7695" width="4.375" style="144" customWidth="1"/>
    <col min="7696" max="7696" width="5.875" style="144" customWidth="1"/>
    <col min="7697" max="7697" width="4.375" style="144" customWidth="1"/>
    <col min="7698" max="7698" width="5.875" style="144" customWidth="1"/>
    <col min="7699" max="7699" width="4.375" style="144" customWidth="1"/>
    <col min="7700" max="7700" width="5.875" style="144" customWidth="1"/>
    <col min="7701" max="7701" width="4.375" style="144" customWidth="1"/>
    <col min="7702" max="7702" width="5.875" style="144" customWidth="1"/>
    <col min="7703" max="7703" width="4.375" style="144" customWidth="1"/>
    <col min="7704" max="7704" width="5.875" style="144" customWidth="1"/>
    <col min="7705" max="7705" width="4.375" style="144" customWidth="1"/>
    <col min="7706" max="7706" width="5.875" style="144" customWidth="1"/>
    <col min="7707" max="7707" width="4.375" style="144" customWidth="1"/>
    <col min="7708" max="7708" width="5.875" style="144" customWidth="1"/>
    <col min="7709" max="7709" width="4.375" style="144" customWidth="1"/>
    <col min="7710" max="7710" width="5.875" style="144" customWidth="1"/>
    <col min="7711" max="7711" width="4.375" style="144" customWidth="1"/>
    <col min="7712" max="7712" width="5.875" style="144" customWidth="1"/>
    <col min="7713" max="7713" width="4.5" style="144" customWidth="1"/>
    <col min="7714" max="7714" width="9.125" style="144" customWidth="1"/>
    <col min="7715" max="7939" width="8.875" style="144"/>
    <col min="7940" max="7940" width="22.625" style="144" customWidth="1"/>
    <col min="7941" max="7944" width="4.375" style="144" customWidth="1"/>
    <col min="7945" max="7945" width="4.125" style="144" customWidth="1"/>
    <col min="7946" max="7946" width="5.875" style="144" customWidth="1"/>
    <col min="7947" max="7947" width="4.375" style="144" customWidth="1"/>
    <col min="7948" max="7948" width="5.875" style="144" customWidth="1"/>
    <col min="7949" max="7949" width="4.375" style="144" customWidth="1"/>
    <col min="7950" max="7950" width="5.875" style="144" customWidth="1"/>
    <col min="7951" max="7951" width="4.375" style="144" customWidth="1"/>
    <col min="7952" max="7952" width="5.875" style="144" customWidth="1"/>
    <col min="7953" max="7953" width="4.375" style="144" customWidth="1"/>
    <col min="7954" max="7954" width="5.875" style="144" customWidth="1"/>
    <col min="7955" max="7955" width="4.375" style="144" customWidth="1"/>
    <col min="7956" max="7956" width="5.875" style="144" customWidth="1"/>
    <col min="7957" max="7957" width="4.375" style="144" customWidth="1"/>
    <col min="7958" max="7958" width="5.875" style="144" customWidth="1"/>
    <col min="7959" max="7959" width="4.375" style="144" customWidth="1"/>
    <col min="7960" max="7960" width="5.875" style="144" customWidth="1"/>
    <col min="7961" max="7961" width="4.375" style="144" customWidth="1"/>
    <col min="7962" max="7962" width="5.875" style="144" customWidth="1"/>
    <col min="7963" max="7963" width="4.375" style="144" customWidth="1"/>
    <col min="7964" max="7964" width="5.875" style="144" customWidth="1"/>
    <col min="7965" max="7965" width="4.375" style="144" customWidth="1"/>
    <col min="7966" max="7966" width="5.875" style="144" customWidth="1"/>
    <col min="7967" max="7967" width="4.375" style="144" customWidth="1"/>
    <col min="7968" max="7968" width="5.875" style="144" customWidth="1"/>
    <col min="7969" max="7969" width="4.5" style="144" customWidth="1"/>
    <col min="7970" max="7970" width="9.125" style="144" customWidth="1"/>
    <col min="7971" max="8195" width="8.875" style="144"/>
    <col min="8196" max="8196" width="22.625" style="144" customWidth="1"/>
    <col min="8197" max="8200" width="4.375" style="144" customWidth="1"/>
    <col min="8201" max="8201" width="4.125" style="144" customWidth="1"/>
    <col min="8202" max="8202" width="5.875" style="144" customWidth="1"/>
    <col min="8203" max="8203" width="4.375" style="144" customWidth="1"/>
    <col min="8204" max="8204" width="5.875" style="144" customWidth="1"/>
    <col min="8205" max="8205" width="4.375" style="144" customWidth="1"/>
    <col min="8206" max="8206" width="5.875" style="144" customWidth="1"/>
    <col min="8207" max="8207" width="4.375" style="144" customWidth="1"/>
    <col min="8208" max="8208" width="5.875" style="144" customWidth="1"/>
    <col min="8209" max="8209" width="4.375" style="144" customWidth="1"/>
    <col min="8210" max="8210" width="5.875" style="144" customWidth="1"/>
    <col min="8211" max="8211" width="4.375" style="144" customWidth="1"/>
    <col min="8212" max="8212" width="5.875" style="144" customWidth="1"/>
    <col min="8213" max="8213" width="4.375" style="144" customWidth="1"/>
    <col min="8214" max="8214" width="5.875" style="144" customWidth="1"/>
    <col min="8215" max="8215" width="4.375" style="144" customWidth="1"/>
    <col min="8216" max="8216" width="5.875" style="144" customWidth="1"/>
    <col min="8217" max="8217" width="4.375" style="144" customWidth="1"/>
    <col min="8218" max="8218" width="5.875" style="144" customWidth="1"/>
    <col min="8219" max="8219" width="4.375" style="144" customWidth="1"/>
    <col min="8220" max="8220" width="5.875" style="144" customWidth="1"/>
    <col min="8221" max="8221" width="4.375" style="144" customWidth="1"/>
    <col min="8222" max="8222" width="5.875" style="144" customWidth="1"/>
    <col min="8223" max="8223" width="4.375" style="144" customWidth="1"/>
    <col min="8224" max="8224" width="5.875" style="144" customWidth="1"/>
    <col min="8225" max="8225" width="4.5" style="144" customWidth="1"/>
    <col min="8226" max="8226" width="9.125" style="144" customWidth="1"/>
    <col min="8227" max="8451" width="8.875" style="144"/>
    <col min="8452" max="8452" width="22.625" style="144" customWidth="1"/>
    <col min="8453" max="8456" width="4.375" style="144" customWidth="1"/>
    <col min="8457" max="8457" width="4.125" style="144" customWidth="1"/>
    <col min="8458" max="8458" width="5.875" style="144" customWidth="1"/>
    <col min="8459" max="8459" width="4.375" style="144" customWidth="1"/>
    <col min="8460" max="8460" width="5.875" style="144" customWidth="1"/>
    <col min="8461" max="8461" width="4.375" style="144" customWidth="1"/>
    <col min="8462" max="8462" width="5.875" style="144" customWidth="1"/>
    <col min="8463" max="8463" width="4.375" style="144" customWidth="1"/>
    <col min="8464" max="8464" width="5.875" style="144" customWidth="1"/>
    <col min="8465" max="8465" width="4.375" style="144" customWidth="1"/>
    <col min="8466" max="8466" width="5.875" style="144" customWidth="1"/>
    <col min="8467" max="8467" width="4.375" style="144" customWidth="1"/>
    <col min="8468" max="8468" width="5.875" style="144" customWidth="1"/>
    <col min="8469" max="8469" width="4.375" style="144" customWidth="1"/>
    <col min="8470" max="8470" width="5.875" style="144" customWidth="1"/>
    <col min="8471" max="8471" width="4.375" style="144" customWidth="1"/>
    <col min="8472" max="8472" width="5.875" style="144" customWidth="1"/>
    <col min="8473" max="8473" width="4.375" style="144" customWidth="1"/>
    <col min="8474" max="8474" width="5.875" style="144" customWidth="1"/>
    <col min="8475" max="8475" width="4.375" style="144" customWidth="1"/>
    <col min="8476" max="8476" width="5.875" style="144" customWidth="1"/>
    <col min="8477" max="8477" width="4.375" style="144" customWidth="1"/>
    <col min="8478" max="8478" width="5.875" style="144" customWidth="1"/>
    <col min="8479" max="8479" width="4.375" style="144" customWidth="1"/>
    <col min="8480" max="8480" width="5.875" style="144" customWidth="1"/>
    <col min="8481" max="8481" width="4.5" style="144" customWidth="1"/>
    <col min="8482" max="8482" width="9.125" style="144" customWidth="1"/>
    <col min="8483" max="8707" width="8.875" style="144"/>
    <col min="8708" max="8708" width="22.625" style="144" customWidth="1"/>
    <col min="8709" max="8712" width="4.375" style="144" customWidth="1"/>
    <col min="8713" max="8713" width="4.125" style="144" customWidth="1"/>
    <col min="8714" max="8714" width="5.875" style="144" customWidth="1"/>
    <col min="8715" max="8715" width="4.375" style="144" customWidth="1"/>
    <col min="8716" max="8716" width="5.875" style="144" customWidth="1"/>
    <col min="8717" max="8717" width="4.375" style="144" customWidth="1"/>
    <col min="8718" max="8718" width="5.875" style="144" customWidth="1"/>
    <col min="8719" max="8719" width="4.375" style="144" customWidth="1"/>
    <col min="8720" max="8720" width="5.875" style="144" customWidth="1"/>
    <col min="8721" max="8721" width="4.375" style="144" customWidth="1"/>
    <col min="8722" max="8722" width="5.875" style="144" customWidth="1"/>
    <col min="8723" max="8723" width="4.375" style="144" customWidth="1"/>
    <col min="8724" max="8724" width="5.875" style="144" customWidth="1"/>
    <col min="8725" max="8725" width="4.375" style="144" customWidth="1"/>
    <col min="8726" max="8726" width="5.875" style="144" customWidth="1"/>
    <col min="8727" max="8727" width="4.375" style="144" customWidth="1"/>
    <col min="8728" max="8728" width="5.875" style="144" customWidth="1"/>
    <col min="8729" max="8729" width="4.375" style="144" customWidth="1"/>
    <col min="8730" max="8730" width="5.875" style="144" customWidth="1"/>
    <col min="8731" max="8731" width="4.375" style="144" customWidth="1"/>
    <col min="8732" max="8732" width="5.875" style="144" customWidth="1"/>
    <col min="8733" max="8733" width="4.375" style="144" customWidth="1"/>
    <col min="8734" max="8734" width="5.875" style="144" customWidth="1"/>
    <col min="8735" max="8735" width="4.375" style="144" customWidth="1"/>
    <col min="8736" max="8736" width="5.875" style="144" customWidth="1"/>
    <col min="8737" max="8737" width="4.5" style="144" customWidth="1"/>
    <col min="8738" max="8738" width="9.125" style="144" customWidth="1"/>
    <col min="8739" max="8963" width="8.875" style="144"/>
    <col min="8964" max="8964" width="22.625" style="144" customWidth="1"/>
    <col min="8965" max="8968" width="4.375" style="144" customWidth="1"/>
    <col min="8969" max="8969" width="4.125" style="144" customWidth="1"/>
    <col min="8970" max="8970" width="5.875" style="144" customWidth="1"/>
    <col min="8971" max="8971" width="4.375" style="144" customWidth="1"/>
    <col min="8972" max="8972" width="5.875" style="144" customWidth="1"/>
    <col min="8973" max="8973" width="4.375" style="144" customWidth="1"/>
    <col min="8974" max="8974" width="5.875" style="144" customWidth="1"/>
    <col min="8975" max="8975" width="4.375" style="144" customWidth="1"/>
    <col min="8976" max="8976" width="5.875" style="144" customWidth="1"/>
    <col min="8977" max="8977" width="4.375" style="144" customWidth="1"/>
    <col min="8978" max="8978" width="5.875" style="144" customWidth="1"/>
    <col min="8979" max="8979" width="4.375" style="144" customWidth="1"/>
    <col min="8980" max="8980" width="5.875" style="144" customWidth="1"/>
    <col min="8981" max="8981" width="4.375" style="144" customWidth="1"/>
    <col min="8982" max="8982" width="5.875" style="144" customWidth="1"/>
    <col min="8983" max="8983" width="4.375" style="144" customWidth="1"/>
    <col min="8984" max="8984" width="5.875" style="144" customWidth="1"/>
    <col min="8985" max="8985" width="4.375" style="144" customWidth="1"/>
    <col min="8986" max="8986" width="5.875" style="144" customWidth="1"/>
    <col min="8987" max="8987" width="4.375" style="144" customWidth="1"/>
    <col min="8988" max="8988" width="5.875" style="144" customWidth="1"/>
    <col min="8989" max="8989" width="4.375" style="144" customWidth="1"/>
    <col min="8990" max="8990" width="5.875" style="144" customWidth="1"/>
    <col min="8991" max="8991" width="4.375" style="144" customWidth="1"/>
    <col min="8992" max="8992" width="5.875" style="144" customWidth="1"/>
    <col min="8993" max="8993" width="4.5" style="144" customWidth="1"/>
    <col min="8994" max="8994" width="9.125" style="144" customWidth="1"/>
    <col min="8995" max="9219" width="8.875" style="144"/>
    <col min="9220" max="9220" width="22.625" style="144" customWidth="1"/>
    <col min="9221" max="9224" width="4.375" style="144" customWidth="1"/>
    <col min="9225" max="9225" width="4.125" style="144" customWidth="1"/>
    <col min="9226" max="9226" width="5.875" style="144" customWidth="1"/>
    <col min="9227" max="9227" width="4.375" style="144" customWidth="1"/>
    <col min="9228" max="9228" width="5.875" style="144" customWidth="1"/>
    <col min="9229" max="9229" width="4.375" style="144" customWidth="1"/>
    <col min="9230" max="9230" width="5.875" style="144" customWidth="1"/>
    <col min="9231" max="9231" width="4.375" style="144" customWidth="1"/>
    <col min="9232" max="9232" width="5.875" style="144" customWidth="1"/>
    <col min="9233" max="9233" width="4.375" style="144" customWidth="1"/>
    <col min="9234" max="9234" width="5.875" style="144" customWidth="1"/>
    <col min="9235" max="9235" width="4.375" style="144" customWidth="1"/>
    <col min="9236" max="9236" width="5.875" style="144" customWidth="1"/>
    <col min="9237" max="9237" width="4.375" style="144" customWidth="1"/>
    <col min="9238" max="9238" width="5.875" style="144" customWidth="1"/>
    <col min="9239" max="9239" width="4.375" style="144" customWidth="1"/>
    <col min="9240" max="9240" width="5.875" style="144" customWidth="1"/>
    <col min="9241" max="9241" width="4.375" style="144" customWidth="1"/>
    <col min="9242" max="9242" width="5.875" style="144" customWidth="1"/>
    <col min="9243" max="9243" width="4.375" style="144" customWidth="1"/>
    <col min="9244" max="9244" width="5.875" style="144" customWidth="1"/>
    <col min="9245" max="9245" width="4.375" style="144" customWidth="1"/>
    <col min="9246" max="9246" width="5.875" style="144" customWidth="1"/>
    <col min="9247" max="9247" width="4.375" style="144" customWidth="1"/>
    <col min="9248" max="9248" width="5.875" style="144" customWidth="1"/>
    <col min="9249" max="9249" width="4.5" style="144" customWidth="1"/>
    <col min="9250" max="9250" width="9.125" style="144" customWidth="1"/>
    <col min="9251" max="9475" width="8.875" style="144"/>
    <col min="9476" max="9476" width="22.625" style="144" customWidth="1"/>
    <col min="9477" max="9480" width="4.375" style="144" customWidth="1"/>
    <col min="9481" max="9481" width="4.125" style="144" customWidth="1"/>
    <col min="9482" max="9482" width="5.875" style="144" customWidth="1"/>
    <col min="9483" max="9483" width="4.375" style="144" customWidth="1"/>
    <col min="9484" max="9484" width="5.875" style="144" customWidth="1"/>
    <col min="9485" max="9485" width="4.375" style="144" customWidth="1"/>
    <col min="9486" max="9486" width="5.875" style="144" customWidth="1"/>
    <col min="9487" max="9487" width="4.375" style="144" customWidth="1"/>
    <col min="9488" max="9488" width="5.875" style="144" customWidth="1"/>
    <col min="9489" max="9489" width="4.375" style="144" customWidth="1"/>
    <col min="9490" max="9490" width="5.875" style="144" customWidth="1"/>
    <col min="9491" max="9491" width="4.375" style="144" customWidth="1"/>
    <col min="9492" max="9492" width="5.875" style="144" customWidth="1"/>
    <col min="9493" max="9493" width="4.375" style="144" customWidth="1"/>
    <col min="9494" max="9494" width="5.875" style="144" customWidth="1"/>
    <col min="9495" max="9495" width="4.375" style="144" customWidth="1"/>
    <col min="9496" max="9496" width="5.875" style="144" customWidth="1"/>
    <col min="9497" max="9497" width="4.375" style="144" customWidth="1"/>
    <col min="9498" max="9498" width="5.875" style="144" customWidth="1"/>
    <col min="9499" max="9499" width="4.375" style="144" customWidth="1"/>
    <col min="9500" max="9500" width="5.875" style="144" customWidth="1"/>
    <col min="9501" max="9501" width="4.375" style="144" customWidth="1"/>
    <col min="9502" max="9502" width="5.875" style="144" customWidth="1"/>
    <col min="9503" max="9503" width="4.375" style="144" customWidth="1"/>
    <col min="9504" max="9504" width="5.875" style="144" customWidth="1"/>
    <col min="9505" max="9505" width="4.5" style="144" customWidth="1"/>
    <col min="9506" max="9506" width="9.125" style="144" customWidth="1"/>
    <col min="9507" max="9731" width="8.875" style="144"/>
    <col min="9732" max="9732" width="22.625" style="144" customWidth="1"/>
    <col min="9733" max="9736" width="4.375" style="144" customWidth="1"/>
    <col min="9737" max="9737" width="4.125" style="144" customWidth="1"/>
    <col min="9738" max="9738" width="5.875" style="144" customWidth="1"/>
    <col min="9739" max="9739" width="4.375" style="144" customWidth="1"/>
    <col min="9740" max="9740" width="5.875" style="144" customWidth="1"/>
    <col min="9741" max="9741" width="4.375" style="144" customWidth="1"/>
    <col min="9742" max="9742" width="5.875" style="144" customWidth="1"/>
    <col min="9743" max="9743" width="4.375" style="144" customWidth="1"/>
    <col min="9744" max="9744" width="5.875" style="144" customWidth="1"/>
    <col min="9745" max="9745" width="4.375" style="144" customWidth="1"/>
    <col min="9746" max="9746" width="5.875" style="144" customWidth="1"/>
    <col min="9747" max="9747" width="4.375" style="144" customWidth="1"/>
    <col min="9748" max="9748" width="5.875" style="144" customWidth="1"/>
    <col min="9749" max="9749" width="4.375" style="144" customWidth="1"/>
    <col min="9750" max="9750" width="5.875" style="144" customWidth="1"/>
    <col min="9751" max="9751" width="4.375" style="144" customWidth="1"/>
    <col min="9752" max="9752" width="5.875" style="144" customWidth="1"/>
    <col min="9753" max="9753" width="4.375" style="144" customWidth="1"/>
    <col min="9754" max="9754" width="5.875" style="144" customWidth="1"/>
    <col min="9755" max="9755" width="4.375" style="144" customWidth="1"/>
    <col min="9756" max="9756" width="5.875" style="144" customWidth="1"/>
    <col min="9757" max="9757" width="4.375" style="144" customWidth="1"/>
    <col min="9758" max="9758" width="5.875" style="144" customWidth="1"/>
    <col min="9759" max="9759" width="4.375" style="144" customWidth="1"/>
    <col min="9760" max="9760" width="5.875" style="144" customWidth="1"/>
    <col min="9761" max="9761" width="4.5" style="144" customWidth="1"/>
    <col min="9762" max="9762" width="9.125" style="144" customWidth="1"/>
    <col min="9763" max="9987" width="8.875" style="144"/>
    <col min="9988" max="9988" width="22.625" style="144" customWidth="1"/>
    <col min="9989" max="9992" width="4.375" style="144" customWidth="1"/>
    <col min="9993" max="9993" width="4.125" style="144" customWidth="1"/>
    <col min="9994" max="9994" width="5.875" style="144" customWidth="1"/>
    <col min="9995" max="9995" width="4.375" style="144" customWidth="1"/>
    <col min="9996" max="9996" width="5.875" style="144" customWidth="1"/>
    <col min="9997" max="9997" width="4.375" style="144" customWidth="1"/>
    <col min="9998" max="9998" width="5.875" style="144" customWidth="1"/>
    <col min="9999" max="9999" width="4.375" style="144" customWidth="1"/>
    <col min="10000" max="10000" width="5.875" style="144" customWidth="1"/>
    <col min="10001" max="10001" width="4.375" style="144" customWidth="1"/>
    <col min="10002" max="10002" width="5.875" style="144" customWidth="1"/>
    <col min="10003" max="10003" width="4.375" style="144" customWidth="1"/>
    <col min="10004" max="10004" width="5.875" style="144" customWidth="1"/>
    <col min="10005" max="10005" width="4.375" style="144" customWidth="1"/>
    <col min="10006" max="10006" width="5.875" style="144" customWidth="1"/>
    <col min="10007" max="10007" width="4.375" style="144" customWidth="1"/>
    <col min="10008" max="10008" width="5.875" style="144" customWidth="1"/>
    <col min="10009" max="10009" width="4.375" style="144" customWidth="1"/>
    <col min="10010" max="10010" width="5.875" style="144" customWidth="1"/>
    <col min="10011" max="10011" width="4.375" style="144" customWidth="1"/>
    <col min="10012" max="10012" width="5.875" style="144" customWidth="1"/>
    <col min="10013" max="10013" width="4.375" style="144" customWidth="1"/>
    <col min="10014" max="10014" width="5.875" style="144" customWidth="1"/>
    <col min="10015" max="10015" width="4.375" style="144" customWidth="1"/>
    <col min="10016" max="10016" width="5.875" style="144" customWidth="1"/>
    <col min="10017" max="10017" width="4.5" style="144" customWidth="1"/>
    <col min="10018" max="10018" width="9.125" style="144" customWidth="1"/>
    <col min="10019" max="10243" width="8.875" style="144"/>
    <col min="10244" max="10244" width="22.625" style="144" customWidth="1"/>
    <col min="10245" max="10248" width="4.375" style="144" customWidth="1"/>
    <col min="10249" max="10249" width="4.125" style="144" customWidth="1"/>
    <col min="10250" max="10250" width="5.875" style="144" customWidth="1"/>
    <col min="10251" max="10251" width="4.375" style="144" customWidth="1"/>
    <col min="10252" max="10252" width="5.875" style="144" customWidth="1"/>
    <col min="10253" max="10253" width="4.375" style="144" customWidth="1"/>
    <col min="10254" max="10254" width="5.875" style="144" customWidth="1"/>
    <col min="10255" max="10255" width="4.375" style="144" customWidth="1"/>
    <col min="10256" max="10256" width="5.875" style="144" customWidth="1"/>
    <col min="10257" max="10257" width="4.375" style="144" customWidth="1"/>
    <col min="10258" max="10258" width="5.875" style="144" customWidth="1"/>
    <col min="10259" max="10259" width="4.375" style="144" customWidth="1"/>
    <col min="10260" max="10260" width="5.875" style="144" customWidth="1"/>
    <col min="10261" max="10261" width="4.375" style="144" customWidth="1"/>
    <col min="10262" max="10262" width="5.875" style="144" customWidth="1"/>
    <col min="10263" max="10263" width="4.375" style="144" customWidth="1"/>
    <col min="10264" max="10264" width="5.875" style="144" customWidth="1"/>
    <col min="10265" max="10265" width="4.375" style="144" customWidth="1"/>
    <col min="10266" max="10266" width="5.875" style="144" customWidth="1"/>
    <col min="10267" max="10267" width="4.375" style="144" customWidth="1"/>
    <col min="10268" max="10268" width="5.875" style="144" customWidth="1"/>
    <col min="10269" max="10269" width="4.375" style="144" customWidth="1"/>
    <col min="10270" max="10270" width="5.875" style="144" customWidth="1"/>
    <col min="10271" max="10271" width="4.375" style="144" customWidth="1"/>
    <col min="10272" max="10272" width="5.875" style="144" customWidth="1"/>
    <col min="10273" max="10273" width="4.5" style="144" customWidth="1"/>
    <col min="10274" max="10274" width="9.125" style="144" customWidth="1"/>
    <col min="10275" max="10499" width="8.875" style="144"/>
    <col min="10500" max="10500" width="22.625" style="144" customWidth="1"/>
    <col min="10501" max="10504" width="4.375" style="144" customWidth="1"/>
    <col min="10505" max="10505" width="4.125" style="144" customWidth="1"/>
    <col min="10506" max="10506" width="5.875" style="144" customWidth="1"/>
    <col min="10507" max="10507" width="4.375" style="144" customWidth="1"/>
    <col min="10508" max="10508" width="5.875" style="144" customWidth="1"/>
    <col min="10509" max="10509" width="4.375" style="144" customWidth="1"/>
    <col min="10510" max="10510" width="5.875" style="144" customWidth="1"/>
    <col min="10511" max="10511" width="4.375" style="144" customWidth="1"/>
    <col min="10512" max="10512" width="5.875" style="144" customWidth="1"/>
    <col min="10513" max="10513" width="4.375" style="144" customWidth="1"/>
    <col min="10514" max="10514" width="5.875" style="144" customWidth="1"/>
    <col min="10515" max="10515" width="4.375" style="144" customWidth="1"/>
    <col min="10516" max="10516" width="5.875" style="144" customWidth="1"/>
    <col min="10517" max="10517" width="4.375" style="144" customWidth="1"/>
    <col min="10518" max="10518" width="5.875" style="144" customWidth="1"/>
    <col min="10519" max="10519" width="4.375" style="144" customWidth="1"/>
    <col min="10520" max="10520" width="5.875" style="144" customWidth="1"/>
    <col min="10521" max="10521" width="4.375" style="144" customWidth="1"/>
    <col min="10522" max="10522" width="5.875" style="144" customWidth="1"/>
    <col min="10523" max="10523" width="4.375" style="144" customWidth="1"/>
    <col min="10524" max="10524" width="5.875" style="144" customWidth="1"/>
    <col min="10525" max="10525" width="4.375" style="144" customWidth="1"/>
    <col min="10526" max="10526" width="5.875" style="144" customWidth="1"/>
    <col min="10527" max="10527" width="4.375" style="144" customWidth="1"/>
    <col min="10528" max="10528" width="5.875" style="144" customWidth="1"/>
    <col min="10529" max="10529" width="4.5" style="144" customWidth="1"/>
    <col min="10530" max="10530" width="9.125" style="144" customWidth="1"/>
    <col min="10531" max="10755" width="8.875" style="144"/>
    <col min="10756" max="10756" width="22.625" style="144" customWidth="1"/>
    <col min="10757" max="10760" width="4.375" style="144" customWidth="1"/>
    <col min="10761" max="10761" width="4.125" style="144" customWidth="1"/>
    <col min="10762" max="10762" width="5.875" style="144" customWidth="1"/>
    <col min="10763" max="10763" width="4.375" style="144" customWidth="1"/>
    <col min="10764" max="10764" width="5.875" style="144" customWidth="1"/>
    <col min="10765" max="10765" width="4.375" style="144" customWidth="1"/>
    <col min="10766" max="10766" width="5.875" style="144" customWidth="1"/>
    <col min="10767" max="10767" width="4.375" style="144" customWidth="1"/>
    <col min="10768" max="10768" width="5.875" style="144" customWidth="1"/>
    <col min="10769" max="10769" width="4.375" style="144" customWidth="1"/>
    <col min="10770" max="10770" width="5.875" style="144" customWidth="1"/>
    <col min="10771" max="10771" width="4.375" style="144" customWidth="1"/>
    <col min="10772" max="10772" width="5.875" style="144" customWidth="1"/>
    <col min="10773" max="10773" width="4.375" style="144" customWidth="1"/>
    <col min="10774" max="10774" width="5.875" style="144" customWidth="1"/>
    <col min="10775" max="10775" width="4.375" style="144" customWidth="1"/>
    <col min="10776" max="10776" width="5.875" style="144" customWidth="1"/>
    <col min="10777" max="10777" width="4.375" style="144" customWidth="1"/>
    <col min="10778" max="10778" width="5.875" style="144" customWidth="1"/>
    <col min="10779" max="10779" width="4.375" style="144" customWidth="1"/>
    <col min="10780" max="10780" width="5.875" style="144" customWidth="1"/>
    <col min="10781" max="10781" width="4.375" style="144" customWidth="1"/>
    <col min="10782" max="10782" width="5.875" style="144" customWidth="1"/>
    <col min="10783" max="10783" width="4.375" style="144" customWidth="1"/>
    <col min="10784" max="10784" width="5.875" style="144" customWidth="1"/>
    <col min="10785" max="10785" width="4.5" style="144" customWidth="1"/>
    <col min="10786" max="10786" width="9.125" style="144" customWidth="1"/>
    <col min="10787" max="11011" width="8.875" style="144"/>
    <col min="11012" max="11012" width="22.625" style="144" customWidth="1"/>
    <col min="11013" max="11016" width="4.375" style="144" customWidth="1"/>
    <col min="11017" max="11017" width="4.125" style="144" customWidth="1"/>
    <col min="11018" max="11018" width="5.875" style="144" customWidth="1"/>
    <col min="11019" max="11019" width="4.375" style="144" customWidth="1"/>
    <col min="11020" max="11020" width="5.875" style="144" customWidth="1"/>
    <col min="11021" max="11021" width="4.375" style="144" customWidth="1"/>
    <col min="11022" max="11022" width="5.875" style="144" customWidth="1"/>
    <col min="11023" max="11023" width="4.375" style="144" customWidth="1"/>
    <col min="11024" max="11024" width="5.875" style="144" customWidth="1"/>
    <col min="11025" max="11025" width="4.375" style="144" customWidth="1"/>
    <col min="11026" max="11026" width="5.875" style="144" customWidth="1"/>
    <col min="11027" max="11027" width="4.375" style="144" customWidth="1"/>
    <col min="11028" max="11028" width="5.875" style="144" customWidth="1"/>
    <col min="11029" max="11029" width="4.375" style="144" customWidth="1"/>
    <col min="11030" max="11030" width="5.875" style="144" customWidth="1"/>
    <col min="11031" max="11031" width="4.375" style="144" customWidth="1"/>
    <col min="11032" max="11032" width="5.875" style="144" customWidth="1"/>
    <col min="11033" max="11033" width="4.375" style="144" customWidth="1"/>
    <col min="11034" max="11034" width="5.875" style="144" customWidth="1"/>
    <col min="11035" max="11035" width="4.375" style="144" customWidth="1"/>
    <col min="11036" max="11036" width="5.875" style="144" customWidth="1"/>
    <col min="11037" max="11037" width="4.375" style="144" customWidth="1"/>
    <col min="11038" max="11038" width="5.875" style="144" customWidth="1"/>
    <col min="11039" max="11039" width="4.375" style="144" customWidth="1"/>
    <col min="11040" max="11040" width="5.875" style="144" customWidth="1"/>
    <col min="11041" max="11041" width="4.5" style="144" customWidth="1"/>
    <col min="11042" max="11042" width="9.125" style="144" customWidth="1"/>
    <col min="11043" max="11267" width="8.875" style="144"/>
    <col min="11268" max="11268" width="22.625" style="144" customWidth="1"/>
    <col min="11269" max="11272" width="4.375" style="144" customWidth="1"/>
    <col min="11273" max="11273" width="4.125" style="144" customWidth="1"/>
    <col min="11274" max="11274" width="5.875" style="144" customWidth="1"/>
    <col min="11275" max="11275" width="4.375" style="144" customWidth="1"/>
    <col min="11276" max="11276" width="5.875" style="144" customWidth="1"/>
    <col min="11277" max="11277" width="4.375" style="144" customWidth="1"/>
    <col min="11278" max="11278" width="5.875" style="144" customWidth="1"/>
    <col min="11279" max="11279" width="4.375" style="144" customWidth="1"/>
    <col min="11280" max="11280" width="5.875" style="144" customWidth="1"/>
    <col min="11281" max="11281" width="4.375" style="144" customWidth="1"/>
    <col min="11282" max="11282" width="5.875" style="144" customWidth="1"/>
    <col min="11283" max="11283" width="4.375" style="144" customWidth="1"/>
    <col min="11284" max="11284" width="5.875" style="144" customWidth="1"/>
    <col min="11285" max="11285" width="4.375" style="144" customWidth="1"/>
    <col min="11286" max="11286" width="5.875" style="144" customWidth="1"/>
    <col min="11287" max="11287" width="4.375" style="144" customWidth="1"/>
    <col min="11288" max="11288" width="5.875" style="144" customWidth="1"/>
    <col min="11289" max="11289" width="4.375" style="144" customWidth="1"/>
    <col min="11290" max="11290" width="5.875" style="144" customWidth="1"/>
    <col min="11291" max="11291" width="4.375" style="144" customWidth="1"/>
    <col min="11292" max="11292" width="5.875" style="144" customWidth="1"/>
    <col min="11293" max="11293" width="4.375" style="144" customWidth="1"/>
    <col min="11294" max="11294" width="5.875" style="144" customWidth="1"/>
    <col min="11295" max="11295" width="4.375" style="144" customWidth="1"/>
    <col min="11296" max="11296" width="5.875" style="144" customWidth="1"/>
    <col min="11297" max="11297" width="4.5" style="144" customWidth="1"/>
    <col min="11298" max="11298" width="9.125" style="144" customWidth="1"/>
    <col min="11299" max="11523" width="8.875" style="144"/>
    <col min="11524" max="11524" width="22.625" style="144" customWidth="1"/>
    <col min="11525" max="11528" width="4.375" style="144" customWidth="1"/>
    <col min="11529" max="11529" width="4.125" style="144" customWidth="1"/>
    <col min="11530" max="11530" width="5.875" style="144" customWidth="1"/>
    <col min="11531" max="11531" width="4.375" style="144" customWidth="1"/>
    <col min="11532" max="11532" width="5.875" style="144" customWidth="1"/>
    <col min="11533" max="11533" width="4.375" style="144" customWidth="1"/>
    <col min="11534" max="11534" width="5.875" style="144" customWidth="1"/>
    <col min="11535" max="11535" width="4.375" style="144" customWidth="1"/>
    <col min="11536" max="11536" width="5.875" style="144" customWidth="1"/>
    <col min="11537" max="11537" width="4.375" style="144" customWidth="1"/>
    <col min="11538" max="11538" width="5.875" style="144" customWidth="1"/>
    <col min="11539" max="11539" width="4.375" style="144" customWidth="1"/>
    <col min="11540" max="11540" width="5.875" style="144" customWidth="1"/>
    <col min="11541" max="11541" width="4.375" style="144" customWidth="1"/>
    <col min="11542" max="11542" width="5.875" style="144" customWidth="1"/>
    <col min="11543" max="11543" width="4.375" style="144" customWidth="1"/>
    <col min="11544" max="11544" width="5.875" style="144" customWidth="1"/>
    <col min="11545" max="11545" width="4.375" style="144" customWidth="1"/>
    <col min="11546" max="11546" width="5.875" style="144" customWidth="1"/>
    <col min="11547" max="11547" width="4.375" style="144" customWidth="1"/>
    <col min="11548" max="11548" width="5.875" style="144" customWidth="1"/>
    <col min="11549" max="11549" width="4.375" style="144" customWidth="1"/>
    <col min="11550" max="11550" width="5.875" style="144" customWidth="1"/>
    <col min="11551" max="11551" width="4.375" style="144" customWidth="1"/>
    <col min="11552" max="11552" width="5.875" style="144" customWidth="1"/>
    <col min="11553" max="11553" width="4.5" style="144" customWidth="1"/>
    <col min="11554" max="11554" width="9.125" style="144" customWidth="1"/>
    <col min="11555" max="11779" width="8.875" style="144"/>
    <col min="11780" max="11780" width="22.625" style="144" customWidth="1"/>
    <col min="11781" max="11784" width="4.375" style="144" customWidth="1"/>
    <col min="11785" max="11785" width="4.125" style="144" customWidth="1"/>
    <col min="11786" max="11786" width="5.875" style="144" customWidth="1"/>
    <col min="11787" max="11787" width="4.375" style="144" customWidth="1"/>
    <col min="11788" max="11788" width="5.875" style="144" customWidth="1"/>
    <col min="11789" max="11789" width="4.375" style="144" customWidth="1"/>
    <col min="11790" max="11790" width="5.875" style="144" customWidth="1"/>
    <col min="11791" max="11791" width="4.375" style="144" customWidth="1"/>
    <col min="11792" max="11792" width="5.875" style="144" customWidth="1"/>
    <col min="11793" max="11793" width="4.375" style="144" customWidth="1"/>
    <col min="11794" max="11794" width="5.875" style="144" customWidth="1"/>
    <col min="11795" max="11795" width="4.375" style="144" customWidth="1"/>
    <col min="11796" max="11796" width="5.875" style="144" customWidth="1"/>
    <col min="11797" max="11797" width="4.375" style="144" customWidth="1"/>
    <col min="11798" max="11798" width="5.875" style="144" customWidth="1"/>
    <col min="11799" max="11799" width="4.375" style="144" customWidth="1"/>
    <col min="11800" max="11800" width="5.875" style="144" customWidth="1"/>
    <col min="11801" max="11801" width="4.375" style="144" customWidth="1"/>
    <col min="11802" max="11802" width="5.875" style="144" customWidth="1"/>
    <col min="11803" max="11803" width="4.375" style="144" customWidth="1"/>
    <col min="11804" max="11804" width="5.875" style="144" customWidth="1"/>
    <col min="11805" max="11805" width="4.375" style="144" customWidth="1"/>
    <col min="11806" max="11806" width="5.875" style="144" customWidth="1"/>
    <col min="11807" max="11807" width="4.375" style="144" customWidth="1"/>
    <col min="11808" max="11808" width="5.875" style="144" customWidth="1"/>
    <col min="11809" max="11809" width="4.5" style="144" customWidth="1"/>
    <col min="11810" max="11810" width="9.125" style="144" customWidth="1"/>
    <col min="11811" max="12035" width="8.875" style="144"/>
    <col min="12036" max="12036" width="22.625" style="144" customWidth="1"/>
    <col min="12037" max="12040" width="4.375" style="144" customWidth="1"/>
    <col min="12041" max="12041" width="4.125" style="144" customWidth="1"/>
    <col min="12042" max="12042" width="5.875" style="144" customWidth="1"/>
    <col min="12043" max="12043" width="4.375" style="144" customWidth="1"/>
    <col min="12044" max="12044" width="5.875" style="144" customWidth="1"/>
    <col min="12045" max="12045" width="4.375" style="144" customWidth="1"/>
    <col min="12046" max="12046" width="5.875" style="144" customWidth="1"/>
    <col min="12047" max="12047" width="4.375" style="144" customWidth="1"/>
    <col min="12048" max="12048" width="5.875" style="144" customWidth="1"/>
    <col min="12049" max="12049" width="4.375" style="144" customWidth="1"/>
    <col min="12050" max="12050" width="5.875" style="144" customWidth="1"/>
    <col min="12051" max="12051" width="4.375" style="144" customWidth="1"/>
    <col min="12052" max="12052" width="5.875" style="144" customWidth="1"/>
    <col min="12053" max="12053" width="4.375" style="144" customWidth="1"/>
    <col min="12054" max="12054" width="5.875" style="144" customWidth="1"/>
    <col min="12055" max="12055" width="4.375" style="144" customWidth="1"/>
    <col min="12056" max="12056" width="5.875" style="144" customWidth="1"/>
    <col min="12057" max="12057" width="4.375" style="144" customWidth="1"/>
    <col min="12058" max="12058" width="5.875" style="144" customWidth="1"/>
    <col min="12059" max="12059" width="4.375" style="144" customWidth="1"/>
    <col min="12060" max="12060" width="5.875" style="144" customWidth="1"/>
    <col min="12061" max="12061" width="4.375" style="144" customWidth="1"/>
    <col min="12062" max="12062" width="5.875" style="144" customWidth="1"/>
    <col min="12063" max="12063" width="4.375" style="144" customWidth="1"/>
    <col min="12064" max="12064" width="5.875" style="144" customWidth="1"/>
    <col min="12065" max="12065" width="4.5" style="144" customWidth="1"/>
    <col min="12066" max="12066" width="9.125" style="144" customWidth="1"/>
    <col min="12067" max="12291" width="8.875" style="144"/>
    <col min="12292" max="12292" width="22.625" style="144" customWidth="1"/>
    <col min="12293" max="12296" width="4.375" style="144" customWidth="1"/>
    <col min="12297" max="12297" width="4.125" style="144" customWidth="1"/>
    <col min="12298" max="12298" width="5.875" style="144" customWidth="1"/>
    <col min="12299" max="12299" width="4.375" style="144" customWidth="1"/>
    <col min="12300" max="12300" width="5.875" style="144" customWidth="1"/>
    <col min="12301" max="12301" width="4.375" style="144" customWidth="1"/>
    <col min="12302" max="12302" width="5.875" style="144" customWidth="1"/>
    <col min="12303" max="12303" width="4.375" style="144" customWidth="1"/>
    <col min="12304" max="12304" width="5.875" style="144" customWidth="1"/>
    <col min="12305" max="12305" width="4.375" style="144" customWidth="1"/>
    <col min="12306" max="12306" width="5.875" style="144" customWidth="1"/>
    <col min="12307" max="12307" width="4.375" style="144" customWidth="1"/>
    <col min="12308" max="12308" width="5.875" style="144" customWidth="1"/>
    <col min="12309" max="12309" width="4.375" style="144" customWidth="1"/>
    <col min="12310" max="12310" width="5.875" style="144" customWidth="1"/>
    <col min="12311" max="12311" width="4.375" style="144" customWidth="1"/>
    <col min="12312" max="12312" width="5.875" style="144" customWidth="1"/>
    <col min="12313" max="12313" width="4.375" style="144" customWidth="1"/>
    <col min="12314" max="12314" width="5.875" style="144" customWidth="1"/>
    <col min="12315" max="12315" width="4.375" style="144" customWidth="1"/>
    <col min="12316" max="12316" width="5.875" style="144" customWidth="1"/>
    <col min="12317" max="12317" width="4.375" style="144" customWidth="1"/>
    <col min="12318" max="12318" width="5.875" style="144" customWidth="1"/>
    <col min="12319" max="12319" width="4.375" style="144" customWidth="1"/>
    <col min="12320" max="12320" width="5.875" style="144" customWidth="1"/>
    <col min="12321" max="12321" width="4.5" style="144" customWidth="1"/>
    <col min="12322" max="12322" width="9.125" style="144" customWidth="1"/>
    <col min="12323" max="12547" width="8.875" style="144"/>
    <col min="12548" max="12548" width="22.625" style="144" customWidth="1"/>
    <col min="12549" max="12552" width="4.375" style="144" customWidth="1"/>
    <col min="12553" max="12553" width="4.125" style="144" customWidth="1"/>
    <col min="12554" max="12554" width="5.875" style="144" customWidth="1"/>
    <col min="12555" max="12555" width="4.375" style="144" customWidth="1"/>
    <col min="12556" max="12556" width="5.875" style="144" customWidth="1"/>
    <col min="12557" max="12557" width="4.375" style="144" customWidth="1"/>
    <col min="12558" max="12558" width="5.875" style="144" customWidth="1"/>
    <col min="12559" max="12559" width="4.375" style="144" customWidth="1"/>
    <col min="12560" max="12560" width="5.875" style="144" customWidth="1"/>
    <col min="12561" max="12561" width="4.375" style="144" customWidth="1"/>
    <col min="12562" max="12562" width="5.875" style="144" customWidth="1"/>
    <col min="12563" max="12563" width="4.375" style="144" customWidth="1"/>
    <col min="12564" max="12564" width="5.875" style="144" customWidth="1"/>
    <col min="12565" max="12565" width="4.375" style="144" customWidth="1"/>
    <col min="12566" max="12566" width="5.875" style="144" customWidth="1"/>
    <col min="12567" max="12567" width="4.375" style="144" customWidth="1"/>
    <col min="12568" max="12568" width="5.875" style="144" customWidth="1"/>
    <col min="12569" max="12569" width="4.375" style="144" customWidth="1"/>
    <col min="12570" max="12570" width="5.875" style="144" customWidth="1"/>
    <col min="12571" max="12571" width="4.375" style="144" customWidth="1"/>
    <col min="12572" max="12572" width="5.875" style="144" customWidth="1"/>
    <col min="12573" max="12573" width="4.375" style="144" customWidth="1"/>
    <col min="12574" max="12574" width="5.875" style="144" customWidth="1"/>
    <col min="12575" max="12575" width="4.375" style="144" customWidth="1"/>
    <col min="12576" max="12576" width="5.875" style="144" customWidth="1"/>
    <col min="12577" max="12577" width="4.5" style="144" customWidth="1"/>
    <col min="12578" max="12578" width="9.125" style="144" customWidth="1"/>
    <col min="12579" max="12803" width="8.875" style="144"/>
    <col min="12804" max="12804" width="22.625" style="144" customWidth="1"/>
    <col min="12805" max="12808" width="4.375" style="144" customWidth="1"/>
    <col min="12809" max="12809" width="4.125" style="144" customWidth="1"/>
    <col min="12810" max="12810" width="5.875" style="144" customWidth="1"/>
    <col min="12811" max="12811" width="4.375" style="144" customWidth="1"/>
    <col min="12812" max="12812" width="5.875" style="144" customWidth="1"/>
    <col min="12813" max="12813" width="4.375" style="144" customWidth="1"/>
    <col min="12814" max="12814" width="5.875" style="144" customWidth="1"/>
    <col min="12815" max="12815" width="4.375" style="144" customWidth="1"/>
    <col min="12816" max="12816" width="5.875" style="144" customWidth="1"/>
    <col min="12817" max="12817" width="4.375" style="144" customWidth="1"/>
    <col min="12818" max="12818" width="5.875" style="144" customWidth="1"/>
    <col min="12819" max="12819" width="4.375" style="144" customWidth="1"/>
    <col min="12820" max="12820" width="5.875" style="144" customWidth="1"/>
    <col min="12821" max="12821" width="4.375" style="144" customWidth="1"/>
    <col min="12822" max="12822" width="5.875" style="144" customWidth="1"/>
    <col min="12823" max="12823" width="4.375" style="144" customWidth="1"/>
    <col min="12824" max="12824" width="5.875" style="144" customWidth="1"/>
    <col min="12825" max="12825" width="4.375" style="144" customWidth="1"/>
    <col min="12826" max="12826" width="5.875" style="144" customWidth="1"/>
    <col min="12827" max="12827" width="4.375" style="144" customWidth="1"/>
    <col min="12828" max="12828" width="5.875" style="144" customWidth="1"/>
    <col min="12829" max="12829" width="4.375" style="144" customWidth="1"/>
    <col min="12830" max="12830" width="5.875" style="144" customWidth="1"/>
    <col min="12831" max="12831" width="4.375" style="144" customWidth="1"/>
    <col min="12832" max="12832" width="5.875" style="144" customWidth="1"/>
    <col min="12833" max="12833" width="4.5" style="144" customWidth="1"/>
    <col min="12834" max="12834" width="9.125" style="144" customWidth="1"/>
    <col min="12835" max="13059" width="8.875" style="144"/>
    <col min="13060" max="13060" width="22.625" style="144" customWidth="1"/>
    <col min="13061" max="13064" width="4.375" style="144" customWidth="1"/>
    <col min="13065" max="13065" width="4.125" style="144" customWidth="1"/>
    <col min="13066" max="13066" width="5.875" style="144" customWidth="1"/>
    <col min="13067" max="13067" width="4.375" style="144" customWidth="1"/>
    <col min="13068" max="13068" width="5.875" style="144" customWidth="1"/>
    <col min="13069" max="13069" width="4.375" style="144" customWidth="1"/>
    <col min="13070" max="13070" width="5.875" style="144" customWidth="1"/>
    <col min="13071" max="13071" width="4.375" style="144" customWidth="1"/>
    <col min="13072" max="13072" width="5.875" style="144" customWidth="1"/>
    <col min="13073" max="13073" width="4.375" style="144" customWidth="1"/>
    <col min="13074" max="13074" width="5.875" style="144" customWidth="1"/>
    <col min="13075" max="13075" width="4.375" style="144" customWidth="1"/>
    <col min="13076" max="13076" width="5.875" style="144" customWidth="1"/>
    <col min="13077" max="13077" width="4.375" style="144" customWidth="1"/>
    <col min="13078" max="13078" width="5.875" style="144" customWidth="1"/>
    <col min="13079" max="13079" width="4.375" style="144" customWidth="1"/>
    <col min="13080" max="13080" width="5.875" style="144" customWidth="1"/>
    <col min="13081" max="13081" width="4.375" style="144" customWidth="1"/>
    <col min="13082" max="13082" width="5.875" style="144" customWidth="1"/>
    <col min="13083" max="13083" width="4.375" style="144" customWidth="1"/>
    <col min="13084" max="13084" width="5.875" style="144" customWidth="1"/>
    <col min="13085" max="13085" width="4.375" style="144" customWidth="1"/>
    <col min="13086" max="13086" width="5.875" style="144" customWidth="1"/>
    <col min="13087" max="13087" width="4.375" style="144" customWidth="1"/>
    <col min="13088" max="13088" width="5.875" style="144" customWidth="1"/>
    <col min="13089" max="13089" width="4.5" style="144" customWidth="1"/>
    <col min="13090" max="13090" width="9.125" style="144" customWidth="1"/>
    <col min="13091" max="13315" width="8.875" style="144"/>
    <col min="13316" max="13316" width="22.625" style="144" customWidth="1"/>
    <col min="13317" max="13320" width="4.375" style="144" customWidth="1"/>
    <col min="13321" max="13321" width="4.125" style="144" customWidth="1"/>
    <col min="13322" max="13322" width="5.875" style="144" customWidth="1"/>
    <col min="13323" max="13323" width="4.375" style="144" customWidth="1"/>
    <col min="13324" max="13324" width="5.875" style="144" customWidth="1"/>
    <col min="13325" max="13325" width="4.375" style="144" customWidth="1"/>
    <col min="13326" max="13326" width="5.875" style="144" customWidth="1"/>
    <col min="13327" max="13327" width="4.375" style="144" customWidth="1"/>
    <col min="13328" max="13328" width="5.875" style="144" customWidth="1"/>
    <col min="13329" max="13329" width="4.375" style="144" customWidth="1"/>
    <col min="13330" max="13330" width="5.875" style="144" customWidth="1"/>
    <col min="13331" max="13331" width="4.375" style="144" customWidth="1"/>
    <col min="13332" max="13332" width="5.875" style="144" customWidth="1"/>
    <col min="13333" max="13333" width="4.375" style="144" customWidth="1"/>
    <col min="13334" max="13334" width="5.875" style="144" customWidth="1"/>
    <col min="13335" max="13335" width="4.375" style="144" customWidth="1"/>
    <col min="13336" max="13336" width="5.875" style="144" customWidth="1"/>
    <col min="13337" max="13337" width="4.375" style="144" customWidth="1"/>
    <col min="13338" max="13338" width="5.875" style="144" customWidth="1"/>
    <col min="13339" max="13339" width="4.375" style="144" customWidth="1"/>
    <col min="13340" max="13340" width="5.875" style="144" customWidth="1"/>
    <col min="13341" max="13341" width="4.375" style="144" customWidth="1"/>
    <col min="13342" max="13342" width="5.875" style="144" customWidth="1"/>
    <col min="13343" max="13343" width="4.375" style="144" customWidth="1"/>
    <col min="13344" max="13344" width="5.875" style="144" customWidth="1"/>
    <col min="13345" max="13345" width="4.5" style="144" customWidth="1"/>
    <col min="13346" max="13346" width="9.125" style="144" customWidth="1"/>
    <col min="13347" max="13571" width="8.875" style="144"/>
    <col min="13572" max="13572" width="22.625" style="144" customWidth="1"/>
    <col min="13573" max="13576" width="4.375" style="144" customWidth="1"/>
    <col min="13577" max="13577" width="4.125" style="144" customWidth="1"/>
    <col min="13578" max="13578" width="5.875" style="144" customWidth="1"/>
    <col min="13579" max="13579" width="4.375" style="144" customWidth="1"/>
    <col min="13580" max="13580" width="5.875" style="144" customWidth="1"/>
    <col min="13581" max="13581" width="4.375" style="144" customWidth="1"/>
    <col min="13582" max="13582" width="5.875" style="144" customWidth="1"/>
    <col min="13583" max="13583" width="4.375" style="144" customWidth="1"/>
    <col min="13584" max="13584" width="5.875" style="144" customWidth="1"/>
    <col min="13585" max="13585" width="4.375" style="144" customWidth="1"/>
    <col min="13586" max="13586" width="5.875" style="144" customWidth="1"/>
    <col min="13587" max="13587" width="4.375" style="144" customWidth="1"/>
    <col min="13588" max="13588" width="5.875" style="144" customWidth="1"/>
    <col min="13589" max="13589" width="4.375" style="144" customWidth="1"/>
    <col min="13590" max="13590" width="5.875" style="144" customWidth="1"/>
    <col min="13591" max="13591" width="4.375" style="144" customWidth="1"/>
    <col min="13592" max="13592" width="5.875" style="144" customWidth="1"/>
    <col min="13593" max="13593" width="4.375" style="144" customWidth="1"/>
    <col min="13594" max="13594" width="5.875" style="144" customWidth="1"/>
    <col min="13595" max="13595" width="4.375" style="144" customWidth="1"/>
    <col min="13596" max="13596" width="5.875" style="144" customWidth="1"/>
    <col min="13597" max="13597" width="4.375" style="144" customWidth="1"/>
    <col min="13598" max="13598" width="5.875" style="144" customWidth="1"/>
    <col min="13599" max="13599" width="4.375" style="144" customWidth="1"/>
    <col min="13600" max="13600" width="5.875" style="144" customWidth="1"/>
    <col min="13601" max="13601" width="4.5" style="144" customWidth="1"/>
    <col min="13602" max="13602" width="9.125" style="144" customWidth="1"/>
    <col min="13603" max="13827" width="8.875" style="144"/>
    <col min="13828" max="13828" width="22.625" style="144" customWidth="1"/>
    <col min="13829" max="13832" width="4.375" style="144" customWidth="1"/>
    <col min="13833" max="13833" width="4.125" style="144" customWidth="1"/>
    <col min="13834" max="13834" width="5.875" style="144" customWidth="1"/>
    <col min="13835" max="13835" width="4.375" style="144" customWidth="1"/>
    <col min="13836" max="13836" width="5.875" style="144" customWidth="1"/>
    <col min="13837" max="13837" width="4.375" style="144" customWidth="1"/>
    <col min="13838" max="13838" width="5.875" style="144" customWidth="1"/>
    <col min="13839" max="13839" width="4.375" style="144" customWidth="1"/>
    <col min="13840" max="13840" width="5.875" style="144" customWidth="1"/>
    <col min="13841" max="13841" width="4.375" style="144" customWidth="1"/>
    <col min="13842" max="13842" width="5.875" style="144" customWidth="1"/>
    <col min="13843" max="13843" width="4.375" style="144" customWidth="1"/>
    <col min="13844" max="13844" width="5.875" style="144" customWidth="1"/>
    <col min="13845" max="13845" width="4.375" style="144" customWidth="1"/>
    <col min="13846" max="13846" width="5.875" style="144" customWidth="1"/>
    <col min="13847" max="13847" width="4.375" style="144" customWidth="1"/>
    <col min="13848" max="13848" width="5.875" style="144" customWidth="1"/>
    <col min="13849" max="13849" width="4.375" style="144" customWidth="1"/>
    <col min="13850" max="13850" width="5.875" style="144" customWidth="1"/>
    <col min="13851" max="13851" width="4.375" style="144" customWidth="1"/>
    <col min="13852" max="13852" width="5.875" style="144" customWidth="1"/>
    <col min="13853" max="13853" width="4.375" style="144" customWidth="1"/>
    <col min="13854" max="13854" width="5.875" style="144" customWidth="1"/>
    <col min="13855" max="13855" width="4.375" style="144" customWidth="1"/>
    <col min="13856" max="13856" width="5.875" style="144" customWidth="1"/>
    <col min="13857" max="13857" width="4.5" style="144" customWidth="1"/>
    <col min="13858" max="13858" width="9.125" style="144" customWidth="1"/>
    <col min="13859" max="14083" width="8.875" style="144"/>
    <col min="14084" max="14084" width="22.625" style="144" customWidth="1"/>
    <col min="14085" max="14088" width="4.375" style="144" customWidth="1"/>
    <col min="14089" max="14089" width="4.125" style="144" customWidth="1"/>
    <col min="14090" max="14090" width="5.875" style="144" customWidth="1"/>
    <col min="14091" max="14091" width="4.375" style="144" customWidth="1"/>
    <col min="14092" max="14092" width="5.875" style="144" customWidth="1"/>
    <col min="14093" max="14093" width="4.375" style="144" customWidth="1"/>
    <col min="14094" max="14094" width="5.875" style="144" customWidth="1"/>
    <col min="14095" max="14095" width="4.375" style="144" customWidth="1"/>
    <col min="14096" max="14096" width="5.875" style="144" customWidth="1"/>
    <col min="14097" max="14097" width="4.375" style="144" customWidth="1"/>
    <col min="14098" max="14098" width="5.875" style="144" customWidth="1"/>
    <col min="14099" max="14099" width="4.375" style="144" customWidth="1"/>
    <col min="14100" max="14100" width="5.875" style="144" customWidth="1"/>
    <col min="14101" max="14101" width="4.375" style="144" customWidth="1"/>
    <col min="14102" max="14102" width="5.875" style="144" customWidth="1"/>
    <col min="14103" max="14103" width="4.375" style="144" customWidth="1"/>
    <col min="14104" max="14104" width="5.875" style="144" customWidth="1"/>
    <col min="14105" max="14105" width="4.375" style="144" customWidth="1"/>
    <col min="14106" max="14106" width="5.875" style="144" customWidth="1"/>
    <col min="14107" max="14107" width="4.375" style="144" customWidth="1"/>
    <col min="14108" max="14108" width="5.875" style="144" customWidth="1"/>
    <col min="14109" max="14109" width="4.375" style="144" customWidth="1"/>
    <col min="14110" max="14110" width="5.875" style="144" customWidth="1"/>
    <col min="14111" max="14111" width="4.375" style="144" customWidth="1"/>
    <col min="14112" max="14112" width="5.875" style="144" customWidth="1"/>
    <col min="14113" max="14113" width="4.5" style="144" customWidth="1"/>
    <col min="14114" max="14114" width="9.125" style="144" customWidth="1"/>
    <col min="14115" max="14339" width="8.875" style="144"/>
    <col min="14340" max="14340" width="22.625" style="144" customWidth="1"/>
    <col min="14341" max="14344" width="4.375" style="144" customWidth="1"/>
    <col min="14345" max="14345" width="4.125" style="144" customWidth="1"/>
    <col min="14346" max="14346" width="5.875" style="144" customWidth="1"/>
    <col min="14347" max="14347" width="4.375" style="144" customWidth="1"/>
    <col min="14348" max="14348" width="5.875" style="144" customWidth="1"/>
    <col min="14349" max="14349" width="4.375" style="144" customWidth="1"/>
    <col min="14350" max="14350" width="5.875" style="144" customWidth="1"/>
    <col min="14351" max="14351" width="4.375" style="144" customWidth="1"/>
    <col min="14352" max="14352" width="5.875" style="144" customWidth="1"/>
    <col min="14353" max="14353" width="4.375" style="144" customWidth="1"/>
    <col min="14354" max="14354" width="5.875" style="144" customWidth="1"/>
    <col min="14355" max="14355" width="4.375" style="144" customWidth="1"/>
    <col min="14356" max="14356" width="5.875" style="144" customWidth="1"/>
    <col min="14357" max="14357" width="4.375" style="144" customWidth="1"/>
    <col min="14358" max="14358" width="5.875" style="144" customWidth="1"/>
    <col min="14359" max="14359" width="4.375" style="144" customWidth="1"/>
    <col min="14360" max="14360" width="5.875" style="144" customWidth="1"/>
    <col min="14361" max="14361" width="4.375" style="144" customWidth="1"/>
    <col min="14362" max="14362" width="5.875" style="144" customWidth="1"/>
    <col min="14363" max="14363" width="4.375" style="144" customWidth="1"/>
    <col min="14364" max="14364" width="5.875" style="144" customWidth="1"/>
    <col min="14365" max="14365" width="4.375" style="144" customWidth="1"/>
    <col min="14366" max="14366" width="5.875" style="144" customWidth="1"/>
    <col min="14367" max="14367" width="4.375" style="144" customWidth="1"/>
    <col min="14368" max="14368" width="5.875" style="144" customWidth="1"/>
    <col min="14369" max="14369" width="4.5" style="144" customWidth="1"/>
    <col min="14370" max="14370" width="9.125" style="144" customWidth="1"/>
    <col min="14371" max="14595" width="8.875" style="144"/>
    <col min="14596" max="14596" width="22.625" style="144" customWidth="1"/>
    <col min="14597" max="14600" width="4.375" style="144" customWidth="1"/>
    <col min="14601" max="14601" width="4.125" style="144" customWidth="1"/>
    <col min="14602" max="14602" width="5.875" style="144" customWidth="1"/>
    <col min="14603" max="14603" width="4.375" style="144" customWidth="1"/>
    <col min="14604" max="14604" width="5.875" style="144" customWidth="1"/>
    <col min="14605" max="14605" width="4.375" style="144" customWidth="1"/>
    <col min="14606" max="14606" width="5.875" style="144" customWidth="1"/>
    <col min="14607" max="14607" width="4.375" style="144" customWidth="1"/>
    <col min="14608" max="14608" width="5.875" style="144" customWidth="1"/>
    <col min="14609" max="14609" width="4.375" style="144" customWidth="1"/>
    <col min="14610" max="14610" width="5.875" style="144" customWidth="1"/>
    <col min="14611" max="14611" width="4.375" style="144" customWidth="1"/>
    <col min="14612" max="14612" width="5.875" style="144" customWidth="1"/>
    <col min="14613" max="14613" width="4.375" style="144" customWidth="1"/>
    <col min="14614" max="14614" width="5.875" style="144" customWidth="1"/>
    <col min="14615" max="14615" width="4.375" style="144" customWidth="1"/>
    <col min="14616" max="14616" width="5.875" style="144" customWidth="1"/>
    <col min="14617" max="14617" width="4.375" style="144" customWidth="1"/>
    <col min="14618" max="14618" width="5.875" style="144" customWidth="1"/>
    <col min="14619" max="14619" width="4.375" style="144" customWidth="1"/>
    <col min="14620" max="14620" width="5.875" style="144" customWidth="1"/>
    <col min="14621" max="14621" width="4.375" style="144" customWidth="1"/>
    <col min="14622" max="14622" width="5.875" style="144" customWidth="1"/>
    <col min="14623" max="14623" width="4.375" style="144" customWidth="1"/>
    <col min="14624" max="14624" width="5.875" style="144" customWidth="1"/>
    <col min="14625" max="14625" width="4.5" style="144" customWidth="1"/>
    <col min="14626" max="14626" width="9.125" style="144" customWidth="1"/>
    <col min="14627" max="14851" width="8.875" style="144"/>
    <col min="14852" max="14852" width="22.625" style="144" customWidth="1"/>
    <col min="14853" max="14856" width="4.375" style="144" customWidth="1"/>
    <col min="14857" max="14857" width="4.125" style="144" customWidth="1"/>
    <col min="14858" max="14858" width="5.875" style="144" customWidth="1"/>
    <col min="14859" max="14859" width="4.375" style="144" customWidth="1"/>
    <col min="14860" max="14860" width="5.875" style="144" customWidth="1"/>
    <col min="14861" max="14861" width="4.375" style="144" customWidth="1"/>
    <col min="14862" max="14862" width="5.875" style="144" customWidth="1"/>
    <col min="14863" max="14863" width="4.375" style="144" customWidth="1"/>
    <col min="14864" max="14864" width="5.875" style="144" customWidth="1"/>
    <col min="14865" max="14865" width="4.375" style="144" customWidth="1"/>
    <col min="14866" max="14866" width="5.875" style="144" customWidth="1"/>
    <col min="14867" max="14867" width="4.375" style="144" customWidth="1"/>
    <col min="14868" max="14868" width="5.875" style="144" customWidth="1"/>
    <col min="14869" max="14869" width="4.375" style="144" customWidth="1"/>
    <col min="14870" max="14870" width="5.875" style="144" customWidth="1"/>
    <col min="14871" max="14871" width="4.375" style="144" customWidth="1"/>
    <col min="14872" max="14872" width="5.875" style="144" customWidth="1"/>
    <col min="14873" max="14873" width="4.375" style="144" customWidth="1"/>
    <col min="14874" max="14874" width="5.875" style="144" customWidth="1"/>
    <col min="14875" max="14875" width="4.375" style="144" customWidth="1"/>
    <col min="14876" max="14876" width="5.875" style="144" customWidth="1"/>
    <col min="14877" max="14877" width="4.375" style="144" customWidth="1"/>
    <col min="14878" max="14878" width="5.875" style="144" customWidth="1"/>
    <col min="14879" max="14879" width="4.375" style="144" customWidth="1"/>
    <col min="14880" max="14880" width="5.875" style="144" customWidth="1"/>
    <col min="14881" max="14881" width="4.5" style="144" customWidth="1"/>
    <col min="14882" max="14882" width="9.125" style="144" customWidth="1"/>
    <col min="14883" max="15107" width="8.875" style="144"/>
    <col min="15108" max="15108" width="22.625" style="144" customWidth="1"/>
    <col min="15109" max="15112" width="4.375" style="144" customWidth="1"/>
    <col min="15113" max="15113" width="4.125" style="144" customWidth="1"/>
    <col min="15114" max="15114" width="5.875" style="144" customWidth="1"/>
    <col min="15115" max="15115" width="4.375" style="144" customWidth="1"/>
    <col min="15116" max="15116" width="5.875" style="144" customWidth="1"/>
    <col min="15117" max="15117" width="4.375" style="144" customWidth="1"/>
    <col min="15118" max="15118" width="5.875" style="144" customWidth="1"/>
    <col min="15119" max="15119" width="4.375" style="144" customWidth="1"/>
    <col min="15120" max="15120" width="5.875" style="144" customWidth="1"/>
    <col min="15121" max="15121" width="4.375" style="144" customWidth="1"/>
    <col min="15122" max="15122" width="5.875" style="144" customWidth="1"/>
    <col min="15123" max="15123" width="4.375" style="144" customWidth="1"/>
    <col min="15124" max="15124" width="5.875" style="144" customWidth="1"/>
    <col min="15125" max="15125" width="4.375" style="144" customWidth="1"/>
    <col min="15126" max="15126" width="5.875" style="144" customWidth="1"/>
    <col min="15127" max="15127" width="4.375" style="144" customWidth="1"/>
    <col min="15128" max="15128" width="5.875" style="144" customWidth="1"/>
    <col min="15129" max="15129" width="4.375" style="144" customWidth="1"/>
    <col min="15130" max="15130" width="5.875" style="144" customWidth="1"/>
    <col min="15131" max="15131" width="4.375" style="144" customWidth="1"/>
    <col min="15132" max="15132" width="5.875" style="144" customWidth="1"/>
    <col min="15133" max="15133" width="4.375" style="144" customWidth="1"/>
    <col min="15134" max="15134" width="5.875" style="144" customWidth="1"/>
    <col min="15135" max="15135" width="4.375" style="144" customWidth="1"/>
    <col min="15136" max="15136" width="5.875" style="144" customWidth="1"/>
    <col min="15137" max="15137" width="4.5" style="144" customWidth="1"/>
    <col min="15138" max="15138" width="9.125" style="144" customWidth="1"/>
    <col min="15139" max="15363" width="8.875" style="144"/>
    <col min="15364" max="15364" width="22.625" style="144" customWidth="1"/>
    <col min="15365" max="15368" width="4.375" style="144" customWidth="1"/>
    <col min="15369" max="15369" width="4.125" style="144" customWidth="1"/>
    <col min="15370" max="15370" width="5.875" style="144" customWidth="1"/>
    <col min="15371" max="15371" width="4.375" style="144" customWidth="1"/>
    <col min="15372" max="15372" width="5.875" style="144" customWidth="1"/>
    <col min="15373" max="15373" width="4.375" style="144" customWidth="1"/>
    <col min="15374" max="15374" width="5.875" style="144" customWidth="1"/>
    <col min="15375" max="15375" width="4.375" style="144" customWidth="1"/>
    <col min="15376" max="15376" width="5.875" style="144" customWidth="1"/>
    <col min="15377" max="15377" width="4.375" style="144" customWidth="1"/>
    <col min="15378" max="15378" width="5.875" style="144" customWidth="1"/>
    <col min="15379" max="15379" width="4.375" style="144" customWidth="1"/>
    <col min="15380" max="15380" width="5.875" style="144" customWidth="1"/>
    <col min="15381" max="15381" width="4.375" style="144" customWidth="1"/>
    <col min="15382" max="15382" width="5.875" style="144" customWidth="1"/>
    <col min="15383" max="15383" width="4.375" style="144" customWidth="1"/>
    <col min="15384" max="15384" width="5.875" style="144" customWidth="1"/>
    <col min="15385" max="15385" width="4.375" style="144" customWidth="1"/>
    <col min="15386" max="15386" width="5.875" style="144" customWidth="1"/>
    <col min="15387" max="15387" width="4.375" style="144" customWidth="1"/>
    <col min="15388" max="15388" width="5.875" style="144" customWidth="1"/>
    <col min="15389" max="15389" width="4.375" style="144" customWidth="1"/>
    <col min="15390" max="15390" width="5.875" style="144" customWidth="1"/>
    <col min="15391" max="15391" width="4.375" style="144" customWidth="1"/>
    <col min="15392" max="15392" width="5.875" style="144" customWidth="1"/>
    <col min="15393" max="15393" width="4.5" style="144" customWidth="1"/>
    <col min="15394" max="15394" width="9.125" style="144" customWidth="1"/>
    <col min="15395" max="15619" width="8.875" style="144"/>
    <col min="15620" max="15620" width="22.625" style="144" customWidth="1"/>
    <col min="15621" max="15624" width="4.375" style="144" customWidth="1"/>
    <col min="15625" max="15625" width="4.125" style="144" customWidth="1"/>
    <col min="15626" max="15626" width="5.875" style="144" customWidth="1"/>
    <col min="15627" max="15627" width="4.375" style="144" customWidth="1"/>
    <col min="15628" max="15628" width="5.875" style="144" customWidth="1"/>
    <col min="15629" max="15629" width="4.375" style="144" customWidth="1"/>
    <col min="15630" max="15630" width="5.875" style="144" customWidth="1"/>
    <col min="15631" max="15631" width="4.375" style="144" customWidth="1"/>
    <col min="15632" max="15632" width="5.875" style="144" customWidth="1"/>
    <col min="15633" max="15633" width="4.375" style="144" customWidth="1"/>
    <col min="15634" max="15634" width="5.875" style="144" customWidth="1"/>
    <col min="15635" max="15635" width="4.375" style="144" customWidth="1"/>
    <col min="15636" max="15636" width="5.875" style="144" customWidth="1"/>
    <col min="15637" max="15637" width="4.375" style="144" customWidth="1"/>
    <col min="15638" max="15638" width="5.875" style="144" customWidth="1"/>
    <col min="15639" max="15639" width="4.375" style="144" customWidth="1"/>
    <col min="15640" max="15640" width="5.875" style="144" customWidth="1"/>
    <col min="15641" max="15641" width="4.375" style="144" customWidth="1"/>
    <col min="15642" max="15642" width="5.875" style="144" customWidth="1"/>
    <col min="15643" max="15643" width="4.375" style="144" customWidth="1"/>
    <col min="15644" max="15644" width="5.875" style="144" customWidth="1"/>
    <col min="15645" max="15645" width="4.375" style="144" customWidth="1"/>
    <col min="15646" max="15646" width="5.875" style="144" customWidth="1"/>
    <col min="15647" max="15647" width="4.375" style="144" customWidth="1"/>
    <col min="15648" max="15648" width="5.875" style="144" customWidth="1"/>
    <col min="15649" max="15649" width="4.5" style="144" customWidth="1"/>
    <col min="15650" max="15650" width="9.125" style="144" customWidth="1"/>
    <col min="15651" max="15875" width="8.875" style="144"/>
    <col min="15876" max="15876" width="22.625" style="144" customWidth="1"/>
    <col min="15877" max="15880" width="4.375" style="144" customWidth="1"/>
    <col min="15881" max="15881" width="4.125" style="144" customWidth="1"/>
    <col min="15882" max="15882" width="5.875" style="144" customWidth="1"/>
    <col min="15883" max="15883" width="4.375" style="144" customWidth="1"/>
    <col min="15884" max="15884" width="5.875" style="144" customWidth="1"/>
    <col min="15885" max="15885" width="4.375" style="144" customWidth="1"/>
    <col min="15886" max="15886" width="5.875" style="144" customWidth="1"/>
    <col min="15887" max="15887" width="4.375" style="144" customWidth="1"/>
    <col min="15888" max="15888" width="5.875" style="144" customWidth="1"/>
    <col min="15889" max="15889" width="4.375" style="144" customWidth="1"/>
    <col min="15890" max="15890" width="5.875" style="144" customWidth="1"/>
    <col min="15891" max="15891" width="4.375" style="144" customWidth="1"/>
    <col min="15892" max="15892" width="5.875" style="144" customWidth="1"/>
    <col min="15893" max="15893" width="4.375" style="144" customWidth="1"/>
    <col min="15894" max="15894" width="5.875" style="144" customWidth="1"/>
    <col min="15895" max="15895" width="4.375" style="144" customWidth="1"/>
    <col min="15896" max="15896" width="5.875" style="144" customWidth="1"/>
    <col min="15897" max="15897" width="4.375" style="144" customWidth="1"/>
    <col min="15898" max="15898" width="5.875" style="144" customWidth="1"/>
    <col min="15899" max="15899" width="4.375" style="144" customWidth="1"/>
    <col min="15900" max="15900" width="5.875" style="144" customWidth="1"/>
    <col min="15901" max="15901" width="4.375" style="144" customWidth="1"/>
    <col min="15902" max="15902" width="5.875" style="144" customWidth="1"/>
    <col min="15903" max="15903" width="4.375" style="144" customWidth="1"/>
    <col min="15904" max="15904" width="5.875" style="144" customWidth="1"/>
    <col min="15905" max="15905" width="4.5" style="144" customWidth="1"/>
    <col min="15906" max="15906" width="9.125" style="144" customWidth="1"/>
    <col min="15907" max="16131" width="8.875" style="144"/>
    <col min="16132" max="16132" width="22.625" style="144" customWidth="1"/>
    <col min="16133" max="16136" width="4.375" style="144" customWidth="1"/>
    <col min="16137" max="16137" width="4.125" style="144" customWidth="1"/>
    <col min="16138" max="16138" width="5.875" style="144" customWidth="1"/>
    <col min="16139" max="16139" width="4.375" style="144" customWidth="1"/>
    <col min="16140" max="16140" width="5.875" style="144" customWidth="1"/>
    <col min="16141" max="16141" width="4.375" style="144" customWidth="1"/>
    <col min="16142" max="16142" width="5.875" style="144" customWidth="1"/>
    <col min="16143" max="16143" width="4.375" style="144" customWidth="1"/>
    <col min="16144" max="16144" width="5.875" style="144" customWidth="1"/>
    <col min="16145" max="16145" width="4.375" style="144" customWidth="1"/>
    <col min="16146" max="16146" width="5.875" style="144" customWidth="1"/>
    <col min="16147" max="16147" width="4.375" style="144" customWidth="1"/>
    <col min="16148" max="16148" width="5.875" style="144" customWidth="1"/>
    <col min="16149" max="16149" width="4.375" style="144" customWidth="1"/>
    <col min="16150" max="16150" width="5.875" style="144" customWidth="1"/>
    <col min="16151" max="16151" width="4.375" style="144" customWidth="1"/>
    <col min="16152" max="16152" width="5.875" style="144" customWidth="1"/>
    <col min="16153" max="16153" width="4.375" style="144" customWidth="1"/>
    <col min="16154" max="16154" width="5.875" style="144" customWidth="1"/>
    <col min="16155" max="16155" width="4.375" style="144" customWidth="1"/>
    <col min="16156" max="16156" width="5.875" style="144" customWidth="1"/>
    <col min="16157" max="16157" width="4.375" style="144" customWidth="1"/>
    <col min="16158" max="16158" width="5.875" style="144" customWidth="1"/>
    <col min="16159" max="16159" width="4.375" style="144" customWidth="1"/>
    <col min="16160" max="16160" width="5.875" style="144" customWidth="1"/>
    <col min="16161" max="16161" width="4.5" style="144" customWidth="1"/>
    <col min="16162" max="16162" width="9.125" style="144" customWidth="1"/>
    <col min="16163" max="16384" width="8.875" style="144"/>
  </cols>
  <sheetData>
    <row r="1" spans="1:42" s="125" customFormat="1" ht="30.75" customHeight="1">
      <c r="A1" s="122" t="s">
        <v>160</v>
      </c>
      <c r="B1" s="122"/>
      <c r="C1" s="123"/>
      <c r="D1" s="124"/>
      <c r="E1" s="124"/>
      <c r="F1" s="124"/>
      <c r="G1" s="124"/>
      <c r="H1" s="124"/>
      <c r="I1" s="124"/>
      <c r="V1" s="126"/>
      <c r="W1" s="126"/>
      <c r="X1" s="126"/>
      <c r="Y1" s="127"/>
      <c r="Z1" s="126"/>
      <c r="AA1" s="128"/>
      <c r="AB1" s="128"/>
      <c r="AC1" s="128"/>
      <c r="AD1" s="129"/>
      <c r="AE1" s="128"/>
      <c r="AF1" s="128"/>
      <c r="AG1" s="128"/>
      <c r="AH1" s="129"/>
      <c r="AI1" s="128"/>
      <c r="AJ1" s="128"/>
      <c r="AK1" s="128"/>
      <c r="AL1" s="129"/>
      <c r="AM1" s="128"/>
      <c r="AN1" s="128"/>
      <c r="AO1" s="128"/>
      <c r="AP1" s="129"/>
    </row>
    <row r="2" spans="1:42" s="130" customFormat="1" ht="37.5" customHeight="1">
      <c r="B2" s="522" t="s">
        <v>206</v>
      </c>
      <c r="C2" s="522"/>
      <c r="D2" s="522"/>
      <c r="E2" s="522"/>
      <c r="F2" s="522"/>
      <c r="G2" s="522"/>
      <c r="H2" s="522"/>
      <c r="I2" s="522"/>
      <c r="J2" s="522"/>
      <c r="K2" s="522"/>
      <c r="L2" s="522"/>
      <c r="M2" s="522"/>
      <c r="N2" s="522"/>
      <c r="O2" s="522"/>
      <c r="P2" s="522"/>
      <c r="Q2" s="522"/>
      <c r="R2" s="522"/>
      <c r="T2" s="131"/>
      <c r="V2" s="126"/>
      <c r="W2" s="126"/>
      <c r="X2" s="126"/>
      <c r="Y2" s="132"/>
      <c r="Z2" s="126"/>
      <c r="AA2" s="128"/>
      <c r="AB2" s="128"/>
      <c r="AC2" s="128"/>
      <c r="AD2" s="129"/>
      <c r="AE2" s="128"/>
      <c r="AF2" s="128"/>
      <c r="AG2" s="128"/>
      <c r="AH2" s="129"/>
      <c r="AI2" s="128"/>
      <c r="AJ2" s="128"/>
      <c r="AK2" s="128"/>
      <c r="AL2" s="129"/>
      <c r="AM2" s="128"/>
      <c r="AN2" s="128"/>
      <c r="AO2" s="128"/>
      <c r="AP2" s="129"/>
    </row>
    <row r="3" spans="1:42" s="130" customFormat="1" ht="28.5" customHeight="1">
      <c r="B3" s="197"/>
      <c r="C3" s="197"/>
      <c r="D3" s="197"/>
      <c r="E3" s="197"/>
      <c r="F3" s="197"/>
      <c r="G3" s="197"/>
      <c r="H3" s="197"/>
      <c r="I3" s="197"/>
      <c r="J3" s="197"/>
      <c r="K3" s="197"/>
      <c r="L3" s="197"/>
      <c r="M3" s="197"/>
      <c r="N3" s="197"/>
      <c r="O3" s="134" t="s">
        <v>124</v>
      </c>
      <c r="P3" s="523" t="str">
        <f>'区内変更申請書 【記載例】'!W15</f>
        <v>●●保育園</v>
      </c>
      <c r="Q3" s="523"/>
      <c r="R3" s="523"/>
      <c r="V3" s="126"/>
      <c r="W3" s="126"/>
      <c r="X3" s="126"/>
      <c r="Y3" s="132"/>
      <c r="Z3" s="126"/>
      <c r="AA3" s="135"/>
      <c r="AB3" s="128"/>
      <c r="AC3" s="128"/>
      <c r="AD3" s="129"/>
      <c r="AE3" s="128"/>
      <c r="AF3" s="128"/>
      <c r="AG3" s="128"/>
      <c r="AH3" s="129"/>
      <c r="AI3" s="128"/>
      <c r="AJ3" s="128"/>
      <c r="AK3" s="128"/>
      <c r="AL3" s="136"/>
      <c r="AM3" s="128"/>
      <c r="AN3" s="128"/>
      <c r="AO3" s="128"/>
      <c r="AP3" s="136"/>
    </row>
    <row r="4" spans="1:42" s="137" customFormat="1" ht="27.75" customHeight="1">
      <c r="B4" s="220" t="s">
        <v>207</v>
      </c>
      <c r="C4" s="138"/>
      <c r="V4" s="139"/>
      <c r="W4" s="139"/>
      <c r="X4" s="139"/>
      <c r="Y4" s="140"/>
      <c r="AA4" s="141"/>
      <c r="AB4" s="141"/>
      <c r="AC4" s="141"/>
      <c r="AD4" s="142"/>
      <c r="AE4" s="141"/>
      <c r="AF4" s="141"/>
      <c r="AG4" s="141"/>
      <c r="AH4" s="142"/>
      <c r="AI4" s="141"/>
      <c r="AJ4" s="141"/>
      <c r="AK4" s="141"/>
      <c r="AL4" s="143"/>
      <c r="AM4" s="141"/>
      <c r="AN4" s="141"/>
      <c r="AO4" s="141"/>
      <c r="AP4" s="143"/>
    </row>
    <row r="5" spans="1:42" ht="36.75" customHeight="1" thickBot="1">
      <c r="B5" s="145"/>
      <c r="C5" s="500"/>
      <c r="D5" s="524" t="s">
        <v>213</v>
      </c>
      <c r="E5" s="525"/>
      <c r="F5" s="525"/>
      <c r="G5" s="525"/>
      <c r="H5" s="525"/>
      <c r="I5" s="525"/>
      <c r="J5" s="525"/>
      <c r="K5" s="525"/>
      <c r="L5" s="525"/>
      <c r="M5" s="525"/>
      <c r="N5" s="525"/>
      <c r="O5" s="525"/>
      <c r="P5" s="525"/>
      <c r="Q5" s="526"/>
      <c r="R5" s="527" t="s">
        <v>161</v>
      </c>
      <c r="V5" s="146" t="s">
        <v>162</v>
      </c>
      <c r="W5" s="146" t="s">
        <v>163</v>
      </c>
      <c r="X5" s="147" t="s">
        <v>164</v>
      </c>
      <c r="AA5" s="517" t="s">
        <v>6</v>
      </c>
      <c r="AB5" s="517"/>
      <c r="AC5" s="517"/>
      <c r="AD5" s="149" t="s">
        <v>165</v>
      </c>
      <c r="AE5" s="517" t="s">
        <v>6</v>
      </c>
      <c r="AF5" s="517"/>
      <c r="AG5" s="517"/>
      <c r="AH5" s="149" t="s">
        <v>166</v>
      </c>
      <c r="AI5" s="517" t="s">
        <v>6</v>
      </c>
      <c r="AJ5" s="517"/>
      <c r="AK5" s="517"/>
      <c r="AL5" s="149" t="s">
        <v>167</v>
      </c>
      <c r="AM5" s="517" t="s">
        <v>6</v>
      </c>
      <c r="AN5" s="517"/>
      <c r="AO5" s="517"/>
      <c r="AP5" s="149" t="s">
        <v>168</v>
      </c>
    </row>
    <row r="6" spans="1:42" ht="36.75" customHeight="1" thickTop="1">
      <c r="B6" s="150"/>
      <c r="C6" s="518"/>
      <c r="D6" s="221" t="s">
        <v>169</v>
      </c>
      <c r="E6" s="221" t="s">
        <v>170</v>
      </c>
      <c r="F6" s="221" t="s">
        <v>171</v>
      </c>
      <c r="G6" s="221" t="s">
        <v>208</v>
      </c>
      <c r="H6" s="221" t="s">
        <v>209</v>
      </c>
      <c r="I6" s="221" t="s">
        <v>172</v>
      </c>
      <c r="J6" s="221" t="s">
        <v>140</v>
      </c>
      <c r="K6" s="221" t="s">
        <v>141</v>
      </c>
      <c r="L6" s="221" t="s">
        <v>142</v>
      </c>
      <c r="M6" s="221" t="s">
        <v>210</v>
      </c>
      <c r="N6" s="221" t="s">
        <v>211</v>
      </c>
      <c r="O6" s="221" t="s">
        <v>212</v>
      </c>
      <c r="P6" s="151" t="s">
        <v>173</v>
      </c>
      <c r="Q6" s="152" t="s">
        <v>84</v>
      </c>
      <c r="R6" s="528"/>
      <c r="V6" s="497" t="s">
        <v>174</v>
      </c>
      <c r="W6" s="153" t="s">
        <v>175</v>
      </c>
      <c r="X6" s="154">
        <v>4240</v>
      </c>
      <c r="AA6" s="155">
        <v>0</v>
      </c>
      <c r="AB6" s="156" t="s">
        <v>55</v>
      </c>
      <c r="AC6" s="157">
        <v>40</v>
      </c>
      <c r="AD6" s="158">
        <f>X6</f>
        <v>4240</v>
      </c>
      <c r="AE6" s="155">
        <v>0</v>
      </c>
      <c r="AF6" s="156" t="s">
        <v>55</v>
      </c>
      <c r="AG6" s="157">
        <v>40</v>
      </c>
      <c r="AH6" s="158">
        <f>X7</f>
        <v>4670</v>
      </c>
      <c r="AI6" s="155">
        <v>0</v>
      </c>
      <c r="AJ6" s="156" t="s">
        <v>55</v>
      </c>
      <c r="AK6" s="157">
        <v>40</v>
      </c>
      <c r="AL6" s="158">
        <f>X8</f>
        <v>6070</v>
      </c>
      <c r="AM6" s="155">
        <v>0</v>
      </c>
      <c r="AN6" s="156" t="s">
        <v>55</v>
      </c>
      <c r="AO6" s="157">
        <v>40</v>
      </c>
      <c r="AP6" s="159">
        <f>X9</f>
        <v>8350</v>
      </c>
    </row>
    <row r="7" spans="1:42" ht="33" customHeight="1">
      <c r="B7" s="160"/>
      <c r="C7" s="161" t="s">
        <v>176</v>
      </c>
      <c r="D7" s="350">
        <v>40</v>
      </c>
      <c r="E7" s="162">
        <f t="shared" ref="E7:M7" si="0">$D$7</f>
        <v>40</v>
      </c>
      <c r="F7" s="162">
        <f t="shared" si="0"/>
        <v>40</v>
      </c>
      <c r="G7" s="162">
        <f t="shared" si="0"/>
        <v>40</v>
      </c>
      <c r="H7" s="162">
        <f t="shared" si="0"/>
        <v>40</v>
      </c>
      <c r="I7" s="162">
        <f t="shared" si="0"/>
        <v>40</v>
      </c>
      <c r="J7" s="162">
        <f t="shared" si="0"/>
        <v>40</v>
      </c>
      <c r="K7" s="162">
        <f t="shared" si="0"/>
        <v>40</v>
      </c>
      <c r="L7" s="162">
        <f t="shared" si="0"/>
        <v>40</v>
      </c>
      <c r="M7" s="162">
        <f t="shared" si="0"/>
        <v>40</v>
      </c>
      <c r="N7" s="162">
        <f>$D$7</f>
        <v>40</v>
      </c>
      <c r="O7" s="162">
        <f>$D$7</f>
        <v>40</v>
      </c>
      <c r="P7" s="163">
        <f t="shared" ref="P7" si="1">SUM(D7:O7)/12</f>
        <v>40</v>
      </c>
      <c r="Q7" s="164">
        <f t="shared" ref="Q7:Q12" si="2">SUM(D7:O7)</f>
        <v>480</v>
      </c>
      <c r="R7" s="165"/>
      <c r="V7" s="498"/>
      <c r="W7" s="166" t="s">
        <v>15</v>
      </c>
      <c r="X7" s="167">
        <v>4670</v>
      </c>
      <c r="AA7" s="155">
        <v>41</v>
      </c>
      <c r="AB7" s="156" t="s">
        <v>55</v>
      </c>
      <c r="AC7" s="157">
        <v>50</v>
      </c>
      <c r="AD7" s="158">
        <f>X10</f>
        <v>2200</v>
      </c>
      <c r="AE7" s="155">
        <v>41</v>
      </c>
      <c r="AF7" s="156" t="s">
        <v>55</v>
      </c>
      <c r="AG7" s="157">
        <v>50</v>
      </c>
      <c r="AH7" s="158">
        <f>X11</f>
        <v>2630</v>
      </c>
      <c r="AI7" s="155">
        <v>41</v>
      </c>
      <c r="AJ7" s="156" t="s">
        <v>55</v>
      </c>
      <c r="AK7" s="157">
        <v>50</v>
      </c>
      <c r="AL7" s="158">
        <f>X12</f>
        <v>4020</v>
      </c>
      <c r="AM7" s="155">
        <v>41</v>
      </c>
      <c r="AN7" s="156" t="s">
        <v>55</v>
      </c>
      <c r="AO7" s="157">
        <v>50</v>
      </c>
      <c r="AP7" s="159">
        <f>X13</f>
        <v>6300</v>
      </c>
    </row>
    <row r="8" spans="1:42" ht="33" customHeight="1">
      <c r="B8" s="500" t="s">
        <v>177</v>
      </c>
      <c r="C8" s="168" t="s">
        <v>178</v>
      </c>
      <c r="D8" s="204">
        <v>10</v>
      </c>
      <c r="E8" s="204">
        <v>10</v>
      </c>
      <c r="F8" s="204">
        <v>10</v>
      </c>
      <c r="G8" s="204">
        <v>10</v>
      </c>
      <c r="H8" s="204">
        <v>10</v>
      </c>
      <c r="I8" s="204">
        <v>10</v>
      </c>
      <c r="J8" s="204">
        <v>10</v>
      </c>
      <c r="K8" s="204">
        <v>10</v>
      </c>
      <c r="L8" s="204">
        <v>10</v>
      </c>
      <c r="M8" s="204">
        <v>10</v>
      </c>
      <c r="N8" s="204">
        <v>10</v>
      </c>
      <c r="O8" s="204">
        <v>10</v>
      </c>
      <c r="P8" s="169">
        <f>ROUND(SUM(D8:O8)/12,0)</f>
        <v>10</v>
      </c>
      <c r="Q8" s="170">
        <f t="shared" si="2"/>
        <v>120</v>
      </c>
      <c r="R8" s="171"/>
      <c r="V8" s="498"/>
      <c r="W8" s="166" t="s">
        <v>179</v>
      </c>
      <c r="X8" s="167">
        <v>6070</v>
      </c>
      <c r="AA8" s="155">
        <v>51</v>
      </c>
      <c r="AB8" s="156" t="s">
        <v>55</v>
      </c>
      <c r="AC8" s="157">
        <f>AC7+10</f>
        <v>60</v>
      </c>
      <c r="AD8" s="158">
        <f>X14</f>
        <v>1910</v>
      </c>
      <c r="AE8" s="155">
        <v>51</v>
      </c>
      <c r="AF8" s="156" t="s">
        <v>55</v>
      </c>
      <c r="AG8" s="157">
        <f>AG7+10</f>
        <v>60</v>
      </c>
      <c r="AH8" s="158">
        <f>X15</f>
        <v>2340</v>
      </c>
      <c r="AI8" s="155">
        <v>51</v>
      </c>
      <c r="AJ8" s="156" t="s">
        <v>55</v>
      </c>
      <c r="AK8" s="157">
        <f>AK7+10</f>
        <v>60</v>
      </c>
      <c r="AL8" s="158">
        <f>X16</f>
        <v>3730</v>
      </c>
      <c r="AM8" s="155">
        <v>51</v>
      </c>
      <c r="AN8" s="156" t="s">
        <v>55</v>
      </c>
      <c r="AO8" s="157">
        <f>AO7+10</f>
        <v>60</v>
      </c>
      <c r="AP8" s="159">
        <f>X17</f>
        <v>6010</v>
      </c>
    </row>
    <row r="9" spans="1:42" ht="33" customHeight="1">
      <c r="B9" s="501"/>
      <c r="C9" s="172" t="s">
        <v>159</v>
      </c>
      <c r="D9" s="204">
        <v>5</v>
      </c>
      <c r="E9" s="204">
        <v>5</v>
      </c>
      <c r="F9" s="204">
        <v>5</v>
      </c>
      <c r="G9" s="204">
        <v>5</v>
      </c>
      <c r="H9" s="204">
        <v>5</v>
      </c>
      <c r="I9" s="204">
        <v>5</v>
      </c>
      <c r="J9" s="204">
        <v>5</v>
      </c>
      <c r="K9" s="204">
        <v>5</v>
      </c>
      <c r="L9" s="204">
        <v>5</v>
      </c>
      <c r="M9" s="204">
        <v>5</v>
      </c>
      <c r="N9" s="204">
        <v>5</v>
      </c>
      <c r="O9" s="204">
        <v>5</v>
      </c>
      <c r="P9" s="169">
        <f>ROUND(SUM(D9:O9)/12,0)</f>
        <v>5</v>
      </c>
      <c r="Q9" s="170">
        <f t="shared" si="2"/>
        <v>60</v>
      </c>
      <c r="R9" s="173"/>
      <c r="V9" s="499"/>
      <c r="W9" s="174" t="s">
        <v>180</v>
      </c>
      <c r="X9" s="175">
        <v>8350</v>
      </c>
      <c r="AA9" s="155">
        <f>AA8+10</f>
        <v>61</v>
      </c>
      <c r="AB9" s="156" t="s">
        <v>55</v>
      </c>
      <c r="AC9" s="157">
        <f t="shared" ref="AC9:AC14" si="3">AC8+10</f>
        <v>70</v>
      </c>
      <c r="AD9" s="158">
        <f>X18</f>
        <v>1700</v>
      </c>
      <c r="AE9" s="155">
        <f>AE8+10</f>
        <v>61</v>
      </c>
      <c r="AF9" s="156" t="s">
        <v>55</v>
      </c>
      <c r="AG9" s="157">
        <f t="shared" ref="AG9:AG14" si="4">AG8+10</f>
        <v>70</v>
      </c>
      <c r="AH9" s="158">
        <f>X19</f>
        <v>2130</v>
      </c>
      <c r="AI9" s="155">
        <f>AI8+10</f>
        <v>61</v>
      </c>
      <c r="AJ9" s="156" t="s">
        <v>55</v>
      </c>
      <c r="AK9" s="157">
        <f t="shared" ref="AK9:AK14" si="5">AK8+10</f>
        <v>70</v>
      </c>
      <c r="AL9" s="158">
        <f>X20</f>
        <v>3520</v>
      </c>
      <c r="AM9" s="155">
        <f>AM8+10</f>
        <v>61</v>
      </c>
      <c r="AN9" s="156" t="s">
        <v>55</v>
      </c>
      <c r="AO9" s="157">
        <f t="shared" ref="AO9:AO14" si="6">AO8+10</f>
        <v>70</v>
      </c>
      <c r="AP9" s="159">
        <f>X21</f>
        <v>5800</v>
      </c>
    </row>
    <row r="10" spans="1:42" ht="33" customHeight="1">
      <c r="B10" s="501"/>
      <c r="C10" s="176" t="s">
        <v>181</v>
      </c>
      <c r="D10" s="204">
        <v>3</v>
      </c>
      <c r="E10" s="204">
        <v>3</v>
      </c>
      <c r="F10" s="204">
        <v>3</v>
      </c>
      <c r="G10" s="204">
        <v>3</v>
      </c>
      <c r="H10" s="204">
        <v>3</v>
      </c>
      <c r="I10" s="204">
        <v>3</v>
      </c>
      <c r="J10" s="204">
        <v>3</v>
      </c>
      <c r="K10" s="204">
        <v>3</v>
      </c>
      <c r="L10" s="204">
        <v>3</v>
      </c>
      <c r="M10" s="204">
        <v>3</v>
      </c>
      <c r="N10" s="204">
        <v>3</v>
      </c>
      <c r="O10" s="204">
        <v>3</v>
      </c>
      <c r="P10" s="169">
        <f>ROUND(SUM(D10:O10)/12,0)</f>
        <v>3</v>
      </c>
      <c r="Q10" s="164">
        <f t="shared" si="2"/>
        <v>36</v>
      </c>
      <c r="R10" s="173"/>
      <c r="V10" s="497" t="s">
        <v>182</v>
      </c>
      <c r="W10" s="153" t="s">
        <v>175</v>
      </c>
      <c r="X10" s="154">
        <v>2200</v>
      </c>
      <c r="AA10" s="155">
        <f t="shared" ref="AA10:AA14" si="7">AA9+10</f>
        <v>71</v>
      </c>
      <c r="AB10" s="156" t="s">
        <v>55</v>
      </c>
      <c r="AC10" s="157">
        <f t="shared" si="3"/>
        <v>80</v>
      </c>
      <c r="AD10" s="158">
        <f>X22</f>
        <v>1540</v>
      </c>
      <c r="AE10" s="155">
        <f t="shared" ref="AE10:AE14" si="8">AE9+10</f>
        <v>71</v>
      </c>
      <c r="AF10" s="156" t="s">
        <v>55</v>
      </c>
      <c r="AG10" s="157">
        <f t="shared" si="4"/>
        <v>80</v>
      </c>
      <c r="AH10" s="158">
        <f>X23</f>
        <v>1970</v>
      </c>
      <c r="AI10" s="155">
        <f t="shared" ref="AI10:AI14" si="9">AI9+10</f>
        <v>71</v>
      </c>
      <c r="AJ10" s="156" t="s">
        <v>55</v>
      </c>
      <c r="AK10" s="157">
        <f t="shared" si="5"/>
        <v>80</v>
      </c>
      <c r="AL10" s="158">
        <f>X24</f>
        <v>3370</v>
      </c>
      <c r="AM10" s="155">
        <f t="shared" ref="AM10:AM14" si="10">AM9+10</f>
        <v>71</v>
      </c>
      <c r="AN10" s="156" t="s">
        <v>55</v>
      </c>
      <c r="AO10" s="157">
        <f t="shared" si="6"/>
        <v>80</v>
      </c>
      <c r="AP10" s="159">
        <f>X25</f>
        <v>5650</v>
      </c>
    </row>
    <row r="11" spans="1:42" ht="33" customHeight="1">
      <c r="B11" s="501"/>
      <c r="C11" s="176" t="s">
        <v>183</v>
      </c>
      <c r="D11" s="204">
        <v>5</v>
      </c>
      <c r="E11" s="204">
        <v>5</v>
      </c>
      <c r="F11" s="204">
        <v>5</v>
      </c>
      <c r="G11" s="204">
        <v>5</v>
      </c>
      <c r="H11" s="204">
        <v>5</v>
      </c>
      <c r="I11" s="204">
        <v>5</v>
      </c>
      <c r="J11" s="204">
        <v>5</v>
      </c>
      <c r="K11" s="204">
        <v>5</v>
      </c>
      <c r="L11" s="204">
        <v>5</v>
      </c>
      <c r="M11" s="204">
        <v>5</v>
      </c>
      <c r="N11" s="204">
        <v>5</v>
      </c>
      <c r="O11" s="204">
        <v>5</v>
      </c>
      <c r="P11" s="169">
        <f>ROUND(SUM(D11:O11)/12,0)</f>
        <v>5</v>
      </c>
      <c r="Q11" s="164">
        <f t="shared" si="2"/>
        <v>60</v>
      </c>
      <c r="R11" s="173"/>
      <c r="V11" s="498"/>
      <c r="W11" s="166" t="s">
        <v>15</v>
      </c>
      <c r="X11" s="167">
        <v>2630</v>
      </c>
      <c r="AA11" s="155">
        <f t="shared" si="7"/>
        <v>81</v>
      </c>
      <c r="AB11" s="156" t="s">
        <v>55</v>
      </c>
      <c r="AC11" s="157">
        <f t="shared" si="3"/>
        <v>90</v>
      </c>
      <c r="AD11" s="158">
        <f>X26</f>
        <v>1420</v>
      </c>
      <c r="AE11" s="155">
        <f t="shared" si="8"/>
        <v>81</v>
      </c>
      <c r="AF11" s="156" t="s">
        <v>55</v>
      </c>
      <c r="AG11" s="157">
        <f t="shared" si="4"/>
        <v>90</v>
      </c>
      <c r="AH11" s="158">
        <f>X27</f>
        <v>1850</v>
      </c>
      <c r="AI11" s="155">
        <f t="shared" si="9"/>
        <v>81</v>
      </c>
      <c r="AJ11" s="156" t="s">
        <v>55</v>
      </c>
      <c r="AK11" s="157">
        <f t="shared" si="5"/>
        <v>90</v>
      </c>
      <c r="AL11" s="158">
        <f>X28</f>
        <v>3250</v>
      </c>
      <c r="AM11" s="155">
        <f t="shared" si="10"/>
        <v>81</v>
      </c>
      <c r="AN11" s="156" t="s">
        <v>55</v>
      </c>
      <c r="AO11" s="157">
        <f t="shared" si="6"/>
        <v>90</v>
      </c>
      <c r="AP11" s="159">
        <f>X29</f>
        <v>5530</v>
      </c>
    </row>
    <row r="12" spans="1:42" ht="33" customHeight="1">
      <c r="B12" s="501"/>
      <c r="C12" s="177" t="s">
        <v>184</v>
      </c>
      <c r="D12" s="204">
        <v>6</v>
      </c>
      <c r="E12" s="204">
        <v>6</v>
      </c>
      <c r="F12" s="204">
        <v>6</v>
      </c>
      <c r="G12" s="204">
        <v>6</v>
      </c>
      <c r="H12" s="204">
        <v>6</v>
      </c>
      <c r="I12" s="204">
        <v>6</v>
      </c>
      <c r="J12" s="204">
        <v>6</v>
      </c>
      <c r="K12" s="204">
        <v>6</v>
      </c>
      <c r="L12" s="204">
        <v>6</v>
      </c>
      <c r="M12" s="204">
        <v>6</v>
      </c>
      <c r="N12" s="204">
        <v>6</v>
      </c>
      <c r="O12" s="204">
        <v>6</v>
      </c>
      <c r="P12" s="169">
        <f>ROUND(SUM(D12:O12)/12,0)</f>
        <v>6</v>
      </c>
      <c r="Q12" s="164">
        <f t="shared" si="2"/>
        <v>72</v>
      </c>
      <c r="R12" s="178"/>
      <c r="V12" s="498"/>
      <c r="W12" s="166" t="s">
        <v>179</v>
      </c>
      <c r="X12" s="167">
        <v>4020</v>
      </c>
      <c r="AA12" s="155">
        <f t="shared" si="7"/>
        <v>91</v>
      </c>
      <c r="AB12" s="156" t="s">
        <v>55</v>
      </c>
      <c r="AC12" s="157">
        <f t="shared" si="3"/>
        <v>100</v>
      </c>
      <c r="AD12" s="158">
        <f>X30</f>
        <v>1290</v>
      </c>
      <c r="AE12" s="155">
        <f t="shared" si="8"/>
        <v>91</v>
      </c>
      <c r="AF12" s="156" t="s">
        <v>55</v>
      </c>
      <c r="AG12" s="157">
        <f t="shared" si="4"/>
        <v>100</v>
      </c>
      <c r="AH12" s="158">
        <f>X31</f>
        <v>1720</v>
      </c>
      <c r="AI12" s="155">
        <f t="shared" si="9"/>
        <v>91</v>
      </c>
      <c r="AJ12" s="156" t="s">
        <v>55</v>
      </c>
      <c r="AK12" s="157">
        <f t="shared" si="5"/>
        <v>100</v>
      </c>
      <c r="AL12" s="158">
        <f>X32</f>
        <v>3110</v>
      </c>
      <c r="AM12" s="155">
        <f t="shared" si="10"/>
        <v>91</v>
      </c>
      <c r="AN12" s="156" t="s">
        <v>55</v>
      </c>
      <c r="AO12" s="157">
        <f t="shared" si="6"/>
        <v>100</v>
      </c>
      <c r="AP12" s="159">
        <f>X33</f>
        <v>5390</v>
      </c>
    </row>
    <row r="13" spans="1:42" ht="38.25" customHeight="1">
      <c r="B13" s="518"/>
      <c r="C13" s="198" t="s">
        <v>84</v>
      </c>
      <c r="D13" s="519"/>
      <c r="E13" s="520"/>
      <c r="F13" s="520"/>
      <c r="G13" s="520"/>
      <c r="H13" s="520"/>
      <c r="I13" s="520"/>
      <c r="J13" s="520"/>
      <c r="K13" s="520"/>
      <c r="L13" s="520"/>
      <c r="M13" s="520"/>
      <c r="N13" s="520"/>
      <c r="O13" s="521"/>
      <c r="P13" s="199">
        <f>SUM(P8:P12)</f>
        <v>29</v>
      </c>
      <c r="Q13" s="200">
        <f t="shared" ref="Q13" si="11">++SUM(Q8:Q12)</f>
        <v>348</v>
      </c>
      <c r="R13" s="201"/>
      <c r="V13" s="499"/>
      <c r="W13" s="174" t="s">
        <v>180</v>
      </c>
      <c r="X13" s="175">
        <v>6300</v>
      </c>
      <c r="AA13" s="155">
        <f t="shared" si="7"/>
        <v>101</v>
      </c>
      <c r="AB13" s="156" t="s">
        <v>55</v>
      </c>
      <c r="AC13" s="157">
        <f t="shared" si="3"/>
        <v>110</v>
      </c>
      <c r="AD13" s="158">
        <f>X34</f>
        <v>1210</v>
      </c>
      <c r="AE13" s="155">
        <f t="shared" si="8"/>
        <v>101</v>
      </c>
      <c r="AF13" s="156" t="s">
        <v>55</v>
      </c>
      <c r="AG13" s="157">
        <f t="shared" si="4"/>
        <v>110</v>
      </c>
      <c r="AH13" s="158">
        <f>X35</f>
        <v>1640</v>
      </c>
      <c r="AI13" s="155">
        <f t="shared" si="9"/>
        <v>101</v>
      </c>
      <c r="AJ13" s="156" t="s">
        <v>55</v>
      </c>
      <c r="AK13" s="157">
        <f t="shared" si="5"/>
        <v>110</v>
      </c>
      <c r="AL13" s="158">
        <f>X36</f>
        <v>3040</v>
      </c>
      <c r="AM13" s="155">
        <f t="shared" si="10"/>
        <v>101</v>
      </c>
      <c r="AN13" s="156" t="s">
        <v>55</v>
      </c>
      <c r="AO13" s="157">
        <f t="shared" si="6"/>
        <v>110</v>
      </c>
      <c r="AP13" s="159">
        <f>X37</f>
        <v>5320</v>
      </c>
    </row>
    <row r="14" spans="1:42" ht="33" customHeight="1">
      <c r="B14" s="500" t="s">
        <v>185</v>
      </c>
      <c r="C14" s="168" t="s">
        <v>178</v>
      </c>
      <c r="D14" s="503"/>
      <c r="E14" s="504"/>
      <c r="F14" s="504"/>
      <c r="G14" s="504"/>
      <c r="H14" s="504"/>
      <c r="I14" s="504"/>
      <c r="J14" s="504"/>
      <c r="K14" s="504"/>
      <c r="L14" s="504"/>
      <c r="M14" s="504"/>
      <c r="N14" s="504"/>
      <c r="O14" s="505"/>
      <c r="P14" s="179">
        <f>IFERROR((VLOOKUP(P7,$AA$6:$AD$14,4,1)), "0")</f>
        <v>4240</v>
      </c>
      <c r="Q14" s="180"/>
      <c r="R14" s="181"/>
      <c r="V14" s="497" t="s">
        <v>186</v>
      </c>
      <c r="W14" s="153" t="s">
        <v>175</v>
      </c>
      <c r="X14" s="154">
        <v>1910</v>
      </c>
      <c r="AA14" s="155">
        <f t="shared" si="7"/>
        <v>111</v>
      </c>
      <c r="AB14" s="156" t="s">
        <v>55</v>
      </c>
      <c r="AC14" s="157">
        <f t="shared" si="3"/>
        <v>120</v>
      </c>
      <c r="AD14" s="158">
        <f>X38</f>
        <v>1150</v>
      </c>
      <c r="AE14" s="155">
        <f t="shared" si="8"/>
        <v>111</v>
      </c>
      <c r="AF14" s="156" t="s">
        <v>55</v>
      </c>
      <c r="AG14" s="157">
        <f t="shared" si="4"/>
        <v>120</v>
      </c>
      <c r="AH14" s="158">
        <f>X39</f>
        <v>1580</v>
      </c>
      <c r="AI14" s="155">
        <f t="shared" si="9"/>
        <v>111</v>
      </c>
      <c r="AJ14" s="156" t="s">
        <v>55</v>
      </c>
      <c r="AK14" s="157">
        <f t="shared" si="5"/>
        <v>120</v>
      </c>
      <c r="AL14" s="158">
        <f>X40</f>
        <v>2970</v>
      </c>
      <c r="AM14" s="155">
        <f t="shared" si="10"/>
        <v>111</v>
      </c>
      <c r="AN14" s="156" t="s">
        <v>55</v>
      </c>
      <c r="AO14" s="157">
        <f t="shared" si="6"/>
        <v>120</v>
      </c>
      <c r="AP14" s="159">
        <f>X41</f>
        <v>5250</v>
      </c>
    </row>
    <row r="15" spans="1:42" ht="33" customHeight="1">
      <c r="B15" s="501"/>
      <c r="C15" s="172" t="s">
        <v>187</v>
      </c>
      <c r="D15" s="506"/>
      <c r="E15" s="507"/>
      <c r="F15" s="507"/>
      <c r="G15" s="507"/>
      <c r="H15" s="507"/>
      <c r="I15" s="507"/>
      <c r="J15" s="507"/>
      <c r="K15" s="507"/>
      <c r="L15" s="507"/>
      <c r="M15" s="507"/>
      <c r="N15" s="507"/>
      <c r="O15" s="508"/>
      <c r="P15" s="179">
        <f>IFERROR((VLOOKUP(P7,$AE$6:$AH$14,4,1)), "0")</f>
        <v>4670</v>
      </c>
      <c r="Q15" s="180"/>
      <c r="R15" s="182"/>
      <c r="V15" s="498"/>
      <c r="W15" s="166" t="s">
        <v>15</v>
      </c>
      <c r="X15" s="167">
        <v>2340</v>
      </c>
    </row>
    <row r="16" spans="1:42" ht="33" customHeight="1">
      <c r="B16" s="501"/>
      <c r="C16" s="172" t="s">
        <v>188</v>
      </c>
      <c r="D16" s="506"/>
      <c r="E16" s="507"/>
      <c r="F16" s="507"/>
      <c r="G16" s="507"/>
      <c r="H16" s="507"/>
      <c r="I16" s="507"/>
      <c r="J16" s="507"/>
      <c r="K16" s="507"/>
      <c r="L16" s="507"/>
      <c r="M16" s="507"/>
      <c r="N16" s="507"/>
      <c r="O16" s="508"/>
      <c r="P16" s="179">
        <f>IFERROR((VLOOKUP(P7,$AI$6:$AL$14,4,1)), "0")</f>
        <v>6070</v>
      </c>
      <c r="Q16" s="180"/>
      <c r="R16" s="182"/>
      <c r="V16" s="498"/>
      <c r="W16" s="166" t="s">
        <v>179</v>
      </c>
      <c r="X16" s="167">
        <v>3730</v>
      </c>
    </row>
    <row r="17" spans="2:42" ht="33" customHeight="1">
      <c r="B17" s="501"/>
      <c r="C17" s="176" t="s">
        <v>183</v>
      </c>
      <c r="D17" s="506"/>
      <c r="E17" s="507"/>
      <c r="F17" s="507"/>
      <c r="G17" s="507"/>
      <c r="H17" s="507"/>
      <c r="I17" s="507"/>
      <c r="J17" s="507"/>
      <c r="K17" s="507"/>
      <c r="L17" s="507"/>
      <c r="M17" s="507"/>
      <c r="N17" s="507"/>
      <c r="O17" s="508"/>
      <c r="P17" s="179">
        <f>IFERROR((VLOOKUP(P7,$AI$6:$AL$14,4,1)), "0")</f>
        <v>6070</v>
      </c>
      <c r="Q17" s="183"/>
      <c r="R17" s="182"/>
      <c r="V17" s="499"/>
      <c r="W17" s="174" t="s">
        <v>180</v>
      </c>
      <c r="X17" s="175">
        <v>6010</v>
      </c>
    </row>
    <row r="18" spans="2:42" ht="33" customHeight="1" thickBot="1">
      <c r="B18" s="502"/>
      <c r="C18" s="184" t="s">
        <v>189</v>
      </c>
      <c r="D18" s="509"/>
      <c r="E18" s="510"/>
      <c r="F18" s="510"/>
      <c r="G18" s="510"/>
      <c r="H18" s="510"/>
      <c r="I18" s="510"/>
      <c r="J18" s="510"/>
      <c r="K18" s="510"/>
      <c r="L18" s="510"/>
      <c r="M18" s="510"/>
      <c r="N18" s="510"/>
      <c r="O18" s="511"/>
      <c r="P18" s="185">
        <f>IFERROR((VLOOKUP(P7,$AM$6:$AP$14,4,1)), "0")</f>
        <v>8350</v>
      </c>
      <c r="Q18" s="183"/>
      <c r="R18" s="186"/>
      <c r="V18" s="497" t="s">
        <v>190</v>
      </c>
      <c r="W18" s="153" t="s">
        <v>175</v>
      </c>
      <c r="X18" s="154">
        <v>1700</v>
      </c>
    </row>
    <row r="19" spans="2:42" ht="33" customHeight="1" thickTop="1">
      <c r="B19" s="501" t="s">
        <v>191</v>
      </c>
      <c r="C19" s="187" t="s">
        <v>178</v>
      </c>
      <c r="D19" s="503"/>
      <c r="E19" s="504"/>
      <c r="F19" s="504"/>
      <c r="G19" s="504"/>
      <c r="H19" s="504"/>
      <c r="I19" s="504"/>
      <c r="J19" s="504"/>
      <c r="K19" s="504"/>
      <c r="L19" s="504"/>
      <c r="M19" s="504"/>
      <c r="N19" s="504"/>
      <c r="O19" s="505"/>
      <c r="P19" s="179">
        <f>P8*P14*12</f>
        <v>508800</v>
      </c>
      <c r="Q19" s="180"/>
      <c r="R19" s="188">
        <f>P19</f>
        <v>508800</v>
      </c>
      <c r="V19" s="498"/>
      <c r="W19" s="166" t="s">
        <v>15</v>
      </c>
      <c r="X19" s="167">
        <v>2130</v>
      </c>
    </row>
    <row r="20" spans="2:42" ht="33" customHeight="1">
      <c r="B20" s="501"/>
      <c r="C20" s="189" t="s">
        <v>187</v>
      </c>
      <c r="D20" s="506"/>
      <c r="E20" s="507"/>
      <c r="F20" s="507"/>
      <c r="G20" s="507"/>
      <c r="H20" s="507"/>
      <c r="I20" s="507"/>
      <c r="J20" s="507"/>
      <c r="K20" s="507"/>
      <c r="L20" s="507"/>
      <c r="M20" s="507"/>
      <c r="N20" s="507"/>
      <c r="O20" s="508"/>
      <c r="P20" s="179">
        <f t="shared" ref="P20:P23" si="12">P9*P15*12</f>
        <v>280200</v>
      </c>
      <c r="Q20" s="180"/>
      <c r="R20" s="190">
        <f>P20</f>
        <v>280200</v>
      </c>
      <c r="V20" s="498"/>
      <c r="W20" s="166" t="s">
        <v>179</v>
      </c>
      <c r="X20" s="167">
        <v>3520</v>
      </c>
    </row>
    <row r="21" spans="2:42" ht="33" customHeight="1">
      <c r="B21" s="501"/>
      <c r="C21" s="189" t="s">
        <v>188</v>
      </c>
      <c r="D21" s="506"/>
      <c r="E21" s="507"/>
      <c r="F21" s="507"/>
      <c r="G21" s="507"/>
      <c r="H21" s="507"/>
      <c r="I21" s="507"/>
      <c r="J21" s="507"/>
      <c r="K21" s="507"/>
      <c r="L21" s="507"/>
      <c r="M21" s="507"/>
      <c r="N21" s="507"/>
      <c r="O21" s="508"/>
      <c r="P21" s="179">
        <f t="shared" si="12"/>
        <v>218520</v>
      </c>
      <c r="Q21" s="180"/>
      <c r="R21" s="190">
        <f>P21</f>
        <v>218520</v>
      </c>
      <c r="V21" s="196"/>
      <c r="W21" s="174" t="s">
        <v>180</v>
      </c>
      <c r="X21" s="175">
        <v>5800</v>
      </c>
    </row>
    <row r="22" spans="2:42" ht="33" customHeight="1">
      <c r="B22" s="501"/>
      <c r="C22" s="191" t="s">
        <v>183</v>
      </c>
      <c r="D22" s="506"/>
      <c r="E22" s="507"/>
      <c r="F22" s="507"/>
      <c r="G22" s="507"/>
      <c r="H22" s="507"/>
      <c r="I22" s="507"/>
      <c r="J22" s="507"/>
      <c r="K22" s="507"/>
      <c r="L22" s="507"/>
      <c r="M22" s="507"/>
      <c r="N22" s="507"/>
      <c r="O22" s="508"/>
      <c r="P22" s="179">
        <f t="shared" si="12"/>
        <v>364200</v>
      </c>
      <c r="Q22" s="183"/>
      <c r="R22" s="190">
        <f>P22</f>
        <v>364200</v>
      </c>
      <c r="V22" s="497" t="s">
        <v>192</v>
      </c>
      <c r="W22" s="153" t="s">
        <v>175</v>
      </c>
      <c r="X22" s="154">
        <v>1540</v>
      </c>
    </row>
    <row r="23" spans="2:42" ht="33" customHeight="1" thickBot="1">
      <c r="B23" s="501"/>
      <c r="C23" s="192" t="s">
        <v>189</v>
      </c>
      <c r="D23" s="509"/>
      <c r="E23" s="510"/>
      <c r="F23" s="510"/>
      <c r="G23" s="510"/>
      <c r="H23" s="510"/>
      <c r="I23" s="510"/>
      <c r="J23" s="510"/>
      <c r="K23" s="510"/>
      <c r="L23" s="510"/>
      <c r="M23" s="510"/>
      <c r="N23" s="510"/>
      <c r="O23" s="511"/>
      <c r="P23" s="179">
        <f t="shared" si="12"/>
        <v>601200</v>
      </c>
      <c r="Q23" s="183"/>
      <c r="R23" s="193">
        <f>P23</f>
        <v>601200</v>
      </c>
      <c r="V23" s="498"/>
      <c r="W23" s="166" t="s">
        <v>15</v>
      </c>
      <c r="X23" s="167">
        <v>1970</v>
      </c>
    </row>
    <row r="24" spans="2:42" s="136" customFormat="1" ht="38.25" customHeight="1" thickBot="1">
      <c r="B24" s="512" t="s">
        <v>193</v>
      </c>
      <c r="C24" s="513"/>
      <c r="D24" s="514"/>
      <c r="E24" s="515"/>
      <c r="F24" s="515"/>
      <c r="G24" s="515"/>
      <c r="H24" s="515"/>
      <c r="I24" s="515"/>
      <c r="J24" s="515"/>
      <c r="K24" s="515"/>
      <c r="L24" s="515"/>
      <c r="M24" s="515"/>
      <c r="N24" s="515"/>
      <c r="O24" s="516"/>
      <c r="P24" s="344">
        <f>R24/12</f>
        <v>164410</v>
      </c>
      <c r="Q24" s="202"/>
      <c r="R24" s="203">
        <f>SUM(R19:R23)</f>
        <v>1972920</v>
      </c>
      <c r="V24" s="498"/>
      <c r="W24" s="166" t="s">
        <v>179</v>
      </c>
      <c r="X24" s="167">
        <v>3370</v>
      </c>
      <c r="Y24" s="129"/>
      <c r="Z24" s="126"/>
      <c r="AA24" s="128"/>
      <c r="AB24" s="128"/>
      <c r="AC24" s="128"/>
      <c r="AD24" s="129"/>
      <c r="AE24" s="128"/>
      <c r="AF24" s="128"/>
      <c r="AG24" s="128"/>
      <c r="AH24" s="129"/>
      <c r="AI24" s="128"/>
      <c r="AJ24" s="128"/>
      <c r="AK24" s="128"/>
      <c r="AL24" s="129"/>
      <c r="AM24" s="128"/>
      <c r="AN24" s="128"/>
      <c r="AO24" s="128"/>
      <c r="AP24" s="129"/>
    </row>
    <row r="25" spans="2:42" ht="24.75" customHeight="1" thickTop="1">
      <c r="R25" s="195"/>
      <c r="V25" s="499"/>
      <c r="W25" s="174" t="s">
        <v>180</v>
      </c>
      <c r="X25" s="175">
        <v>5650</v>
      </c>
    </row>
    <row r="26" spans="2:42" ht="24.75" customHeight="1">
      <c r="V26" s="497" t="s">
        <v>194</v>
      </c>
      <c r="W26" s="153" t="s">
        <v>175</v>
      </c>
      <c r="X26" s="154">
        <v>1420</v>
      </c>
    </row>
    <row r="27" spans="2:42" ht="24.75" customHeight="1">
      <c r="V27" s="498"/>
      <c r="W27" s="166" t="s">
        <v>15</v>
      </c>
      <c r="X27" s="167">
        <v>1850</v>
      </c>
    </row>
    <row r="28" spans="2:42" ht="24.75" customHeight="1">
      <c r="V28" s="498"/>
      <c r="W28" s="166" t="s">
        <v>179</v>
      </c>
      <c r="X28" s="205">
        <v>3250</v>
      </c>
    </row>
    <row r="29" spans="2:42" ht="24.75" customHeight="1">
      <c r="V29" s="499"/>
      <c r="W29" s="174" t="s">
        <v>180</v>
      </c>
      <c r="X29" s="206">
        <v>5530</v>
      </c>
    </row>
    <row r="30" spans="2:42" ht="24.75" customHeight="1">
      <c r="V30" s="497" t="s">
        <v>195</v>
      </c>
      <c r="W30" s="153" t="s">
        <v>175</v>
      </c>
      <c r="X30" s="207">
        <v>1290</v>
      </c>
    </row>
    <row r="31" spans="2:42" ht="24.75" customHeight="1">
      <c r="V31" s="498"/>
      <c r="W31" s="166" t="s">
        <v>15</v>
      </c>
      <c r="X31" s="205">
        <v>1720</v>
      </c>
    </row>
    <row r="32" spans="2:42" ht="24.75" customHeight="1">
      <c r="V32" s="498"/>
      <c r="W32" s="166" t="s">
        <v>179</v>
      </c>
      <c r="X32" s="205">
        <v>3110</v>
      </c>
    </row>
    <row r="33" spans="22:24" ht="24.75" customHeight="1">
      <c r="V33" s="499"/>
      <c r="W33" s="174" t="s">
        <v>180</v>
      </c>
      <c r="X33" s="206">
        <v>5390</v>
      </c>
    </row>
    <row r="34" spans="22:24" ht="24.75" customHeight="1">
      <c r="V34" s="497" t="s">
        <v>196</v>
      </c>
      <c r="W34" s="153" t="s">
        <v>175</v>
      </c>
      <c r="X34" s="207">
        <v>1210</v>
      </c>
    </row>
    <row r="35" spans="22:24" ht="24.75" customHeight="1">
      <c r="V35" s="498"/>
      <c r="W35" s="166" t="s">
        <v>15</v>
      </c>
      <c r="X35" s="205">
        <v>1640</v>
      </c>
    </row>
    <row r="36" spans="22:24" ht="24.75" customHeight="1">
      <c r="V36" s="498"/>
      <c r="W36" s="166" t="s">
        <v>179</v>
      </c>
      <c r="X36" s="205">
        <v>3040</v>
      </c>
    </row>
    <row r="37" spans="22:24" ht="24.75" customHeight="1">
      <c r="V37" s="499"/>
      <c r="W37" s="174" t="s">
        <v>180</v>
      </c>
      <c r="X37" s="206">
        <v>5320</v>
      </c>
    </row>
    <row r="38" spans="22:24" ht="37.5" customHeight="1">
      <c r="V38" s="497" t="s">
        <v>197</v>
      </c>
      <c r="W38" s="153" t="s">
        <v>175</v>
      </c>
      <c r="X38" s="154">
        <v>1150</v>
      </c>
    </row>
    <row r="39" spans="22:24" ht="37.5" customHeight="1">
      <c r="V39" s="498"/>
      <c r="W39" s="166" t="s">
        <v>15</v>
      </c>
      <c r="X39" s="167">
        <v>1580</v>
      </c>
    </row>
    <row r="40" spans="22:24" ht="37.5" customHeight="1">
      <c r="V40" s="498"/>
      <c r="W40" s="166" t="s">
        <v>179</v>
      </c>
      <c r="X40" s="167">
        <v>2970</v>
      </c>
    </row>
    <row r="41" spans="22:24" ht="37.5" customHeight="1">
      <c r="V41" s="499"/>
      <c r="W41" s="174" t="s">
        <v>180</v>
      </c>
      <c r="X41" s="175">
        <v>5250</v>
      </c>
    </row>
  </sheetData>
  <mergeCells count="26">
    <mergeCell ref="V26:V29"/>
    <mergeCell ref="V30:V33"/>
    <mergeCell ref="V34:V37"/>
    <mergeCell ref="V38:V41"/>
    <mergeCell ref="B14:B18"/>
    <mergeCell ref="D14:O18"/>
    <mergeCell ref="V14:V17"/>
    <mergeCell ref="V18:V20"/>
    <mergeCell ref="B19:B23"/>
    <mergeCell ref="D19:O23"/>
    <mergeCell ref="V22:V25"/>
    <mergeCell ref="B24:C24"/>
    <mergeCell ref="D24:O24"/>
    <mergeCell ref="AE5:AG5"/>
    <mergeCell ref="AI5:AK5"/>
    <mergeCell ref="AM5:AO5"/>
    <mergeCell ref="V6:V9"/>
    <mergeCell ref="B8:B13"/>
    <mergeCell ref="V10:V13"/>
    <mergeCell ref="D13:O13"/>
    <mergeCell ref="AA5:AC5"/>
    <mergeCell ref="B2:R2"/>
    <mergeCell ref="P3:R3"/>
    <mergeCell ref="C5:C6"/>
    <mergeCell ref="D5:Q5"/>
    <mergeCell ref="R5:R6"/>
  </mergeCells>
  <phoneticPr fontId="4"/>
  <dataValidations count="1">
    <dataValidation type="list" allowBlank="1" showInputMessage="1" showErrorMessage="1" sqref="WVM983012:WVP983031 JA65508:JD65527 SW65508:SZ65527 ACS65508:ACV65527 AMO65508:AMR65527 AWK65508:AWN65527 BGG65508:BGJ65527 BQC65508:BQF65527 BZY65508:CAB65527 CJU65508:CJX65527 CTQ65508:CTT65527 DDM65508:DDP65527 DNI65508:DNL65527 DXE65508:DXH65527 EHA65508:EHD65527 EQW65508:EQZ65527 FAS65508:FAV65527 FKO65508:FKR65527 FUK65508:FUN65527 GEG65508:GEJ65527 GOC65508:GOF65527 GXY65508:GYB65527 HHU65508:HHX65527 HRQ65508:HRT65527 IBM65508:IBP65527 ILI65508:ILL65527 IVE65508:IVH65527 JFA65508:JFD65527 JOW65508:JOZ65527 JYS65508:JYV65527 KIO65508:KIR65527 KSK65508:KSN65527 LCG65508:LCJ65527 LMC65508:LMF65527 LVY65508:LWB65527 MFU65508:MFX65527 MPQ65508:MPT65527 MZM65508:MZP65527 NJI65508:NJL65527 NTE65508:NTH65527 ODA65508:ODD65527 OMW65508:OMZ65527 OWS65508:OWV65527 PGO65508:PGR65527 PQK65508:PQN65527 QAG65508:QAJ65527 QKC65508:QKF65527 QTY65508:QUB65527 RDU65508:RDX65527 RNQ65508:RNT65527 RXM65508:RXP65527 SHI65508:SHL65527 SRE65508:SRH65527 TBA65508:TBD65527 TKW65508:TKZ65527 TUS65508:TUV65527 UEO65508:UER65527 UOK65508:UON65527 UYG65508:UYJ65527 VIC65508:VIF65527 VRY65508:VSB65527 WBU65508:WBX65527 WLQ65508:WLT65527 WVM65508:WVP65527 JA131044:JD131063 SW131044:SZ131063 ACS131044:ACV131063 AMO131044:AMR131063 AWK131044:AWN131063 BGG131044:BGJ131063 BQC131044:BQF131063 BZY131044:CAB131063 CJU131044:CJX131063 CTQ131044:CTT131063 DDM131044:DDP131063 DNI131044:DNL131063 DXE131044:DXH131063 EHA131044:EHD131063 EQW131044:EQZ131063 FAS131044:FAV131063 FKO131044:FKR131063 FUK131044:FUN131063 GEG131044:GEJ131063 GOC131044:GOF131063 GXY131044:GYB131063 HHU131044:HHX131063 HRQ131044:HRT131063 IBM131044:IBP131063 ILI131044:ILL131063 IVE131044:IVH131063 JFA131044:JFD131063 JOW131044:JOZ131063 JYS131044:JYV131063 KIO131044:KIR131063 KSK131044:KSN131063 LCG131044:LCJ131063 LMC131044:LMF131063 LVY131044:LWB131063 MFU131044:MFX131063 MPQ131044:MPT131063 MZM131044:MZP131063 NJI131044:NJL131063 NTE131044:NTH131063 ODA131044:ODD131063 OMW131044:OMZ131063 OWS131044:OWV131063 PGO131044:PGR131063 PQK131044:PQN131063 QAG131044:QAJ131063 QKC131044:QKF131063 QTY131044:QUB131063 RDU131044:RDX131063 RNQ131044:RNT131063 RXM131044:RXP131063 SHI131044:SHL131063 SRE131044:SRH131063 TBA131044:TBD131063 TKW131044:TKZ131063 TUS131044:TUV131063 UEO131044:UER131063 UOK131044:UON131063 UYG131044:UYJ131063 VIC131044:VIF131063 VRY131044:VSB131063 WBU131044:WBX131063 WLQ131044:WLT131063 WVM131044:WVP131063 JA196580:JD196599 SW196580:SZ196599 ACS196580:ACV196599 AMO196580:AMR196599 AWK196580:AWN196599 BGG196580:BGJ196599 BQC196580:BQF196599 BZY196580:CAB196599 CJU196580:CJX196599 CTQ196580:CTT196599 DDM196580:DDP196599 DNI196580:DNL196599 DXE196580:DXH196599 EHA196580:EHD196599 EQW196580:EQZ196599 FAS196580:FAV196599 FKO196580:FKR196599 FUK196580:FUN196599 GEG196580:GEJ196599 GOC196580:GOF196599 GXY196580:GYB196599 HHU196580:HHX196599 HRQ196580:HRT196599 IBM196580:IBP196599 ILI196580:ILL196599 IVE196580:IVH196599 JFA196580:JFD196599 JOW196580:JOZ196599 JYS196580:JYV196599 KIO196580:KIR196599 KSK196580:KSN196599 LCG196580:LCJ196599 LMC196580:LMF196599 LVY196580:LWB196599 MFU196580:MFX196599 MPQ196580:MPT196599 MZM196580:MZP196599 NJI196580:NJL196599 NTE196580:NTH196599 ODA196580:ODD196599 OMW196580:OMZ196599 OWS196580:OWV196599 PGO196580:PGR196599 PQK196580:PQN196599 QAG196580:QAJ196599 QKC196580:QKF196599 QTY196580:QUB196599 RDU196580:RDX196599 RNQ196580:RNT196599 RXM196580:RXP196599 SHI196580:SHL196599 SRE196580:SRH196599 TBA196580:TBD196599 TKW196580:TKZ196599 TUS196580:TUV196599 UEO196580:UER196599 UOK196580:UON196599 UYG196580:UYJ196599 VIC196580:VIF196599 VRY196580:VSB196599 WBU196580:WBX196599 WLQ196580:WLT196599 WVM196580:WVP196599 JA262116:JD262135 SW262116:SZ262135 ACS262116:ACV262135 AMO262116:AMR262135 AWK262116:AWN262135 BGG262116:BGJ262135 BQC262116:BQF262135 BZY262116:CAB262135 CJU262116:CJX262135 CTQ262116:CTT262135 DDM262116:DDP262135 DNI262116:DNL262135 DXE262116:DXH262135 EHA262116:EHD262135 EQW262116:EQZ262135 FAS262116:FAV262135 FKO262116:FKR262135 FUK262116:FUN262135 GEG262116:GEJ262135 GOC262116:GOF262135 GXY262116:GYB262135 HHU262116:HHX262135 HRQ262116:HRT262135 IBM262116:IBP262135 ILI262116:ILL262135 IVE262116:IVH262135 JFA262116:JFD262135 JOW262116:JOZ262135 JYS262116:JYV262135 KIO262116:KIR262135 KSK262116:KSN262135 LCG262116:LCJ262135 LMC262116:LMF262135 LVY262116:LWB262135 MFU262116:MFX262135 MPQ262116:MPT262135 MZM262116:MZP262135 NJI262116:NJL262135 NTE262116:NTH262135 ODA262116:ODD262135 OMW262116:OMZ262135 OWS262116:OWV262135 PGO262116:PGR262135 PQK262116:PQN262135 QAG262116:QAJ262135 QKC262116:QKF262135 QTY262116:QUB262135 RDU262116:RDX262135 RNQ262116:RNT262135 RXM262116:RXP262135 SHI262116:SHL262135 SRE262116:SRH262135 TBA262116:TBD262135 TKW262116:TKZ262135 TUS262116:TUV262135 UEO262116:UER262135 UOK262116:UON262135 UYG262116:UYJ262135 VIC262116:VIF262135 VRY262116:VSB262135 WBU262116:WBX262135 WLQ262116:WLT262135 WVM262116:WVP262135 JA327652:JD327671 SW327652:SZ327671 ACS327652:ACV327671 AMO327652:AMR327671 AWK327652:AWN327671 BGG327652:BGJ327671 BQC327652:BQF327671 BZY327652:CAB327671 CJU327652:CJX327671 CTQ327652:CTT327671 DDM327652:DDP327671 DNI327652:DNL327671 DXE327652:DXH327671 EHA327652:EHD327671 EQW327652:EQZ327671 FAS327652:FAV327671 FKO327652:FKR327671 FUK327652:FUN327671 GEG327652:GEJ327671 GOC327652:GOF327671 GXY327652:GYB327671 HHU327652:HHX327671 HRQ327652:HRT327671 IBM327652:IBP327671 ILI327652:ILL327671 IVE327652:IVH327671 JFA327652:JFD327671 JOW327652:JOZ327671 JYS327652:JYV327671 KIO327652:KIR327671 KSK327652:KSN327671 LCG327652:LCJ327671 LMC327652:LMF327671 LVY327652:LWB327671 MFU327652:MFX327671 MPQ327652:MPT327671 MZM327652:MZP327671 NJI327652:NJL327671 NTE327652:NTH327671 ODA327652:ODD327671 OMW327652:OMZ327671 OWS327652:OWV327671 PGO327652:PGR327671 PQK327652:PQN327671 QAG327652:QAJ327671 QKC327652:QKF327671 QTY327652:QUB327671 RDU327652:RDX327671 RNQ327652:RNT327671 RXM327652:RXP327671 SHI327652:SHL327671 SRE327652:SRH327671 TBA327652:TBD327671 TKW327652:TKZ327671 TUS327652:TUV327671 UEO327652:UER327671 UOK327652:UON327671 UYG327652:UYJ327671 VIC327652:VIF327671 VRY327652:VSB327671 WBU327652:WBX327671 WLQ327652:WLT327671 WVM327652:WVP327671 JA393188:JD393207 SW393188:SZ393207 ACS393188:ACV393207 AMO393188:AMR393207 AWK393188:AWN393207 BGG393188:BGJ393207 BQC393188:BQF393207 BZY393188:CAB393207 CJU393188:CJX393207 CTQ393188:CTT393207 DDM393188:DDP393207 DNI393188:DNL393207 DXE393188:DXH393207 EHA393188:EHD393207 EQW393188:EQZ393207 FAS393188:FAV393207 FKO393188:FKR393207 FUK393188:FUN393207 GEG393188:GEJ393207 GOC393188:GOF393207 GXY393188:GYB393207 HHU393188:HHX393207 HRQ393188:HRT393207 IBM393188:IBP393207 ILI393188:ILL393207 IVE393188:IVH393207 JFA393188:JFD393207 JOW393188:JOZ393207 JYS393188:JYV393207 KIO393188:KIR393207 KSK393188:KSN393207 LCG393188:LCJ393207 LMC393188:LMF393207 LVY393188:LWB393207 MFU393188:MFX393207 MPQ393188:MPT393207 MZM393188:MZP393207 NJI393188:NJL393207 NTE393188:NTH393207 ODA393188:ODD393207 OMW393188:OMZ393207 OWS393188:OWV393207 PGO393188:PGR393207 PQK393188:PQN393207 QAG393188:QAJ393207 QKC393188:QKF393207 QTY393188:QUB393207 RDU393188:RDX393207 RNQ393188:RNT393207 RXM393188:RXP393207 SHI393188:SHL393207 SRE393188:SRH393207 TBA393188:TBD393207 TKW393188:TKZ393207 TUS393188:TUV393207 UEO393188:UER393207 UOK393188:UON393207 UYG393188:UYJ393207 VIC393188:VIF393207 VRY393188:VSB393207 WBU393188:WBX393207 WLQ393188:WLT393207 WVM393188:WVP393207 JA458724:JD458743 SW458724:SZ458743 ACS458724:ACV458743 AMO458724:AMR458743 AWK458724:AWN458743 BGG458724:BGJ458743 BQC458724:BQF458743 BZY458724:CAB458743 CJU458724:CJX458743 CTQ458724:CTT458743 DDM458724:DDP458743 DNI458724:DNL458743 DXE458724:DXH458743 EHA458724:EHD458743 EQW458724:EQZ458743 FAS458724:FAV458743 FKO458724:FKR458743 FUK458724:FUN458743 GEG458724:GEJ458743 GOC458724:GOF458743 GXY458724:GYB458743 HHU458724:HHX458743 HRQ458724:HRT458743 IBM458724:IBP458743 ILI458724:ILL458743 IVE458724:IVH458743 JFA458724:JFD458743 JOW458724:JOZ458743 JYS458724:JYV458743 KIO458724:KIR458743 KSK458724:KSN458743 LCG458724:LCJ458743 LMC458724:LMF458743 LVY458724:LWB458743 MFU458724:MFX458743 MPQ458724:MPT458743 MZM458724:MZP458743 NJI458724:NJL458743 NTE458724:NTH458743 ODA458724:ODD458743 OMW458724:OMZ458743 OWS458724:OWV458743 PGO458724:PGR458743 PQK458724:PQN458743 QAG458724:QAJ458743 QKC458724:QKF458743 QTY458724:QUB458743 RDU458724:RDX458743 RNQ458724:RNT458743 RXM458724:RXP458743 SHI458724:SHL458743 SRE458724:SRH458743 TBA458724:TBD458743 TKW458724:TKZ458743 TUS458724:TUV458743 UEO458724:UER458743 UOK458724:UON458743 UYG458724:UYJ458743 VIC458724:VIF458743 VRY458724:VSB458743 WBU458724:WBX458743 WLQ458724:WLT458743 WVM458724:WVP458743 JA524260:JD524279 SW524260:SZ524279 ACS524260:ACV524279 AMO524260:AMR524279 AWK524260:AWN524279 BGG524260:BGJ524279 BQC524260:BQF524279 BZY524260:CAB524279 CJU524260:CJX524279 CTQ524260:CTT524279 DDM524260:DDP524279 DNI524260:DNL524279 DXE524260:DXH524279 EHA524260:EHD524279 EQW524260:EQZ524279 FAS524260:FAV524279 FKO524260:FKR524279 FUK524260:FUN524279 GEG524260:GEJ524279 GOC524260:GOF524279 GXY524260:GYB524279 HHU524260:HHX524279 HRQ524260:HRT524279 IBM524260:IBP524279 ILI524260:ILL524279 IVE524260:IVH524279 JFA524260:JFD524279 JOW524260:JOZ524279 JYS524260:JYV524279 KIO524260:KIR524279 KSK524260:KSN524279 LCG524260:LCJ524279 LMC524260:LMF524279 LVY524260:LWB524279 MFU524260:MFX524279 MPQ524260:MPT524279 MZM524260:MZP524279 NJI524260:NJL524279 NTE524260:NTH524279 ODA524260:ODD524279 OMW524260:OMZ524279 OWS524260:OWV524279 PGO524260:PGR524279 PQK524260:PQN524279 QAG524260:QAJ524279 QKC524260:QKF524279 QTY524260:QUB524279 RDU524260:RDX524279 RNQ524260:RNT524279 RXM524260:RXP524279 SHI524260:SHL524279 SRE524260:SRH524279 TBA524260:TBD524279 TKW524260:TKZ524279 TUS524260:TUV524279 UEO524260:UER524279 UOK524260:UON524279 UYG524260:UYJ524279 VIC524260:VIF524279 VRY524260:VSB524279 WBU524260:WBX524279 WLQ524260:WLT524279 WVM524260:WVP524279 JA589796:JD589815 SW589796:SZ589815 ACS589796:ACV589815 AMO589796:AMR589815 AWK589796:AWN589815 BGG589796:BGJ589815 BQC589796:BQF589815 BZY589796:CAB589815 CJU589796:CJX589815 CTQ589796:CTT589815 DDM589796:DDP589815 DNI589796:DNL589815 DXE589796:DXH589815 EHA589796:EHD589815 EQW589796:EQZ589815 FAS589796:FAV589815 FKO589796:FKR589815 FUK589796:FUN589815 GEG589796:GEJ589815 GOC589796:GOF589815 GXY589796:GYB589815 HHU589796:HHX589815 HRQ589796:HRT589815 IBM589796:IBP589815 ILI589796:ILL589815 IVE589796:IVH589815 JFA589796:JFD589815 JOW589796:JOZ589815 JYS589796:JYV589815 KIO589796:KIR589815 KSK589796:KSN589815 LCG589796:LCJ589815 LMC589796:LMF589815 LVY589796:LWB589815 MFU589796:MFX589815 MPQ589796:MPT589815 MZM589796:MZP589815 NJI589796:NJL589815 NTE589796:NTH589815 ODA589796:ODD589815 OMW589796:OMZ589815 OWS589796:OWV589815 PGO589796:PGR589815 PQK589796:PQN589815 QAG589796:QAJ589815 QKC589796:QKF589815 QTY589796:QUB589815 RDU589796:RDX589815 RNQ589796:RNT589815 RXM589796:RXP589815 SHI589796:SHL589815 SRE589796:SRH589815 TBA589796:TBD589815 TKW589796:TKZ589815 TUS589796:TUV589815 UEO589796:UER589815 UOK589796:UON589815 UYG589796:UYJ589815 VIC589796:VIF589815 VRY589796:VSB589815 WBU589796:WBX589815 WLQ589796:WLT589815 WVM589796:WVP589815 JA655332:JD655351 SW655332:SZ655351 ACS655332:ACV655351 AMO655332:AMR655351 AWK655332:AWN655351 BGG655332:BGJ655351 BQC655332:BQF655351 BZY655332:CAB655351 CJU655332:CJX655351 CTQ655332:CTT655351 DDM655332:DDP655351 DNI655332:DNL655351 DXE655332:DXH655351 EHA655332:EHD655351 EQW655332:EQZ655351 FAS655332:FAV655351 FKO655332:FKR655351 FUK655332:FUN655351 GEG655332:GEJ655351 GOC655332:GOF655351 GXY655332:GYB655351 HHU655332:HHX655351 HRQ655332:HRT655351 IBM655332:IBP655351 ILI655332:ILL655351 IVE655332:IVH655351 JFA655332:JFD655351 JOW655332:JOZ655351 JYS655332:JYV655351 KIO655332:KIR655351 KSK655332:KSN655351 LCG655332:LCJ655351 LMC655332:LMF655351 LVY655332:LWB655351 MFU655332:MFX655351 MPQ655332:MPT655351 MZM655332:MZP655351 NJI655332:NJL655351 NTE655332:NTH655351 ODA655332:ODD655351 OMW655332:OMZ655351 OWS655332:OWV655351 PGO655332:PGR655351 PQK655332:PQN655351 QAG655332:QAJ655351 QKC655332:QKF655351 QTY655332:QUB655351 RDU655332:RDX655351 RNQ655332:RNT655351 RXM655332:RXP655351 SHI655332:SHL655351 SRE655332:SRH655351 TBA655332:TBD655351 TKW655332:TKZ655351 TUS655332:TUV655351 UEO655332:UER655351 UOK655332:UON655351 UYG655332:UYJ655351 VIC655332:VIF655351 VRY655332:VSB655351 WBU655332:WBX655351 WLQ655332:WLT655351 WVM655332:WVP655351 JA720868:JD720887 SW720868:SZ720887 ACS720868:ACV720887 AMO720868:AMR720887 AWK720868:AWN720887 BGG720868:BGJ720887 BQC720868:BQF720887 BZY720868:CAB720887 CJU720868:CJX720887 CTQ720868:CTT720887 DDM720868:DDP720887 DNI720868:DNL720887 DXE720868:DXH720887 EHA720868:EHD720887 EQW720868:EQZ720887 FAS720868:FAV720887 FKO720868:FKR720887 FUK720868:FUN720887 GEG720868:GEJ720887 GOC720868:GOF720887 GXY720868:GYB720887 HHU720868:HHX720887 HRQ720868:HRT720887 IBM720868:IBP720887 ILI720868:ILL720887 IVE720868:IVH720887 JFA720868:JFD720887 JOW720868:JOZ720887 JYS720868:JYV720887 KIO720868:KIR720887 KSK720868:KSN720887 LCG720868:LCJ720887 LMC720868:LMF720887 LVY720868:LWB720887 MFU720868:MFX720887 MPQ720868:MPT720887 MZM720868:MZP720887 NJI720868:NJL720887 NTE720868:NTH720887 ODA720868:ODD720887 OMW720868:OMZ720887 OWS720868:OWV720887 PGO720868:PGR720887 PQK720868:PQN720887 QAG720868:QAJ720887 QKC720868:QKF720887 QTY720868:QUB720887 RDU720868:RDX720887 RNQ720868:RNT720887 RXM720868:RXP720887 SHI720868:SHL720887 SRE720868:SRH720887 TBA720868:TBD720887 TKW720868:TKZ720887 TUS720868:TUV720887 UEO720868:UER720887 UOK720868:UON720887 UYG720868:UYJ720887 VIC720868:VIF720887 VRY720868:VSB720887 WBU720868:WBX720887 WLQ720868:WLT720887 WVM720868:WVP720887 JA786404:JD786423 SW786404:SZ786423 ACS786404:ACV786423 AMO786404:AMR786423 AWK786404:AWN786423 BGG786404:BGJ786423 BQC786404:BQF786423 BZY786404:CAB786423 CJU786404:CJX786423 CTQ786404:CTT786423 DDM786404:DDP786423 DNI786404:DNL786423 DXE786404:DXH786423 EHA786404:EHD786423 EQW786404:EQZ786423 FAS786404:FAV786423 FKO786404:FKR786423 FUK786404:FUN786423 GEG786404:GEJ786423 GOC786404:GOF786423 GXY786404:GYB786423 HHU786404:HHX786423 HRQ786404:HRT786423 IBM786404:IBP786423 ILI786404:ILL786423 IVE786404:IVH786423 JFA786404:JFD786423 JOW786404:JOZ786423 JYS786404:JYV786423 KIO786404:KIR786423 KSK786404:KSN786423 LCG786404:LCJ786423 LMC786404:LMF786423 LVY786404:LWB786423 MFU786404:MFX786423 MPQ786404:MPT786423 MZM786404:MZP786423 NJI786404:NJL786423 NTE786404:NTH786423 ODA786404:ODD786423 OMW786404:OMZ786423 OWS786404:OWV786423 PGO786404:PGR786423 PQK786404:PQN786423 QAG786404:QAJ786423 QKC786404:QKF786423 QTY786404:QUB786423 RDU786404:RDX786423 RNQ786404:RNT786423 RXM786404:RXP786423 SHI786404:SHL786423 SRE786404:SRH786423 TBA786404:TBD786423 TKW786404:TKZ786423 TUS786404:TUV786423 UEO786404:UER786423 UOK786404:UON786423 UYG786404:UYJ786423 VIC786404:VIF786423 VRY786404:VSB786423 WBU786404:WBX786423 WLQ786404:WLT786423 WVM786404:WVP786423 JA851940:JD851959 SW851940:SZ851959 ACS851940:ACV851959 AMO851940:AMR851959 AWK851940:AWN851959 BGG851940:BGJ851959 BQC851940:BQF851959 BZY851940:CAB851959 CJU851940:CJX851959 CTQ851940:CTT851959 DDM851940:DDP851959 DNI851940:DNL851959 DXE851940:DXH851959 EHA851940:EHD851959 EQW851940:EQZ851959 FAS851940:FAV851959 FKO851940:FKR851959 FUK851940:FUN851959 GEG851940:GEJ851959 GOC851940:GOF851959 GXY851940:GYB851959 HHU851940:HHX851959 HRQ851940:HRT851959 IBM851940:IBP851959 ILI851940:ILL851959 IVE851940:IVH851959 JFA851940:JFD851959 JOW851940:JOZ851959 JYS851940:JYV851959 KIO851940:KIR851959 KSK851940:KSN851959 LCG851940:LCJ851959 LMC851940:LMF851959 LVY851940:LWB851959 MFU851940:MFX851959 MPQ851940:MPT851959 MZM851940:MZP851959 NJI851940:NJL851959 NTE851940:NTH851959 ODA851940:ODD851959 OMW851940:OMZ851959 OWS851940:OWV851959 PGO851940:PGR851959 PQK851940:PQN851959 QAG851940:QAJ851959 QKC851940:QKF851959 QTY851940:QUB851959 RDU851940:RDX851959 RNQ851940:RNT851959 RXM851940:RXP851959 SHI851940:SHL851959 SRE851940:SRH851959 TBA851940:TBD851959 TKW851940:TKZ851959 TUS851940:TUV851959 UEO851940:UER851959 UOK851940:UON851959 UYG851940:UYJ851959 VIC851940:VIF851959 VRY851940:VSB851959 WBU851940:WBX851959 WLQ851940:WLT851959 WVM851940:WVP851959 JA917476:JD917495 SW917476:SZ917495 ACS917476:ACV917495 AMO917476:AMR917495 AWK917476:AWN917495 BGG917476:BGJ917495 BQC917476:BQF917495 BZY917476:CAB917495 CJU917476:CJX917495 CTQ917476:CTT917495 DDM917476:DDP917495 DNI917476:DNL917495 DXE917476:DXH917495 EHA917476:EHD917495 EQW917476:EQZ917495 FAS917476:FAV917495 FKO917476:FKR917495 FUK917476:FUN917495 GEG917476:GEJ917495 GOC917476:GOF917495 GXY917476:GYB917495 HHU917476:HHX917495 HRQ917476:HRT917495 IBM917476:IBP917495 ILI917476:ILL917495 IVE917476:IVH917495 JFA917476:JFD917495 JOW917476:JOZ917495 JYS917476:JYV917495 KIO917476:KIR917495 KSK917476:KSN917495 LCG917476:LCJ917495 LMC917476:LMF917495 LVY917476:LWB917495 MFU917476:MFX917495 MPQ917476:MPT917495 MZM917476:MZP917495 NJI917476:NJL917495 NTE917476:NTH917495 ODA917476:ODD917495 OMW917476:OMZ917495 OWS917476:OWV917495 PGO917476:PGR917495 PQK917476:PQN917495 QAG917476:QAJ917495 QKC917476:QKF917495 QTY917476:QUB917495 RDU917476:RDX917495 RNQ917476:RNT917495 RXM917476:RXP917495 SHI917476:SHL917495 SRE917476:SRH917495 TBA917476:TBD917495 TKW917476:TKZ917495 TUS917476:TUV917495 UEO917476:UER917495 UOK917476:UON917495 UYG917476:UYJ917495 VIC917476:VIF917495 VRY917476:VSB917495 WBU917476:WBX917495 WLQ917476:WLT917495 WVM917476:WVP917495 JA983012:JD983031 SW983012:SZ983031 ACS983012:ACV983031 AMO983012:AMR983031 AWK983012:AWN983031 BGG983012:BGJ983031 BQC983012:BQF983031 BZY983012:CAB983031 CJU983012:CJX983031 CTQ983012:CTT983031 DDM983012:DDP983031 DNI983012:DNL983031 DXE983012:DXH983031 EHA983012:EHD983031 EQW983012:EQZ983031 FAS983012:FAV983031 FKO983012:FKR983031 FUK983012:FUN983031 GEG983012:GEJ983031 GOC983012:GOF983031 GXY983012:GYB983031 HHU983012:HHX983031 HRQ983012:HRT983031 IBM983012:IBP983031 ILI983012:ILL983031 IVE983012:IVH983031 JFA983012:JFD983031 JOW983012:JOZ983031 JYS983012:JYV983031 KIO983012:KIR983031 KSK983012:KSN983031 LCG983012:LCJ983031 LMC983012:LMF983031 LVY983012:LWB983031 MFU983012:MFX983031 MPQ983012:MPT983031 MZM983012:MZP983031 NJI983012:NJL983031 NTE983012:NTH983031 ODA983012:ODD983031 OMW983012:OMZ983031 OWS983012:OWV983031 PGO983012:PGR983031 PQK983012:PQN983031 QAG983012:QAJ983031 QKC983012:QKF983031 QTY983012:QUB983031 RDU983012:RDX983031 RNQ983012:RNT983031 RXM983012:RXP983031 SHI983012:SHL983031 SRE983012:SRH983031 TBA983012:TBD983031 TKW983012:TKZ983031 TUS983012:TUV983031 UEO983012:UER983031 UOK983012:UON983031 UYG983012:UYJ983031 VIC983012:VIF983031 VRY983012:VSB983031 WBU983012:WBX983031 WLQ983012:WLT983031 ACP8:ACS13 AML8:AMO13 AWH8:AWK13 BGD8:BGG13 BPZ8:BQC13 BZV8:BZY13 CJR8:CJU13 CTN8:CTQ13 DDJ8:DDM13 DNF8:DNI13 DXB8:DXE13 EGX8:EHA13 EQT8:EQW13 FAP8:FAS13 FKL8:FKO13 FUH8:FUK13 GED8:GEG13 GNZ8:GOC13 GXV8:GXY13 HHR8:HHU13 HRN8:HRQ13 IBJ8:IBM13 ILF8:ILI13 IVB8:IVE13 JEX8:JFA13 JOT8:JOW13 JYP8:JYS13 KIL8:KIO13 KSH8:KSK13 LCD8:LCG13 LLZ8:LMC13 LVV8:LVY13 MFR8:MFU13 MPN8:MPQ13 MZJ8:MZM13 NJF8:NJI13 NTB8:NTE13 OCX8:ODA13 OMT8:OMW13 OWP8:OWS13 PGL8:PGO13 PQH8:PQK13 QAD8:QAG13 QJZ8:QKC13 QTV8:QTY13 RDR8:RDU13 RNN8:RNQ13 RXJ8:RXM13 SHF8:SHI13 SRB8:SRE13 TAX8:TBA13 TKT8:TKW13 TUP8:TUS13 UEL8:UEO13 UOH8:UOK13 UYD8:UYG13 VHZ8:VIC13 VRV8:VRY13 WBR8:WBU13 WLN8:WLQ13 WVJ8:WVM13 IX8:JA13 F65511:F65530 F983015:F983034 F917479:F917498 F851943:F851962 F786407:F786426 F720871:F720890 F655335:F655354 F589799:F589818 F524263:F524282 F458727:F458746 F393191:F393210 F327655:F327674 F262119:F262138 F196583:F196602 F131047:F131066 ST8:SW13 AML20:AMO24 AWH20:AWK24 BGD20:BGG24 BPZ20:BQC24 BZV20:BZY24 CJR20:CJU24 CTN20:CTQ24 DDJ20:DDM24 DNF20:DNI24 DXB20:DXE24 EGX20:EHA24 EQT20:EQW24 FAP20:FAS24 FKL20:FKO24 FUH20:FUK24 GED20:GEG24 GNZ20:GOC24 GXV20:GXY24 HHR20:HHU24 HRN20:HRQ24 IBJ20:IBM24 ILF20:ILI24 IVB20:IVE24 JEX20:JFA24 JOT20:JOW24 JYP20:JYS24 KIL20:KIO24 KSH20:KSK24 LCD20:LCG24 LLZ20:LMC24 LVV20:LVY24 MFR20:MFU24 MPN20:MPQ24 MZJ20:MZM24 NJF20:NJI24 NTB20:NTE24 OCX20:ODA24 OMT20:OMW24 OWP20:OWS24 PGL20:PGO24 PQH20:PQK24 QAD20:QAG24 QJZ20:QKC24 QTV20:QTY24 RDR20:RDU24 RNN20:RNQ24 RXJ20:RXM24 SHF20:SHI24 SRB20:SRE24 TAX20:TBA24 TKT20:TKW24 TUP20:TUS24 UEL20:UEO24 UOH20:UOK24 UYD20:UYG24 VHZ20:VIC24 VRV20:VRY24 WBR20:WBU24 WLN20:WLQ24 WVJ20:WVM24 IX20:JA24 ST20:SW24 ST15:SW18 IX15:JA18 WVJ15:WVM18 WLN15:WLQ18 WBR15:WBU18 VRV15:VRY18 VHZ15:VIC18 UYD15:UYG18 UOH15:UOK18 UEL15:UEO18 TUP15:TUS18 TKT15:TKW18 TAX15:TBA18 SRB15:SRE18 SHF15:SHI18 RXJ15:RXM18 RNN15:RNQ18 RDR15:RDU18 QTV15:QTY18 QJZ15:QKC18 QAD15:QAG18 PQH15:PQK18 PGL15:PGO18 OWP15:OWS18 OMT15:OMW18 OCX15:ODA18 NTB15:NTE18 NJF15:NJI18 MZJ15:MZM18 MPN15:MPQ18 MFR15:MFU18 LVV15:LVY18 LLZ15:LMC18 LCD15:LCG18 KSH15:KSK18 KIL15:KIO18 JYP15:JYS18 JOT15:JOW18 JEX15:JFA18 IVB15:IVE18 ILF15:ILI18 IBJ15:IBM18 HRN15:HRQ18 HHR15:HHU18 GXV15:GXY18 GNZ15:GOC18 GED15:GEG18 FUH15:FUK18 FKL15:FKO18 FAP15:FAS18 EQT15:EQW18 EGX15:EHA18 DXB15:DXE18 DNF15:DNI18 DDJ15:DDM18 CTN15:CTQ18 CJR15:CJU18 BZV15:BZY18 BPZ15:BQC18 BGD15:BGG18 AWH15:AWK18 AML15:AMO18 ACP15:ACS18 ACP20:ACS24" xr:uid="{E6B3E219-AE55-4512-9B8E-DB0D042FE549}">
      <formula1>"公,私"</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4EF9C-FE4E-4045-8539-68087B96F3F2}">
  <dimension ref="A1:AO35"/>
  <sheetViews>
    <sheetView showGridLines="0" workbookViewId="0">
      <selection activeCell="AB13" sqref="AB13"/>
    </sheetView>
  </sheetViews>
  <sheetFormatPr defaultColWidth="3" defaultRowHeight="13.5"/>
  <cols>
    <col min="1" max="1" width="3" style="97" customWidth="1"/>
    <col min="2" max="256" width="3" style="230"/>
    <col min="257" max="257" width="3" style="230" customWidth="1"/>
    <col min="258" max="512" width="3" style="230"/>
    <col min="513" max="513" width="3" style="230" customWidth="1"/>
    <col min="514" max="768" width="3" style="230"/>
    <col min="769" max="769" width="3" style="230" customWidth="1"/>
    <col min="770" max="1024" width="3" style="230"/>
    <col min="1025" max="1025" width="3" style="230" customWidth="1"/>
    <col min="1026" max="1280" width="3" style="230"/>
    <col min="1281" max="1281" width="3" style="230" customWidth="1"/>
    <col min="1282" max="1536" width="3" style="230"/>
    <col min="1537" max="1537" width="3" style="230" customWidth="1"/>
    <col min="1538" max="1792" width="3" style="230"/>
    <col min="1793" max="1793" width="3" style="230" customWidth="1"/>
    <col min="1794" max="2048" width="3" style="230"/>
    <col min="2049" max="2049" width="3" style="230" customWidth="1"/>
    <col min="2050" max="2304" width="3" style="230"/>
    <col min="2305" max="2305" width="3" style="230" customWidth="1"/>
    <col min="2306" max="2560" width="3" style="230"/>
    <col min="2561" max="2561" width="3" style="230" customWidth="1"/>
    <col min="2562" max="2816" width="3" style="230"/>
    <col min="2817" max="2817" width="3" style="230" customWidth="1"/>
    <col min="2818" max="3072" width="3" style="230"/>
    <col min="3073" max="3073" width="3" style="230" customWidth="1"/>
    <col min="3074" max="3328" width="3" style="230"/>
    <col min="3329" max="3329" width="3" style="230" customWidth="1"/>
    <col min="3330" max="3584" width="3" style="230"/>
    <col min="3585" max="3585" width="3" style="230" customWidth="1"/>
    <col min="3586" max="3840" width="3" style="230"/>
    <col min="3841" max="3841" width="3" style="230" customWidth="1"/>
    <col min="3842" max="4096" width="3" style="230"/>
    <col min="4097" max="4097" width="3" style="230" customWidth="1"/>
    <col min="4098" max="4352" width="3" style="230"/>
    <col min="4353" max="4353" width="3" style="230" customWidth="1"/>
    <col min="4354" max="4608" width="3" style="230"/>
    <col min="4609" max="4609" width="3" style="230" customWidth="1"/>
    <col min="4610" max="4864" width="3" style="230"/>
    <col min="4865" max="4865" width="3" style="230" customWidth="1"/>
    <col min="4866" max="5120" width="3" style="230"/>
    <col min="5121" max="5121" width="3" style="230" customWidth="1"/>
    <col min="5122" max="5376" width="3" style="230"/>
    <col min="5377" max="5377" width="3" style="230" customWidth="1"/>
    <col min="5378" max="5632" width="3" style="230"/>
    <col min="5633" max="5633" width="3" style="230" customWidth="1"/>
    <col min="5634" max="5888" width="3" style="230"/>
    <col min="5889" max="5889" width="3" style="230" customWidth="1"/>
    <col min="5890" max="6144" width="3" style="230"/>
    <col min="6145" max="6145" width="3" style="230" customWidth="1"/>
    <col min="6146" max="6400" width="3" style="230"/>
    <col min="6401" max="6401" width="3" style="230" customWidth="1"/>
    <col min="6402" max="6656" width="3" style="230"/>
    <col min="6657" max="6657" width="3" style="230" customWidth="1"/>
    <col min="6658" max="6912" width="3" style="230"/>
    <col min="6913" max="6913" width="3" style="230" customWidth="1"/>
    <col min="6914" max="7168" width="3" style="230"/>
    <col min="7169" max="7169" width="3" style="230" customWidth="1"/>
    <col min="7170" max="7424" width="3" style="230"/>
    <col min="7425" max="7425" width="3" style="230" customWidth="1"/>
    <col min="7426" max="7680" width="3" style="230"/>
    <col min="7681" max="7681" width="3" style="230" customWidth="1"/>
    <col min="7682" max="7936" width="3" style="230"/>
    <col min="7937" max="7937" width="3" style="230" customWidth="1"/>
    <col min="7938" max="8192" width="3" style="230"/>
    <col min="8193" max="8193" width="3" style="230" customWidth="1"/>
    <col min="8194" max="8448" width="3" style="230"/>
    <col min="8449" max="8449" width="3" style="230" customWidth="1"/>
    <col min="8450" max="8704" width="3" style="230"/>
    <col min="8705" max="8705" width="3" style="230" customWidth="1"/>
    <col min="8706" max="8960" width="3" style="230"/>
    <col min="8961" max="8961" width="3" style="230" customWidth="1"/>
    <col min="8962" max="9216" width="3" style="230"/>
    <col min="9217" max="9217" width="3" style="230" customWidth="1"/>
    <col min="9218" max="9472" width="3" style="230"/>
    <col min="9473" max="9473" width="3" style="230" customWidth="1"/>
    <col min="9474" max="9728" width="3" style="230"/>
    <col min="9729" max="9729" width="3" style="230" customWidth="1"/>
    <col min="9730" max="9984" width="3" style="230"/>
    <col min="9985" max="9985" width="3" style="230" customWidth="1"/>
    <col min="9986" max="10240" width="3" style="230"/>
    <col min="10241" max="10241" width="3" style="230" customWidth="1"/>
    <col min="10242" max="10496" width="3" style="230"/>
    <col min="10497" max="10497" width="3" style="230" customWidth="1"/>
    <col min="10498" max="10752" width="3" style="230"/>
    <col min="10753" max="10753" width="3" style="230" customWidth="1"/>
    <col min="10754" max="11008" width="3" style="230"/>
    <col min="11009" max="11009" width="3" style="230" customWidth="1"/>
    <col min="11010" max="11264" width="3" style="230"/>
    <col min="11265" max="11265" width="3" style="230" customWidth="1"/>
    <col min="11266" max="11520" width="3" style="230"/>
    <col min="11521" max="11521" width="3" style="230" customWidth="1"/>
    <col min="11522" max="11776" width="3" style="230"/>
    <col min="11777" max="11777" width="3" style="230" customWidth="1"/>
    <col min="11778" max="12032" width="3" style="230"/>
    <col min="12033" max="12033" width="3" style="230" customWidth="1"/>
    <col min="12034" max="12288" width="3" style="230"/>
    <col min="12289" max="12289" width="3" style="230" customWidth="1"/>
    <col min="12290" max="12544" width="3" style="230"/>
    <col min="12545" max="12545" width="3" style="230" customWidth="1"/>
    <col min="12546" max="12800" width="3" style="230"/>
    <col min="12801" max="12801" width="3" style="230" customWidth="1"/>
    <col min="12802" max="13056" width="3" style="230"/>
    <col min="13057" max="13057" width="3" style="230" customWidth="1"/>
    <col min="13058" max="13312" width="3" style="230"/>
    <col min="13313" max="13313" width="3" style="230" customWidth="1"/>
    <col min="13314" max="13568" width="3" style="230"/>
    <col min="13569" max="13569" width="3" style="230" customWidth="1"/>
    <col min="13570" max="13824" width="3" style="230"/>
    <col min="13825" max="13825" width="3" style="230" customWidth="1"/>
    <col min="13826" max="14080" width="3" style="230"/>
    <col min="14081" max="14081" width="3" style="230" customWidth="1"/>
    <col min="14082" max="14336" width="3" style="230"/>
    <col min="14337" max="14337" width="3" style="230" customWidth="1"/>
    <col min="14338" max="14592" width="3" style="230"/>
    <col min="14593" max="14593" width="3" style="230" customWidth="1"/>
    <col min="14594" max="14848" width="3" style="230"/>
    <col min="14849" max="14849" width="3" style="230" customWidth="1"/>
    <col min="14850" max="15104" width="3" style="230"/>
    <col min="15105" max="15105" width="3" style="230" customWidth="1"/>
    <col min="15106" max="15360" width="3" style="230"/>
    <col min="15361" max="15361" width="3" style="230" customWidth="1"/>
    <col min="15362" max="15616" width="3" style="230"/>
    <col min="15617" max="15617" width="3" style="230" customWidth="1"/>
    <col min="15618" max="15872" width="3" style="230"/>
    <col min="15873" max="15873" width="3" style="230" customWidth="1"/>
    <col min="15874" max="16128" width="3" style="230"/>
    <col min="16129" max="16129" width="3" style="230" customWidth="1"/>
    <col min="16130" max="16384" width="3" style="230"/>
  </cols>
  <sheetData>
    <row r="1" spans="1:41" ht="14.25">
      <c r="A1" s="229" t="s">
        <v>235</v>
      </c>
    </row>
    <row r="2" spans="1:41" s="232" customFormat="1" ht="17.25">
      <c r="A2" s="231"/>
      <c r="P2" s="231" t="s">
        <v>236</v>
      </c>
      <c r="R2" s="529">
        <v>5</v>
      </c>
      <c r="S2" s="529"/>
      <c r="T2" s="232" t="s">
        <v>237</v>
      </c>
    </row>
    <row r="4" spans="1:41" s="91" customFormat="1" ht="14.25">
      <c r="A4" s="229"/>
      <c r="X4" s="229" t="s">
        <v>238</v>
      </c>
      <c r="AB4" s="530" t="str">
        <f>'区内変更申請書 【記載例】'!W15</f>
        <v>●●保育園</v>
      </c>
      <c r="AC4" s="530"/>
      <c r="AD4" s="530"/>
      <c r="AE4" s="530"/>
      <c r="AF4" s="530"/>
      <c r="AG4" s="530"/>
      <c r="AH4" s="530"/>
      <c r="AI4" s="530"/>
      <c r="AJ4" s="530"/>
      <c r="AK4" s="530"/>
      <c r="AL4" s="530"/>
      <c r="AM4" s="530"/>
      <c r="AN4" s="530"/>
      <c r="AO4" s="530"/>
    </row>
    <row r="5" spans="1:41" s="91" customFormat="1" ht="14.25">
      <c r="A5" s="229"/>
    </row>
    <row r="6" spans="1:41" s="91" customFormat="1" ht="14.25">
      <c r="A6" s="229" t="s">
        <v>222</v>
      </c>
    </row>
    <row r="7" spans="1:41" s="91" customFormat="1" ht="14.25">
      <c r="A7" s="229"/>
    </row>
    <row r="8" spans="1:41" s="91" customFormat="1" ht="14.25">
      <c r="A8" s="229" t="s">
        <v>239</v>
      </c>
      <c r="J8" s="91" t="s">
        <v>240</v>
      </c>
    </row>
    <row r="9" spans="1:41" s="91" customFormat="1" ht="14.25">
      <c r="A9" s="229"/>
    </row>
    <row r="10" spans="1:41" s="91" customFormat="1" ht="14.25">
      <c r="A10" s="229" t="s">
        <v>223</v>
      </c>
      <c r="J10" s="531" t="str">
        <f>'区内変更申請書 【記載例】'!W13</f>
        <v>世田谷区●●１－１－１</v>
      </c>
      <c r="K10" s="531"/>
      <c r="L10" s="531"/>
      <c r="M10" s="531"/>
      <c r="N10" s="531"/>
      <c r="O10" s="531"/>
      <c r="P10" s="531"/>
      <c r="Q10" s="531"/>
      <c r="R10" s="531"/>
      <c r="S10" s="531"/>
      <c r="T10" s="531"/>
      <c r="U10" s="531"/>
      <c r="V10" s="531"/>
      <c r="W10" s="531"/>
      <c r="X10" s="531"/>
      <c r="Y10" s="531"/>
      <c r="Z10" s="531"/>
      <c r="AA10" s="531"/>
      <c r="AB10" s="531"/>
      <c r="AC10" s="531"/>
      <c r="AD10" s="531"/>
    </row>
    <row r="11" spans="1:41" s="91" customFormat="1" ht="14.25">
      <c r="A11" s="229"/>
    </row>
    <row r="12" spans="1:41" s="91" customFormat="1" ht="14.25">
      <c r="A12" s="229" t="s">
        <v>241</v>
      </c>
      <c r="J12" s="91" t="s">
        <v>236</v>
      </c>
      <c r="L12" s="233"/>
      <c r="M12" s="91" t="s">
        <v>242</v>
      </c>
      <c r="N12" s="233"/>
      <c r="O12" s="91" t="s">
        <v>26</v>
      </c>
      <c r="P12" s="233"/>
      <c r="Q12" s="91" t="s">
        <v>2</v>
      </c>
      <c r="R12" s="91" t="s">
        <v>55</v>
      </c>
      <c r="S12" s="91" t="s">
        <v>236</v>
      </c>
      <c r="T12" s="234"/>
      <c r="U12" s="233"/>
      <c r="V12" s="91" t="s">
        <v>0</v>
      </c>
      <c r="W12" s="233"/>
      <c r="X12" s="91" t="s">
        <v>26</v>
      </c>
      <c r="Y12" s="233"/>
      <c r="Z12" s="91" t="s">
        <v>2</v>
      </c>
    </row>
    <row r="13" spans="1:41" s="91" customFormat="1" ht="14.25">
      <c r="A13" s="229"/>
      <c r="I13" s="3"/>
      <c r="J13" s="234"/>
      <c r="K13" s="234"/>
      <c r="L13" s="234"/>
      <c r="M13" s="3"/>
      <c r="N13" s="234"/>
      <c r="O13" s="234"/>
      <c r="P13" s="3"/>
      <c r="Q13" s="234"/>
      <c r="R13" s="234"/>
      <c r="S13" s="3"/>
      <c r="T13" s="3"/>
      <c r="U13" s="234"/>
      <c r="V13" s="234"/>
      <c r="W13" s="234"/>
      <c r="X13" s="3"/>
      <c r="Y13" s="234"/>
      <c r="Z13" s="234"/>
      <c r="AA13" s="3"/>
      <c r="AB13" s="234"/>
      <c r="AC13" s="234"/>
      <c r="AD13" s="3"/>
      <c r="AE13" s="3"/>
    </row>
    <row r="14" spans="1:41" s="91" customFormat="1" ht="14.25">
      <c r="A14" s="229" t="s">
        <v>224</v>
      </c>
    </row>
    <row r="15" spans="1:41" s="91" customFormat="1" ht="14.25">
      <c r="A15" s="229"/>
      <c r="C15" s="532"/>
      <c r="D15" s="532"/>
      <c r="E15" s="532"/>
      <c r="F15" s="532"/>
      <c r="G15" s="532"/>
      <c r="H15" s="532"/>
      <c r="I15" s="532"/>
      <c r="J15" s="532"/>
      <c r="K15" s="532"/>
      <c r="L15" s="532"/>
      <c r="M15" s="532"/>
      <c r="N15" s="532"/>
      <c r="O15" s="532"/>
      <c r="P15" s="532"/>
      <c r="Q15" s="532"/>
      <c r="R15" s="532"/>
      <c r="S15" s="532"/>
      <c r="T15" s="532"/>
      <c r="U15" s="532"/>
      <c r="V15" s="532"/>
      <c r="W15" s="532"/>
      <c r="X15" s="532"/>
      <c r="Y15" s="532"/>
      <c r="Z15" s="532"/>
      <c r="AA15" s="532"/>
      <c r="AB15" s="532"/>
      <c r="AC15" s="532"/>
      <c r="AD15" s="532"/>
      <c r="AE15" s="532"/>
      <c r="AF15" s="532"/>
      <c r="AG15" s="532"/>
      <c r="AH15" s="532"/>
      <c r="AI15" s="532"/>
      <c r="AJ15" s="532"/>
      <c r="AK15" s="532"/>
      <c r="AL15" s="532"/>
      <c r="AM15" s="532"/>
      <c r="AN15" s="532"/>
      <c r="AO15" s="532"/>
    </row>
    <row r="16" spans="1:41" s="91" customFormat="1" ht="14.25">
      <c r="A16" s="229" t="s">
        <v>225</v>
      </c>
      <c r="C16" s="532"/>
      <c r="D16" s="532"/>
      <c r="E16" s="532"/>
      <c r="F16" s="532"/>
      <c r="G16" s="532"/>
      <c r="H16" s="532"/>
      <c r="I16" s="532"/>
      <c r="J16" s="532"/>
      <c r="K16" s="532"/>
      <c r="L16" s="532"/>
      <c r="M16" s="532"/>
      <c r="N16" s="532"/>
      <c r="O16" s="532"/>
      <c r="P16" s="532"/>
      <c r="Q16" s="532"/>
      <c r="R16" s="532"/>
      <c r="S16" s="532"/>
      <c r="T16" s="532"/>
      <c r="U16" s="532"/>
      <c r="V16" s="532"/>
      <c r="W16" s="532"/>
      <c r="X16" s="532"/>
      <c r="Y16" s="532"/>
      <c r="Z16" s="532"/>
      <c r="AA16" s="532"/>
      <c r="AB16" s="532"/>
      <c r="AC16" s="532"/>
      <c r="AD16" s="532"/>
      <c r="AE16" s="532"/>
      <c r="AF16" s="532"/>
      <c r="AG16" s="532"/>
      <c r="AH16" s="532"/>
      <c r="AI16" s="532"/>
      <c r="AJ16" s="532"/>
      <c r="AK16" s="532"/>
      <c r="AL16" s="532"/>
      <c r="AM16" s="532"/>
      <c r="AN16" s="532"/>
      <c r="AO16" s="532"/>
    </row>
    <row r="17" spans="1:41" s="91" customFormat="1" ht="14.25">
      <c r="A17" s="229"/>
      <c r="C17" s="532"/>
      <c r="D17" s="532"/>
      <c r="E17" s="532"/>
      <c r="F17" s="532"/>
      <c r="G17" s="532"/>
      <c r="H17" s="532"/>
      <c r="I17" s="532"/>
      <c r="J17" s="532"/>
      <c r="K17" s="532"/>
      <c r="L17" s="532"/>
      <c r="M17" s="532"/>
      <c r="N17" s="532"/>
      <c r="O17" s="532"/>
      <c r="P17" s="532"/>
      <c r="Q17" s="532"/>
      <c r="R17" s="532"/>
      <c r="S17" s="532"/>
      <c r="T17" s="532"/>
      <c r="U17" s="532"/>
      <c r="V17" s="532"/>
      <c r="W17" s="532"/>
      <c r="X17" s="532"/>
      <c r="Y17" s="532"/>
      <c r="Z17" s="532"/>
      <c r="AA17" s="532"/>
      <c r="AB17" s="532"/>
      <c r="AC17" s="532"/>
      <c r="AD17" s="532"/>
      <c r="AE17" s="532"/>
      <c r="AF17" s="532"/>
      <c r="AG17" s="532"/>
      <c r="AH17" s="532"/>
      <c r="AI17" s="532"/>
      <c r="AJ17" s="532"/>
      <c r="AK17" s="532"/>
      <c r="AL17" s="532"/>
      <c r="AM17" s="532"/>
      <c r="AN17" s="532"/>
      <c r="AO17" s="532"/>
    </row>
    <row r="18" spans="1:41" s="91" customFormat="1" ht="14.25">
      <c r="A18" s="229"/>
      <c r="C18" s="532"/>
      <c r="D18" s="532"/>
      <c r="E18" s="532"/>
      <c r="F18" s="532"/>
      <c r="G18" s="532"/>
      <c r="H18" s="532"/>
      <c r="I18" s="532"/>
      <c r="J18" s="532"/>
      <c r="K18" s="532"/>
      <c r="L18" s="532"/>
      <c r="M18" s="532"/>
      <c r="N18" s="532"/>
      <c r="O18" s="532"/>
      <c r="P18" s="532"/>
      <c r="Q18" s="532"/>
      <c r="R18" s="532"/>
      <c r="S18" s="532"/>
      <c r="T18" s="532"/>
      <c r="U18" s="532"/>
      <c r="V18" s="532"/>
      <c r="W18" s="532"/>
      <c r="X18" s="532"/>
      <c r="Y18" s="532"/>
      <c r="Z18" s="532"/>
      <c r="AA18" s="532"/>
      <c r="AB18" s="532"/>
      <c r="AC18" s="532"/>
      <c r="AD18" s="532"/>
      <c r="AE18" s="532"/>
      <c r="AF18" s="532"/>
      <c r="AG18" s="532"/>
      <c r="AH18" s="532"/>
      <c r="AI18" s="532"/>
      <c r="AJ18" s="532"/>
      <c r="AK18" s="532"/>
      <c r="AL18" s="532"/>
      <c r="AM18" s="532"/>
      <c r="AN18" s="532"/>
      <c r="AO18" s="532"/>
    </row>
    <row r="19" spans="1:41" s="91" customFormat="1" ht="14.25">
      <c r="A19" s="229"/>
    </row>
    <row r="20" spans="1:41" s="91" customFormat="1" ht="14.25">
      <c r="A20" s="229" t="s">
        <v>226</v>
      </c>
    </row>
    <row r="21" spans="1:41" s="91" customFormat="1" ht="15" thickBot="1">
      <c r="A21" s="229"/>
    </row>
    <row r="22" spans="1:41" s="236" customFormat="1" ht="14.25">
      <c r="A22" s="533"/>
      <c r="B22" s="327"/>
      <c r="C22" s="534" t="s">
        <v>227</v>
      </c>
      <c r="D22" s="535"/>
      <c r="E22" s="535"/>
      <c r="F22" s="535"/>
      <c r="G22" s="535"/>
      <c r="H22" s="535"/>
      <c r="I22" s="535"/>
      <c r="J22" s="535"/>
      <c r="K22" s="536"/>
      <c r="L22" s="537" t="s">
        <v>228</v>
      </c>
      <c r="M22" s="538"/>
      <c r="N22" s="538"/>
      <c r="O22" s="538"/>
      <c r="P22" s="538"/>
      <c r="Q22" s="539"/>
      <c r="R22" s="537" t="s">
        <v>229</v>
      </c>
      <c r="S22" s="538"/>
      <c r="T22" s="538"/>
      <c r="U22" s="538"/>
      <c r="V22" s="538"/>
      <c r="W22" s="539"/>
      <c r="X22" s="537" t="s">
        <v>230</v>
      </c>
      <c r="Y22" s="538"/>
      <c r="Z22" s="538"/>
      <c r="AA22" s="538"/>
      <c r="AB22" s="538"/>
      <c r="AC22" s="540"/>
      <c r="AD22" s="534" t="s">
        <v>231</v>
      </c>
      <c r="AE22" s="538"/>
      <c r="AF22" s="538"/>
      <c r="AG22" s="538"/>
      <c r="AH22" s="538"/>
      <c r="AI22" s="539"/>
      <c r="AJ22" s="537" t="s">
        <v>232</v>
      </c>
      <c r="AK22" s="538"/>
      <c r="AL22" s="538"/>
      <c r="AM22" s="538"/>
      <c r="AN22" s="538"/>
      <c r="AO22" s="540"/>
    </row>
    <row r="23" spans="1:41" s="229" customFormat="1" ht="14.25">
      <c r="A23" s="533"/>
      <c r="B23" s="331"/>
      <c r="C23" s="544" t="s">
        <v>233</v>
      </c>
      <c r="D23" s="545"/>
      <c r="E23" s="545"/>
      <c r="F23" s="545"/>
      <c r="G23" s="545"/>
      <c r="H23" s="545"/>
      <c r="I23" s="545"/>
      <c r="J23" s="545"/>
      <c r="K23" s="546"/>
      <c r="L23" s="547">
        <f>収支予算書!G25</f>
        <v>0</v>
      </c>
      <c r="M23" s="548"/>
      <c r="N23" s="548"/>
      <c r="O23" s="548"/>
      <c r="P23" s="548"/>
      <c r="Q23" s="549"/>
      <c r="R23" s="550"/>
      <c r="S23" s="551"/>
      <c r="T23" s="551"/>
      <c r="U23" s="551"/>
      <c r="V23" s="551"/>
      <c r="W23" s="552"/>
      <c r="X23" s="550"/>
      <c r="Y23" s="551"/>
      <c r="Z23" s="551"/>
      <c r="AA23" s="551"/>
      <c r="AB23" s="551"/>
      <c r="AC23" s="553"/>
      <c r="AD23" s="554"/>
      <c r="AE23" s="551"/>
      <c r="AF23" s="551"/>
      <c r="AG23" s="551"/>
      <c r="AH23" s="551"/>
      <c r="AI23" s="552"/>
      <c r="AJ23" s="550"/>
      <c r="AK23" s="551"/>
      <c r="AL23" s="551"/>
      <c r="AM23" s="551"/>
      <c r="AN23" s="551"/>
      <c r="AO23" s="553"/>
    </row>
    <row r="24" spans="1:41" s="229" customFormat="1" ht="14.25">
      <c r="A24" s="533"/>
      <c r="B24" s="331"/>
      <c r="C24" s="544" t="s">
        <v>243</v>
      </c>
      <c r="D24" s="545"/>
      <c r="E24" s="545"/>
      <c r="F24" s="545"/>
      <c r="G24" s="545"/>
      <c r="H24" s="545"/>
      <c r="I24" s="545"/>
      <c r="J24" s="545"/>
      <c r="K24" s="546"/>
      <c r="L24" s="547">
        <f>収支予算書!G37</f>
        <v>0</v>
      </c>
      <c r="M24" s="548"/>
      <c r="N24" s="548"/>
      <c r="O24" s="548"/>
      <c r="P24" s="548"/>
      <c r="Q24" s="549"/>
      <c r="R24" s="541"/>
      <c r="S24" s="542"/>
      <c r="T24" s="542"/>
      <c r="U24" s="542"/>
      <c r="V24" s="542"/>
      <c r="W24" s="555"/>
      <c r="X24" s="541"/>
      <c r="Y24" s="542"/>
      <c r="Z24" s="542"/>
      <c r="AA24" s="542"/>
      <c r="AB24" s="542"/>
      <c r="AC24" s="543"/>
      <c r="AD24" s="556"/>
      <c r="AE24" s="542"/>
      <c r="AF24" s="542"/>
      <c r="AG24" s="542"/>
      <c r="AH24" s="542"/>
      <c r="AI24" s="555"/>
      <c r="AJ24" s="541"/>
      <c r="AK24" s="542"/>
      <c r="AL24" s="542"/>
      <c r="AM24" s="542"/>
      <c r="AN24" s="542"/>
      <c r="AO24" s="543"/>
    </row>
    <row r="25" spans="1:41" s="229" customFormat="1" ht="14.25">
      <c r="A25" s="533"/>
      <c r="B25" s="331"/>
      <c r="C25" s="544" t="s">
        <v>244</v>
      </c>
      <c r="D25" s="545"/>
      <c r="E25" s="545"/>
      <c r="F25" s="545"/>
      <c r="G25" s="545"/>
      <c r="H25" s="545"/>
      <c r="I25" s="545"/>
      <c r="J25" s="545"/>
      <c r="K25" s="546"/>
      <c r="L25" s="547">
        <f>収支予算書!G52</f>
        <v>0</v>
      </c>
      <c r="M25" s="548"/>
      <c r="N25" s="548"/>
      <c r="O25" s="548"/>
      <c r="P25" s="548"/>
      <c r="Q25" s="549"/>
      <c r="R25" s="541"/>
      <c r="S25" s="542"/>
      <c r="T25" s="542"/>
      <c r="U25" s="542"/>
      <c r="V25" s="542"/>
      <c r="W25" s="555"/>
      <c r="X25" s="541"/>
      <c r="Y25" s="542"/>
      <c r="Z25" s="542"/>
      <c r="AA25" s="542"/>
      <c r="AB25" s="542"/>
      <c r="AC25" s="543"/>
      <c r="AD25" s="556"/>
      <c r="AE25" s="542"/>
      <c r="AF25" s="542"/>
      <c r="AG25" s="542"/>
      <c r="AH25" s="542"/>
      <c r="AI25" s="555"/>
      <c r="AJ25" s="541"/>
      <c r="AK25" s="542"/>
      <c r="AL25" s="542"/>
      <c r="AM25" s="542"/>
      <c r="AN25" s="542"/>
      <c r="AO25" s="543"/>
    </row>
    <row r="26" spans="1:41" s="229" customFormat="1" ht="14.25">
      <c r="A26" s="533"/>
      <c r="B26" s="331"/>
      <c r="C26" s="557" t="s">
        <v>245</v>
      </c>
      <c r="D26" s="558"/>
      <c r="E26" s="558"/>
      <c r="F26" s="558"/>
      <c r="G26" s="558"/>
      <c r="H26" s="558"/>
      <c r="I26" s="558"/>
      <c r="J26" s="558"/>
      <c r="K26" s="559"/>
      <c r="L26" s="547">
        <f>収支予算書!G57</f>
        <v>0</v>
      </c>
      <c r="M26" s="548"/>
      <c r="N26" s="548"/>
      <c r="O26" s="548"/>
      <c r="P26" s="548"/>
      <c r="Q26" s="549"/>
      <c r="R26" s="541"/>
      <c r="S26" s="542"/>
      <c r="T26" s="542"/>
      <c r="U26" s="542"/>
      <c r="V26" s="542"/>
      <c r="W26" s="555"/>
      <c r="X26" s="541"/>
      <c r="Y26" s="542"/>
      <c r="Z26" s="542"/>
      <c r="AA26" s="542"/>
      <c r="AB26" s="542"/>
      <c r="AC26" s="543"/>
      <c r="AD26" s="556"/>
      <c r="AE26" s="542"/>
      <c r="AF26" s="542"/>
      <c r="AG26" s="542"/>
      <c r="AH26" s="542"/>
      <c r="AI26" s="555"/>
      <c r="AJ26" s="541"/>
      <c r="AK26" s="542"/>
      <c r="AL26" s="542"/>
      <c r="AM26" s="542"/>
      <c r="AN26" s="542"/>
      <c r="AO26" s="543"/>
    </row>
    <row r="27" spans="1:41" s="229" customFormat="1" ht="14.25">
      <c r="A27" s="533"/>
      <c r="B27" s="331"/>
      <c r="C27" s="557"/>
      <c r="D27" s="558"/>
      <c r="E27" s="558"/>
      <c r="F27" s="558"/>
      <c r="G27" s="558"/>
      <c r="H27" s="558"/>
      <c r="I27" s="558"/>
      <c r="J27" s="558"/>
      <c r="K27" s="559"/>
      <c r="L27" s="547"/>
      <c r="M27" s="548"/>
      <c r="N27" s="548"/>
      <c r="O27" s="548"/>
      <c r="P27" s="548"/>
      <c r="Q27" s="549"/>
      <c r="R27" s="326"/>
      <c r="S27" s="327"/>
      <c r="T27" s="327"/>
      <c r="U27" s="327"/>
      <c r="V27" s="327"/>
      <c r="W27" s="329"/>
      <c r="X27" s="326"/>
      <c r="Y27" s="327"/>
      <c r="Z27" s="327"/>
      <c r="AA27" s="327"/>
      <c r="AB27" s="327"/>
      <c r="AC27" s="328"/>
      <c r="AD27" s="330"/>
      <c r="AE27" s="327"/>
      <c r="AF27" s="327"/>
      <c r="AG27" s="327"/>
      <c r="AH27" s="327"/>
      <c r="AI27" s="329"/>
      <c r="AJ27" s="326"/>
      <c r="AK27" s="327"/>
      <c r="AL27" s="327"/>
      <c r="AM27" s="327"/>
      <c r="AN27" s="327"/>
      <c r="AO27" s="328"/>
    </row>
    <row r="28" spans="1:41" s="229" customFormat="1" ht="14.25">
      <c r="A28" s="533"/>
      <c r="B28" s="331"/>
      <c r="C28" s="557"/>
      <c r="D28" s="558"/>
      <c r="E28" s="558"/>
      <c r="F28" s="558"/>
      <c r="G28" s="558"/>
      <c r="H28" s="558"/>
      <c r="I28" s="558"/>
      <c r="J28" s="558"/>
      <c r="K28" s="559"/>
      <c r="L28" s="547"/>
      <c r="M28" s="548"/>
      <c r="N28" s="548"/>
      <c r="O28" s="548"/>
      <c r="P28" s="548"/>
      <c r="Q28" s="549"/>
      <c r="R28" s="326"/>
      <c r="S28" s="327"/>
      <c r="T28" s="327"/>
      <c r="U28" s="327"/>
      <c r="V28" s="327"/>
      <c r="W28" s="329"/>
      <c r="X28" s="326"/>
      <c r="Y28" s="327"/>
      <c r="Z28" s="327"/>
      <c r="AA28" s="327"/>
      <c r="AB28" s="327"/>
      <c r="AC28" s="328"/>
      <c r="AD28" s="330"/>
      <c r="AE28" s="327"/>
      <c r="AF28" s="327"/>
      <c r="AG28" s="327"/>
      <c r="AH28" s="327"/>
      <c r="AI28" s="329"/>
      <c r="AJ28" s="326"/>
      <c r="AK28" s="327"/>
      <c r="AL28" s="327"/>
      <c r="AM28" s="327"/>
      <c r="AN28" s="327"/>
      <c r="AO28" s="328"/>
    </row>
    <row r="29" spans="1:41" s="229" customFormat="1" ht="14.25">
      <c r="A29" s="533"/>
      <c r="B29" s="331"/>
      <c r="C29" s="557"/>
      <c r="D29" s="558"/>
      <c r="E29" s="558"/>
      <c r="F29" s="558"/>
      <c r="G29" s="558"/>
      <c r="H29" s="558"/>
      <c r="I29" s="558"/>
      <c r="J29" s="558"/>
      <c r="K29" s="559"/>
      <c r="L29" s="547"/>
      <c r="M29" s="548"/>
      <c r="N29" s="548"/>
      <c r="O29" s="548"/>
      <c r="P29" s="548"/>
      <c r="Q29" s="549"/>
      <c r="R29" s="326"/>
      <c r="S29" s="327"/>
      <c r="T29" s="327"/>
      <c r="U29" s="327"/>
      <c r="V29" s="327"/>
      <c r="W29" s="329"/>
      <c r="X29" s="326"/>
      <c r="Y29" s="327"/>
      <c r="Z29" s="327"/>
      <c r="AA29" s="327"/>
      <c r="AB29" s="327"/>
      <c r="AC29" s="328"/>
      <c r="AD29" s="330"/>
      <c r="AE29" s="327"/>
      <c r="AF29" s="327"/>
      <c r="AG29" s="327"/>
      <c r="AH29" s="327"/>
      <c r="AI29" s="329"/>
      <c r="AJ29" s="326"/>
      <c r="AK29" s="327"/>
      <c r="AL29" s="327"/>
      <c r="AM29" s="327"/>
      <c r="AN29" s="327"/>
      <c r="AO29" s="328"/>
    </row>
    <row r="30" spans="1:41" s="229" customFormat="1" ht="14.25">
      <c r="A30" s="533"/>
      <c r="B30" s="331"/>
      <c r="C30" s="557"/>
      <c r="D30" s="558"/>
      <c r="E30" s="558"/>
      <c r="F30" s="558"/>
      <c r="G30" s="558"/>
      <c r="H30" s="558"/>
      <c r="I30" s="558"/>
      <c r="J30" s="558"/>
      <c r="K30" s="559"/>
      <c r="L30" s="547"/>
      <c r="M30" s="548"/>
      <c r="N30" s="548"/>
      <c r="O30" s="548"/>
      <c r="P30" s="548"/>
      <c r="Q30" s="549"/>
      <c r="R30" s="541"/>
      <c r="S30" s="542"/>
      <c r="T30" s="542"/>
      <c r="U30" s="542"/>
      <c r="V30" s="542"/>
      <c r="W30" s="555"/>
      <c r="X30" s="541"/>
      <c r="Y30" s="542"/>
      <c r="Z30" s="542"/>
      <c r="AA30" s="542"/>
      <c r="AB30" s="542"/>
      <c r="AC30" s="543"/>
      <c r="AD30" s="556"/>
      <c r="AE30" s="542"/>
      <c r="AF30" s="542"/>
      <c r="AG30" s="542"/>
      <c r="AH30" s="542"/>
      <c r="AI30" s="555"/>
      <c r="AJ30" s="541"/>
      <c r="AK30" s="542"/>
      <c r="AL30" s="542"/>
      <c r="AM30" s="542"/>
      <c r="AN30" s="542"/>
      <c r="AO30" s="543"/>
    </row>
    <row r="31" spans="1:41" s="229" customFormat="1" ht="14.25">
      <c r="A31" s="533"/>
      <c r="B31" s="331"/>
      <c r="C31" s="557"/>
      <c r="D31" s="558"/>
      <c r="E31" s="558"/>
      <c r="F31" s="558"/>
      <c r="G31" s="558"/>
      <c r="H31" s="558"/>
      <c r="I31" s="558"/>
      <c r="J31" s="558"/>
      <c r="K31" s="559"/>
      <c r="L31" s="547"/>
      <c r="M31" s="548"/>
      <c r="N31" s="548"/>
      <c r="O31" s="548"/>
      <c r="P31" s="548"/>
      <c r="Q31" s="549"/>
      <c r="R31" s="541"/>
      <c r="S31" s="542"/>
      <c r="T31" s="542"/>
      <c r="U31" s="542"/>
      <c r="V31" s="542"/>
      <c r="W31" s="555"/>
      <c r="X31" s="541"/>
      <c r="Y31" s="542"/>
      <c r="Z31" s="542"/>
      <c r="AA31" s="542"/>
      <c r="AB31" s="542"/>
      <c r="AC31" s="543"/>
      <c r="AD31" s="556"/>
      <c r="AE31" s="542"/>
      <c r="AF31" s="542"/>
      <c r="AG31" s="542"/>
      <c r="AH31" s="542"/>
      <c r="AI31" s="555"/>
      <c r="AJ31" s="541"/>
      <c r="AK31" s="542"/>
      <c r="AL31" s="542"/>
      <c r="AM31" s="542"/>
      <c r="AN31" s="542"/>
      <c r="AO31" s="543"/>
    </row>
    <row r="32" spans="1:41" s="229" customFormat="1" ht="15" thickBot="1">
      <c r="A32" s="533"/>
      <c r="B32" s="331"/>
      <c r="C32" s="557"/>
      <c r="D32" s="558"/>
      <c r="E32" s="558"/>
      <c r="F32" s="558"/>
      <c r="G32" s="558"/>
      <c r="H32" s="558"/>
      <c r="I32" s="558"/>
      <c r="J32" s="558"/>
      <c r="K32" s="559"/>
      <c r="L32" s="562"/>
      <c r="M32" s="563"/>
      <c r="N32" s="563"/>
      <c r="O32" s="563"/>
      <c r="P32" s="563"/>
      <c r="Q32" s="564"/>
      <c r="R32" s="565"/>
      <c r="S32" s="566"/>
      <c r="T32" s="566"/>
      <c r="U32" s="566"/>
      <c r="V32" s="566"/>
      <c r="W32" s="567"/>
      <c r="X32" s="565"/>
      <c r="Y32" s="566"/>
      <c r="Z32" s="566"/>
      <c r="AA32" s="566"/>
      <c r="AB32" s="566"/>
      <c r="AC32" s="568"/>
      <c r="AD32" s="569"/>
      <c r="AE32" s="566"/>
      <c r="AF32" s="566"/>
      <c r="AG32" s="566"/>
      <c r="AH32" s="566"/>
      <c r="AI32" s="567"/>
      <c r="AJ32" s="565"/>
      <c r="AK32" s="566"/>
      <c r="AL32" s="566"/>
      <c r="AM32" s="566"/>
      <c r="AN32" s="566"/>
      <c r="AO32" s="568"/>
    </row>
    <row r="33" spans="1:41" s="229" customFormat="1" ht="15" thickBot="1">
      <c r="A33" s="533"/>
      <c r="B33" s="331"/>
      <c r="C33" s="570"/>
      <c r="D33" s="571"/>
      <c r="E33" s="571"/>
      <c r="F33" s="571"/>
      <c r="G33" s="571"/>
      <c r="H33" s="571"/>
      <c r="I33" s="571"/>
      <c r="J33" s="571"/>
      <c r="K33" s="572"/>
      <c r="L33" s="573">
        <f>SUM(L23:Q26)</f>
        <v>0</v>
      </c>
      <c r="M33" s="574"/>
      <c r="N33" s="574"/>
      <c r="O33" s="574"/>
      <c r="P33" s="574"/>
      <c r="Q33" s="242" t="s">
        <v>234</v>
      </c>
      <c r="R33" s="575">
        <f>収支予算書!D36</f>
        <v>0</v>
      </c>
      <c r="S33" s="576"/>
      <c r="T33" s="576"/>
      <c r="U33" s="576"/>
      <c r="V33" s="576"/>
      <c r="W33" s="242" t="s">
        <v>234</v>
      </c>
      <c r="X33" s="560">
        <f>L33-R33</f>
        <v>0</v>
      </c>
      <c r="Y33" s="561"/>
      <c r="Z33" s="561"/>
      <c r="AA33" s="561"/>
      <c r="AB33" s="561"/>
      <c r="AC33" s="243" t="s">
        <v>234</v>
      </c>
      <c r="AD33" s="577">
        <f>収支予算書!D8</f>
        <v>0</v>
      </c>
      <c r="AE33" s="576"/>
      <c r="AF33" s="576"/>
      <c r="AG33" s="576"/>
      <c r="AH33" s="576"/>
      <c r="AI33" s="242" t="s">
        <v>234</v>
      </c>
      <c r="AJ33" s="560">
        <f>AD33</f>
        <v>0</v>
      </c>
      <c r="AK33" s="561"/>
      <c r="AL33" s="561"/>
      <c r="AM33" s="561"/>
      <c r="AN33" s="561"/>
      <c r="AO33" s="243" t="s">
        <v>234</v>
      </c>
    </row>
    <row r="34" spans="1:41" s="91" customFormat="1" ht="14.25">
      <c r="A34" s="229"/>
    </row>
    <row r="35" spans="1:41" s="91" customFormat="1" ht="14.25">
      <c r="A35" s="229"/>
    </row>
  </sheetData>
  <mergeCells count="65">
    <mergeCell ref="AJ33:AN33"/>
    <mergeCell ref="C32:K32"/>
    <mergeCell ref="L32:Q32"/>
    <mergeCell ref="R32:W32"/>
    <mergeCell ref="X32:AC32"/>
    <mergeCell ref="AD32:AI32"/>
    <mergeCell ref="AJ32:AO32"/>
    <mergeCell ref="C33:K33"/>
    <mergeCell ref="L33:P33"/>
    <mergeCell ref="R33:V33"/>
    <mergeCell ref="X33:AB33"/>
    <mergeCell ref="AD33:AH33"/>
    <mergeCell ref="AJ31:AO31"/>
    <mergeCell ref="C30:K30"/>
    <mergeCell ref="L30:Q30"/>
    <mergeCell ref="R30:W30"/>
    <mergeCell ref="X30:AC30"/>
    <mergeCell ref="AD30:AI30"/>
    <mergeCell ref="AJ30:AO30"/>
    <mergeCell ref="C31:K31"/>
    <mergeCell ref="L31:Q31"/>
    <mergeCell ref="R31:W31"/>
    <mergeCell ref="X31:AC31"/>
    <mergeCell ref="AD31:AI31"/>
    <mergeCell ref="C27:K27"/>
    <mergeCell ref="L27:Q27"/>
    <mergeCell ref="C28:K28"/>
    <mergeCell ref="L28:Q28"/>
    <mergeCell ref="C29:K29"/>
    <mergeCell ref="L29:Q29"/>
    <mergeCell ref="AJ26:AO26"/>
    <mergeCell ref="C25:K25"/>
    <mergeCell ref="L25:Q25"/>
    <mergeCell ref="R25:W25"/>
    <mergeCell ref="X25:AC25"/>
    <mergeCell ref="AD25:AI25"/>
    <mergeCell ref="AJ25:AO25"/>
    <mergeCell ref="C26:K26"/>
    <mergeCell ref="L26:Q26"/>
    <mergeCell ref="R26:W26"/>
    <mergeCell ref="X26:AC26"/>
    <mergeCell ref="AD26:AI26"/>
    <mergeCell ref="AD23:AI23"/>
    <mergeCell ref="AJ23:AO23"/>
    <mergeCell ref="C24:K24"/>
    <mergeCell ref="L24:Q24"/>
    <mergeCell ref="R24:W24"/>
    <mergeCell ref="X24:AC24"/>
    <mergeCell ref="AD24:AI24"/>
    <mergeCell ref="R2:S2"/>
    <mergeCell ref="AB4:AO4"/>
    <mergeCell ref="J10:AD10"/>
    <mergeCell ref="C15:AO18"/>
    <mergeCell ref="A22:A33"/>
    <mergeCell ref="C22:K22"/>
    <mergeCell ref="L22:Q22"/>
    <mergeCell ref="R22:W22"/>
    <mergeCell ref="X22:AC22"/>
    <mergeCell ref="AD22:AI22"/>
    <mergeCell ref="AJ24:AO24"/>
    <mergeCell ref="AJ22:AO22"/>
    <mergeCell ref="C23:K23"/>
    <mergeCell ref="L23:Q23"/>
    <mergeCell ref="R23:W23"/>
    <mergeCell ref="X23:AC23"/>
  </mergeCells>
  <phoneticPr fontId="4"/>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37CB-C616-447F-97F5-E3DAD5FCC1B0}">
  <sheetPr>
    <pageSetUpPr fitToPage="1"/>
  </sheetPr>
  <dimension ref="A1:H66"/>
  <sheetViews>
    <sheetView showGridLines="0" topLeftCell="A4" workbookViewId="0">
      <selection activeCell="A7" sqref="A7:C7"/>
    </sheetView>
  </sheetViews>
  <sheetFormatPr defaultRowHeight="14.25"/>
  <cols>
    <col min="1" max="1" width="6" style="340" customWidth="1"/>
    <col min="2" max="2" width="21.875" style="340" customWidth="1"/>
    <col min="3" max="3" width="27.625" style="340" customWidth="1"/>
    <col min="4" max="4" width="15" style="341" customWidth="1"/>
    <col min="5" max="5" width="4.5" style="340" customWidth="1"/>
    <col min="6" max="6" width="24.875" style="340" customWidth="1"/>
    <col min="7" max="7" width="15" style="341" customWidth="1"/>
    <col min="8" max="8" width="16.125" style="340" customWidth="1"/>
    <col min="9" max="256" width="8.875" style="340"/>
    <col min="257" max="257" width="6" style="340" customWidth="1"/>
    <col min="258" max="258" width="21.875" style="340" customWidth="1"/>
    <col min="259" max="259" width="27.625" style="340" customWidth="1"/>
    <col min="260" max="260" width="15" style="340" customWidth="1"/>
    <col min="261" max="261" width="4.5" style="340" customWidth="1"/>
    <col min="262" max="262" width="24.875" style="340" customWidth="1"/>
    <col min="263" max="263" width="15" style="340" customWidth="1"/>
    <col min="264" max="264" width="16.125" style="340" customWidth="1"/>
    <col min="265" max="512" width="8.875" style="340"/>
    <col min="513" max="513" width="6" style="340" customWidth="1"/>
    <col min="514" max="514" width="21.875" style="340" customWidth="1"/>
    <col min="515" max="515" width="27.625" style="340" customWidth="1"/>
    <col min="516" max="516" width="15" style="340" customWidth="1"/>
    <col min="517" max="517" width="4.5" style="340" customWidth="1"/>
    <col min="518" max="518" width="24.875" style="340" customWidth="1"/>
    <col min="519" max="519" width="15" style="340" customWidth="1"/>
    <col min="520" max="520" width="16.125" style="340" customWidth="1"/>
    <col min="521" max="768" width="8.875" style="340"/>
    <col min="769" max="769" width="6" style="340" customWidth="1"/>
    <col min="770" max="770" width="21.875" style="340" customWidth="1"/>
    <col min="771" max="771" width="27.625" style="340" customWidth="1"/>
    <col min="772" max="772" width="15" style="340" customWidth="1"/>
    <col min="773" max="773" width="4.5" style="340" customWidth="1"/>
    <col min="774" max="774" width="24.875" style="340" customWidth="1"/>
    <col min="775" max="775" width="15" style="340" customWidth="1"/>
    <col min="776" max="776" width="16.125" style="340" customWidth="1"/>
    <col min="777" max="1024" width="8.875" style="340"/>
    <col min="1025" max="1025" width="6" style="340" customWidth="1"/>
    <col min="1026" max="1026" width="21.875" style="340" customWidth="1"/>
    <col min="1027" max="1027" width="27.625" style="340" customWidth="1"/>
    <col min="1028" max="1028" width="15" style="340" customWidth="1"/>
    <col min="1029" max="1029" width="4.5" style="340" customWidth="1"/>
    <col min="1030" max="1030" width="24.875" style="340" customWidth="1"/>
    <col min="1031" max="1031" width="15" style="340" customWidth="1"/>
    <col min="1032" max="1032" width="16.125" style="340" customWidth="1"/>
    <col min="1033" max="1280" width="8.875" style="340"/>
    <col min="1281" max="1281" width="6" style="340" customWidth="1"/>
    <col min="1282" max="1282" width="21.875" style="340" customWidth="1"/>
    <col min="1283" max="1283" width="27.625" style="340" customWidth="1"/>
    <col min="1284" max="1284" width="15" style="340" customWidth="1"/>
    <col min="1285" max="1285" width="4.5" style="340" customWidth="1"/>
    <col min="1286" max="1286" width="24.875" style="340" customWidth="1"/>
    <col min="1287" max="1287" width="15" style="340" customWidth="1"/>
    <col min="1288" max="1288" width="16.125" style="340" customWidth="1"/>
    <col min="1289" max="1536" width="8.875" style="340"/>
    <col min="1537" max="1537" width="6" style="340" customWidth="1"/>
    <col min="1538" max="1538" width="21.875" style="340" customWidth="1"/>
    <col min="1539" max="1539" width="27.625" style="340" customWidth="1"/>
    <col min="1540" max="1540" width="15" style="340" customWidth="1"/>
    <col min="1541" max="1541" width="4.5" style="340" customWidth="1"/>
    <col min="1542" max="1542" width="24.875" style="340" customWidth="1"/>
    <col min="1543" max="1543" width="15" style="340" customWidth="1"/>
    <col min="1544" max="1544" width="16.125" style="340" customWidth="1"/>
    <col min="1545" max="1792" width="8.875" style="340"/>
    <col min="1793" max="1793" width="6" style="340" customWidth="1"/>
    <col min="1794" max="1794" width="21.875" style="340" customWidth="1"/>
    <col min="1795" max="1795" width="27.625" style="340" customWidth="1"/>
    <col min="1796" max="1796" width="15" style="340" customWidth="1"/>
    <col min="1797" max="1797" width="4.5" style="340" customWidth="1"/>
    <col min="1798" max="1798" width="24.875" style="340" customWidth="1"/>
    <col min="1799" max="1799" width="15" style="340" customWidth="1"/>
    <col min="1800" max="1800" width="16.125" style="340" customWidth="1"/>
    <col min="1801" max="2048" width="8.875" style="340"/>
    <col min="2049" max="2049" width="6" style="340" customWidth="1"/>
    <col min="2050" max="2050" width="21.875" style="340" customWidth="1"/>
    <col min="2051" max="2051" width="27.625" style="340" customWidth="1"/>
    <col min="2052" max="2052" width="15" style="340" customWidth="1"/>
    <col min="2053" max="2053" width="4.5" style="340" customWidth="1"/>
    <col min="2054" max="2054" width="24.875" style="340" customWidth="1"/>
    <col min="2055" max="2055" width="15" style="340" customWidth="1"/>
    <col min="2056" max="2056" width="16.125" style="340" customWidth="1"/>
    <col min="2057" max="2304" width="8.875" style="340"/>
    <col min="2305" max="2305" width="6" style="340" customWidth="1"/>
    <col min="2306" max="2306" width="21.875" style="340" customWidth="1"/>
    <col min="2307" max="2307" width="27.625" style="340" customWidth="1"/>
    <col min="2308" max="2308" width="15" style="340" customWidth="1"/>
    <col min="2309" max="2309" width="4.5" style="340" customWidth="1"/>
    <col min="2310" max="2310" width="24.875" style="340" customWidth="1"/>
    <col min="2311" max="2311" width="15" style="340" customWidth="1"/>
    <col min="2312" max="2312" width="16.125" style="340" customWidth="1"/>
    <col min="2313" max="2560" width="8.875" style="340"/>
    <col min="2561" max="2561" width="6" style="340" customWidth="1"/>
    <col min="2562" max="2562" width="21.875" style="340" customWidth="1"/>
    <col min="2563" max="2563" width="27.625" style="340" customWidth="1"/>
    <col min="2564" max="2564" width="15" style="340" customWidth="1"/>
    <col min="2565" max="2565" width="4.5" style="340" customWidth="1"/>
    <col min="2566" max="2566" width="24.875" style="340" customWidth="1"/>
    <col min="2567" max="2567" width="15" style="340" customWidth="1"/>
    <col min="2568" max="2568" width="16.125" style="340" customWidth="1"/>
    <col min="2569" max="2816" width="8.875" style="340"/>
    <col min="2817" max="2817" width="6" style="340" customWidth="1"/>
    <col min="2818" max="2818" width="21.875" style="340" customWidth="1"/>
    <col min="2819" max="2819" width="27.625" style="340" customWidth="1"/>
    <col min="2820" max="2820" width="15" style="340" customWidth="1"/>
    <col min="2821" max="2821" width="4.5" style="340" customWidth="1"/>
    <col min="2822" max="2822" width="24.875" style="340" customWidth="1"/>
    <col min="2823" max="2823" width="15" style="340" customWidth="1"/>
    <col min="2824" max="2824" width="16.125" style="340" customWidth="1"/>
    <col min="2825" max="3072" width="8.875" style="340"/>
    <col min="3073" max="3073" width="6" style="340" customWidth="1"/>
    <col min="3074" max="3074" width="21.875" style="340" customWidth="1"/>
    <col min="3075" max="3075" width="27.625" style="340" customWidth="1"/>
    <col min="3076" max="3076" width="15" style="340" customWidth="1"/>
    <col min="3077" max="3077" width="4.5" style="340" customWidth="1"/>
    <col min="3078" max="3078" width="24.875" style="340" customWidth="1"/>
    <col min="3079" max="3079" width="15" style="340" customWidth="1"/>
    <col min="3080" max="3080" width="16.125" style="340" customWidth="1"/>
    <col min="3081" max="3328" width="8.875" style="340"/>
    <col min="3329" max="3329" width="6" style="340" customWidth="1"/>
    <col min="3330" max="3330" width="21.875" style="340" customWidth="1"/>
    <col min="3331" max="3331" width="27.625" style="340" customWidth="1"/>
    <col min="3332" max="3332" width="15" style="340" customWidth="1"/>
    <col min="3333" max="3333" width="4.5" style="340" customWidth="1"/>
    <col min="3334" max="3334" width="24.875" style="340" customWidth="1"/>
    <col min="3335" max="3335" width="15" style="340" customWidth="1"/>
    <col min="3336" max="3336" width="16.125" style="340" customWidth="1"/>
    <col min="3337" max="3584" width="8.875" style="340"/>
    <col min="3585" max="3585" width="6" style="340" customWidth="1"/>
    <col min="3586" max="3586" width="21.875" style="340" customWidth="1"/>
    <col min="3587" max="3587" width="27.625" style="340" customWidth="1"/>
    <col min="3588" max="3588" width="15" style="340" customWidth="1"/>
    <col min="3589" max="3589" width="4.5" style="340" customWidth="1"/>
    <col min="3590" max="3590" width="24.875" style="340" customWidth="1"/>
    <col min="3591" max="3591" width="15" style="340" customWidth="1"/>
    <col min="3592" max="3592" width="16.125" style="340" customWidth="1"/>
    <col min="3593" max="3840" width="8.875" style="340"/>
    <col min="3841" max="3841" width="6" style="340" customWidth="1"/>
    <col min="3842" max="3842" width="21.875" style="340" customWidth="1"/>
    <col min="3843" max="3843" width="27.625" style="340" customWidth="1"/>
    <col min="3844" max="3844" width="15" style="340" customWidth="1"/>
    <col min="3845" max="3845" width="4.5" style="340" customWidth="1"/>
    <col min="3846" max="3846" width="24.875" style="340" customWidth="1"/>
    <col min="3847" max="3847" width="15" style="340" customWidth="1"/>
    <col min="3848" max="3848" width="16.125" style="340" customWidth="1"/>
    <col min="3849" max="4096" width="8.875" style="340"/>
    <col min="4097" max="4097" width="6" style="340" customWidth="1"/>
    <col min="4098" max="4098" width="21.875" style="340" customWidth="1"/>
    <col min="4099" max="4099" width="27.625" style="340" customWidth="1"/>
    <col min="4100" max="4100" width="15" style="340" customWidth="1"/>
    <col min="4101" max="4101" width="4.5" style="340" customWidth="1"/>
    <col min="4102" max="4102" width="24.875" style="340" customWidth="1"/>
    <col min="4103" max="4103" width="15" style="340" customWidth="1"/>
    <col min="4104" max="4104" width="16.125" style="340" customWidth="1"/>
    <col min="4105" max="4352" width="8.875" style="340"/>
    <col min="4353" max="4353" width="6" style="340" customWidth="1"/>
    <col min="4354" max="4354" width="21.875" style="340" customWidth="1"/>
    <col min="4355" max="4355" width="27.625" style="340" customWidth="1"/>
    <col min="4356" max="4356" width="15" style="340" customWidth="1"/>
    <col min="4357" max="4357" width="4.5" style="340" customWidth="1"/>
    <col min="4358" max="4358" width="24.875" style="340" customWidth="1"/>
    <col min="4359" max="4359" width="15" style="340" customWidth="1"/>
    <col min="4360" max="4360" width="16.125" style="340" customWidth="1"/>
    <col min="4361" max="4608" width="8.875" style="340"/>
    <col min="4609" max="4609" width="6" style="340" customWidth="1"/>
    <col min="4610" max="4610" width="21.875" style="340" customWidth="1"/>
    <col min="4611" max="4611" width="27.625" style="340" customWidth="1"/>
    <col min="4612" max="4612" width="15" style="340" customWidth="1"/>
    <col min="4613" max="4613" width="4.5" style="340" customWidth="1"/>
    <col min="4614" max="4614" width="24.875" style="340" customWidth="1"/>
    <col min="4615" max="4615" width="15" style="340" customWidth="1"/>
    <col min="4616" max="4616" width="16.125" style="340" customWidth="1"/>
    <col min="4617" max="4864" width="8.875" style="340"/>
    <col min="4865" max="4865" width="6" style="340" customWidth="1"/>
    <col min="4866" max="4866" width="21.875" style="340" customWidth="1"/>
    <col min="4867" max="4867" width="27.625" style="340" customWidth="1"/>
    <col min="4868" max="4868" width="15" style="340" customWidth="1"/>
    <col min="4869" max="4869" width="4.5" style="340" customWidth="1"/>
    <col min="4870" max="4870" width="24.875" style="340" customWidth="1"/>
    <col min="4871" max="4871" width="15" style="340" customWidth="1"/>
    <col min="4872" max="4872" width="16.125" style="340" customWidth="1"/>
    <col min="4873" max="5120" width="8.875" style="340"/>
    <col min="5121" max="5121" width="6" style="340" customWidth="1"/>
    <col min="5122" max="5122" width="21.875" style="340" customWidth="1"/>
    <col min="5123" max="5123" width="27.625" style="340" customWidth="1"/>
    <col min="5124" max="5124" width="15" style="340" customWidth="1"/>
    <col min="5125" max="5125" width="4.5" style="340" customWidth="1"/>
    <col min="5126" max="5126" width="24.875" style="340" customWidth="1"/>
    <col min="5127" max="5127" width="15" style="340" customWidth="1"/>
    <col min="5128" max="5128" width="16.125" style="340" customWidth="1"/>
    <col min="5129" max="5376" width="8.875" style="340"/>
    <col min="5377" max="5377" width="6" style="340" customWidth="1"/>
    <col min="5378" max="5378" width="21.875" style="340" customWidth="1"/>
    <col min="5379" max="5379" width="27.625" style="340" customWidth="1"/>
    <col min="5380" max="5380" width="15" style="340" customWidth="1"/>
    <col min="5381" max="5381" width="4.5" style="340" customWidth="1"/>
    <col min="5382" max="5382" width="24.875" style="340" customWidth="1"/>
    <col min="5383" max="5383" width="15" style="340" customWidth="1"/>
    <col min="5384" max="5384" width="16.125" style="340" customWidth="1"/>
    <col min="5385" max="5632" width="8.875" style="340"/>
    <col min="5633" max="5633" width="6" style="340" customWidth="1"/>
    <col min="5634" max="5634" width="21.875" style="340" customWidth="1"/>
    <col min="5635" max="5635" width="27.625" style="340" customWidth="1"/>
    <col min="5636" max="5636" width="15" style="340" customWidth="1"/>
    <col min="5637" max="5637" width="4.5" style="340" customWidth="1"/>
    <col min="5638" max="5638" width="24.875" style="340" customWidth="1"/>
    <col min="5639" max="5639" width="15" style="340" customWidth="1"/>
    <col min="5640" max="5640" width="16.125" style="340" customWidth="1"/>
    <col min="5641" max="5888" width="8.875" style="340"/>
    <col min="5889" max="5889" width="6" style="340" customWidth="1"/>
    <col min="5890" max="5890" width="21.875" style="340" customWidth="1"/>
    <col min="5891" max="5891" width="27.625" style="340" customWidth="1"/>
    <col min="5892" max="5892" width="15" style="340" customWidth="1"/>
    <col min="5893" max="5893" width="4.5" style="340" customWidth="1"/>
    <col min="5894" max="5894" width="24.875" style="340" customWidth="1"/>
    <col min="5895" max="5895" width="15" style="340" customWidth="1"/>
    <col min="5896" max="5896" width="16.125" style="340" customWidth="1"/>
    <col min="5897" max="6144" width="8.875" style="340"/>
    <col min="6145" max="6145" width="6" style="340" customWidth="1"/>
    <col min="6146" max="6146" width="21.875" style="340" customWidth="1"/>
    <col min="6147" max="6147" width="27.625" style="340" customWidth="1"/>
    <col min="6148" max="6148" width="15" style="340" customWidth="1"/>
    <col min="6149" max="6149" width="4.5" style="340" customWidth="1"/>
    <col min="6150" max="6150" width="24.875" style="340" customWidth="1"/>
    <col min="6151" max="6151" width="15" style="340" customWidth="1"/>
    <col min="6152" max="6152" width="16.125" style="340" customWidth="1"/>
    <col min="6153" max="6400" width="8.875" style="340"/>
    <col min="6401" max="6401" width="6" style="340" customWidth="1"/>
    <col min="6402" max="6402" width="21.875" style="340" customWidth="1"/>
    <col min="6403" max="6403" width="27.625" style="340" customWidth="1"/>
    <col min="6404" max="6404" width="15" style="340" customWidth="1"/>
    <col min="6405" max="6405" width="4.5" style="340" customWidth="1"/>
    <col min="6406" max="6406" width="24.875" style="340" customWidth="1"/>
    <col min="6407" max="6407" width="15" style="340" customWidth="1"/>
    <col min="6408" max="6408" width="16.125" style="340" customWidth="1"/>
    <col min="6409" max="6656" width="8.875" style="340"/>
    <col min="6657" max="6657" width="6" style="340" customWidth="1"/>
    <col min="6658" max="6658" width="21.875" style="340" customWidth="1"/>
    <col min="6659" max="6659" width="27.625" style="340" customWidth="1"/>
    <col min="6660" max="6660" width="15" style="340" customWidth="1"/>
    <col min="6661" max="6661" width="4.5" style="340" customWidth="1"/>
    <col min="6662" max="6662" width="24.875" style="340" customWidth="1"/>
    <col min="6663" max="6663" width="15" style="340" customWidth="1"/>
    <col min="6664" max="6664" width="16.125" style="340" customWidth="1"/>
    <col min="6665" max="6912" width="8.875" style="340"/>
    <col min="6913" max="6913" width="6" style="340" customWidth="1"/>
    <col min="6914" max="6914" width="21.875" style="340" customWidth="1"/>
    <col min="6915" max="6915" width="27.625" style="340" customWidth="1"/>
    <col min="6916" max="6916" width="15" style="340" customWidth="1"/>
    <col min="6917" max="6917" width="4.5" style="340" customWidth="1"/>
    <col min="6918" max="6918" width="24.875" style="340" customWidth="1"/>
    <col min="6919" max="6919" width="15" style="340" customWidth="1"/>
    <col min="6920" max="6920" width="16.125" style="340" customWidth="1"/>
    <col min="6921" max="7168" width="8.875" style="340"/>
    <col min="7169" max="7169" width="6" style="340" customWidth="1"/>
    <col min="7170" max="7170" width="21.875" style="340" customWidth="1"/>
    <col min="7171" max="7171" width="27.625" style="340" customWidth="1"/>
    <col min="7172" max="7172" width="15" style="340" customWidth="1"/>
    <col min="7173" max="7173" width="4.5" style="340" customWidth="1"/>
    <col min="7174" max="7174" width="24.875" style="340" customWidth="1"/>
    <col min="7175" max="7175" width="15" style="340" customWidth="1"/>
    <col min="7176" max="7176" width="16.125" style="340" customWidth="1"/>
    <col min="7177" max="7424" width="8.875" style="340"/>
    <col min="7425" max="7425" width="6" style="340" customWidth="1"/>
    <col min="7426" max="7426" width="21.875" style="340" customWidth="1"/>
    <col min="7427" max="7427" width="27.625" style="340" customWidth="1"/>
    <col min="7428" max="7428" width="15" style="340" customWidth="1"/>
    <col min="7429" max="7429" width="4.5" style="340" customWidth="1"/>
    <col min="7430" max="7430" width="24.875" style="340" customWidth="1"/>
    <col min="7431" max="7431" width="15" style="340" customWidth="1"/>
    <col min="7432" max="7432" width="16.125" style="340" customWidth="1"/>
    <col min="7433" max="7680" width="8.875" style="340"/>
    <col min="7681" max="7681" width="6" style="340" customWidth="1"/>
    <col min="7682" max="7682" width="21.875" style="340" customWidth="1"/>
    <col min="7683" max="7683" width="27.625" style="340" customWidth="1"/>
    <col min="7684" max="7684" width="15" style="340" customWidth="1"/>
    <col min="7685" max="7685" width="4.5" style="340" customWidth="1"/>
    <col min="7686" max="7686" width="24.875" style="340" customWidth="1"/>
    <col min="7687" max="7687" width="15" style="340" customWidth="1"/>
    <col min="7688" max="7688" width="16.125" style="340" customWidth="1"/>
    <col min="7689" max="7936" width="8.875" style="340"/>
    <col min="7937" max="7937" width="6" style="340" customWidth="1"/>
    <col min="7938" max="7938" width="21.875" style="340" customWidth="1"/>
    <col min="7939" max="7939" width="27.625" style="340" customWidth="1"/>
    <col min="7940" max="7940" width="15" style="340" customWidth="1"/>
    <col min="7941" max="7941" width="4.5" style="340" customWidth="1"/>
    <col min="7942" max="7942" width="24.875" style="340" customWidth="1"/>
    <col min="7943" max="7943" width="15" style="340" customWidth="1"/>
    <col min="7944" max="7944" width="16.125" style="340" customWidth="1"/>
    <col min="7945" max="8192" width="8.875" style="340"/>
    <col min="8193" max="8193" width="6" style="340" customWidth="1"/>
    <col min="8194" max="8194" width="21.875" style="340" customWidth="1"/>
    <col min="8195" max="8195" width="27.625" style="340" customWidth="1"/>
    <col min="8196" max="8196" width="15" style="340" customWidth="1"/>
    <col min="8197" max="8197" width="4.5" style="340" customWidth="1"/>
    <col min="8198" max="8198" width="24.875" style="340" customWidth="1"/>
    <col min="8199" max="8199" width="15" style="340" customWidth="1"/>
    <col min="8200" max="8200" width="16.125" style="340" customWidth="1"/>
    <col min="8201" max="8448" width="8.875" style="340"/>
    <col min="8449" max="8449" width="6" style="340" customWidth="1"/>
    <col min="8450" max="8450" width="21.875" style="340" customWidth="1"/>
    <col min="8451" max="8451" width="27.625" style="340" customWidth="1"/>
    <col min="8452" max="8452" width="15" style="340" customWidth="1"/>
    <col min="8453" max="8453" width="4.5" style="340" customWidth="1"/>
    <col min="8454" max="8454" width="24.875" style="340" customWidth="1"/>
    <col min="8455" max="8455" width="15" style="340" customWidth="1"/>
    <col min="8456" max="8456" width="16.125" style="340" customWidth="1"/>
    <col min="8457" max="8704" width="8.875" style="340"/>
    <col min="8705" max="8705" width="6" style="340" customWidth="1"/>
    <col min="8706" max="8706" width="21.875" style="340" customWidth="1"/>
    <col min="8707" max="8707" width="27.625" style="340" customWidth="1"/>
    <col min="8708" max="8708" width="15" style="340" customWidth="1"/>
    <col min="8709" max="8709" width="4.5" style="340" customWidth="1"/>
    <col min="8710" max="8710" width="24.875" style="340" customWidth="1"/>
    <col min="8711" max="8711" width="15" style="340" customWidth="1"/>
    <col min="8712" max="8712" width="16.125" style="340" customWidth="1"/>
    <col min="8713" max="8960" width="8.875" style="340"/>
    <col min="8961" max="8961" width="6" style="340" customWidth="1"/>
    <col min="8962" max="8962" width="21.875" style="340" customWidth="1"/>
    <col min="8963" max="8963" width="27.625" style="340" customWidth="1"/>
    <col min="8964" max="8964" width="15" style="340" customWidth="1"/>
    <col min="8965" max="8965" width="4.5" style="340" customWidth="1"/>
    <col min="8966" max="8966" width="24.875" style="340" customWidth="1"/>
    <col min="8967" max="8967" width="15" style="340" customWidth="1"/>
    <col min="8968" max="8968" width="16.125" style="340" customWidth="1"/>
    <col min="8969" max="9216" width="8.875" style="340"/>
    <col min="9217" max="9217" width="6" style="340" customWidth="1"/>
    <col min="9218" max="9218" width="21.875" style="340" customWidth="1"/>
    <col min="9219" max="9219" width="27.625" style="340" customWidth="1"/>
    <col min="9220" max="9220" width="15" style="340" customWidth="1"/>
    <col min="9221" max="9221" width="4.5" style="340" customWidth="1"/>
    <col min="9222" max="9222" width="24.875" style="340" customWidth="1"/>
    <col min="9223" max="9223" width="15" style="340" customWidth="1"/>
    <col min="9224" max="9224" width="16.125" style="340" customWidth="1"/>
    <col min="9225" max="9472" width="8.875" style="340"/>
    <col min="9473" max="9473" width="6" style="340" customWidth="1"/>
    <col min="9474" max="9474" width="21.875" style="340" customWidth="1"/>
    <col min="9475" max="9475" width="27.625" style="340" customWidth="1"/>
    <col min="9476" max="9476" width="15" style="340" customWidth="1"/>
    <col min="9477" max="9477" width="4.5" style="340" customWidth="1"/>
    <col min="9478" max="9478" width="24.875" style="340" customWidth="1"/>
    <col min="9479" max="9479" width="15" style="340" customWidth="1"/>
    <col min="9480" max="9480" width="16.125" style="340" customWidth="1"/>
    <col min="9481" max="9728" width="8.875" style="340"/>
    <col min="9729" max="9729" width="6" style="340" customWidth="1"/>
    <col min="9730" max="9730" width="21.875" style="340" customWidth="1"/>
    <col min="9731" max="9731" width="27.625" style="340" customWidth="1"/>
    <col min="9732" max="9732" width="15" style="340" customWidth="1"/>
    <col min="9733" max="9733" width="4.5" style="340" customWidth="1"/>
    <col min="9734" max="9734" width="24.875" style="340" customWidth="1"/>
    <col min="9735" max="9735" width="15" style="340" customWidth="1"/>
    <col min="9736" max="9736" width="16.125" style="340" customWidth="1"/>
    <col min="9737" max="9984" width="8.875" style="340"/>
    <col min="9985" max="9985" width="6" style="340" customWidth="1"/>
    <col min="9986" max="9986" width="21.875" style="340" customWidth="1"/>
    <col min="9987" max="9987" width="27.625" style="340" customWidth="1"/>
    <col min="9988" max="9988" width="15" style="340" customWidth="1"/>
    <col min="9989" max="9989" width="4.5" style="340" customWidth="1"/>
    <col min="9990" max="9990" width="24.875" style="340" customWidth="1"/>
    <col min="9991" max="9991" width="15" style="340" customWidth="1"/>
    <col min="9992" max="9992" width="16.125" style="340" customWidth="1"/>
    <col min="9993" max="10240" width="8.875" style="340"/>
    <col min="10241" max="10241" width="6" style="340" customWidth="1"/>
    <col min="10242" max="10242" width="21.875" style="340" customWidth="1"/>
    <col min="10243" max="10243" width="27.625" style="340" customWidth="1"/>
    <col min="10244" max="10244" width="15" style="340" customWidth="1"/>
    <col min="10245" max="10245" width="4.5" style="340" customWidth="1"/>
    <col min="10246" max="10246" width="24.875" style="340" customWidth="1"/>
    <col min="10247" max="10247" width="15" style="340" customWidth="1"/>
    <col min="10248" max="10248" width="16.125" style="340" customWidth="1"/>
    <col min="10249" max="10496" width="8.875" style="340"/>
    <col min="10497" max="10497" width="6" style="340" customWidth="1"/>
    <col min="10498" max="10498" width="21.875" style="340" customWidth="1"/>
    <col min="10499" max="10499" width="27.625" style="340" customWidth="1"/>
    <col min="10500" max="10500" width="15" style="340" customWidth="1"/>
    <col min="10501" max="10501" width="4.5" style="340" customWidth="1"/>
    <col min="10502" max="10502" width="24.875" style="340" customWidth="1"/>
    <col min="10503" max="10503" width="15" style="340" customWidth="1"/>
    <col min="10504" max="10504" width="16.125" style="340" customWidth="1"/>
    <col min="10505" max="10752" width="8.875" style="340"/>
    <col min="10753" max="10753" width="6" style="340" customWidth="1"/>
    <col min="10754" max="10754" width="21.875" style="340" customWidth="1"/>
    <col min="10755" max="10755" width="27.625" style="340" customWidth="1"/>
    <col min="10756" max="10756" width="15" style="340" customWidth="1"/>
    <col min="10757" max="10757" width="4.5" style="340" customWidth="1"/>
    <col min="10758" max="10758" width="24.875" style="340" customWidth="1"/>
    <col min="10759" max="10759" width="15" style="340" customWidth="1"/>
    <col min="10760" max="10760" width="16.125" style="340" customWidth="1"/>
    <col min="10761" max="11008" width="8.875" style="340"/>
    <col min="11009" max="11009" width="6" style="340" customWidth="1"/>
    <col min="11010" max="11010" width="21.875" style="340" customWidth="1"/>
    <col min="11011" max="11011" width="27.625" style="340" customWidth="1"/>
    <col min="11012" max="11012" width="15" style="340" customWidth="1"/>
    <col min="11013" max="11013" width="4.5" style="340" customWidth="1"/>
    <col min="11014" max="11014" width="24.875" style="340" customWidth="1"/>
    <col min="11015" max="11015" width="15" style="340" customWidth="1"/>
    <col min="11016" max="11016" width="16.125" style="340" customWidth="1"/>
    <col min="11017" max="11264" width="8.875" style="340"/>
    <col min="11265" max="11265" width="6" style="340" customWidth="1"/>
    <col min="11266" max="11266" width="21.875" style="340" customWidth="1"/>
    <col min="11267" max="11267" width="27.625" style="340" customWidth="1"/>
    <col min="11268" max="11268" width="15" style="340" customWidth="1"/>
    <col min="11269" max="11269" width="4.5" style="340" customWidth="1"/>
    <col min="11270" max="11270" width="24.875" style="340" customWidth="1"/>
    <col min="11271" max="11271" width="15" style="340" customWidth="1"/>
    <col min="11272" max="11272" width="16.125" style="340" customWidth="1"/>
    <col min="11273" max="11520" width="8.875" style="340"/>
    <col min="11521" max="11521" width="6" style="340" customWidth="1"/>
    <col min="11522" max="11522" width="21.875" style="340" customWidth="1"/>
    <col min="11523" max="11523" width="27.625" style="340" customWidth="1"/>
    <col min="11524" max="11524" width="15" style="340" customWidth="1"/>
    <col min="11525" max="11525" width="4.5" style="340" customWidth="1"/>
    <col min="11526" max="11526" width="24.875" style="340" customWidth="1"/>
    <col min="11527" max="11527" width="15" style="340" customWidth="1"/>
    <col min="11528" max="11528" width="16.125" style="340" customWidth="1"/>
    <col min="11529" max="11776" width="8.875" style="340"/>
    <col min="11777" max="11777" width="6" style="340" customWidth="1"/>
    <col min="11778" max="11778" width="21.875" style="340" customWidth="1"/>
    <col min="11779" max="11779" width="27.625" style="340" customWidth="1"/>
    <col min="11780" max="11780" width="15" style="340" customWidth="1"/>
    <col min="11781" max="11781" width="4.5" style="340" customWidth="1"/>
    <col min="11782" max="11782" width="24.875" style="340" customWidth="1"/>
    <col min="11783" max="11783" width="15" style="340" customWidth="1"/>
    <col min="11784" max="11784" width="16.125" style="340" customWidth="1"/>
    <col min="11785" max="12032" width="8.875" style="340"/>
    <col min="12033" max="12033" width="6" style="340" customWidth="1"/>
    <col min="12034" max="12034" width="21.875" style="340" customWidth="1"/>
    <col min="12035" max="12035" width="27.625" style="340" customWidth="1"/>
    <col min="12036" max="12036" width="15" style="340" customWidth="1"/>
    <col min="12037" max="12037" width="4.5" style="340" customWidth="1"/>
    <col min="12038" max="12038" width="24.875" style="340" customWidth="1"/>
    <col min="12039" max="12039" width="15" style="340" customWidth="1"/>
    <col min="12040" max="12040" width="16.125" style="340" customWidth="1"/>
    <col min="12041" max="12288" width="8.875" style="340"/>
    <col min="12289" max="12289" width="6" style="340" customWidth="1"/>
    <col min="12290" max="12290" width="21.875" style="340" customWidth="1"/>
    <col min="12291" max="12291" width="27.625" style="340" customWidth="1"/>
    <col min="12292" max="12292" width="15" style="340" customWidth="1"/>
    <col min="12293" max="12293" width="4.5" style="340" customWidth="1"/>
    <col min="12294" max="12294" width="24.875" style="340" customWidth="1"/>
    <col min="12295" max="12295" width="15" style="340" customWidth="1"/>
    <col min="12296" max="12296" width="16.125" style="340" customWidth="1"/>
    <col min="12297" max="12544" width="8.875" style="340"/>
    <col min="12545" max="12545" width="6" style="340" customWidth="1"/>
    <col min="12546" max="12546" width="21.875" style="340" customWidth="1"/>
    <col min="12547" max="12547" width="27.625" style="340" customWidth="1"/>
    <col min="12548" max="12548" width="15" style="340" customWidth="1"/>
    <col min="12549" max="12549" width="4.5" style="340" customWidth="1"/>
    <col min="12550" max="12550" width="24.875" style="340" customWidth="1"/>
    <col min="12551" max="12551" width="15" style="340" customWidth="1"/>
    <col min="12552" max="12552" width="16.125" style="340" customWidth="1"/>
    <col min="12553" max="12800" width="8.875" style="340"/>
    <col min="12801" max="12801" width="6" style="340" customWidth="1"/>
    <col min="12802" max="12802" width="21.875" style="340" customWidth="1"/>
    <col min="12803" max="12803" width="27.625" style="340" customWidth="1"/>
    <col min="12804" max="12804" width="15" style="340" customWidth="1"/>
    <col min="12805" max="12805" width="4.5" style="340" customWidth="1"/>
    <col min="12806" max="12806" width="24.875" style="340" customWidth="1"/>
    <col min="12807" max="12807" width="15" style="340" customWidth="1"/>
    <col min="12808" max="12808" width="16.125" style="340" customWidth="1"/>
    <col min="12809" max="13056" width="8.875" style="340"/>
    <col min="13057" max="13057" width="6" style="340" customWidth="1"/>
    <col min="13058" max="13058" width="21.875" style="340" customWidth="1"/>
    <col min="13059" max="13059" width="27.625" style="340" customWidth="1"/>
    <col min="13060" max="13060" width="15" style="340" customWidth="1"/>
    <col min="13061" max="13061" width="4.5" style="340" customWidth="1"/>
    <col min="13062" max="13062" width="24.875" style="340" customWidth="1"/>
    <col min="13063" max="13063" width="15" style="340" customWidth="1"/>
    <col min="13064" max="13064" width="16.125" style="340" customWidth="1"/>
    <col min="13065" max="13312" width="8.875" style="340"/>
    <col min="13313" max="13313" width="6" style="340" customWidth="1"/>
    <col min="13314" max="13314" width="21.875" style="340" customWidth="1"/>
    <col min="13315" max="13315" width="27.625" style="340" customWidth="1"/>
    <col min="13316" max="13316" width="15" style="340" customWidth="1"/>
    <col min="13317" max="13317" width="4.5" style="340" customWidth="1"/>
    <col min="13318" max="13318" width="24.875" style="340" customWidth="1"/>
    <col min="13319" max="13319" width="15" style="340" customWidth="1"/>
    <col min="13320" max="13320" width="16.125" style="340" customWidth="1"/>
    <col min="13321" max="13568" width="8.875" style="340"/>
    <col min="13569" max="13569" width="6" style="340" customWidth="1"/>
    <col min="13570" max="13570" width="21.875" style="340" customWidth="1"/>
    <col min="13571" max="13571" width="27.625" style="340" customWidth="1"/>
    <col min="13572" max="13572" width="15" style="340" customWidth="1"/>
    <col min="13573" max="13573" width="4.5" style="340" customWidth="1"/>
    <col min="13574" max="13574" width="24.875" style="340" customWidth="1"/>
    <col min="13575" max="13575" width="15" style="340" customWidth="1"/>
    <col min="13576" max="13576" width="16.125" style="340" customWidth="1"/>
    <col min="13577" max="13824" width="8.875" style="340"/>
    <col min="13825" max="13825" width="6" style="340" customWidth="1"/>
    <col min="13826" max="13826" width="21.875" style="340" customWidth="1"/>
    <col min="13827" max="13827" width="27.625" style="340" customWidth="1"/>
    <col min="13828" max="13828" width="15" style="340" customWidth="1"/>
    <col min="13829" max="13829" width="4.5" style="340" customWidth="1"/>
    <col min="13830" max="13830" width="24.875" style="340" customWidth="1"/>
    <col min="13831" max="13831" width="15" style="340" customWidth="1"/>
    <col min="13832" max="13832" width="16.125" style="340" customWidth="1"/>
    <col min="13833" max="14080" width="8.875" style="340"/>
    <col min="14081" max="14081" width="6" style="340" customWidth="1"/>
    <col min="14082" max="14082" width="21.875" style="340" customWidth="1"/>
    <col min="14083" max="14083" width="27.625" style="340" customWidth="1"/>
    <col min="14084" max="14084" width="15" style="340" customWidth="1"/>
    <col min="14085" max="14085" width="4.5" style="340" customWidth="1"/>
    <col min="14086" max="14086" width="24.875" style="340" customWidth="1"/>
    <col min="14087" max="14087" width="15" style="340" customWidth="1"/>
    <col min="14088" max="14088" width="16.125" style="340" customWidth="1"/>
    <col min="14089" max="14336" width="8.875" style="340"/>
    <col min="14337" max="14337" width="6" style="340" customWidth="1"/>
    <col min="14338" max="14338" width="21.875" style="340" customWidth="1"/>
    <col min="14339" max="14339" width="27.625" style="340" customWidth="1"/>
    <col min="14340" max="14340" width="15" style="340" customWidth="1"/>
    <col min="14341" max="14341" width="4.5" style="340" customWidth="1"/>
    <col min="14342" max="14342" width="24.875" style="340" customWidth="1"/>
    <col min="14343" max="14343" width="15" style="340" customWidth="1"/>
    <col min="14344" max="14344" width="16.125" style="340" customWidth="1"/>
    <col min="14345" max="14592" width="8.875" style="340"/>
    <col min="14593" max="14593" width="6" style="340" customWidth="1"/>
    <col min="14594" max="14594" width="21.875" style="340" customWidth="1"/>
    <col min="14595" max="14595" width="27.625" style="340" customWidth="1"/>
    <col min="14596" max="14596" width="15" style="340" customWidth="1"/>
    <col min="14597" max="14597" width="4.5" style="340" customWidth="1"/>
    <col min="14598" max="14598" width="24.875" style="340" customWidth="1"/>
    <col min="14599" max="14599" width="15" style="340" customWidth="1"/>
    <col min="14600" max="14600" width="16.125" style="340" customWidth="1"/>
    <col min="14601" max="14848" width="8.875" style="340"/>
    <col min="14849" max="14849" width="6" style="340" customWidth="1"/>
    <col min="14850" max="14850" width="21.875" style="340" customWidth="1"/>
    <col min="14851" max="14851" width="27.625" style="340" customWidth="1"/>
    <col min="14852" max="14852" width="15" style="340" customWidth="1"/>
    <col min="14853" max="14853" width="4.5" style="340" customWidth="1"/>
    <col min="14854" max="14854" width="24.875" style="340" customWidth="1"/>
    <col min="14855" max="14855" width="15" style="340" customWidth="1"/>
    <col min="14856" max="14856" width="16.125" style="340" customWidth="1"/>
    <col min="14857" max="15104" width="8.875" style="340"/>
    <col min="15105" max="15105" width="6" style="340" customWidth="1"/>
    <col min="15106" max="15106" width="21.875" style="340" customWidth="1"/>
    <col min="15107" max="15107" width="27.625" style="340" customWidth="1"/>
    <col min="15108" max="15108" width="15" style="340" customWidth="1"/>
    <col min="15109" max="15109" width="4.5" style="340" customWidth="1"/>
    <col min="15110" max="15110" width="24.875" style="340" customWidth="1"/>
    <col min="15111" max="15111" width="15" style="340" customWidth="1"/>
    <col min="15112" max="15112" width="16.125" style="340" customWidth="1"/>
    <col min="15113" max="15360" width="8.875" style="340"/>
    <col min="15361" max="15361" width="6" style="340" customWidth="1"/>
    <col min="15362" max="15362" width="21.875" style="340" customWidth="1"/>
    <col min="15363" max="15363" width="27.625" style="340" customWidth="1"/>
    <col min="15364" max="15364" width="15" style="340" customWidth="1"/>
    <col min="15365" max="15365" width="4.5" style="340" customWidth="1"/>
    <col min="15366" max="15366" width="24.875" style="340" customWidth="1"/>
    <col min="15367" max="15367" width="15" style="340" customWidth="1"/>
    <col min="15368" max="15368" width="16.125" style="340" customWidth="1"/>
    <col min="15369" max="15616" width="8.875" style="340"/>
    <col min="15617" max="15617" width="6" style="340" customWidth="1"/>
    <col min="15618" max="15618" width="21.875" style="340" customWidth="1"/>
    <col min="15619" max="15619" width="27.625" style="340" customWidth="1"/>
    <col min="15620" max="15620" width="15" style="340" customWidth="1"/>
    <col min="15621" max="15621" width="4.5" style="340" customWidth="1"/>
    <col min="15622" max="15622" width="24.875" style="340" customWidth="1"/>
    <col min="15623" max="15623" width="15" style="340" customWidth="1"/>
    <col min="15624" max="15624" width="16.125" style="340" customWidth="1"/>
    <col min="15625" max="15872" width="8.875" style="340"/>
    <col min="15873" max="15873" width="6" style="340" customWidth="1"/>
    <col min="15874" max="15874" width="21.875" style="340" customWidth="1"/>
    <col min="15875" max="15875" width="27.625" style="340" customWidth="1"/>
    <col min="15876" max="15876" width="15" style="340" customWidth="1"/>
    <col min="15877" max="15877" width="4.5" style="340" customWidth="1"/>
    <col min="15878" max="15878" width="24.875" style="340" customWidth="1"/>
    <col min="15879" max="15879" width="15" style="340" customWidth="1"/>
    <col min="15880" max="15880" width="16.125" style="340" customWidth="1"/>
    <col min="15881" max="16128" width="8.875" style="340"/>
    <col min="16129" max="16129" width="6" style="340" customWidth="1"/>
    <col min="16130" max="16130" width="21.875" style="340" customWidth="1"/>
    <col min="16131" max="16131" width="27.625" style="340" customWidth="1"/>
    <col min="16132" max="16132" width="15" style="340" customWidth="1"/>
    <col min="16133" max="16133" width="4.5" style="340" customWidth="1"/>
    <col min="16134" max="16134" width="24.875" style="340" customWidth="1"/>
    <col min="16135" max="16135" width="15" style="340" customWidth="1"/>
    <col min="16136" max="16136" width="16.125" style="340" customWidth="1"/>
    <col min="16137" max="16384" width="8.875" style="340"/>
  </cols>
  <sheetData>
    <row r="1" spans="1:8">
      <c r="A1" s="91" t="s">
        <v>246</v>
      </c>
      <c r="B1" s="91"/>
    </row>
    <row r="2" spans="1:8">
      <c r="A2" s="579"/>
      <c r="B2" s="579"/>
      <c r="C2" s="580"/>
    </row>
    <row r="3" spans="1:8">
      <c r="A3" s="581" t="s">
        <v>323</v>
      </c>
      <c r="B3" s="581"/>
      <c r="C3" s="581"/>
      <c r="D3" s="581"/>
      <c r="E3" s="581"/>
      <c r="F3" s="581"/>
      <c r="G3" s="581"/>
      <c r="H3" s="581"/>
    </row>
    <row r="4" spans="1:8" ht="24.75" customHeight="1">
      <c r="A4" s="582"/>
      <c r="B4" s="582"/>
      <c r="C4" s="582"/>
      <c r="D4" s="582"/>
      <c r="E4" s="342"/>
      <c r="F4" s="247" t="s">
        <v>25</v>
      </c>
      <c r="G4" s="583" t="str">
        <f>'区内変更申請書 【記載例】'!W15</f>
        <v>●●保育園</v>
      </c>
      <c r="H4" s="583"/>
    </row>
    <row r="5" spans="1:8" ht="21.75" customHeight="1">
      <c r="A5" s="584" t="s">
        <v>247</v>
      </c>
      <c r="B5" s="584"/>
      <c r="C5" s="584"/>
      <c r="D5" s="584"/>
      <c r="E5" s="584"/>
      <c r="F5" s="584"/>
      <c r="G5" s="584"/>
    </row>
    <row r="6" spans="1:8" ht="15.75" customHeight="1">
      <c r="A6" s="578" t="s">
        <v>248</v>
      </c>
      <c r="B6" s="578"/>
      <c r="C6" s="578"/>
      <c r="D6" s="578"/>
      <c r="E6" s="578" t="s">
        <v>249</v>
      </c>
      <c r="F6" s="578"/>
      <c r="G6" s="578"/>
      <c r="H6" s="578"/>
    </row>
    <row r="7" spans="1:8" ht="60.75" customHeight="1" thickBot="1">
      <c r="A7" s="578" t="s">
        <v>250</v>
      </c>
      <c r="B7" s="585"/>
      <c r="C7" s="585"/>
      <c r="D7" s="337" t="s">
        <v>251</v>
      </c>
      <c r="E7" s="578"/>
      <c r="F7" s="578"/>
      <c r="G7" s="336" t="s">
        <v>251</v>
      </c>
      <c r="H7" s="250" t="s">
        <v>343</v>
      </c>
    </row>
    <row r="8" spans="1:8" ht="15.75" customHeight="1">
      <c r="A8" s="586" t="s">
        <v>252</v>
      </c>
      <c r="B8" s="361" t="s">
        <v>253</v>
      </c>
      <c r="C8" s="362"/>
      <c r="D8" s="313">
        <f>SUM(D9:D18)</f>
        <v>45010700</v>
      </c>
      <c r="E8" s="590" t="s">
        <v>254</v>
      </c>
      <c r="F8" s="251" t="s">
        <v>255</v>
      </c>
      <c r="G8" s="338">
        <v>25000000</v>
      </c>
      <c r="H8" s="594">
        <v>40000000</v>
      </c>
    </row>
    <row r="9" spans="1:8" ht="15.75" customHeight="1">
      <c r="A9" s="587"/>
      <c r="B9" s="363" t="s">
        <v>256</v>
      </c>
      <c r="C9" s="256" t="s">
        <v>256</v>
      </c>
      <c r="D9" s="314">
        <f>'区内変更計画書 【記載例】'!AF25</f>
        <v>37582140</v>
      </c>
      <c r="E9" s="591"/>
      <c r="F9" s="253" t="s">
        <v>257</v>
      </c>
      <c r="G9" s="338">
        <v>10000000</v>
      </c>
      <c r="H9" s="594"/>
    </row>
    <row r="10" spans="1:8" ht="15.75" customHeight="1">
      <c r="A10" s="587"/>
      <c r="B10" s="364" t="s">
        <v>258</v>
      </c>
      <c r="C10" s="256" t="s">
        <v>259</v>
      </c>
      <c r="D10" s="314">
        <f>'区内変更計画書 【記載例】'!X33</f>
        <v>35900</v>
      </c>
      <c r="E10" s="591"/>
      <c r="F10" s="253" t="s">
        <v>260</v>
      </c>
      <c r="G10" s="338">
        <v>4000000</v>
      </c>
      <c r="H10" s="594"/>
    </row>
    <row r="11" spans="1:8" ht="15.75" customHeight="1">
      <c r="A11" s="587"/>
      <c r="B11" s="365"/>
      <c r="C11" s="256" t="s">
        <v>261</v>
      </c>
      <c r="D11" s="314">
        <f>'区内変更計画書 【記載例】'!X34</f>
        <v>232460</v>
      </c>
      <c r="E11" s="591"/>
      <c r="F11" s="253" t="s">
        <v>262</v>
      </c>
      <c r="G11" s="338">
        <v>500000</v>
      </c>
      <c r="H11" s="594"/>
    </row>
    <row r="12" spans="1:8" ht="15.75" customHeight="1">
      <c r="A12" s="587"/>
      <c r="B12" s="365"/>
      <c r="C12" s="256" t="s">
        <v>263</v>
      </c>
      <c r="D12" s="605">
        <f>'区内変更計画書 【記載例】'!X35</f>
        <v>3159200</v>
      </c>
      <c r="E12" s="591"/>
      <c r="F12" s="253" t="s">
        <v>264</v>
      </c>
      <c r="G12" s="338">
        <v>1000000</v>
      </c>
      <c r="H12" s="594"/>
    </row>
    <row r="13" spans="1:8" ht="15.75" customHeight="1">
      <c r="A13" s="587"/>
      <c r="B13" s="365"/>
      <c r="C13" s="256" t="s">
        <v>265</v>
      </c>
      <c r="D13" s="606"/>
      <c r="E13" s="591"/>
      <c r="F13" s="253" t="s">
        <v>266</v>
      </c>
      <c r="G13" s="338">
        <v>1000000</v>
      </c>
      <c r="H13" s="594"/>
    </row>
    <row r="14" spans="1:8" ht="15.75" customHeight="1">
      <c r="A14" s="587"/>
      <c r="B14" s="365"/>
      <c r="C14" s="256" t="s">
        <v>267</v>
      </c>
      <c r="D14" s="314">
        <f>'区内変更計画書 【記載例】'!X39</f>
        <v>375680</v>
      </c>
      <c r="E14" s="591"/>
      <c r="F14" s="253" t="s">
        <v>268</v>
      </c>
      <c r="G14" s="338">
        <v>500000</v>
      </c>
      <c r="H14" s="594"/>
    </row>
    <row r="15" spans="1:8" ht="15.75" customHeight="1">
      <c r="A15" s="587"/>
      <c r="B15" s="365"/>
      <c r="C15" s="256" t="s">
        <v>269</v>
      </c>
      <c r="D15" s="314">
        <f>'区内変更計画書 【記載例】'!X37+'区内変更計画書 【記載例】'!X38</f>
        <v>953400</v>
      </c>
      <c r="E15" s="591"/>
      <c r="F15" s="251"/>
      <c r="G15" s="338"/>
      <c r="H15" s="594"/>
    </row>
    <row r="16" spans="1:8" ht="15" customHeight="1">
      <c r="A16" s="587"/>
      <c r="B16" s="365"/>
      <c r="C16" s="256" t="s">
        <v>270</v>
      </c>
      <c r="D16" s="314">
        <f>'区内変更計画書 【記載例】'!AI42</f>
        <v>1972920</v>
      </c>
      <c r="E16" s="591"/>
      <c r="F16" s="253"/>
      <c r="G16" s="338"/>
      <c r="H16" s="594"/>
    </row>
    <row r="17" spans="1:8" ht="15.75" customHeight="1">
      <c r="A17" s="587"/>
      <c r="B17" s="365"/>
      <c r="C17" s="256" t="s">
        <v>271</v>
      </c>
      <c r="D17" s="314">
        <f>'区内変更計画書 【記載例】'!Q48</f>
        <v>0</v>
      </c>
      <c r="E17" s="591"/>
      <c r="F17" s="253"/>
      <c r="G17" s="338"/>
      <c r="H17" s="594"/>
    </row>
    <row r="18" spans="1:8" ht="15.75" customHeight="1" thickBot="1">
      <c r="A18" s="587"/>
      <c r="B18" s="366"/>
      <c r="C18" s="367" t="s">
        <v>272</v>
      </c>
      <c r="D18" s="315">
        <f>'区内変更計画書 【記載例】'!AF45</f>
        <v>699000</v>
      </c>
      <c r="E18" s="591"/>
      <c r="F18" s="253"/>
      <c r="G18" s="338"/>
      <c r="H18" s="594"/>
    </row>
    <row r="19" spans="1:8" ht="15.75" customHeight="1">
      <c r="A19" s="588"/>
      <c r="B19" s="254" t="s">
        <v>273</v>
      </c>
      <c r="C19" s="254"/>
      <c r="D19" s="255">
        <v>170000</v>
      </c>
      <c r="E19" s="592"/>
      <c r="F19" s="253"/>
      <c r="G19" s="338"/>
      <c r="H19" s="594"/>
    </row>
    <row r="20" spans="1:8" ht="15.75" customHeight="1">
      <c r="A20" s="588"/>
      <c r="B20" s="256" t="s">
        <v>274</v>
      </c>
      <c r="C20" s="256"/>
      <c r="D20" s="257">
        <v>200000</v>
      </c>
      <c r="E20" s="592"/>
      <c r="F20" s="253"/>
      <c r="G20" s="338"/>
      <c r="H20" s="594"/>
    </row>
    <row r="21" spans="1:8" ht="15.75" customHeight="1">
      <c r="A21" s="588"/>
      <c r="B21" s="256" t="s">
        <v>275</v>
      </c>
      <c r="C21" s="256"/>
      <c r="D21" s="257">
        <v>200000</v>
      </c>
      <c r="E21" s="592"/>
      <c r="F21" s="253"/>
      <c r="G21" s="338"/>
      <c r="H21" s="594"/>
    </row>
    <row r="22" spans="1:8" ht="15.75" customHeight="1">
      <c r="A22" s="588"/>
      <c r="B22" s="256" t="s">
        <v>276</v>
      </c>
      <c r="C22" s="256"/>
      <c r="D22" s="257">
        <v>1300000</v>
      </c>
      <c r="E22" s="592"/>
      <c r="F22" s="253"/>
      <c r="G22" s="338"/>
      <c r="H22" s="594"/>
    </row>
    <row r="23" spans="1:8" ht="15.75" customHeight="1">
      <c r="A23" s="588"/>
      <c r="B23" s="256" t="s">
        <v>277</v>
      </c>
      <c r="C23" s="256"/>
      <c r="D23" s="338">
        <v>1000000</v>
      </c>
      <c r="E23" s="592"/>
      <c r="F23" s="253"/>
      <c r="G23" s="338"/>
      <c r="H23" s="594"/>
    </row>
    <row r="24" spans="1:8" ht="15.75" customHeight="1">
      <c r="A24" s="588"/>
      <c r="B24" s="256" t="s">
        <v>278</v>
      </c>
      <c r="C24" s="256"/>
      <c r="D24" s="338">
        <v>3000000</v>
      </c>
      <c r="E24" s="592"/>
      <c r="F24" s="253"/>
      <c r="G24" s="338"/>
      <c r="H24" s="594"/>
    </row>
    <row r="25" spans="1:8" ht="15.75" customHeight="1">
      <c r="A25" s="588"/>
      <c r="B25" s="256" t="s">
        <v>279</v>
      </c>
      <c r="C25" s="256"/>
      <c r="D25" s="338">
        <v>500000</v>
      </c>
      <c r="E25" s="593"/>
      <c r="F25" s="258" t="s">
        <v>280</v>
      </c>
      <c r="G25" s="260">
        <f>SUM(G8:G24)</f>
        <v>42000000</v>
      </c>
      <c r="H25" s="594"/>
    </row>
    <row r="26" spans="1:8" ht="15.75" customHeight="1">
      <c r="A26" s="588"/>
      <c r="B26" s="256" t="s">
        <v>281</v>
      </c>
      <c r="C26" s="256"/>
      <c r="D26" s="338">
        <v>200000</v>
      </c>
      <c r="E26" s="595" t="s">
        <v>243</v>
      </c>
      <c r="F26" s="251" t="s">
        <v>200</v>
      </c>
      <c r="G26" s="338">
        <v>10000000</v>
      </c>
      <c r="H26" s="596">
        <v>12000000</v>
      </c>
    </row>
    <row r="27" spans="1:8" ht="15.75" customHeight="1">
      <c r="A27" s="588"/>
      <c r="B27" s="256" t="s">
        <v>282</v>
      </c>
      <c r="C27" s="256"/>
      <c r="D27" s="338">
        <v>500000</v>
      </c>
      <c r="E27" s="592"/>
      <c r="F27" s="253" t="s">
        <v>283</v>
      </c>
      <c r="G27" s="338">
        <v>2000000</v>
      </c>
      <c r="H27" s="597"/>
    </row>
    <row r="28" spans="1:8" ht="15.75" customHeight="1">
      <c r="A28" s="588"/>
      <c r="B28" s="259" t="s">
        <v>284</v>
      </c>
      <c r="C28" s="256"/>
      <c r="D28" s="338">
        <v>0</v>
      </c>
      <c r="E28" s="592"/>
      <c r="F28" s="253" t="s">
        <v>285</v>
      </c>
      <c r="G28" s="338">
        <v>2000000</v>
      </c>
      <c r="H28" s="597"/>
    </row>
    <row r="29" spans="1:8" ht="15.75" customHeight="1">
      <c r="A29" s="588"/>
      <c r="B29" s="289" t="s">
        <v>286</v>
      </c>
      <c r="C29" s="256"/>
      <c r="D29" s="338">
        <v>0</v>
      </c>
      <c r="E29" s="592"/>
      <c r="F29" s="251" t="s">
        <v>287</v>
      </c>
      <c r="G29" s="338">
        <v>100000</v>
      </c>
      <c r="H29" s="597"/>
    </row>
    <row r="30" spans="1:8" ht="15.75" customHeight="1">
      <c r="A30" s="588"/>
      <c r="B30" s="256"/>
      <c r="C30" s="256"/>
      <c r="D30" s="260"/>
      <c r="E30" s="592"/>
      <c r="F30" s="251" t="s">
        <v>288</v>
      </c>
      <c r="G30" s="338">
        <v>100000</v>
      </c>
      <c r="H30" s="597"/>
    </row>
    <row r="31" spans="1:8" ht="15.75" customHeight="1">
      <c r="A31" s="588"/>
      <c r="B31" s="256"/>
      <c r="C31" s="256"/>
      <c r="D31" s="260"/>
      <c r="E31" s="592"/>
      <c r="F31" s="251" t="s">
        <v>289</v>
      </c>
      <c r="G31" s="338">
        <v>100000</v>
      </c>
      <c r="H31" s="597"/>
    </row>
    <row r="32" spans="1:8" ht="15.75" customHeight="1">
      <c r="A32" s="588"/>
      <c r="B32" s="256"/>
      <c r="C32" s="256"/>
      <c r="D32" s="260"/>
      <c r="E32" s="592"/>
      <c r="F32" s="253"/>
      <c r="G32" s="338"/>
      <c r="H32" s="597"/>
    </row>
    <row r="33" spans="1:8" ht="15.75" customHeight="1">
      <c r="A33" s="589"/>
      <c r="B33" s="599" t="s">
        <v>290</v>
      </c>
      <c r="C33" s="600"/>
      <c r="D33" s="260">
        <f>SUM(D8+D19+D20+D21+D22+D23+D24+D25+D26+D27+D28+D29)</f>
        <v>52080700</v>
      </c>
      <c r="E33" s="592"/>
      <c r="F33" s="253"/>
      <c r="G33" s="338"/>
      <c r="H33" s="597"/>
    </row>
    <row r="34" spans="1:8" ht="15.75" customHeight="1">
      <c r="A34" s="601" t="s">
        <v>291</v>
      </c>
      <c r="B34" s="261"/>
      <c r="C34" s="253" t="s">
        <v>292</v>
      </c>
      <c r="D34" s="338">
        <v>3000000</v>
      </c>
      <c r="E34" s="592"/>
      <c r="F34" s="251"/>
      <c r="G34" s="338"/>
      <c r="H34" s="597"/>
    </row>
    <row r="35" spans="1:8" ht="15.75" customHeight="1">
      <c r="A35" s="602"/>
      <c r="B35" s="261"/>
      <c r="C35" s="251" t="s">
        <v>293</v>
      </c>
      <c r="D35" s="338">
        <v>0</v>
      </c>
      <c r="E35" s="592"/>
      <c r="F35" s="251"/>
      <c r="G35" s="338"/>
      <c r="H35" s="597"/>
    </row>
    <row r="36" spans="1:8" ht="15.75" customHeight="1">
      <c r="A36" s="603"/>
      <c r="B36" s="599" t="s">
        <v>294</v>
      </c>
      <c r="C36" s="600"/>
      <c r="D36" s="260">
        <f>SUM(D34:D35)</f>
        <v>3000000</v>
      </c>
      <c r="E36" s="592"/>
      <c r="F36" s="251"/>
      <c r="G36" s="338"/>
      <c r="H36" s="597"/>
    </row>
    <row r="37" spans="1:8" ht="15.75" customHeight="1">
      <c r="A37" s="604" t="s">
        <v>245</v>
      </c>
      <c r="B37" s="339"/>
      <c r="C37" s="253" t="s">
        <v>295</v>
      </c>
      <c r="D37" s="338">
        <v>0</v>
      </c>
      <c r="E37" s="593"/>
      <c r="F37" s="258" t="s">
        <v>296</v>
      </c>
      <c r="G37" s="260">
        <f>SUM(G26:G36)</f>
        <v>14300000</v>
      </c>
      <c r="H37" s="598"/>
    </row>
    <row r="38" spans="1:8" ht="15.75" customHeight="1">
      <c r="A38" s="604"/>
      <c r="B38" s="339"/>
      <c r="C38" s="251" t="s">
        <v>297</v>
      </c>
      <c r="D38" s="338">
        <v>0</v>
      </c>
      <c r="E38" s="595" t="s">
        <v>244</v>
      </c>
      <c r="F38" s="251" t="s">
        <v>298</v>
      </c>
      <c r="G38" s="338">
        <v>1000000</v>
      </c>
      <c r="H38" s="596">
        <v>699700</v>
      </c>
    </row>
    <row r="39" spans="1:8" ht="15.75" customHeight="1">
      <c r="A39" s="604"/>
      <c r="B39" s="339"/>
      <c r="C39" s="253" t="s">
        <v>299</v>
      </c>
      <c r="D39" s="338">
        <v>0</v>
      </c>
      <c r="E39" s="592"/>
      <c r="F39" s="251" t="s">
        <v>300</v>
      </c>
      <c r="G39" s="338">
        <v>800000</v>
      </c>
      <c r="H39" s="597"/>
    </row>
    <row r="40" spans="1:8" ht="15.75" customHeight="1">
      <c r="A40" s="604"/>
      <c r="B40" s="599" t="s">
        <v>301</v>
      </c>
      <c r="C40" s="600"/>
      <c r="D40" s="260">
        <f>SUM(D37:D39)</f>
        <v>0</v>
      </c>
      <c r="E40" s="592"/>
      <c r="F40" s="251" t="s">
        <v>302</v>
      </c>
      <c r="G40" s="338">
        <v>800000</v>
      </c>
      <c r="H40" s="597"/>
    </row>
    <row r="41" spans="1:8" ht="15.75" customHeight="1">
      <c r="A41" s="263"/>
      <c r="B41" s="263"/>
      <c r="C41" s="251"/>
      <c r="D41" s="260"/>
      <c r="E41" s="592"/>
      <c r="F41" s="251" t="s">
        <v>303</v>
      </c>
      <c r="G41" s="338">
        <v>500000</v>
      </c>
      <c r="H41" s="597"/>
    </row>
    <row r="42" spans="1:8" ht="15.75" customHeight="1">
      <c r="A42" s="263"/>
      <c r="B42" s="263"/>
      <c r="C42" s="253"/>
      <c r="D42" s="260"/>
      <c r="E42" s="592"/>
      <c r="F42" s="253" t="s">
        <v>304</v>
      </c>
      <c r="G42" s="338">
        <v>1000000</v>
      </c>
      <c r="H42" s="597"/>
    </row>
    <row r="43" spans="1:8" ht="15.75" customHeight="1">
      <c r="A43" s="263"/>
      <c r="B43" s="263"/>
      <c r="C43" s="253"/>
      <c r="D43" s="260"/>
      <c r="E43" s="592"/>
      <c r="F43" s="251" t="s">
        <v>305</v>
      </c>
      <c r="G43" s="338">
        <v>500000</v>
      </c>
      <c r="H43" s="597"/>
    </row>
    <row r="44" spans="1:8" ht="15.75" customHeight="1">
      <c r="A44" s="263"/>
      <c r="B44" s="263"/>
      <c r="C44" s="253"/>
      <c r="D44" s="260"/>
      <c r="E44" s="592"/>
      <c r="F44" s="251" t="s">
        <v>306</v>
      </c>
      <c r="G44" s="338">
        <v>500000</v>
      </c>
      <c r="H44" s="597"/>
    </row>
    <row r="45" spans="1:8" ht="15.75" customHeight="1">
      <c r="A45" s="263"/>
      <c r="B45" s="263"/>
      <c r="C45" s="253"/>
      <c r="D45" s="260"/>
      <c r="E45" s="592"/>
      <c r="F45" s="251" t="s">
        <v>307</v>
      </c>
      <c r="G45" s="338">
        <v>100000</v>
      </c>
      <c r="H45" s="597"/>
    </row>
    <row r="46" spans="1:8" ht="15.75" customHeight="1">
      <c r="A46" s="263"/>
      <c r="B46" s="263"/>
      <c r="C46" s="253"/>
      <c r="D46" s="260"/>
      <c r="E46" s="592"/>
      <c r="F46" s="251" t="s">
        <v>308</v>
      </c>
      <c r="G46" s="338">
        <v>100000</v>
      </c>
      <c r="H46" s="597"/>
    </row>
    <row r="47" spans="1:8" ht="15.75" customHeight="1">
      <c r="A47" s="263"/>
      <c r="B47" s="263"/>
      <c r="C47" s="253"/>
      <c r="D47" s="260"/>
      <c r="E47" s="592"/>
      <c r="F47" s="251" t="s">
        <v>309</v>
      </c>
      <c r="G47" s="338">
        <v>14000000</v>
      </c>
      <c r="H47" s="597"/>
    </row>
    <row r="48" spans="1:8" ht="15.75" customHeight="1">
      <c r="A48" s="263"/>
      <c r="B48" s="263"/>
      <c r="C48" s="253"/>
      <c r="D48" s="260"/>
      <c r="E48" s="592"/>
      <c r="F48" s="251" t="s">
        <v>310</v>
      </c>
      <c r="G48" s="338"/>
      <c r="H48" s="597"/>
    </row>
    <row r="49" spans="1:8" ht="15.75" customHeight="1">
      <c r="A49" s="263"/>
      <c r="B49" s="263"/>
      <c r="C49" s="253"/>
      <c r="D49" s="260"/>
      <c r="E49" s="592"/>
      <c r="F49" s="251" t="s">
        <v>311</v>
      </c>
      <c r="G49" s="338"/>
      <c r="H49" s="597"/>
    </row>
    <row r="50" spans="1:8" ht="15.75" customHeight="1">
      <c r="A50" s="263"/>
      <c r="B50" s="263"/>
      <c r="C50" s="253"/>
      <c r="D50" s="260"/>
      <c r="E50" s="592"/>
      <c r="F50" s="251"/>
      <c r="G50" s="338"/>
      <c r="H50" s="597"/>
    </row>
    <row r="51" spans="1:8" ht="15.75" customHeight="1">
      <c r="A51" s="263"/>
      <c r="B51" s="263"/>
      <c r="C51" s="253"/>
      <c r="D51" s="260"/>
      <c r="E51" s="592"/>
      <c r="F51" s="251"/>
      <c r="G51" s="338"/>
      <c r="H51" s="597"/>
    </row>
    <row r="52" spans="1:8" ht="15.75" customHeight="1">
      <c r="A52" s="263"/>
      <c r="B52" s="263"/>
      <c r="C52" s="253"/>
      <c r="D52" s="260"/>
      <c r="E52" s="593"/>
      <c r="F52" s="258" t="s">
        <v>312</v>
      </c>
      <c r="G52" s="260">
        <f>SUM(G38:G51)</f>
        <v>19300000</v>
      </c>
      <c r="H52" s="598"/>
    </row>
    <row r="53" spans="1:8" ht="15.75" customHeight="1">
      <c r="A53" s="263"/>
      <c r="B53" s="263"/>
      <c r="C53" s="253"/>
      <c r="D53" s="260"/>
      <c r="E53" s="595" t="s">
        <v>245</v>
      </c>
      <c r="F53" s="607" t="s">
        <v>313</v>
      </c>
      <c r="G53" s="608"/>
      <c r="H53" s="596"/>
    </row>
    <row r="54" spans="1:8" ht="15.75" customHeight="1">
      <c r="A54" s="263"/>
      <c r="B54" s="263"/>
      <c r="C54" s="253"/>
      <c r="D54" s="260"/>
      <c r="E54" s="592"/>
      <c r="F54" s="251" t="s">
        <v>314</v>
      </c>
      <c r="G54" s="338">
        <v>0</v>
      </c>
      <c r="H54" s="597"/>
    </row>
    <row r="55" spans="1:8" ht="15.75" customHeight="1">
      <c r="A55" s="263"/>
      <c r="B55" s="263"/>
      <c r="C55" s="253"/>
      <c r="D55" s="260"/>
      <c r="E55" s="592"/>
      <c r="F55" s="251"/>
      <c r="G55" s="338"/>
      <c r="H55" s="597"/>
    </row>
    <row r="56" spans="1:8" ht="15.75" customHeight="1">
      <c r="A56" s="263"/>
      <c r="B56" s="263"/>
      <c r="C56" s="253"/>
      <c r="D56" s="260"/>
      <c r="E56" s="592"/>
      <c r="F56" s="251"/>
      <c r="G56" s="338"/>
      <c r="H56" s="597"/>
    </row>
    <row r="57" spans="1:8" ht="15.75" customHeight="1">
      <c r="A57" s="609" t="s">
        <v>315</v>
      </c>
      <c r="B57" s="609"/>
      <c r="C57" s="609"/>
      <c r="D57" s="338">
        <v>0</v>
      </c>
      <c r="E57" s="593"/>
      <c r="F57" s="264" t="s">
        <v>316</v>
      </c>
      <c r="G57" s="260">
        <f>SUM(G54:G56)</f>
        <v>0</v>
      </c>
      <c r="H57" s="598"/>
    </row>
    <row r="58" spans="1:8" ht="26.25" customHeight="1" thickBot="1">
      <c r="A58" s="611" t="s">
        <v>317</v>
      </c>
      <c r="B58" s="611"/>
      <c r="C58" s="611"/>
      <c r="D58" s="265">
        <f>D33+D36+D40+D57</f>
        <v>55080700</v>
      </c>
      <c r="E58" s="612" t="s">
        <v>318</v>
      </c>
      <c r="F58" s="612"/>
      <c r="G58" s="266">
        <f>G25+G37+G52+G57</f>
        <v>75600000</v>
      </c>
      <c r="H58" s="267">
        <f>D8</f>
        <v>45010700</v>
      </c>
    </row>
    <row r="59" spans="1:8" ht="26.25" customHeight="1" thickBot="1">
      <c r="D59" s="268"/>
      <c r="E59" s="613" t="s">
        <v>319</v>
      </c>
      <c r="F59" s="614"/>
      <c r="G59" s="269">
        <f>D58-G58</f>
        <v>-20519300</v>
      </c>
      <c r="H59" s="270"/>
    </row>
    <row r="60" spans="1:8">
      <c r="C60" s="332"/>
      <c r="D60" s="272"/>
      <c r="E60" s="270"/>
      <c r="F60" s="270"/>
      <c r="G60" s="268"/>
      <c r="H60" s="270"/>
    </row>
    <row r="61" spans="1:8">
      <c r="A61" s="332"/>
      <c r="B61" s="332"/>
      <c r="C61" s="335"/>
      <c r="D61" s="335"/>
      <c r="E61" s="332"/>
      <c r="F61" s="332"/>
      <c r="G61" s="335"/>
    </row>
    <row r="62" spans="1:8">
      <c r="A62" s="335"/>
      <c r="B62" s="335"/>
      <c r="C62" s="335"/>
      <c r="D62" s="335"/>
      <c r="E62" s="615"/>
      <c r="F62" s="615"/>
      <c r="G62" s="615"/>
    </row>
    <row r="63" spans="1:8">
      <c r="A63" s="335"/>
      <c r="B63" s="335"/>
      <c r="C63" s="334"/>
      <c r="D63" s="333"/>
      <c r="E63" s="616"/>
      <c r="F63" s="616"/>
      <c r="G63" s="335"/>
    </row>
    <row r="64" spans="1:8" ht="32.25" customHeight="1">
      <c r="A64" s="334"/>
      <c r="B64" s="334"/>
      <c r="C64" s="334"/>
      <c r="D64" s="335"/>
      <c r="E64" s="616"/>
      <c r="F64" s="616"/>
      <c r="G64" s="333"/>
    </row>
    <row r="65" spans="1:7">
      <c r="A65" s="334"/>
      <c r="B65" s="334"/>
      <c r="C65" s="334"/>
      <c r="D65" s="335"/>
      <c r="E65" s="584"/>
      <c r="F65" s="584"/>
      <c r="G65" s="610"/>
    </row>
    <row r="66" spans="1:7">
      <c r="A66" s="334"/>
      <c r="B66" s="334"/>
      <c r="C66" s="334"/>
      <c r="D66" s="335"/>
      <c r="E66" s="584"/>
      <c r="F66" s="584"/>
      <c r="G66" s="610"/>
    </row>
  </sheetData>
  <mergeCells count="35">
    <mergeCell ref="E53:E57"/>
    <mergeCell ref="F53:G53"/>
    <mergeCell ref="H53:H57"/>
    <mergeCell ref="A57:C57"/>
    <mergeCell ref="E65:F65"/>
    <mergeCell ref="G65:G66"/>
    <mergeCell ref="E66:F66"/>
    <mergeCell ref="A58:C58"/>
    <mergeCell ref="E58:F58"/>
    <mergeCell ref="E59:F59"/>
    <mergeCell ref="E62:G62"/>
    <mergeCell ref="E63:F63"/>
    <mergeCell ref="E64:F64"/>
    <mergeCell ref="A7:C7"/>
    <mergeCell ref="E7:F7"/>
    <mergeCell ref="A8:A33"/>
    <mergeCell ref="E8:E25"/>
    <mergeCell ref="H8:H25"/>
    <mergeCell ref="D12:D13"/>
    <mergeCell ref="E26:E37"/>
    <mergeCell ref="H26:H37"/>
    <mergeCell ref="B33:C33"/>
    <mergeCell ref="A34:A36"/>
    <mergeCell ref="B36:C36"/>
    <mergeCell ref="A37:A40"/>
    <mergeCell ref="E38:E52"/>
    <mergeCell ref="H38:H52"/>
    <mergeCell ref="B40:C40"/>
    <mergeCell ref="A6:D6"/>
    <mergeCell ref="E6:H6"/>
    <mergeCell ref="A2:C2"/>
    <mergeCell ref="A3:H3"/>
    <mergeCell ref="A4:D4"/>
    <mergeCell ref="G4:H4"/>
    <mergeCell ref="A5:G5"/>
  </mergeCells>
  <phoneticPr fontId="4"/>
  <pageMargins left="0.7" right="0.7" top="0.75" bottom="0.75" header="0.3" footer="0.3"/>
  <pageSetup paperSize="9" scale="6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61"/>
  <sheetViews>
    <sheetView topLeftCell="A38" workbookViewId="0">
      <selection activeCell="G54" sqref="G54"/>
    </sheetView>
  </sheetViews>
  <sheetFormatPr defaultColWidth="9" defaultRowHeight="13.5"/>
  <cols>
    <col min="1" max="3" width="5" style="305" customWidth="1"/>
    <col min="4" max="4" width="10.5" style="312" customWidth="1"/>
    <col min="5" max="7" width="10.5" style="305" customWidth="1"/>
    <col min="8" max="8" width="9" style="305"/>
    <col min="9" max="9" width="4.5" style="6" customWidth="1"/>
    <col min="10" max="10" width="3.375" style="6" bestFit="1" customWidth="1"/>
    <col min="11" max="11" width="6.5" style="6" customWidth="1"/>
    <col min="12" max="15" width="8.875" style="6" customWidth="1"/>
    <col min="16" max="16384" width="9" style="305"/>
  </cols>
  <sheetData>
    <row r="1" spans="1:15" ht="14.25">
      <c r="A1" s="8" t="s">
        <v>331</v>
      </c>
      <c r="B1" s="6"/>
      <c r="C1" s="6"/>
      <c r="D1" s="6"/>
      <c r="E1" s="6"/>
      <c r="F1" s="6"/>
      <c r="G1" s="6"/>
      <c r="I1" s="12" t="s">
        <v>332</v>
      </c>
    </row>
    <row r="2" spans="1:15">
      <c r="A2" s="661" t="s">
        <v>6</v>
      </c>
      <c r="B2" s="661"/>
      <c r="C2" s="661"/>
      <c r="D2" s="283" t="s">
        <v>51</v>
      </c>
      <c r="E2" s="283" t="s">
        <v>52</v>
      </c>
      <c r="F2" s="283" t="s">
        <v>53</v>
      </c>
      <c r="G2" s="283" t="s">
        <v>54</v>
      </c>
      <c r="I2" s="661" t="s">
        <v>6</v>
      </c>
      <c r="J2" s="661"/>
      <c r="K2" s="661"/>
      <c r="L2" s="283" t="s">
        <v>51</v>
      </c>
      <c r="M2" s="283" t="s">
        <v>52</v>
      </c>
      <c r="N2" s="283" t="s">
        <v>53</v>
      </c>
      <c r="O2" s="283" t="s">
        <v>54</v>
      </c>
    </row>
    <row r="3" spans="1:15" ht="15.75" customHeight="1">
      <c r="A3" s="9">
        <v>1</v>
      </c>
      <c r="B3" s="10" t="s">
        <v>55</v>
      </c>
      <c r="C3" s="11">
        <v>40</v>
      </c>
      <c r="D3" s="285">
        <v>168040</v>
      </c>
      <c r="E3" s="285">
        <v>121080</v>
      </c>
      <c r="F3" s="290">
        <v>84780</v>
      </c>
      <c r="G3" s="290">
        <v>80250</v>
      </c>
      <c r="I3" s="9">
        <v>1</v>
      </c>
      <c r="J3" s="10" t="s">
        <v>55</v>
      </c>
      <c r="K3" s="11">
        <v>40</v>
      </c>
      <c r="L3" s="95">
        <v>166400</v>
      </c>
      <c r="M3" s="95">
        <v>119920</v>
      </c>
      <c r="N3" s="95">
        <v>84780</v>
      </c>
      <c r="O3" s="95">
        <v>80250</v>
      </c>
    </row>
    <row r="4" spans="1:15" ht="15.75" customHeight="1">
      <c r="A4" s="9">
        <v>41</v>
      </c>
      <c r="B4" s="10" t="s">
        <v>55</v>
      </c>
      <c r="C4" s="11">
        <v>50</v>
      </c>
      <c r="D4" s="285">
        <v>133090</v>
      </c>
      <c r="E4" s="285">
        <v>86130</v>
      </c>
      <c r="F4" s="290">
        <v>50290</v>
      </c>
      <c r="G4" s="290">
        <v>45770</v>
      </c>
      <c r="I4" s="9">
        <v>41</v>
      </c>
      <c r="J4" s="10" t="s">
        <v>55</v>
      </c>
      <c r="K4" s="11">
        <v>50</v>
      </c>
      <c r="L4" s="95">
        <v>131740</v>
      </c>
      <c r="M4" s="95">
        <v>85260</v>
      </c>
      <c r="N4" s="95">
        <v>50290</v>
      </c>
      <c r="O4" s="95">
        <v>45770</v>
      </c>
    </row>
    <row r="5" spans="1:15" ht="15.75" customHeight="1">
      <c r="A5" s="9">
        <v>51</v>
      </c>
      <c r="B5" s="10" t="s">
        <v>55</v>
      </c>
      <c r="C5" s="11">
        <v>60</v>
      </c>
      <c r="D5" s="285">
        <v>127440</v>
      </c>
      <c r="E5" s="285">
        <v>80480</v>
      </c>
      <c r="F5" s="290">
        <v>44740</v>
      </c>
      <c r="G5" s="290">
        <v>40220</v>
      </c>
      <c r="I5" s="9">
        <v>51</v>
      </c>
      <c r="J5" s="10" t="s">
        <v>55</v>
      </c>
      <c r="K5" s="11">
        <v>60</v>
      </c>
      <c r="L5" s="95">
        <v>126040</v>
      </c>
      <c r="M5" s="95">
        <v>79560</v>
      </c>
      <c r="N5" s="95">
        <v>44740</v>
      </c>
      <c r="O5" s="95">
        <v>40220</v>
      </c>
    </row>
    <row r="6" spans="1:15" ht="15.75" customHeight="1">
      <c r="A6" s="9">
        <v>61</v>
      </c>
      <c r="B6" s="10" t="s">
        <v>55</v>
      </c>
      <c r="C6" s="11">
        <v>70</v>
      </c>
      <c r="D6" s="285">
        <v>123430</v>
      </c>
      <c r="E6" s="285">
        <v>76470</v>
      </c>
      <c r="F6" s="290">
        <v>40790</v>
      </c>
      <c r="G6" s="290">
        <v>36260</v>
      </c>
      <c r="I6" s="9">
        <v>61</v>
      </c>
      <c r="J6" s="10" t="s">
        <v>55</v>
      </c>
      <c r="K6" s="11">
        <v>70</v>
      </c>
      <c r="L6" s="95">
        <v>122050</v>
      </c>
      <c r="M6" s="95">
        <v>75570</v>
      </c>
      <c r="N6" s="95">
        <v>40790</v>
      </c>
      <c r="O6" s="95">
        <v>36260</v>
      </c>
    </row>
    <row r="7" spans="1:15" ht="15.75" customHeight="1">
      <c r="A7" s="9">
        <v>71</v>
      </c>
      <c r="B7" s="10" t="s">
        <v>55</v>
      </c>
      <c r="C7" s="11">
        <v>80</v>
      </c>
      <c r="D7" s="285">
        <v>120390</v>
      </c>
      <c r="E7" s="285">
        <v>73430</v>
      </c>
      <c r="F7" s="290">
        <v>37800</v>
      </c>
      <c r="G7" s="290">
        <v>33270</v>
      </c>
      <c r="I7" s="9">
        <v>71</v>
      </c>
      <c r="J7" s="10" t="s">
        <v>55</v>
      </c>
      <c r="K7" s="11">
        <v>80</v>
      </c>
      <c r="L7" s="95">
        <v>119130</v>
      </c>
      <c r="M7" s="95">
        <v>72650</v>
      </c>
      <c r="N7" s="95">
        <v>37800</v>
      </c>
      <c r="O7" s="95">
        <v>33270</v>
      </c>
    </row>
    <row r="8" spans="1:15" ht="15.75" customHeight="1">
      <c r="A8" s="9">
        <v>81</v>
      </c>
      <c r="B8" s="10" t="s">
        <v>55</v>
      </c>
      <c r="C8" s="11">
        <v>90</v>
      </c>
      <c r="D8" s="285">
        <v>118090</v>
      </c>
      <c r="E8" s="285">
        <v>71130</v>
      </c>
      <c r="F8" s="290">
        <v>35620</v>
      </c>
      <c r="G8" s="290">
        <v>31100</v>
      </c>
      <c r="I8" s="9">
        <v>81</v>
      </c>
      <c r="J8" s="10" t="s">
        <v>55</v>
      </c>
      <c r="K8" s="11">
        <v>90</v>
      </c>
      <c r="L8" s="95">
        <v>116750</v>
      </c>
      <c r="M8" s="95">
        <v>70270</v>
      </c>
      <c r="N8" s="95">
        <v>35620</v>
      </c>
      <c r="O8" s="95">
        <v>31100</v>
      </c>
    </row>
    <row r="9" spans="1:15" ht="15.75" customHeight="1">
      <c r="A9" s="9">
        <v>91</v>
      </c>
      <c r="B9" s="10" t="s">
        <v>55</v>
      </c>
      <c r="C9" s="11">
        <v>100</v>
      </c>
      <c r="D9" s="285">
        <v>114040</v>
      </c>
      <c r="E9" s="285">
        <v>67080</v>
      </c>
      <c r="F9" s="290">
        <v>31650</v>
      </c>
      <c r="G9" s="290">
        <v>27130</v>
      </c>
      <c r="I9" s="9">
        <v>91</v>
      </c>
      <c r="J9" s="10" t="s">
        <v>55</v>
      </c>
      <c r="K9" s="11">
        <v>100</v>
      </c>
      <c r="L9" s="95">
        <v>112830</v>
      </c>
      <c r="M9" s="95">
        <v>66350</v>
      </c>
      <c r="N9" s="95">
        <v>31650</v>
      </c>
      <c r="O9" s="95">
        <v>27130</v>
      </c>
    </row>
    <row r="10" spans="1:15" ht="15.75" customHeight="1">
      <c r="A10" s="9">
        <v>101</v>
      </c>
      <c r="B10" s="10" t="s">
        <v>55</v>
      </c>
      <c r="C10" s="11">
        <v>110</v>
      </c>
      <c r="D10" s="285">
        <v>112720</v>
      </c>
      <c r="E10" s="285">
        <v>65760</v>
      </c>
      <c r="F10" s="290">
        <v>30350</v>
      </c>
      <c r="G10" s="290">
        <v>25820</v>
      </c>
      <c r="I10" s="9">
        <v>101</v>
      </c>
      <c r="J10" s="10" t="s">
        <v>55</v>
      </c>
      <c r="K10" s="11">
        <v>110</v>
      </c>
      <c r="L10" s="95">
        <v>111510</v>
      </c>
      <c r="M10" s="95">
        <v>65030</v>
      </c>
      <c r="N10" s="95">
        <v>30350</v>
      </c>
      <c r="O10" s="95">
        <v>25820</v>
      </c>
    </row>
    <row r="11" spans="1:15" ht="15.75" customHeight="1">
      <c r="A11" s="9">
        <v>111</v>
      </c>
      <c r="B11" s="10" t="s">
        <v>55</v>
      </c>
      <c r="C11" s="11">
        <v>120</v>
      </c>
      <c r="D11" s="285">
        <v>111650</v>
      </c>
      <c r="E11" s="285">
        <v>64690</v>
      </c>
      <c r="F11" s="290">
        <v>29200</v>
      </c>
      <c r="G11" s="290">
        <v>24670</v>
      </c>
      <c r="I11" s="9">
        <v>111</v>
      </c>
      <c r="J11" s="10" t="s">
        <v>55</v>
      </c>
      <c r="K11" s="11">
        <v>120</v>
      </c>
      <c r="L11" s="95">
        <v>110360</v>
      </c>
      <c r="M11" s="95">
        <v>63880</v>
      </c>
      <c r="N11" s="95">
        <v>29200</v>
      </c>
      <c r="O11" s="95">
        <v>24670</v>
      </c>
    </row>
    <row r="12" spans="1:15">
      <c r="A12" s="6"/>
      <c r="B12" s="6"/>
      <c r="C12" s="6"/>
      <c r="D12" s="6"/>
      <c r="E12" s="6"/>
      <c r="F12" s="6"/>
      <c r="G12" s="6"/>
    </row>
    <row r="13" spans="1:15" ht="14.25">
      <c r="A13" s="12" t="s">
        <v>19</v>
      </c>
      <c r="B13" s="6"/>
      <c r="C13" s="6"/>
      <c r="D13" s="6"/>
      <c r="E13" s="6"/>
      <c r="F13" s="6"/>
      <c r="G13" s="6"/>
      <c r="I13" s="12" t="s">
        <v>19</v>
      </c>
    </row>
    <row r="14" spans="1:15">
      <c r="A14" s="661" t="s">
        <v>6</v>
      </c>
      <c r="B14" s="661"/>
      <c r="C14" s="661"/>
      <c r="D14" s="306" t="s">
        <v>56</v>
      </c>
      <c r="E14" s="6"/>
      <c r="F14" s="6"/>
      <c r="G14" s="6"/>
      <c r="I14" s="661" t="s">
        <v>6</v>
      </c>
      <c r="J14" s="661"/>
      <c r="K14" s="661"/>
      <c r="L14" s="283" t="s">
        <v>56</v>
      </c>
    </row>
    <row r="15" spans="1:15">
      <c r="A15" s="9">
        <v>1</v>
      </c>
      <c r="B15" s="10" t="s">
        <v>55</v>
      </c>
      <c r="C15" s="11">
        <v>40</v>
      </c>
      <c r="D15" s="307">
        <v>4350</v>
      </c>
      <c r="E15" s="6"/>
      <c r="F15" s="6"/>
      <c r="G15" s="6"/>
      <c r="I15" s="9">
        <v>1</v>
      </c>
      <c r="J15" s="10" t="s">
        <v>55</v>
      </c>
      <c r="K15" s="11">
        <v>40</v>
      </c>
      <c r="L15" s="308">
        <v>4000</v>
      </c>
    </row>
    <row r="16" spans="1:15">
      <c r="A16" s="9">
        <v>41</v>
      </c>
      <c r="B16" s="10" t="s">
        <v>55</v>
      </c>
      <c r="C16" s="11">
        <v>50</v>
      </c>
      <c r="D16" s="309">
        <v>2400</v>
      </c>
      <c r="E16" s="6"/>
      <c r="F16" s="6"/>
      <c r="G16" s="6"/>
      <c r="I16" s="9">
        <v>41</v>
      </c>
      <c r="J16" s="10" t="s">
        <v>55</v>
      </c>
      <c r="K16" s="11">
        <v>50</v>
      </c>
      <c r="L16" s="308">
        <v>2200</v>
      </c>
    </row>
    <row r="17" spans="1:12">
      <c r="A17" s="9">
        <v>51</v>
      </c>
      <c r="B17" s="10" t="s">
        <v>55</v>
      </c>
      <c r="C17" s="11">
        <v>60</v>
      </c>
      <c r="D17" s="309">
        <v>2000</v>
      </c>
      <c r="E17" s="6"/>
      <c r="F17" s="6"/>
      <c r="G17" s="6"/>
      <c r="I17" s="9">
        <v>51</v>
      </c>
      <c r="J17" s="10" t="s">
        <v>55</v>
      </c>
      <c r="K17" s="11">
        <v>60</v>
      </c>
      <c r="L17" s="308">
        <v>1850</v>
      </c>
    </row>
    <row r="18" spans="1:12">
      <c r="A18" s="9">
        <v>61</v>
      </c>
      <c r="B18" s="10" t="s">
        <v>55</v>
      </c>
      <c r="C18" s="11">
        <v>70</v>
      </c>
      <c r="D18" s="309">
        <v>1700</v>
      </c>
      <c r="E18" s="6"/>
      <c r="F18" s="6"/>
      <c r="G18" s="6"/>
      <c r="I18" s="9">
        <v>61</v>
      </c>
      <c r="J18" s="10" t="s">
        <v>55</v>
      </c>
      <c r="K18" s="11">
        <v>70</v>
      </c>
      <c r="L18" s="308">
        <v>1600</v>
      </c>
    </row>
    <row r="19" spans="1:12">
      <c r="A19" s="9">
        <v>71</v>
      </c>
      <c r="B19" s="10" t="s">
        <v>55</v>
      </c>
      <c r="C19" s="11">
        <v>80</v>
      </c>
      <c r="D19" s="309">
        <v>1950</v>
      </c>
      <c r="E19" s="6"/>
      <c r="F19" s="6"/>
      <c r="G19" s="6"/>
      <c r="I19" s="9">
        <v>71</v>
      </c>
      <c r="J19" s="10" t="s">
        <v>55</v>
      </c>
      <c r="K19" s="11">
        <v>80</v>
      </c>
      <c r="L19" s="308">
        <v>1800</v>
      </c>
    </row>
    <row r="20" spans="1:12">
      <c r="A20" s="9">
        <v>81</v>
      </c>
      <c r="B20" s="10" t="s">
        <v>55</v>
      </c>
      <c r="C20" s="11">
        <v>90</v>
      </c>
      <c r="D20" s="309">
        <v>1700</v>
      </c>
      <c r="E20" s="6"/>
      <c r="F20" s="6"/>
      <c r="G20" s="6"/>
      <c r="I20" s="9">
        <v>81</v>
      </c>
      <c r="J20" s="10" t="s">
        <v>55</v>
      </c>
      <c r="K20" s="11">
        <v>90</v>
      </c>
      <c r="L20" s="308">
        <v>1600</v>
      </c>
    </row>
    <row r="21" spans="1:12">
      <c r="A21" s="9">
        <v>91</v>
      </c>
      <c r="B21" s="10" t="s">
        <v>55</v>
      </c>
      <c r="C21" s="11">
        <v>100</v>
      </c>
      <c r="D21" s="309">
        <v>1550</v>
      </c>
      <c r="E21" s="6"/>
      <c r="F21" s="6"/>
      <c r="G21" s="6"/>
      <c r="I21" s="9">
        <v>91</v>
      </c>
      <c r="J21" s="10" t="s">
        <v>55</v>
      </c>
      <c r="K21" s="11">
        <v>100</v>
      </c>
      <c r="L21" s="308">
        <v>1450</v>
      </c>
    </row>
    <row r="22" spans="1:12">
      <c r="A22" s="9">
        <v>101</v>
      </c>
      <c r="B22" s="10" t="s">
        <v>55</v>
      </c>
      <c r="C22" s="11">
        <v>110</v>
      </c>
      <c r="D22" s="309">
        <v>1700</v>
      </c>
      <c r="E22" s="6"/>
      <c r="F22" s="6"/>
      <c r="G22" s="6"/>
      <c r="I22" s="9">
        <v>101</v>
      </c>
      <c r="J22" s="10" t="s">
        <v>55</v>
      </c>
      <c r="K22" s="11">
        <v>110</v>
      </c>
      <c r="L22" s="308">
        <v>1550</v>
      </c>
    </row>
    <row r="23" spans="1:12">
      <c r="A23" s="9">
        <v>111</v>
      </c>
      <c r="B23" s="10" t="s">
        <v>55</v>
      </c>
      <c r="C23" s="11">
        <v>120</v>
      </c>
      <c r="D23" s="307">
        <v>1550</v>
      </c>
      <c r="E23" s="6"/>
      <c r="F23" s="6"/>
      <c r="G23" s="6"/>
      <c r="I23" s="9">
        <v>111</v>
      </c>
      <c r="J23" s="10" t="s">
        <v>55</v>
      </c>
      <c r="K23" s="11">
        <v>120</v>
      </c>
      <c r="L23" s="308">
        <v>1450</v>
      </c>
    </row>
    <row r="24" spans="1:12">
      <c r="A24" s="6"/>
      <c r="B24" s="6"/>
      <c r="C24" s="6"/>
      <c r="D24" s="6"/>
      <c r="E24" s="6"/>
      <c r="F24" s="6"/>
      <c r="G24" s="6"/>
    </row>
    <row r="25" spans="1:12" ht="14.25">
      <c r="A25" s="12" t="s">
        <v>20</v>
      </c>
      <c r="B25" s="6"/>
      <c r="C25" s="6"/>
      <c r="D25" s="6"/>
      <c r="E25" s="6"/>
      <c r="F25" s="6"/>
      <c r="G25" s="6"/>
      <c r="I25" s="12" t="s">
        <v>20</v>
      </c>
    </row>
    <row r="26" spans="1:12">
      <c r="A26" s="661" t="s">
        <v>6</v>
      </c>
      <c r="B26" s="661"/>
      <c r="C26" s="661"/>
      <c r="D26" s="283" t="s">
        <v>56</v>
      </c>
      <c r="E26" s="6"/>
      <c r="F26" s="6"/>
      <c r="G26" s="6"/>
      <c r="I26" s="661" t="s">
        <v>6</v>
      </c>
      <c r="J26" s="661"/>
      <c r="K26" s="661"/>
      <c r="L26" s="283" t="s">
        <v>56</v>
      </c>
    </row>
    <row r="27" spans="1:12">
      <c r="A27" s="9">
        <v>1</v>
      </c>
      <c r="B27" s="10" t="s">
        <v>55</v>
      </c>
      <c r="C27" s="11">
        <v>40</v>
      </c>
      <c r="D27" s="306">
        <v>8800</v>
      </c>
      <c r="E27" s="6"/>
      <c r="F27" s="6"/>
      <c r="G27" s="6"/>
      <c r="I27" s="9">
        <v>1</v>
      </c>
      <c r="J27" s="10" t="s">
        <v>55</v>
      </c>
      <c r="K27" s="11">
        <v>40</v>
      </c>
      <c r="L27" s="306">
        <v>8800</v>
      </c>
    </row>
    <row r="28" spans="1:12">
      <c r="A28" s="9">
        <v>41</v>
      </c>
      <c r="B28" s="10" t="s">
        <v>55</v>
      </c>
      <c r="C28" s="11">
        <v>50</v>
      </c>
      <c r="D28" s="306">
        <v>4900</v>
      </c>
      <c r="E28" s="6"/>
      <c r="F28" s="6"/>
      <c r="G28" s="6"/>
      <c r="I28" s="9">
        <v>41</v>
      </c>
      <c r="J28" s="10" t="s">
        <v>55</v>
      </c>
      <c r="K28" s="11">
        <v>50</v>
      </c>
      <c r="L28" s="306">
        <v>4900</v>
      </c>
    </row>
    <row r="29" spans="1:12">
      <c r="A29" s="9">
        <v>51</v>
      </c>
      <c r="B29" s="10" t="s">
        <v>55</v>
      </c>
      <c r="C29" s="11">
        <v>60</v>
      </c>
      <c r="D29" s="306">
        <v>4050</v>
      </c>
      <c r="E29" s="6"/>
      <c r="F29" s="6"/>
      <c r="G29" s="6"/>
      <c r="I29" s="9">
        <v>51</v>
      </c>
      <c r="J29" s="10" t="s">
        <v>55</v>
      </c>
      <c r="K29" s="11">
        <v>60</v>
      </c>
      <c r="L29" s="306">
        <v>4050</v>
      </c>
    </row>
    <row r="30" spans="1:12">
      <c r="A30" s="9">
        <v>61</v>
      </c>
      <c r="B30" s="10" t="s">
        <v>55</v>
      </c>
      <c r="C30" s="11">
        <v>70</v>
      </c>
      <c r="D30" s="306">
        <v>3550</v>
      </c>
      <c r="E30" s="6"/>
      <c r="F30" s="6"/>
      <c r="G30" s="6"/>
      <c r="I30" s="9">
        <v>61</v>
      </c>
      <c r="J30" s="10" t="s">
        <v>55</v>
      </c>
      <c r="K30" s="11">
        <v>70</v>
      </c>
      <c r="L30" s="306">
        <v>3550</v>
      </c>
    </row>
    <row r="31" spans="1:12">
      <c r="A31" s="9">
        <v>71</v>
      </c>
      <c r="B31" s="10" t="s">
        <v>55</v>
      </c>
      <c r="C31" s="11">
        <v>80</v>
      </c>
      <c r="D31" s="306">
        <v>3950</v>
      </c>
      <c r="E31" s="6"/>
      <c r="F31" s="6"/>
      <c r="G31" s="6"/>
      <c r="I31" s="9">
        <v>71</v>
      </c>
      <c r="J31" s="10" t="s">
        <v>55</v>
      </c>
      <c r="K31" s="11">
        <v>80</v>
      </c>
      <c r="L31" s="306">
        <v>3950</v>
      </c>
    </row>
    <row r="32" spans="1:12">
      <c r="A32" s="9">
        <v>81</v>
      </c>
      <c r="B32" s="10" t="s">
        <v>55</v>
      </c>
      <c r="C32" s="11">
        <v>90</v>
      </c>
      <c r="D32" s="306">
        <v>3550</v>
      </c>
      <c r="E32" s="6"/>
      <c r="F32" s="6"/>
      <c r="G32" s="6"/>
      <c r="I32" s="9">
        <v>81</v>
      </c>
      <c r="J32" s="10" t="s">
        <v>55</v>
      </c>
      <c r="K32" s="11">
        <v>90</v>
      </c>
      <c r="L32" s="306">
        <v>3550</v>
      </c>
    </row>
    <row r="33" spans="1:15">
      <c r="A33" s="9">
        <v>91</v>
      </c>
      <c r="B33" s="10" t="s">
        <v>55</v>
      </c>
      <c r="C33" s="11">
        <v>100</v>
      </c>
      <c r="D33" s="306">
        <v>3100</v>
      </c>
      <c r="E33" s="6"/>
      <c r="F33" s="6"/>
      <c r="G33" s="6"/>
      <c r="I33" s="9">
        <v>91</v>
      </c>
      <c r="J33" s="10" t="s">
        <v>55</v>
      </c>
      <c r="K33" s="11">
        <v>100</v>
      </c>
      <c r="L33" s="306">
        <v>3100</v>
      </c>
    </row>
    <row r="34" spans="1:15">
      <c r="A34" s="9">
        <v>101</v>
      </c>
      <c r="B34" s="10" t="s">
        <v>55</v>
      </c>
      <c r="C34" s="11">
        <v>110</v>
      </c>
      <c r="D34" s="306">
        <v>3400</v>
      </c>
      <c r="E34" s="6"/>
      <c r="F34" s="6"/>
      <c r="G34" s="6"/>
      <c r="I34" s="9">
        <v>101</v>
      </c>
      <c r="J34" s="10" t="s">
        <v>55</v>
      </c>
      <c r="K34" s="11">
        <v>110</v>
      </c>
      <c r="L34" s="306">
        <v>3400</v>
      </c>
    </row>
    <row r="35" spans="1:15">
      <c r="A35" s="9">
        <v>111</v>
      </c>
      <c r="B35" s="10" t="s">
        <v>55</v>
      </c>
      <c r="C35" s="11">
        <v>120</v>
      </c>
      <c r="D35" s="306">
        <v>3100</v>
      </c>
      <c r="E35" s="6"/>
      <c r="F35" s="6"/>
      <c r="G35" s="6"/>
      <c r="I35" s="9">
        <v>111</v>
      </c>
      <c r="J35" s="10" t="s">
        <v>55</v>
      </c>
      <c r="K35" s="11">
        <v>120</v>
      </c>
      <c r="L35" s="306">
        <v>3100</v>
      </c>
    </row>
    <row r="36" spans="1:15">
      <c r="A36" s="6"/>
      <c r="B36" s="6"/>
      <c r="C36" s="6"/>
      <c r="D36" s="6"/>
      <c r="E36" s="6"/>
      <c r="F36" s="6"/>
      <c r="G36" s="6"/>
    </row>
    <row r="37" spans="1:15">
      <c r="A37" s="6"/>
      <c r="B37" s="6"/>
      <c r="C37" s="6"/>
      <c r="D37" s="6"/>
      <c r="E37" s="6"/>
      <c r="F37" s="6"/>
      <c r="G37" s="6"/>
    </row>
    <row r="38" spans="1:15">
      <c r="A38" s="286" t="s">
        <v>115</v>
      </c>
      <c r="B38" s="286"/>
      <c r="C38" s="286"/>
      <c r="D38" s="310">
        <v>100</v>
      </c>
      <c r="E38" s="6"/>
      <c r="F38" s="6"/>
      <c r="G38" s="6"/>
      <c r="I38" s="286" t="s">
        <v>115</v>
      </c>
      <c r="J38" s="286"/>
      <c r="K38" s="286"/>
      <c r="L38" s="310">
        <v>100</v>
      </c>
    </row>
    <row r="39" spans="1:15">
      <c r="A39" s="287" t="s">
        <v>116</v>
      </c>
      <c r="B39" s="287"/>
      <c r="C39" s="287"/>
      <c r="D39" s="291">
        <v>3940</v>
      </c>
      <c r="E39" s="6"/>
      <c r="F39" s="6"/>
      <c r="G39" s="6"/>
      <c r="I39" s="287" t="s">
        <v>116</v>
      </c>
      <c r="J39" s="287"/>
      <c r="K39" s="287"/>
      <c r="L39" s="287">
        <v>3900</v>
      </c>
    </row>
    <row r="40" spans="1:15">
      <c r="A40" s="287" t="s">
        <v>117</v>
      </c>
      <c r="B40" s="287"/>
      <c r="C40" s="287"/>
      <c r="D40" s="311">
        <v>46960</v>
      </c>
      <c r="E40" s="6"/>
      <c r="F40" s="6"/>
      <c r="G40" s="6"/>
      <c r="I40" s="287" t="s">
        <v>117</v>
      </c>
      <c r="J40" s="287"/>
      <c r="K40" s="287"/>
      <c r="L40" s="310">
        <v>46480</v>
      </c>
    </row>
    <row r="41" spans="1:15">
      <c r="A41" s="6"/>
      <c r="B41" s="6"/>
      <c r="C41" s="6"/>
      <c r="D41" s="6"/>
      <c r="E41" s="6"/>
      <c r="F41" s="6"/>
      <c r="G41" s="6"/>
    </row>
    <row r="42" spans="1:15">
      <c r="A42" s="287" t="s">
        <v>118</v>
      </c>
      <c r="B42" s="287"/>
      <c r="C42" s="287"/>
      <c r="D42" s="287"/>
      <c r="E42" s="6"/>
      <c r="F42" s="6"/>
      <c r="G42" s="6"/>
      <c r="I42" s="287" t="s">
        <v>118</v>
      </c>
      <c r="J42" s="287"/>
      <c r="K42" s="287"/>
      <c r="L42" s="287"/>
    </row>
    <row r="43" spans="1:15">
      <c r="A43" s="286" t="s">
        <v>119</v>
      </c>
      <c r="B43" s="286"/>
      <c r="C43" s="286"/>
      <c r="D43" s="311">
        <v>24450</v>
      </c>
      <c r="E43" s="6"/>
      <c r="F43" s="6"/>
      <c r="G43" s="6"/>
      <c r="I43" s="286" t="s">
        <v>119</v>
      </c>
      <c r="J43" s="286"/>
      <c r="K43" s="286"/>
      <c r="L43" s="310">
        <v>24430</v>
      </c>
    </row>
    <row r="44" spans="1:15">
      <c r="A44" s="286" t="s">
        <v>120</v>
      </c>
      <c r="B44" s="286"/>
      <c r="C44" s="286"/>
      <c r="D44" s="292">
        <v>3050</v>
      </c>
      <c r="E44" s="6"/>
      <c r="F44" s="6"/>
      <c r="G44" s="6"/>
      <c r="I44" s="286" t="s">
        <v>120</v>
      </c>
      <c r="J44" s="286"/>
      <c r="K44" s="286"/>
      <c r="L44" s="287">
        <v>3050</v>
      </c>
    </row>
    <row r="46" spans="1:15">
      <c r="A46" s="6" t="s">
        <v>158</v>
      </c>
      <c r="B46" s="6"/>
      <c r="C46" s="6"/>
      <c r="E46" s="6"/>
      <c r="F46" s="6"/>
      <c r="G46" s="6"/>
      <c r="I46" s="6" t="s">
        <v>158</v>
      </c>
      <c r="L46" s="312"/>
    </row>
    <row r="47" spans="1:15">
      <c r="A47" s="661" t="s">
        <v>6</v>
      </c>
      <c r="B47" s="661"/>
      <c r="C47" s="661"/>
      <c r="D47" s="306" t="s">
        <v>51</v>
      </c>
      <c r="E47" s="283" t="s">
        <v>52</v>
      </c>
      <c r="F47" s="283" t="s">
        <v>53</v>
      </c>
      <c r="G47" s="283" t="s">
        <v>54</v>
      </c>
      <c r="I47" s="661" t="s">
        <v>6</v>
      </c>
      <c r="J47" s="661"/>
      <c r="K47" s="661"/>
      <c r="L47" s="306" t="s">
        <v>51</v>
      </c>
      <c r="M47" s="283" t="s">
        <v>52</v>
      </c>
      <c r="N47" s="283" t="s">
        <v>53</v>
      </c>
      <c r="O47" s="283" t="s">
        <v>54</v>
      </c>
    </row>
    <row r="48" spans="1:15">
      <c r="A48" s="9">
        <v>1</v>
      </c>
      <c r="B48" s="10" t="s">
        <v>55</v>
      </c>
      <c r="C48" s="11">
        <v>40</v>
      </c>
      <c r="D48" s="306">
        <v>8350</v>
      </c>
      <c r="E48" s="95">
        <v>6070</v>
      </c>
      <c r="F48" s="95">
        <v>4670</v>
      </c>
      <c r="G48" s="95">
        <v>4240</v>
      </c>
      <c r="I48" s="9">
        <v>1</v>
      </c>
      <c r="J48" s="10" t="s">
        <v>55</v>
      </c>
      <c r="K48" s="11">
        <v>40</v>
      </c>
      <c r="L48" s="306">
        <v>8350</v>
      </c>
      <c r="M48" s="95">
        <v>6070</v>
      </c>
      <c r="N48" s="95">
        <v>4670</v>
      </c>
      <c r="O48" s="95">
        <v>4240</v>
      </c>
    </row>
    <row r="49" spans="1:15">
      <c r="A49" s="9">
        <v>41</v>
      </c>
      <c r="B49" s="10" t="s">
        <v>55</v>
      </c>
      <c r="C49" s="11">
        <v>50</v>
      </c>
      <c r="D49" s="306">
        <v>6300</v>
      </c>
      <c r="E49" s="95">
        <v>4020</v>
      </c>
      <c r="F49" s="95">
        <v>2630</v>
      </c>
      <c r="G49" s="95">
        <v>2200</v>
      </c>
      <c r="I49" s="9">
        <v>41</v>
      </c>
      <c r="J49" s="10" t="s">
        <v>55</v>
      </c>
      <c r="K49" s="11">
        <v>50</v>
      </c>
      <c r="L49" s="306">
        <v>6300</v>
      </c>
      <c r="M49" s="95">
        <v>4020</v>
      </c>
      <c r="N49" s="95">
        <v>2630</v>
      </c>
      <c r="O49" s="95">
        <v>2200</v>
      </c>
    </row>
    <row r="50" spans="1:15">
      <c r="A50" s="9">
        <v>51</v>
      </c>
      <c r="B50" s="10" t="s">
        <v>55</v>
      </c>
      <c r="C50" s="11">
        <v>60</v>
      </c>
      <c r="D50" s="306">
        <v>6010</v>
      </c>
      <c r="E50" s="95">
        <v>3730</v>
      </c>
      <c r="F50" s="95">
        <v>2340</v>
      </c>
      <c r="G50" s="95">
        <v>1910</v>
      </c>
      <c r="I50" s="9">
        <v>51</v>
      </c>
      <c r="J50" s="10" t="s">
        <v>55</v>
      </c>
      <c r="K50" s="11">
        <v>60</v>
      </c>
      <c r="L50" s="306">
        <v>6010</v>
      </c>
      <c r="M50" s="95">
        <v>3730</v>
      </c>
      <c r="N50" s="95">
        <v>2340</v>
      </c>
      <c r="O50" s="95">
        <v>1910</v>
      </c>
    </row>
    <row r="51" spans="1:15">
      <c r="A51" s="9">
        <v>61</v>
      </c>
      <c r="B51" s="10" t="s">
        <v>55</v>
      </c>
      <c r="C51" s="11">
        <v>70</v>
      </c>
      <c r="D51" s="306">
        <v>5800</v>
      </c>
      <c r="E51" s="95">
        <v>3520</v>
      </c>
      <c r="F51" s="95">
        <v>2130</v>
      </c>
      <c r="G51" s="95">
        <v>1700</v>
      </c>
      <c r="I51" s="9">
        <v>61</v>
      </c>
      <c r="J51" s="10" t="s">
        <v>55</v>
      </c>
      <c r="K51" s="11">
        <v>70</v>
      </c>
      <c r="L51" s="306">
        <v>5800</v>
      </c>
      <c r="M51" s="95">
        <v>3520</v>
      </c>
      <c r="N51" s="95">
        <v>2130</v>
      </c>
      <c r="O51" s="95">
        <v>1700</v>
      </c>
    </row>
    <row r="52" spans="1:15">
      <c r="A52" s="9">
        <v>71</v>
      </c>
      <c r="B52" s="10" t="s">
        <v>55</v>
      </c>
      <c r="C52" s="11">
        <v>80</v>
      </c>
      <c r="D52" s="306">
        <v>5650</v>
      </c>
      <c r="E52" s="95">
        <v>3370</v>
      </c>
      <c r="F52" s="95">
        <v>1970</v>
      </c>
      <c r="G52" s="95">
        <v>1540</v>
      </c>
      <c r="I52" s="9">
        <v>71</v>
      </c>
      <c r="J52" s="10" t="s">
        <v>55</v>
      </c>
      <c r="K52" s="11">
        <v>80</v>
      </c>
      <c r="L52" s="306">
        <v>5650</v>
      </c>
      <c r="M52" s="95">
        <v>3370</v>
      </c>
      <c r="N52" s="95">
        <v>1970</v>
      </c>
      <c r="O52" s="95">
        <v>1540</v>
      </c>
    </row>
    <row r="53" spans="1:15">
      <c r="A53" s="9">
        <v>81</v>
      </c>
      <c r="B53" s="10" t="s">
        <v>55</v>
      </c>
      <c r="C53" s="11">
        <v>90</v>
      </c>
      <c r="D53" s="306">
        <v>5530</v>
      </c>
      <c r="E53" s="95">
        <v>3250</v>
      </c>
      <c r="F53" s="95">
        <v>1850</v>
      </c>
      <c r="G53" s="95">
        <v>1420</v>
      </c>
      <c r="I53" s="9">
        <v>81</v>
      </c>
      <c r="J53" s="10" t="s">
        <v>55</v>
      </c>
      <c r="K53" s="11">
        <v>90</v>
      </c>
      <c r="L53" s="306">
        <v>5530</v>
      </c>
      <c r="M53" s="95">
        <v>3250</v>
      </c>
      <c r="N53" s="95">
        <v>1850</v>
      </c>
      <c r="O53" s="95">
        <v>1420</v>
      </c>
    </row>
    <row r="54" spans="1:15">
      <c r="A54" s="9">
        <v>91</v>
      </c>
      <c r="B54" s="10" t="s">
        <v>55</v>
      </c>
      <c r="C54" s="11">
        <v>100</v>
      </c>
      <c r="D54" s="306">
        <v>5390</v>
      </c>
      <c r="E54" s="95">
        <v>3110</v>
      </c>
      <c r="F54" s="95">
        <v>1720</v>
      </c>
      <c r="G54" s="95">
        <v>1290</v>
      </c>
      <c r="I54" s="9">
        <v>91</v>
      </c>
      <c r="J54" s="10" t="s">
        <v>55</v>
      </c>
      <c r="K54" s="11">
        <v>100</v>
      </c>
      <c r="L54" s="306">
        <v>5390</v>
      </c>
      <c r="M54" s="95">
        <v>3110</v>
      </c>
      <c r="N54" s="95">
        <v>1720</v>
      </c>
      <c r="O54" s="95">
        <v>1290</v>
      </c>
    </row>
    <row r="55" spans="1:15">
      <c r="A55" s="9">
        <v>101</v>
      </c>
      <c r="B55" s="10" t="s">
        <v>55</v>
      </c>
      <c r="C55" s="11">
        <v>110</v>
      </c>
      <c r="D55" s="306">
        <v>5320</v>
      </c>
      <c r="E55" s="95">
        <v>3040</v>
      </c>
      <c r="F55" s="95">
        <v>1640</v>
      </c>
      <c r="G55" s="95">
        <v>1210</v>
      </c>
      <c r="I55" s="9">
        <v>101</v>
      </c>
      <c r="J55" s="10" t="s">
        <v>55</v>
      </c>
      <c r="K55" s="11">
        <v>110</v>
      </c>
      <c r="L55" s="306">
        <v>5320</v>
      </c>
      <c r="M55" s="95">
        <v>3040</v>
      </c>
      <c r="N55" s="95">
        <v>1640</v>
      </c>
      <c r="O55" s="95">
        <v>1210</v>
      </c>
    </row>
    <row r="56" spans="1:15">
      <c r="A56" s="9">
        <v>111</v>
      </c>
      <c r="B56" s="10" t="s">
        <v>55</v>
      </c>
      <c r="C56" s="11">
        <v>120</v>
      </c>
      <c r="D56" s="306">
        <v>5250</v>
      </c>
      <c r="E56" s="95">
        <v>2970</v>
      </c>
      <c r="F56" s="95">
        <v>1580</v>
      </c>
      <c r="G56" s="95">
        <v>1150</v>
      </c>
      <c r="I56" s="9">
        <v>111</v>
      </c>
      <c r="J56" s="10" t="s">
        <v>55</v>
      </c>
      <c r="K56" s="11">
        <v>120</v>
      </c>
      <c r="L56" s="306">
        <v>5250</v>
      </c>
      <c r="M56" s="95">
        <v>2970</v>
      </c>
      <c r="N56" s="95">
        <v>1580</v>
      </c>
      <c r="O56" s="95">
        <v>1150</v>
      </c>
    </row>
    <row r="57" spans="1:15">
      <c r="A57" s="6"/>
      <c r="B57" s="6"/>
      <c r="C57" s="6"/>
      <c r="D57" s="6"/>
      <c r="E57" s="6"/>
      <c r="F57" s="6"/>
      <c r="G57" s="6"/>
    </row>
    <row r="58" spans="1:15">
      <c r="A58" s="6" t="s">
        <v>198</v>
      </c>
      <c r="B58" s="6"/>
      <c r="C58" s="6"/>
      <c r="E58" s="6"/>
      <c r="F58" s="6"/>
      <c r="G58" s="6"/>
      <c r="I58" s="6" t="s">
        <v>198</v>
      </c>
      <c r="L58" s="312"/>
    </row>
    <row r="59" spans="1:15">
      <c r="A59" s="6" t="s">
        <v>199</v>
      </c>
      <c r="B59" s="6"/>
      <c r="C59" s="6"/>
      <c r="D59" s="312">
        <v>1275</v>
      </c>
      <c r="E59" s="6" t="s">
        <v>204</v>
      </c>
      <c r="F59" s="6"/>
      <c r="G59" s="6"/>
      <c r="I59" s="6" t="s">
        <v>199</v>
      </c>
      <c r="L59" s="312">
        <v>1275</v>
      </c>
      <c r="M59" s="6" t="s">
        <v>204</v>
      </c>
    </row>
    <row r="60" spans="1:15">
      <c r="A60" s="6" t="s">
        <v>203</v>
      </c>
      <c r="B60" s="6"/>
      <c r="C60" s="6"/>
      <c r="D60" s="312">
        <v>500</v>
      </c>
      <c r="E60" s="6" t="s">
        <v>214</v>
      </c>
      <c r="F60" s="6"/>
      <c r="G60" s="6"/>
      <c r="I60" s="6" t="s">
        <v>203</v>
      </c>
      <c r="L60" s="312">
        <v>500</v>
      </c>
      <c r="M60" s="6" t="s">
        <v>214</v>
      </c>
    </row>
    <row r="61" spans="1:15">
      <c r="I61" s="305"/>
      <c r="J61" s="305"/>
      <c r="K61" s="305"/>
      <c r="L61" s="312"/>
      <c r="M61" s="305"/>
      <c r="N61" s="305"/>
      <c r="O61" s="305"/>
    </row>
  </sheetData>
  <mergeCells count="8">
    <mergeCell ref="A47:C47"/>
    <mergeCell ref="A2:C2"/>
    <mergeCell ref="A14:C14"/>
    <mergeCell ref="A26:C26"/>
    <mergeCell ref="I2:K2"/>
    <mergeCell ref="I14:K14"/>
    <mergeCell ref="I26:K26"/>
    <mergeCell ref="I47:K47"/>
  </mergeCells>
  <phoneticPr fontId="4"/>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G50"/>
  <sheetViews>
    <sheetView showGridLines="0" view="pageBreakPreview" topLeftCell="D1" zoomScaleNormal="100" zoomScaleSheetLayoutView="100" workbookViewId="0">
      <selection activeCell="Y4" sqref="Y4:AK5"/>
    </sheetView>
  </sheetViews>
  <sheetFormatPr defaultColWidth="2.5" defaultRowHeight="15" customHeight="1"/>
  <cols>
    <col min="1" max="10" width="2.5" style="2"/>
    <col min="11" max="11" width="6" style="2" customWidth="1"/>
    <col min="12" max="13" width="2.5" style="2"/>
    <col min="14" max="14" width="5.125" style="2" customWidth="1"/>
    <col min="15" max="19" width="2.5" style="2"/>
    <col min="20" max="20" width="2.875" style="2" customWidth="1"/>
    <col min="21" max="21" width="3" style="2" customWidth="1"/>
    <col min="22" max="22" width="7.5" style="2" customWidth="1"/>
    <col min="23" max="26" width="2.5" style="2"/>
    <col min="27" max="27" width="2.5" style="2" customWidth="1"/>
    <col min="28" max="29" width="2.5" style="2"/>
    <col min="30" max="30" width="4.5" style="2" customWidth="1"/>
    <col min="31" max="37" width="2.5" style="2"/>
    <col min="38" max="38" width="5" style="2" customWidth="1"/>
    <col min="39" max="41" width="2.5" style="2"/>
    <col min="42" max="42" width="6.375" style="2" customWidth="1"/>
    <col min="43" max="43" width="10.125" style="2" bestFit="1" customWidth="1"/>
    <col min="44" max="44" width="7.5" style="2" bestFit="1" customWidth="1"/>
    <col min="45" max="45" width="8.375" style="2" bestFit="1" customWidth="1"/>
    <col min="46" max="16384" width="2.5" style="2"/>
  </cols>
  <sheetData>
    <row r="1" spans="1:59" ht="15" customHeight="1">
      <c r="A1" s="427" t="s">
        <v>47</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14"/>
      <c r="AQ1" s="14"/>
      <c r="AR1" s="14"/>
    </row>
    <row r="2" spans="1:59" ht="15" customHeight="1">
      <c r="A2" s="374" t="s">
        <v>46</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14"/>
      <c r="AN2" s="14"/>
      <c r="AO2" s="14"/>
      <c r="AP2" s="14"/>
      <c r="AQ2" s="14"/>
      <c r="AR2" s="14"/>
    </row>
    <row r="3" spans="1:59" ht="15" customHeight="1">
      <c r="A3" s="374"/>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23"/>
      <c r="AN3" s="24"/>
      <c r="AO3" s="23"/>
      <c r="AP3" s="23"/>
      <c r="AQ3" s="23"/>
      <c r="AR3" s="23"/>
      <c r="AS3" s="17"/>
      <c r="AT3" s="17"/>
      <c r="AU3" s="17"/>
      <c r="AV3" s="17"/>
      <c r="AW3" s="17"/>
      <c r="AX3" s="17"/>
      <c r="AY3" s="17"/>
      <c r="AZ3" s="17"/>
      <c r="BA3" s="17"/>
      <c r="BB3" s="17"/>
      <c r="BC3" s="17"/>
      <c r="BD3" s="17"/>
      <c r="BE3" s="17"/>
      <c r="BF3" s="17"/>
      <c r="BG3" s="17"/>
    </row>
    <row r="4" spans="1:59" ht="15" customHeight="1">
      <c r="A4" s="14"/>
      <c r="B4" s="14"/>
      <c r="C4" s="14"/>
      <c r="D4" s="14"/>
      <c r="E4" s="14"/>
      <c r="F4" s="14"/>
      <c r="G4" s="14"/>
      <c r="H4" s="14"/>
      <c r="I4" s="14"/>
      <c r="J4" s="14"/>
      <c r="K4" s="14"/>
      <c r="L4" s="14"/>
      <c r="M4" s="14"/>
      <c r="N4" s="14"/>
      <c r="O4" s="14"/>
      <c r="P4" s="14"/>
      <c r="Q4" s="14"/>
      <c r="R4" s="14"/>
      <c r="S4" s="14"/>
      <c r="V4" s="14" t="s">
        <v>45</v>
      </c>
      <c r="W4" s="14"/>
      <c r="X4" s="14"/>
      <c r="Y4" s="429">
        <f>区内変更申請書!W15</f>
        <v>0</v>
      </c>
      <c r="Z4" s="429"/>
      <c r="AA4" s="429"/>
      <c r="AB4" s="429"/>
      <c r="AC4" s="429"/>
      <c r="AD4" s="429"/>
      <c r="AE4" s="429"/>
      <c r="AF4" s="429"/>
      <c r="AG4" s="429"/>
      <c r="AH4" s="429"/>
      <c r="AI4" s="429"/>
      <c r="AJ4" s="429"/>
      <c r="AK4" s="429"/>
      <c r="AL4" s="14"/>
      <c r="AM4" s="23"/>
      <c r="AN4" s="23"/>
      <c r="AO4" s="23"/>
      <c r="AP4" s="23"/>
      <c r="AQ4" s="23"/>
      <c r="AR4" s="23"/>
      <c r="AS4" s="17"/>
      <c r="AT4" s="17"/>
      <c r="AU4" s="17"/>
      <c r="AV4" s="17"/>
      <c r="AW4" s="17"/>
      <c r="AX4" s="17"/>
      <c r="AY4" s="17"/>
      <c r="AZ4" s="17"/>
      <c r="BA4" s="17"/>
      <c r="BB4" s="17"/>
      <c r="BC4" s="17"/>
      <c r="BD4" s="17"/>
      <c r="BE4" s="17"/>
      <c r="BF4" s="17"/>
      <c r="BG4" s="17"/>
    </row>
    <row r="5" spans="1:59" ht="15" customHeight="1">
      <c r="A5" s="14"/>
      <c r="B5" s="14"/>
      <c r="C5" s="14"/>
      <c r="D5" s="14"/>
      <c r="E5" s="14"/>
      <c r="F5" s="14"/>
      <c r="G5" s="14"/>
      <c r="H5" s="14"/>
      <c r="I5" s="14"/>
      <c r="J5" s="14"/>
      <c r="K5" s="14"/>
      <c r="L5" s="14"/>
      <c r="M5" s="14"/>
      <c r="N5" s="14"/>
      <c r="O5" s="14"/>
      <c r="P5" s="14"/>
      <c r="Q5" s="14"/>
      <c r="R5" s="14"/>
      <c r="S5" s="14"/>
      <c r="T5" s="14"/>
      <c r="U5" s="14"/>
      <c r="V5" s="14"/>
      <c r="W5" s="14"/>
      <c r="X5" s="14"/>
      <c r="Y5" s="429"/>
      <c r="Z5" s="429"/>
      <c r="AA5" s="429"/>
      <c r="AB5" s="429"/>
      <c r="AC5" s="429"/>
      <c r="AD5" s="429"/>
      <c r="AE5" s="429"/>
      <c r="AF5" s="429"/>
      <c r="AG5" s="429"/>
      <c r="AH5" s="429"/>
      <c r="AI5" s="429"/>
      <c r="AJ5" s="429"/>
      <c r="AK5" s="429"/>
      <c r="AL5" s="14"/>
      <c r="AM5" s="23"/>
      <c r="AN5" s="23"/>
      <c r="AO5" s="23"/>
      <c r="AP5" s="23"/>
      <c r="AQ5" s="23"/>
      <c r="AR5" s="23"/>
      <c r="AS5" s="17"/>
      <c r="AT5" s="17"/>
      <c r="AU5" s="17"/>
      <c r="AV5" s="17"/>
      <c r="AW5" s="17"/>
      <c r="AX5" s="17"/>
      <c r="AY5" s="17"/>
      <c r="AZ5" s="17"/>
      <c r="BA5" s="17"/>
      <c r="BB5" s="17"/>
      <c r="BC5" s="17"/>
      <c r="BD5" s="17"/>
      <c r="BE5" s="17"/>
      <c r="BF5" s="17"/>
      <c r="BG5" s="17"/>
    </row>
    <row r="6" spans="1:59" ht="15" customHeight="1">
      <c r="A6" s="14"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23"/>
      <c r="AN6" s="23"/>
      <c r="AO6" s="23"/>
      <c r="AP6" s="23"/>
      <c r="AQ6" s="23"/>
      <c r="AR6" s="23"/>
      <c r="AS6" s="17"/>
      <c r="AT6" s="17"/>
      <c r="AU6" s="17"/>
      <c r="AV6" s="17"/>
      <c r="AW6" s="17"/>
      <c r="AX6" s="17"/>
      <c r="AY6" s="17"/>
      <c r="AZ6" s="17"/>
      <c r="BA6" s="17"/>
      <c r="BB6" s="17"/>
      <c r="BC6" s="17"/>
      <c r="BD6" s="17"/>
      <c r="BE6" s="17"/>
      <c r="BF6" s="17"/>
      <c r="BG6" s="17"/>
    </row>
    <row r="7" spans="1:59" ht="9" customHeight="1">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23"/>
      <c r="AN7" s="23"/>
      <c r="AO7" s="23"/>
      <c r="AP7" s="23"/>
      <c r="AQ7" s="23"/>
      <c r="AR7" s="23"/>
      <c r="AS7" s="17"/>
      <c r="AT7" s="17"/>
      <c r="AU7" s="17"/>
      <c r="AV7" s="17"/>
      <c r="AW7" s="17"/>
      <c r="AX7" s="17"/>
      <c r="AY7" s="17"/>
      <c r="AZ7" s="17"/>
      <c r="BA7" s="17"/>
      <c r="BB7" s="17"/>
      <c r="BC7" s="17"/>
      <c r="BD7" s="17"/>
      <c r="BE7" s="17"/>
      <c r="BF7" s="17"/>
      <c r="BG7" s="17"/>
    </row>
    <row r="8" spans="1:59" ht="15" customHeight="1">
      <c r="A8" s="14"/>
      <c r="B8" s="14" t="s">
        <v>43</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23"/>
      <c r="AN8" s="23"/>
      <c r="AO8" s="23"/>
      <c r="AP8" s="23"/>
      <c r="AQ8" s="23"/>
      <c r="AR8" s="23"/>
      <c r="AS8" s="17"/>
      <c r="AT8" s="17"/>
      <c r="AU8" s="17"/>
      <c r="AV8" s="17"/>
      <c r="AW8" s="17"/>
      <c r="AX8" s="17"/>
      <c r="AY8" s="17"/>
      <c r="AZ8" s="17"/>
      <c r="BA8" s="17"/>
      <c r="BB8" s="17"/>
      <c r="BC8" s="17"/>
      <c r="BD8" s="17"/>
      <c r="BE8" s="17"/>
      <c r="BF8" s="17"/>
      <c r="BG8" s="17"/>
    </row>
    <row r="9" spans="1:59" ht="9" customHeight="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23"/>
      <c r="AN9" s="23"/>
      <c r="AO9" s="23"/>
      <c r="AP9" s="23"/>
      <c r="AQ9" s="23"/>
      <c r="AR9" s="23"/>
      <c r="AS9" s="17"/>
      <c r="AT9" s="17"/>
      <c r="AU9" s="17"/>
      <c r="AV9" s="17"/>
      <c r="AW9" s="17"/>
      <c r="AX9" s="17"/>
      <c r="AY9" s="17"/>
      <c r="AZ9" s="17"/>
      <c r="BA9" s="17"/>
      <c r="BB9" s="17"/>
      <c r="BC9" s="17"/>
      <c r="BD9" s="17"/>
      <c r="BE9" s="17"/>
      <c r="BF9" s="17"/>
      <c r="BG9" s="17"/>
    </row>
    <row r="10" spans="1:59" ht="15" customHeight="1">
      <c r="A10" s="14"/>
      <c r="B10" s="14"/>
      <c r="C10" s="14" t="s">
        <v>42</v>
      </c>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23"/>
      <c r="AN10" s="23"/>
      <c r="AO10" s="23"/>
      <c r="AP10" s="23"/>
      <c r="AQ10" s="23"/>
      <c r="AR10" s="23"/>
      <c r="AS10" s="17"/>
      <c r="AT10" s="17"/>
      <c r="AU10" s="17"/>
      <c r="AV10" s="17"/>
      <c r="AW10" s="17"/>
      <c r="AX10" s="17"/>
      <c r="AY10" s="17"/>
      <c r="AZ10" s="17"/>
      <c r="BA10" s="17"/>
      <c r="BB10" s="17"/>
      <c r="BC10" s="17"/>
      <c r="BD10" s="17"/>
      <c r="BE10" s="17"/>
      <c r="BF10" s="17"/>
      <c r="BG10" s="17"/>
    </row>
    <row r="11" spans="1:59" ht="9" customHeight="1">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23"/>
      <c r="AN11" s="23"/>
      <c r="AO11" s="23"/>
      <c r="AP11" s="23"/>
      <c r="AQ11" s="23"/>
      <c r="AR11" s="23"/>
      <c r="AS11" s="17"/>
      <c r="AT11" s="17"/>
      <c r="AU11" s="17"/>
      <c r="AV11" s="17"/>
      <c r="AW11" s="17"/>
      <c r="AX11" s="17"/>
      <c r="AY11" s="17"/>
      <c r="AZ11" s="17"/>
      <c r="BA11" s="17"/>
      <c r="BB11" s="17"/>
      <c r="BC11" s="17"/>
      <c r="BD11" s="17"/>
      <c r="BE11" s="17"/>
      <c r="BF11" s="17"/>
      <c r="BG11" s="17"/>
    </row>
    <row r="12" spans="1:59" ht="15" customHeight="1">
      <c r="A12" s="14"/>
      <c r="B12" s="14"/>
      <c r="C12" s="14"/>
      <c r="D12" s="14" t="s">
        <v>148</v>
      </c>
      <c r="E12" s="14"/>
      <c r="F12" s="14"/>
      <c r="G12" s="14"/>
      <c r="H12" s="14"/>
      <c r="I12" s="14"/>
      <c r="J12" s="14"/>
      <c r="K12" s="14"/>
      <c r="L12" s="428"/>
      <c r="M12" s="428"/>
      <c r="N12" s="428"/>
      <c r="O12" s="428"/>
      <c r="P12" s="428"/>
      <c r="Q12" s="428"/>
      <c r="R12" s="428"/>
      <c r="S12" s="428"/>
      <c r="T12" s="428"/>
      <c r="U12" s="428"/>
      <c r="V12" s="428"/>
      <c r="W12" s="428"/>
      <c r="X12" s="428"/>
      <c r="Y12" s="428"/>
      <c r="Z12" s="25" t="s">
        <v>5</v>
      </c>
      <c r="AA12" s="14"/>
      <c r="AB12" s="14"/>
      <c r="AC12" s="14"/>
      <c r="AD12" s="14"/>
      <c r="AE12" s="14"/>
      <c r="AF12" s="14"/>
      <c r="AG12" s="14"/>
      <c r="AH12" s="14"/>
      <c r="AI12" s="14"/>
      <c r="AJ12" s="14"/>
      <c r="AK12" s="14"/>
      <c r="AL12" s="14"/>
      <c r="AM12" s="23"/>
      <c r="AN12" s="23"/>
      <c r="AO12" s="23"/>
      <c r="AP12" s="23"/>
      <c r="AQ12" s="23"/>
      <c r="AR12" s="23"/>
      <c r="AS12" s="17"/>
      <c r="AT12" s="17"/>
      <c r="AU12" s="17"/>
      <c r="AV12" s="17"/>
      <c r="AW12" s="17"/>
      <c r="AX12" s="17"/>
      <c r="AY12" s="17"/>
      <c r="AZ12" s="17"/>
      <c r="BA12" s="17"/>
      <c r="BB12" s="17"/>
      <c r="BC12" s="17"/>
      <c r="BD12" s="17"/>
      <c r="BE12" s="17"/>
      <c r="BF12" s="17"/>
      <c r="BG12" s="17"/>
    </row>
    <row r="13" spans="1:59" s="91" customFormat="1" ht="15" customHeight="1">
      <c r="A13" s="94"/>
      <c r="B13" s="94"/>
      <c r="C13" s="94"/>
      <c r="D13" s="94"/>
      <c r="E13" s="94"/>
      <c r="F13" s="94"/>
      <c r="G13" s="94"/>
      <c r="H13" s="94"/>
      <c r="I13" s="94"/>
      <c r="J13" s="94"/>
      <c r="K13" s="30"/>
      <c r="L13" s="31"/>
      <c r="M13" s="31"/>
      <c r="N13" s="31"/>
      <c r="O13" s="31"/>
      <c r="P13" s="31"/>
      <c r="Q13" s="31"/>
      <c r="R13" s="31"/>
      <c r="S13" s="31"/>
      <c r="T13" s="31"/>
      <c r="U13" s="31"/>
      <c r="V13" s="31"/>
      <c r="W13" s="31"/>
      <c r="X13" s="31"/>
      <c r="Y13" s="31"/>
      <c r="Z13" s="114"/>
      <c r="AA13" s="30"/>
      <c r="AB13" s="30"/>
      <c r="AC13" s="30"/>
      <c r="AD13" s="94"/>
      <c r="AE13" s="94"/>
      <c r="AF13" s="94"/>
      <c r="AG13" s="94"/>
      <c r="AH13" s="94"/>
      <c r="AI13" s="94"/>
      <c r="AJ13" s="94"/>
      <c r="AK13" s="94"/>
      <c r="AL13" s="94"/>
      <c r="AM13" s="23"/>
      <c r="AN13" s="23"/>
      <c r="AO13" s="23"/>
      <c r="AP13" s="23"/>
      <c r="AQ13" s="23"/>
      <c r="AR13" s="23"/>
      <c r="AS13" s="17"/>
      <c r="AT13" s="17"/>
      <c r="AU13" s="17"/>
      <c r="AV13" s="17"/>
      <c r="AW13" s="17"/>
      <c r="AX13" s="17"/>
      <c r="AY13" s="17"/>
      <c r="AZ13" s="17"/>
      <c r="BA13" s="17"/>
      <c r="BB13" s="17"/>
      <c r="BC13" s="17"/>
      <c r="BD13" s="17"/>
      <c r="BE13" s="17"/>
      <c r="BF13" s="17"/>
      <c r="BG13" s="17"/>
    </row>
    <row r="14" spans="1:59" s="91" customFormat="1" ht="15" hidden="1" customHeight="1">
      <c r="A14" s="94"/>
      <c r="B14" s="94"/>
      <c r="C14" s="94"/>
      <c r="D14" s="94"/>
      <c r="E14" s="94"/>
      <c r="F14" s="94"/>
      <c r="G14" s="94"/>
      <c r="H14" s="94"/>
      <c r="I14" s="94"/>
      <c r="J14" s="94"/>
      <c r="K14" s="30"/>
      <c r="L14" s="31"/>
      <c r="M14" s="31"/>
      <c r="N14" s="31"/>
      <c r="O14" s="31"/>
      <c r="P14" s="31"/>
      <c r="Q14" s="31"/>
      <c r="R14" s="31"/>
      <c r="S14" s="31"/>
      <c r="T14" s="31"/>
      <c r="U14" s="31"/>
      <c r="V14" s="31"/>
      <c r="W14" s="31"/>
      <c r="X14" s="31"/>
      <c r="Y14" s="31"/>
      <c r="Z14" s="114"/>
      <c r="AA14" s="30"/>
      <c r="AB14" s="30"/>
      <c r="AC14" s="30"/>
      <c r="AD14" s="94"/>
      <c r="AE14" s="94"/>
      <c r="AF14" s="94"/>
      <c r="AG14" s="94"/>
      <c r="AH14" s="94"/>
      <c r="AI14" s="94"/>
      <c r="AJ14" s="94"/>
      <c r="AK14" s="94"/>
      <c r="AL14" s="94"/>
      <c r="AM14" s="23"/>
      <c r="AN14" s="23"/>
      <c r="AO14" s="23"/>
      <c r="AP14" s="23"/>
      <c r="AQ14" s="23"/>
      <c r="AR14" s="23"/>
      <c r="AS14" s="17"/>
      <c r="AT14" s="17"/>
      <c r="AU14" s="17"/>
      <c r="AV14" s="17"/>
      <c r="AW14" s="17"/>
      <c r="AX14" s="17"/>
      <c r="AY14" s="17"/>
      <c r="AZ14" s="17"/>
      <c r="BA14" s="17"/>
      <c r="BB14" s="17"/>
      <c r="BC14" s="17"/>
      <c r="BD14" s="17"/>
      <c r="BE14" s="17"/>
      <c r="BF14" s="17"/>
      <c r="BG14" s="17"/>
    </row>
    <row r="15" spans="1:59" s="91" customFormat="1" ht="15" hidden="1" customHeight="1">
      <c r="A15" s="94"/>
      <c r="B15" s="94"/>
      <c r="C15" s="94"/>
      <c r="D15" s="94"/>
      <c r="E15" s="94"/>
      <c r="F15" s="94"/>
      <c r="G15" s="94"/>
      <c r="H15" s="94"/>
      <c r="I15" s="94"/>
      <c r="J15" s="94"/>
      <c r="K15" s="30"/>
      <c r="L15" s="31"/>
      <c r="M15" s="31"/>
      <c r="N15" s="31"/>
      <c r="O15" s="31"/>
      <c r="P15" s="31"/>
      <c r="Q15" s="31"/>
      <c r="R15" s="31"/>
      <c r="S15" s="31"/>
      <c r="T15" s="31"/>
      <c r="U15" s="31"/>
      <c r="V15" s="31"/>
      <c r="W15" s="31"/>
      <c r="X15" s="31"/>
      <c r="Y15" s="31"/>
      <c r="Z15" s="114"/>
      <c r="AA15" s="30"/>
      <c r="AB15" s="30"/>
      <c r="AC15" s="30"/>
      <c r="AD15" s="94"/>
      <c r="AE15" s="94"/>
      <c r="AF15" s="94"/>
      <c r="AG15" s="94"/>
      <c r="AH15" s="94"/>
      <c r="AI15" s="94"/>
      <c r="AJ15" s="94"/>
      <c r="AK15" s="94"/>
      <c r="AL15" s="94"/>
      <c r="AM15" s="23"/>
      <c r="AN15" s="23"/>
      <c r="AO15" s="23"/>
      <c r="AP15" s="23"/>
      <c r="AQ15" s="23"/>
      <c r="AR15" s="23"/>
      <c r="AS15" s="17"/>
      <c r="AT15" s="17"/>
      <c r="AU15" s="17"/>
      <c r="AV15" s="17"/>
      <c r="AW15" s="17"/>
      <c r="AX15" s="17"/>
      <c r="AY15" s="17"/>
      <c r="AZ15" s="17"/>
      <c r="BA15" s="17"/>
      <c r="BB15" s="17"/>
      <c r="BC15" s="17"/>
      <c r="BD15" s="17"/>
      <c r="BE15" s="17"/>
      <c r="BF15" s="17"/>
      <c r="BG15" s="17"/>
    </row>
    <row r="16" spans="1:59" ht="15" hidden="1" customHeight="1">
      <c r="A16" s="14"/>
      <c r="B16" s="14"/>
      <c r="C16" s="14"/>
      <c r="D16" s="14"/>
      <c r="E16" s="14"/>
      <c r="F16" s="14"/>
      <c r="G16" s="14"/>
      <c r="H16" s="14"/>
      <c r="I16" s="14"/>
      <c r="J16" s="14"/>
      <c r="K16" s="14"/>
      <c r="L16" s="26"/>
      <c r="M16" s="26"/>
      <c r="N16" s="26"/>
      <c r="O16" s="26"/>
      <c r="P16" s="26"/>
      <c r="Q16" s="26"/>
      <c r="R16" s="26"/>
      <c r="S16" s="26"/>
      <c r="T16" s="26"/>
      <c r="U16" s="26"/>
      <c r="V16" s="26"/>
      <c r="W16" s="26"/>
      <c r="X16" s="26"/>
      <c r="Y16" s="26"/>
      <c r="Z16" s="27"/>
      <c r="AA16" s="14"/>
      <c r="AB16" s="14"/>
      <c r="AC16" s="14"/>
      <c r="AD16" s="14"/>
      <c r="AE16" s="14"/>
      <c r="AF16" s="14"/>
      <c r="AG16" s="14"/>
      <c r="AH16" s="14"/>
      <c r="AI16" s="14"/>
      <c r="AJ16" s="14"/>
      <c r="AK16" s="14"/>
      <c r="AL16" s="14"/>
      <c r="AM16" s="23"/>
      <c r="AN16" s="23"/>
      <c r="AO16" s="23"/>
      <c r="AP16" s="23"/>
      <c r="AQ16" s="23"/>
      <c r="AR16" s="23"/>
      <c r="AS16" s="17"/>
      <c r="AT16" s="17"/>
      <c r="AU16" s="17"/>
      <c r="AV16" s="17"/>
      <c r="AW16" s="17"/>
      <c r="AX16" s="17"/>
      <c r="AY16" s="17"/>
      <c r="AZ16" s="17"/>
      <c r="BA16" s="17"/>
      <c r="BB16" s="17"/>
      <c r="BC16" s="17"/>
      <c r="BD16" s="17"/>
      <c r="BE16" s="17"/>
      <c r="BF16" s="17"/>
      <c r="BG16" s="17"/>
    </row>
    <row r="17" spans="1:59" ht="15" customHeight="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34"/>
      <c r="AN17" s="34"/>
      <c r="AO17" s="34"/>
      <c r="AP17" s="34"/>
      <c r="AQ17" s="34"/>
      <c r="AR17" s="34"/>
      <c r="AS17" s="20"/>
      <c r="AT17" s="20"/>
      <c r="AU17" s="20"/>
      <c r="AV17" s="20"/>
      <c r="AW17" s="20"/>
      <c r="AX17" s="20"/>
      <c r="AY17" s="20"/>
      <c r="AZ17" s="20"/>
      <c r="BA17" s="20"/>
      <c r="BB17" s="20"/>
      <c r="BC17" s="20"/>
      <c r="BD17" s="20"/>
      <c r="BE17" s="20"/>
      <c r="BF17" s="20"/>
      <c r="BG17" s="17"/>
    </row>
    <row r="18" spans="1:59" ht="15" customHeight="1">
      <c r="A18" s="14"/>
      <c r="B18" s="14"/>
      <c r="C18" s="14" t="s">
        <v>41</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34"/>
      <c r="AN18" s="34"/>
      <c r="AO18" s="34"/>
      <c r="AP18" s="34"/>
      <c r="AQ18" s="34"/>
      <c r="AR18" s="34"/>
      <c r="AS18" s="20"/>
      <c r="AT18" s="20"/>
      <c r="AU18" s="20"/>
      <c r="AV18" s="20"/>
      <c r="AW18" s="20"/>
      <c r="AX18" s="20"/>
      <c r="AY18" s="20"/>
      <c r="AZ18" s="20"/>
      <c r="BA18" s="20"/>
      <c r="BB18" s="20"/>
      <c r="BC18" s="20"/>
      <c r="BD18" s="20"/>
      <c r="BE18" s="20"/>
      <c r="BF18" s="20"/>
      <c r="BG18" s="17"/>
    </row>
    <row r="19" spans="1:59" ht="9"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34"/>
      <c r="AN19" s="34"/>
      <c r="AO19" s="34"/>
      <c r="AP19" s="34"/>
      <c r="AQ19" s="34"/>
      <c r="AR19" s="34"/>
      <c r="AS19" s="20"/>
      <c r="AT19" s="20"/>
      <c r="AU19" s="20"/>
      <c r="AV19" s="20"/>
      <c r="AW19" s="20"/>
      <c r="AX19" s="20"/>
      <c r="AY19" s="20"/>
      <c r="AZ19" s="20"/>
      <c r="BA19" s="20"/>
      <c r="BB19" s="20"/>
      <c r="BC19" s="20"/>
      <c r="BD19" s="20"/>
      <c r="BE19" s="20"/>
      <c r="BF19" s="20"/>
      <c r="BG19" s="17"/>
    </row>
    <row r="20" spans="1:59" ht="15" customHeight="1">
      <c r="A20" s="14"/>
      <c r="B20" s="14"/>
      <c r="C20" s="14"/>
      <c r="D20" s="14" t="s">
        <v>149</v>
      </c>
      <c r="E20" s="14"/>
      <c r="F20" s="14"/>
      <c r="G20" s="14"/>
      <c r="H20" s="14"/>
      <c r="I20" s="14"/>
      <c r="J20" s="14"/>
      <c r="K20" s="14"/>
      <c r="L20" s="430">
        <f>AF25+AF33+Q48+AI42+AF45</f>
        <v>0</v>
      </c>
      <c r="M20" s="430"/>
      <c r="N20" s="430"/>
      <c r="O20" s="430"/>
      <c r="P20" s="430"/>
      <c r="Q20" s="430"/>
      <c r="R20" s="430"/>
      <c r="S20" s="430"/>
      <c r="T20" s="430"/>
      <c r="U20" s="430"/>
      <c r="V20" s="430"/>
      <c r="W20" s="430"/>
      <c r="X20" s="430"/>
      <c r="Y20" s="430"/>
      <c r="Z20" s="25" t="s">
        <v>5</v>
      </c>
      <c r="AA20" s="14"/>
      <c r="AB20" s="14"/>
      <c r="AC20" s="14"/>
      <c r="AD20" s="14"/>
      <c r="AE20" s="14"/>
      <c r="AF20" s="14"/>
      <c r="AG20" s="14"/>
      <c r="AH20" s="14"/>
      <c r="AI20" s="14"/>
      <c r="AJ20" s="14"/>
      <c r="AK20" s="14"/>
      <c r="AL20" s="14"/>
      <c r="AM20" s="34"/>
      <c r="AN20" s="34"/>
      <c r="AO20" s="34"/>
      <c r="AP20" s="34"/>
      <c r="AQ20" s="34"/>
      <c r="AR20" s="34"/>
      <c r="AS20" s="20"/>
      <c r="AT20" s="20"/>
      <c r="AU20" s="20"/>
      <c r="AV20" s="20"/>
      <c r="AW20" s="20"/>
      <c r="AX20" s="20"/>
      <c r="AY20" s="20"/>
      <c r="AZ20" s="20"/>
      <c r="BA20" s="20"/>
      <c r="BB20" s="20"/>
      <c r="BC20" s="20"/>
      <c r="BD20" s="20"/>
      <c r="BE20" s="20"/>
      <c r="BF20" s="20"/>
      <c r="BG20" s="17"/>
    </row>
    <row r="21" spans="1:59" ht="9" customHeight="1">
      <c r="A21" s="14"/>
      <c r="B21" s="14"/>
      <c r="C21" s="14"/>
      <c r="D21" s="14"/>
      <c r="E21" s="14"/>
      <c r="F21" s="14"/>
      <c r="G21" s="14"/>
      <c r="H21" s="14"/>
      <c r="I21" s="14"/>
      <c r="J21" s="14"/>
      <c r="K21" s="14"/>
      <c r="L21" s="26"/>
      <c r="M21" s="26"/>
      <c r="N21" s="26"/>
      <c r="O21" s="26"/>
      <c r="P21" s="26"/>
      <c r="Q21" s="26"/>
      <c r="R21" s="26"/>
      <c r="S21" s="26"/>
      <c r="T21" s="26"/>
      <c r="U21" s="26"/>
      <c r="V21" s="26"/>
      <c r="W21" s="26"/>
      <c r="X21" s="26"/>
      <c r="Y21" s="26"/>
      <c r="Z21" s="27"/>
      <c r="AA21" s="14"/>
      <c r="AB21" s="14"/>
      <c r="AC21" s="14"/>
      <c r="AD21" s="14"/>
      <c r="AE21" s="14"/>
      <c r="AF21" s="14"/>
      <c r="AG21" s="14"/>
      <c r="AH21" s="14"/>
      <c r="AI21" s="14"/>
      <c r="AJ21" s="14"/>
      <c r="AK21" s="14"/>
      <c r="AL21" s="14"/>
      <c r="AM21" s="23"/>
      <c r="AN21" s="23"/>
      <c r="AO21" s="23"/>
      <c r="AP21" s="23"/>
      <c r="AQ21" s="23"/>
      <c r="AR21" s="23"/>
      <c r="AS21" s="17"/>
      <c r="AT21" s="17"/>
      <c r="AU21" s="17"/>
      <c r="AV21" s="17"/>
      <c r="AW21" s="17"/>
      <c r="AX21" s="17"/>
      <c r="AY21" s="17"/>
      <c r="AZ21" s="17"/>
      <c r="BA21" s="17"/>
      <c r="BB21" s="17"/>
      <c r="BC21" s="17"/>
      <c r="BD21" s="17"/>
      <c r="BE21" s="17"/>
      <c r="BF21" s="17"/>
      <c r="BG21" s="17"/>
    </row>
    <row r="22" spans="1:59" ht="15" customHeight="1">
      <c r="A22" s="14"/>
      <c r="B22" s="14"/>
      <c r="C22" s="14"/>
      <c r="D22" s="14"/>
      <c r="E22" s="14" t="s">
        <v>40</v>
      </c>
      <c r="F22" s="14"/>
      <c r="G22" s="14"/>
      <c r="H22" s="14"/>
      <c r="I22" s="14"/>
      <c r="J22" s="14"/>
      <c r="K22" s="14"/>
      <c r="L22" s="14"/>
      <c r="M22" s="14"/>
      <c r="N22" s="14"/>
      <c r="O22" s="14"/>
      <c r="P22" s="14"/>
      <c r="Q22" s="14"/>
      <c r="R22" s="14"/>
      <c r="S22" s="14"/>
      <c r="T22" s="14"/>
      <c r="U22" s="14"/>
      <c r="V22" s="14"/>
      <c r="W22" s="14"/>
      <c r="X22" s="433" t="s">
        <v>49</v>
      </c>
      <c r="Y22" s="434"/>
      <c r="Z22" s="434"/>
      <c r="AA22" s="431"/>
      <c r="AB22" s="432"/>
      <c r="AC22" s="432"/>
      <c r="AD22" s="33" t="s">
        <v>7</v>
      </c>
      <c r="AE22" s="417" t="s">
        <v>50</v>
      </c>
      <c r="AF22" s="418"/>
      <c r="AG22" s="418"/>
      <c r="AH22" s="418"/>
      <c r="AI22" s="426"/>
      <c r="AJ22" s="426"/>
      <c r="AK22" s="426"/>
      <c r="AL22" s="28"/>
      <c r="AM22" s="23"/>
      <c r="AN22" s="23"/>
      <c r="AO22" s="23"/>
      <c r="AP22" s="23"/>
      <c r="AQ22" s="23"/>
      <c r="AR22" s="23"/>
      <c r="AS22" s="17"/>
      <c r="AT22" s="17"/>
      <c r="AU22" s="17"/>
      <c r="AV22" s="17"/>
      <c r="AW22" s="17"/>
      <c r="AX22" s="17"/>
      <c r="AY22" s="17"/>
      <c r="AZ22" s="17"/>
      <c r="BA22" s="17"/>
      <c r="BB22" s="17"/>
      <c r="BC22" s="17"/>
      <c r="BD22" s="17"/>
      <c r="BE22" s="17"/>
      <c r="BF22" s="17"/>
      <c r="BG22" s="17"/>
    </row>
    <row r="23" spans="1:59" ht="15" customHeight="1">
      <c r="A23" s="14"/>
      <c r="B23" s="14"/>
      <c r="C23" s="14"/>
      <c r="D23" s="14"/>
      <c r="E23" s="397" t="s">
        <v>8</v>
      </c>
      <c r="F23" s="398"/>
      <c r="G23" s="398"/>
      <c r="H23" s="398"/>
      <c r="I23" s="398"/>
      <c r="J23" s="399"/>
      <c r="K23" s="419" t="s">
        <v>9</v>
      </c>
      <c r="L23" s="420"/>
      <c r="M23" s="420"/>
      <c r="N23" s="420"/>
      <c r="O23" s="420"/>
      <c r="P23" s="420"/>
      <c r="Q23" s="420"/>
      <c r="R23" s="421"/>
      <c r="S23" s="419" t="s">
        <v>38</v>
      </c>
      <c r="T23" s="420"/>
      <c r="U23" s="420"/>
      <c r="V23" s="420"/>
      <c r="W23" s="421"/>
      <c r="X23" s="419" t="s">
        <v>10</v>
      </c>
      <c r="Y23" s="420"/>
      <c r="Z23" s="420"/>
      <c r="AA23" s="420"/>
      <c r="AB23" s="420"/>
      <c r="AC23" s="420"/>
      <c r="AD23" s="420"/>
      <c r="AE23" s="421"/>
      <c r="AF23" s="419" t="s">
        <v>11</v>
      </c>
      <c r="AG23" s="420"/>
      <c r="AH23" s="420"/>
      <c r="AI23" s="420"/>
      <c r="AJ23" s="420"/>
      <c r="AK23" s="420"/>
      <c r="AL23" s="421"/>
      <c r="AM23" s="23"/>
      <c r="AN23" s="23"/>
      <c r="AO23" s="23"/>
      <c r="AP23" s="23"/>
      <c r="AQ23" s="23"/>
      <c r="AR23" s="23"/>
      <c r="AS23" s="17"/>
      <c r="AT23" s="17"/>
      <c r="AU23" s="17"/>
      <c r="AV23" s="17"/>
      <c r="AW23" s="17"/>
      <c r="AX23" s="17"/>
      <c r="AY23" s="17"/>
      <c r="AZ23" s="17"/>
      <c r="BA23" s="17"/>
      <c r="BB23" s="17"/>
      <c r="BC23" s="17"/>
      <c r="BD23" s="17"/>
      <c r="BE23" s="17"/>
      <c r="BF23" s="17"/>
      <c r="BG23" s="17"/>
    </row>
    <row r="24" spans="1:59" ht="15" customHeight="1">
      <c r="A24" s="14"/>
      <c r="B24" s="14"/>
      <c r="C24" s="14"/>
      <c r="D24" s="14"/>
      <c r="E24" s="435" t="s">
        <v>39</v>
      </c>
      <c r="F24" s="436"/>
      <c r="G24" s="436"/>
      <c r="H24" s="436"/>
      <c r="I24" s="436"/>
      <c r="J24" s="437"/>
      <c r="K24" s="422"/>
      <c r="L24" s="423"/>
      <c r="M24" s="423"/>
      <c r="N24" s="423"/>
      <c r="O24" s="423"/>
      <c r="P24" s="423"/>
      <c r="Q24" s="423"/>
      <c r="R24" s="424"/>
      <c r="S24" s="422"/>
      <c r="T24" s="423"/>
      <c r="U24" s="423"/>
      <c r="V24" s="423"/>
      <c r="W24" s="424"/>
      <c r="X24" s="422"/>
      <c r="Y24" s="423"/>
      <c r="Z24" s="423"/>
      <c r="AA24" s="423"/>
      <c r="AB24" s="423"/>
      <c r="AC24" s="423"/>
      <c r="AD24" s="423"/>
      <c r="AE24" s="424"/>
      <c r="AF24" s="422"/>
      <c r="AG24" s="423"/>
      <c r="AH24" s="423"/>
      <c r="AI24" s="423"/>
      <c r="AJ24" s="423"/>
      <c r="AK24" s="423"/>
      <c r="AL24" s="424"/>
      <c r="AM24" s="23"/>
      <c r="AN24" s="23"/>
      <c r="AO24" s="23"/>
      <c r="AP24" s="23"/>
      <c r="AQ24" s="23"/>
      <c r="AR24" s="23"/>
      <c r="AS24" s="17"/>
      <c r="AT24" s="17"/>
      <c r="AU24" s="17"/>
      <c r="AV24" s="17"/>
      <c r="AW24" s="17"/>
      <c r="AX24" s="17"/>
      <c r="AY24" s="17"/>
      <c r="AZ24" s="17"/>
      <c r="BA24" s="17"/>
      <c r="BB24" s="17"/>
      <c r="BC24" s="17"/>
      <c r="BD24" s="17"/>
      <c r="BE24" s="17"/>
      <c r="BF24" s="17"/>
      <c r="BG24" s="17"/>
    </row>
    <row r="25" spans="1:59" ht="30" customHeight="1">
      <c r="A25" s="14"/>
      <c r="B25" s="14"/>
      <c r="C25" s="14"/>
      <c r="D25" s="14"/>
      <c r="E25" s="400" t="s">
        <v>13</v>
      </c>
      <c r="F25" s="401"/>
      <c r="G25" s="401"/>
      <c r="H25" s="401"/>
      <c r="I25" s="401"/>
      <c r="J25" s="402"/>
      <c r="K25" s="410">
        <f>IFERROR(VLOOKUP($AA$22,新単価表!$A$3:$G$11,4,1),0)</f>
        <v>0</v>
      </c>
      <c r="L25" s="411"/>
      <c r="M25" s="411"/>
      <c r="N25" s="411"/>
      <c r="O25" s="411"/>
      <c r="P25" s="411"/>
      <c r="Q25" s="411"/>
      <c r="R25" s="29" t="s">
        <v>5</v>
      </c>
      <c r="S25" s="408">
        <f>算出根拠!C29</f>
        <v>0</v>
      </c>
      <c r="T25" s="409"/>
      <c r="U25" s="409"/>
      <c r="V25" s="409"/>
      <c r="W25" s="29" t="s">
        <v>7</v>
      </c>
      <c r="X25" s="393">
        <f>K25*S25</f>
        <v>0</v>
      </c>
      <c r="Y25" s="394"/>
      <c r="Z25" s="394"/>
      <c r="AA25" s="394"/>
      <c r="AB25" s="394"/>
      <c r="AC25" s="394"/>
      <c r="AD25" s="394"/>
      <c r="AE25" s="29" t="s">
        <v>5</v>
      </c>
      <c r="AF25" s="382">
        <f>SUM(X25:AD28)</f>
        <v>0</v>
      </c>
      <c r="AG25" s="383"/>
      <c r="AH25" s="383"/>
      <c r="AI25" s="383"/>
      <c r="AJ25" s="383"/>
      <c r="AK25" s="383"/>
      <c r="AL25" s="395" t="s">
        <v>5</v>
      </c>
      <c r="AM25" s="34"/>
      <c r="AN25" s="34"/>
      <c r="AO25" s="34"/>
      <c r="AP25" s="34"/>
      <c r="AQ25" s="34"/>
      <c r="AR25" s="34"/>
      <c r="AS25" s="20"/>
      <c r="AT25" s="20"/>
      <c r="AU25" s="20"/>
      <c r="AV25" s="20"/>
      <c r="AW25" s="20"/>
      <c r="AX25" s="20"/>
      <c r="AY25" s="20"/>
      <c r="AZ25" s="20"/>
      <c r="BA25" s="20"/>
      <c r="BB25" s="20"/>
      <c r="BC25" s="20"/>
      <c r="BD25" s="20"/>
      <c r="BE25" s="17"/>
      <c r="BF25" s="17"/>
      <c r="BG25" s="17"/>
    </row>
    <row r="26" spans="1:59" ht="30" customHeight="1">
      <c r="A26" s="14"/>
      <c r="B26" s="14"/>
      <c r="C26" s="14"/>
      <c r="D26" s="14"/>
      <c r="E26" s="400" t="s">
        <v>14</v>
      </c>
      <c r="F26" s="401"/>
      <c r="G26" s="401"/>
      <c r="H26" s="401"/>
      <c r="I26" s="401"/>
      <c r="J26" s="402"/>
      <c r="K26" s="410">
        <f>IFERROR(VLOOKUP($AA$22,新単価表!$A$3:$G$11,5,1),0)</f>
        <v>0</v>
      </c>
      <c r="L26" s="411"/>
      <c r="M26" s="411"/>
      <c r="N26" s="411"/>
      <c r="O26" s="411"/>
      <c r="P26" s="411"/>
      <c r="Q26" s="411"/>
      <c r="R26" s="29" t="s">
        <v>5</v>
      </c>
      <c r="S26" s="408">
        <f>算出根拠!D29+算出根拠!E29</f>
        <v>0</v>
      </c>
      <c r="T26" s="409"/>
      <c r="U26" s="409"/>
      <c r="V26" s="409"/>
      <c r="W26" s="29" t="s">
        <v>7</v>
      </c>
      <c r="X26" s="393">
        <f>K26*S26</f>
        <v>0</v>
      </c>
      <c r="Y26" s="394"/>
      <c r="Z26" s="394"/>
      <c r="AA26" s="394"/>
      <c r="AB26" s="394"/>
      <c r="AC26" s="394"/>
      <c r="AD26" s="394"/>
      <c r="AE26" s="29" t="s">
        <v>5</v>
      </c>
      <c r="AF26" s="384"/>
      <c r="AG26" s="385"/>
      <c r="AH26" s="385"/>
      <c r="AI26" s="385"/>
      <c r="AJ26" s="385"/>
      <c r="AK26" s="385"/>
      <c r="AL26" s="425"/>
      <c r="AM26" s="34"/>
      <c r="AN26" s="34"/>
      <c r="AO26" s="34"/>
      <c r="AP26" s="34"/>
      <c r="AQ26" s="34"/>
      <c r="AR26" s="34"/>
      <c r="AS26" s="20"/>
      <c r="AT26" s="20"/>
      <c r="AU26" s="20"/>
      <c r="AV26" s="20"/>
      <c r="AW26" s="20"/>
      <c r="AX26" s="20"/>
      <c r="AY26" s="20"/>
      <c r="AZ26" s="20"/>
      <c r="BA26" s="20"/>
      <c r="BB26" s="20"/>
      <c r="BC26" s="20"/>
      <c r="BD26" s="20"/>
      <c r="BE26" s="17"/>
      <c r="BF26" s="17"/>
      <c r="BG26" s="17"/>
    </row>
    <row r="27" spans="1:59" ht="30" customHeight="1">
      <c r="A27" s="14"/>
      <c r="B27" s="14"/>
      <c r="C27" s="14"/>
      <c r="D27" s="14"/>
      <c r="E27" s="400" t="s">
        <v>15</v>
      </c>
      <c r="F27" s="401"/>
      <c r="G27" s="401"/>
      <c r="H27" s="401"/>
      <c r="I27" s="401"/>
      <c r="J27" s="402"/>
      <c r="K27" s="410">
        <f>IFERROR(VLOOKUP($AA$22,新単価表!$A$3:$G$11,6,1),0)</f>
        <v>0</v>
      </c>
      <c r="L27" s="411"/>
      <c r="M27" s="411"/>
      <c r="N27" s="411"/>
      <c r="O27" s="411"/>
      <c r="P27" s="411"/>
      <c r="Q27" s="411"/>
      <c r="R27" s="29" t="s">
        <v>5</v>
      </c>
      <c r="S27" s="408">
        <f>算出根拠!F29</f>
        <v>0</v>
      </c>
      <c r="T27" s="409"/>
      <c r="U27" s="409"/>
      <c r="V27" s="409"/>
      <c r="W27" s="29" t="s">
        <v>7</v>
      </c>
      <c r="X27" s="393">
        <f>K27*S27</f>
        <v>0</v>
      </c>
      <c r="Y27" s="394"/>
      <c r="Z27" s="394"/>
      <c r="AA27" s="394"/>
      <c r="AB27" s="394"/>
      <c r="AC27" s="394"/>
      <c r="AD27" s="394"/>
      <c r="AE27" s="29" t="s">
        <v>5</v>
      </c>
      <c r="AF27" s="384"/>
      <c r="AG27" s="385"/>
      <c r="AH27" s="385"/>
      <c r="AI27" s="385"/>
      <c r="AJ27" s="385"/>
      <c r="AK27" s="385"/>
      <c r="AL27" s="425"/>
      <c r="AM27" s="34"/>
      <c r="AN27" s="34"/>
      <c r="AO27" s="34"/>
      <c r="AP27" s="34"/>
      <c r="AQ27" s="34"/>
      <c r="AR27" s="34"/>
      <c r="AS27" s="20"/>
      <c r="AT27" s="20"/>
      <c r="AU27" s="20"/>
      <c r="AV27" s="20"/>
      <c r="AW27" s="20"/>
      <c r="AX27" s="20"/>
      <c r="AY27" s="20"/>
      <c r="AZ27" s="20"/>
      <c r="BA27" s="20"/>
      <c r="BB27" s="20"/>
      <c r="BC27" s="20"/>
      <c r="BD27" s="20"/>
      <c r="BE27" s="17"/>
      <c r="BF27" s="17"/>
      <c r="BG27" s="17"/>
    </row>
    <row r="28" spans="1:59" ht="30" customHeight="1">
      <c r="A28" s="14"/>
      <c r="B28" s="14"/>
      <c r="C28" s="14"/>
      <c r="D28" s="14"/>
      <c r="E28" s="400" t="s">
        <v>16</v>
      </c>
      <c r="F28" s="401"/>
      <c r="G28" s="401"/>
      <c r="H28" s="401"/>
      <c r="I28" s="401"/>
      <c r="J28" s="402"/>
      <c r="K28" s="410">
        <f>IFERROR(VLOOKUP($AA$22,新単価表!$A$3:$G$11,7,1),0)</f>
        <v>0</v>
      </c>
      <c r="L28" s="411"/>
      <c r="M28" s="411"/>
      <c r="N28" s="411"/>
      <c r="O28" s="411"/>
      <c r="P28" s="411"/>
      <c r="Q28" s="411"/>
      <c r="R28" s="29" t="s">
        <v>5</v>
      </c>
      <c r="S28" s="408">
        <f>算出根拠!G29+算出根拠!H29</f>
        <v>0</v>
      </c>
      <c r="T28" s="409"/>
      <c r="U28" s="409"/>
      <c r="V28" s="409"/>
      <c r="W28" s="29" t="s">
        <v>7</v>
      </c>
      <c r="X28" s="393">
        <f>K28*S28</f>
        <v>0</v>
      </c>
      <c r="Y28" s="394"/>
      <c r="Z28" s="394"/>
      <c r="AA28" s="394"/>
      <c r="AB28" s="394"/>
      <c r="AC28" s="394"/>
      <c r="AD28" s="394"/>
      <c r="AE28" s="29" t="s">
        <v>5</v>
      </c>
      <c r="AF28" s="386"/>
      <c r="AG28" s="387"/>
      <c r="AH28" s="387"/>
      <c r="AI28" s="387"/>
      <c r="AJ28" s="387"/>
      <c r="AK28" s="387"/>
      <c r="AL28" s="396"/>
      <c r="AM28" s="34"/>
      <c r="AN28" s="34"/>
      <c r="AO28" s="34"/>
      <c r="AP28" s="34"/>
      <c r="AQ28" s="34"/>
      <c r="AR28" s="34"/>
      <c r="AS28" s="20"/>
      <c r="AT28" s="20"/>
      <c r="AU28" s="20"/>
      <c r="AV28" s="20"/>
      <c r="AW28" s="20"/>
      <c r="AX28" s="20"/>
      <c r="AY28" s="20"/>
      <c r="AZ28" s="20"/>
      <c r="BA28" s="20"/>
      <c r="BB28" s="20"/>
      <c r="BC28" s="20"/>
      <c r="BD28" s="20"/>
      <c r="BE28" s="17"/>
      <c r="BF28" s="17"/>
      <c r="BG28" s="17"/>
    </row>
    <row r="29" spans="1:59" s="3" customFormat="1" ht="9" customHeight="1">
      <c r="A29" s="30"/>
      <c r="B29" s="30"/>
      <c r="C29" s="30"/>
      <c r="D29" s="30"/>
      <c r="E29" s="5"/>
      <c r="F29" s="5"/>
      <c r="G29" s="5"/>
      <c r="H29" s="5"/>
      <c r="I29" s="5"/>
      <c r="J29" s="5"/>
      <c r="K29" s="31"/>
      <c r="L29" s="31"/>
      <c r="M29" s="31"/>
      <c r="N29" s="31"/>
      <c r="O29" s="31"/>
      <c r="P29" s="31"/>
      <c r="Q29" s="31"/>
      <c r="R29" s="35"/>
      <c r="S29" s="5"/>
      <c r="T29" s="5"/>
      <c r="U29" s="5"/>
      <c r="V29" s="5"/>
      <c r="W29" s="35"/>
      <c r="X29" s="31"/>
      <c r="Y29" s="31"/>
      <c r="Z29" s="31"/>
      <c r="AA29" s="31"/>
      <c r="AB29" s="31"/>
      <c r="AC29" s="31"/>
      <c r="AD29" s="31"/>
      <c r="AE29" s="35"/>
      <c r="AF29" s="31"/>
      <c r="AG29" s="31"/>
      <c r="AH29" s="31"/>
      <c r="AI29" s="31"/>
      <c r="AJ29" s="31"/>
      <c r="AK29" s="31"/>
      <c r="AL29" s="32"/>
      <c r="AM29" s="36"/>
      <c r="AN29" s="36"/>
      <c r="AO29" s="36"/>
      <c r="AP29" s="36"/>
      <c r="AQ29" s="36"/>
      <c r="AR29" s="36"/>
      <c r="AS29" s="21"/>
      <c r="AT29" s="21"/>
      <c r="AU29" s="21"/>
      <c r="AV29" s="21"/>
      <c r="AW29" s="21"/>
      <c r="AX29" s="21"/>
      <c r="AY29" s="21"/>
      <c r="AZ29" s="21"/>
      <c r="BA29" s="21"/>
      <c r="BB29" s="21"/>
      <c r="BC29" s="21"/>
      <c r="BD29" s="21"/>
      <c r="BE29" s="18"/>
      <c r="BF29" s="18"/>
      <c r="BG29" s="18"/>
    </row>
    <row r="30" spans="1:59" ht="15" customHeight="1">
      <c r="A30" s="14"/>
      <c r="B30" s="14"/>
      <c r="C30" s="14"/>
      <c r="D30" s="14"/>
      <c r="E30" s="14" t="s">
        <v>17</v>
      </c>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34"/>
      <c r="AN30" s="34"/>
      <c r="AO30" s="34"/>
      <c r="AP30" s="34"/>
      <c r="AQ30" s="34"/>
      <c r="AR30" s="34"/>
      <c r="AS30" s="20"/>
      <c r="AT30" s="20"/>
      <c r="AU30" s="20"/>
      <c r="AV30" s="20"/>
      <c r="AW30" s="20"/>
      <c r="AX30" s="20"/>
      <c r="AY30" s="20"/>
      <c r="AZ30" s="20"/>
      <c r="BA30" s="20"/>
      <c r="BB30" s="20"/>
      <c r="BC30" s="20"/>
      <c r="BD30" s="20"/>
      <c r="BE30" s="17"/>
      <c r="BF30" s="17"/>
      <c r="BG30" s="17"/>
    </row>
    <row r="31" spans="1:59" ht="15" customHeight="1">
      <c r="A31" s="14"/>
      <c r="B31" s="14"/>
      <c r="C31" s="14"/>
      <c r="D31" s="14"/>
      <c r="E31" s="397" t="s">
        <v>8</v>
      </c>
      <c r="F31" s="398"/>
      <c r="G31" s="398"/>
      <c r="H31" s="398"/>
      <c r="I31" s="398"/>
      <c r="J31" s="399"/>
      <c r="K31" s="419" t="s">
        <v>18</v>
      </c>
      <c r="L31" s="420"/>
      <c r="M31" s="420"/>
      <c r="N31" s="420"/>
      <c r="O31" s="420"/>
      <c r="P31" s="420"/>
      <c r="Q31" s="420"/>
      <c r="R31" s="421"/>
      <c r="S31" s="419" t="s">
        <v>38</v>
      </c>
      <c r="T31" s="420"/>
      <c r="U31" s="420"/>
      <c r="V31" s="420"/>
      <c r="W31" s="421"/>
      <c r="X31" s="419" t="s">
        <v>10</v>
      </c>
      <c r="Y31" s="420"/>
      <c r="Z31" s="420"/>
      <c r="AA31" s="420"/>
      <c r="AB31" s="420"/>
      <c r="AC31" s="420"/>
      <c r="AD31" s="420"/>
      <c r="AE31" s="421"/>
      <c r="AF31" s="419" t="s">
        <v>11</v>
      </c>
      <c r="AG31" s="420"/>
      <c r="AH31" s="420"/>
      <c r="AI31" s="420"/>
      <c r="AJ31" s="420"/>
      <c r="AK31" s="420"/>
      <c r="AL31" s="421"/>
      <c r="AM31" s="34"/>
      <c r="AN31" s="34"/>
      <c r="AO31" s="34"/>
      <c r="AP31" s="34"/>
      <c r="AQ31" s="34"/>
      <c r="AR31" s="34"/>
      <c r="AS31" s="20"/>
      <c r="AT31" s="20"/>
      <c r="AU31" s="20"/>
      <c r="AV31" s="20"/>
      <c r="AW31" s="20"/>
      <c r="AX31" s="20"/>
      <c r="AY31" s="20"/>
      <c r="AZ31" s="20"/>
      <c r="BA31" s="20"/>
      <c r="BB31" s="20"/>
      <c r="BC31" s="20"/>
      <c r="BD31" s="20"/>
      <c r="BE31" s="17"/>
      <c r="BF31" s="17"/>
      <c r="BG31" s="17"/>
    </row>
    <row r="32" spans="1:59" ht="15" customHeight="1">
      <c r="A32" s="14"/>
      <c r="B32" s="14"/>
      <c r="C32" s="14"/>
      <c r="D32" s="14"/>
      <c r="E32" s="435" t="s">
        <v>12</v>
      </c>
      <c r="F32" s="436"/>
      <c r="G32" s="436"/>
      <c r="H32" s="436"/>
      <c r="I32" s="436"/>
      <c r="J32" s="437"/>
      <c r="K32" s="422"/>
      <c r="L32" s="423"/>
      <c r="M32" s="423"/>
      <c r="N32" s="423"/>
      <c r="O32" s="423"/>
      <c r="P32" s="423"/>
      <c r="Q32" s="423"/>
      <c r="R32" s="424"/>
      <c r="S32" s="422"/>
      <c r="T32" s="423"/>
      <c r="U32" s="423"/>
      <c r="V32" s="423"/>
      <c r="W32" s="424"/>
      <c r="X32" s="422"/>
      <c r="Y32" s="423"/>
      <c r="Z32" s="423"/>
      <c r="AA32" s="423"/>
      <c r="AB32" s="423"/>
      <c r="AC32" s="423"/>
      <c r="AD32" s="423"/>
      <c r="AE32" s="424"/>
      <c r="AF32" s="422"/>
      <c r="AG32" s="423"/>
      <c r="AH32" s="423"/>
      <c r="AI32" s="423"/>
      <c r="AJ32" s="423"/>
      <c r="AK32" s="423"/>
      <c r="AL32" s="424"/>
      <c r="AM32" s="34"/>
      <c r="AN32" s="34"/>
      <c r="AO32" s="34"/>
      <c r="AP32" s="34"/>
      <c r="AQ32" s="34"/>
      <c r="AR32" s="34"/>
      <c r="AS32" s="20"/>
      <c r="AT32" s="20"/>
      <c r="AU32" s="20"/>
      <c r="AV32" s="20"/>
      <c r="AW32" s="20"/>
      <c r="AX32" s="20"/>
      <c r="AY32" s="20"/>
      <c r="AZ32" s="20"/>
      <c r="BA32" s="20"/>
      <c r="BB32" s="20"/>
      <c r="BC32" s="20"/>
      <c r="BD32" s="20"/>
      <c r="BE32" s="17"/>
      <c r="BF32" s="17"/>
      <c r="BG32" s="17"/>
    </row>
    <row r="33" spans="1:59" s="91" customFormat="1" ht="30" customHeight="1">
      <c r="A33" s="93"/>
      <c r="B33" s="93"/>
      <c r="C33" s="93"/>
      <c r="D33" s="93"/>
      <c r="E33" s="443" t="s">
        <v>37</v>
      </c>
      <c r="F33" s="444"/>
      <c r="G33" s="444"/>
      <c r="H33" s="444"/>
      <c r="I33" s="444"/>
      <c r="J33" s="445"/>
      <c r="K33" s="441">
        <f>新単価表!D38</f>
        <v>100</v>
      </c>
      <c r="L33" s="442"/>
      <c r="M33" s="442"/>
      <c r="N33" s="442"/>
      <c r="O33" s="442"/>
      <c r="P33" s="442"/>
      <c r="Q33" s="442"/>
      <c r="R33" s="111" t="s">
        <v>5</v>
      </c>
      <c r="S33" s="408">
        <f>算出根拠!I29</f>
        <v>0</v>
      </c>
      <c r="T33" s="409"/>
      <c r="U33" s="409"/>
      <c r="V33" s="409"/>
      <c r="W33" s="111" t="s">
        <v>7</v>
      </c>
      <c r="X33" s="393">
        <f>K33*S33</f>
        <v>0</v>
      </c>
      <c r="Y33" s="394"/>
      <c r="Z33" s="394"/>
      <c r="AA33" s="394"/>
      <c r="AB33" s="394"/>
      <c r="AC33" s="394"/>
      <c r="AD33" s="394"/>
      <c r="AE33" s="111" t="s">
        <v>5</v>
      </c>
      <c r="AF33" s="382">
        <f>SUM(X33:AD39)</f>
        <v>0</v>
      </c>
      <c r="AG33" s="383"/>
      <c r="AH33" s="383"/>
      <c r="AI33" s="383"/>
      <c r="AJ33" s="383"/>
      <c r="AK33" s="383"/>
      <c r="AL33" s="388" t="s">
        <v>155</v>
      </c>
      <c r="AM33" s="34"/>
      <c r="AN33" s="23"/>
      <c r="AO33" s="23"/>
      <c r="AP33" s="23"/>
      <c r="AQ33" s="23"/>
      <c r="AR33" s="23"/>
      <c r="AS33" s="17"/>
      <c r="AT33" s="17"/>
      <c r="AU33" s="20"/>
      <c r="AV33" s="20"/>
      <c r="AW33" s="20"/>
      <c r="AX33" s="20"/>
      <c r="AY33" s="20"/>
      <c r="AZ33" s="20"/>
      <c r="BA33" s="20"/>
      <c r="BB33" s="20"/>
      <c r="BC33" s="20"/>
      <c r="BD33" s="20"/>
      <c r="BE33" s="17"/>
      <c r="BF33" s="17"/>
      <c r="BG33" s="17"/>
    </row>
    <row r="34" spans="1:59" s="91" customFormat="1" ht="30" customHeight="1">
      <c r="A34" s="93"/>
      <c r="B34" s="93"/>
      <c r="C34" s="93"/>
      <c r="D34" s="93"/>
      <c r="E34" s="443" t="s">
        <v>103</v>
      </c>
      <c r="F34" s="444"/>
      <c r="G34" s="444"/>
      <c r="H34" s="444"/>
      <c r="I34" s="444"/>
      <c r="J34" s="445"/>
      <c r="K34" s="410">
        <f>新単価表!D39</f>
        <v>3940</v>
      </c>
      <c r="L34" s="411"/>
      <c r="M34" s="411"/>
      <c r="N34" s="411"/>
      <c r="O34" s="411"/>
      <c r="P34" s="411"/>
      <c r="Q34" s="411"/>
      <c r="R34" s="111" t="s">
        <v>5</v>
      </c>
      <c r="S34" s="408">
        <f>算出根拠!F29</f>
        <v>0</v>
      </c>
      <c r="T34" s="409"/>
      <c r="U34" s="409"/>
      <c r="V34" s="409"/>
      <c r="W34" s="111" t="s">
        <v>7</v>
      </c>
      <c r="X34" s="393">
        <f>K34*S34</f>
        <v>0</v>
      </c>
      <c r="Y34" s="394"/>
      <c r="Z34" s="394"/>
      <c r="AA34" s="394"/>
      <c r="AB34" s="394"/>
      <c r="AC34" s="394"/>
      <c r="AD34" s="394"/>
      <c r="AE34" s="111" t="s">
        <v>5</v>
      </c>
      <c r="AF34" s="384"/>
      <c r="AG34" s="385"/>
      <c r="AH34" s="385"/>
      <c r="AI34" s="385"/>
      <c r="AJ34" s="385"/>
      <c r="AK34" s="385"/>
      <c r="AL34" s="389"/>
      <c r="AM34" s="34"/>
      <c r="AN34" s="23"/>
      <c r="AO34" s="23"/>
      <c r="AP34" s="23"/>
      <c r="AQ34" s="23"/>
      <c r="AR34" s="23"/>
      <c r="AS34" s="17"/>
      <c r="AT34" s="17"/>
      <c r="AU34" s="20"/>
      <c r="AV34" s="20"/>
      <c r="AW34" s="20"/>
      <c r="AX34" s="20"/>
      <c r="AY34" s="20"/>
      <c r="AZ34" s="20"/>
      <c r="BA34" s="20"/>
      <c r="BB34" s="20"/>
      <c r="BC34" s="20"/>
      <c r="BD34" s="20"/>
      <c r="BE34" s="17"/>
      <c r="BF34" s="17"/>
      <c r="BG34" s="17"/>
    </row>
    <row r="35" spans="1:59" s="91" customFormat="1" ht="30" customHeight="1">
      <c r="A35" s="93"/>
      <c r="B35" s="93"/>
      <c r="C35" s="93"/>
      <c r="D35" s="93"/>
      <c r="E35" s="454" t="s">
        <v>58</v>
      </c>
      <c r="F35" s="455"/>
      <c r="G35" s="455"/>
      <c r="H35" s="455"/>
      <c r="I35" s="455"/>
      <c r="J35" s="456"/>
      <c r="K35" s="213"/>
      <c r="L35" s="450">
        <f>IF(AN49=1,IFERROR(VLOOKUP(AA22,新単価表!$A$15:$D$23,4,1),0),IF(AN49=2,IFERROR(VLOOKUP(AA22,新単価表!$A$27:$D$35,4,1),0),))</f>
        <v>0</v>
      </c>
      <c r="M35" s="451">
        <f>IF(I48=1,IFERROR(VLOOKUP($M$23,[1]単価表!$A$15:$D$23,4,1),0),IF(AP47=2,IFERROR(VLOOKUP($M$23,[1]単価表!$A$27:$D$35,4,1),0),))</f>
        <v>0</v>
      </c>
      <c r="N35" s="451">
        <f>IF(J48=1,IFERROR(VLOOKUP($M$23,[1]単価表!$A$15:$D$23,4,1),0),IF(AQ47=2,IFERROR(VLOOKUP($M$23,[1]単価表!$A$27:$D$35,4,1),0),))</f>
        <v>0</v>
      </c>
      <c r="O35" s="451">
        <f>IF(AQ38=1,IFERROR(VLOOKUP(#REF!,#REF!,4,1),0),IF(AQ38=2,IFERROR(VLOOKUP(#REF!,#REF!,4,1),0),))</f>
        <v>0</v>
      </c>
      <c r="P35" s="451">
        <f>IF(L48=1,IFERROR(VLOOKUP($M$23,[1]単価表!$A$15:$D$23,4,1),0),IF(AS47=2,IFERROR(VLOOKUP($M$23,[1]単価表!$A$27:$D$35,4,1),0),))</f>
        <v>0</v>
      </c>
      <c r="Q35" s="451">
        <f>IF(M48=1,IFERROR(VLOOKUP($M$23,[1]単価表!$A$15:$D$23,4,1),0),IF(AT47=2,IFERROR(VLOOKUP($M$23,[1]単価表!$A$27:$D$35,4,1),0),))</f>
        <v>0</v>
      </c>
      <c r="R35" s="395" t="s">
        <v>5</v>
      </c>
      <c r="S35" s="446">
        <f>SUM(S25:V28)</f>
        <v>0</v>
      </c>
      <c r="T35" s="447"/>
      <c r="U35" s="447"/>
      <c r="V35" s="447"/>
      <c r="W35" s="395" t="s">
        <v>7</v>
      </c>
      <c r="X35" s="382" t="str">
        <f>IFERROR(IF(AA22=0,"0",(L35*S35)),"0")</f>
        <v>0</v>
      </c>
      <c r="Y35" s="383"/>
      <c r="Z35" s="383"/>
      <c r="AA35" s="383"/>
      <c r="AB35" s="383"/>
      <c r="AC35" s="383"/>
      <c r="AD35" s="383"/>
      <c r="AE35" s="395" t="s">
        <v>5</v>
      </c>
      <c r="AF35" s="384"/>
      <c r="AG35" s="385"/>
      <c r="AH35" s="385"/>
      <c r="AI35" s="385"/>
      <c r="AJ35" s="385"/>
      <c r="AK35" s="385"/>
      <c r="AL35" s="389"/>
      <c r="AM35" s="34"/>
      <c r="AN35" s="23">
        <f>IF(K35="○",1,)</f>
        <v>0</v>
      </c>
      <c r="AO35" s="23"/>
      <c r="AP35" s="23"/>
      <c r="AQ35" s="23"/>
      <c r="AR35" s="23"/>
      <c r="AS35" s="17"/>
      <c r="AT35" s="17"/>
      <c r="AU35" s="20"/>
      <c r="AV35" s="20"/>
      <c r="AW35" s="20"/>
      <c r="AX35" s="20"/>
      <c r="AY35" s="20"/>
      <c r="AZ35" s="20"/>
      <c r="BA35" s="20"/>
      <c r="BB35" s="20"/>
      <c r="BC35" s="20"/>
      <c r="BD35" s="20"/>
      <c r="BE35" s="17"/>
      <c r="BF35" s="17"/>
      <c r="BG35" s="17"/>
    </row>
    <row r="36" spans="1:59" s="91" customFormat="1" ht="30" customHeight="1">
      <c r="A36" s="93"/>
      <c r="B36" s="93"/>
      <c r="C36" s="93"/>
      <c r="D36" s="93"/>
      <c r="E36" s="454" t="s">
        <v>59</v>
      </c>
      <c r="F36" s="455"/>
      <c r="G36" s="455"/>
      <c r="H36" s="455"/>
      <c r="I36" s="455"/>
      <c r="J36" s="456"/>
      <c r="K36" s="213"/>
      <c r="L36" s="452"/>
      <c r="M36" s="453"/>
      <c r="N36" s="453"/>
      <c r="O36" s="453"/>
      <c r="P36" s="453"/>
      <c r="Q36" s="453"/>
      <c r="R36" s="396"/>
      <c r="S36" s="448"/>
      <c r="T36" s="449"/>
      <c r="U36" s="449"/>
      <c r="V36" s="449"/>
      <c r="W36" s="396"/>
      <c r="X36" s="386"/>
      <c r="Y36" s="387"/>
      <c r="Z36" s="387"/>
      <c r="AA36" s="387"/>
      <c r="AB36" s="387"/>
      <c r="AC36" s="387"/>
      <c r="AD36" s="387"/>
      <c r="AE36" s="396"/>
      <c r="AF36" s="384"/>
      <c r="AG36" s="385"/>
      <c r="AH36" s="385"/>
      <c r="AI36" s="385"/>
      <c r="AJ36" s="385"/>
      <c r="AK36" s="385"/>
      <c r="AL36" s="389"/>
      <c r="AM36" s="34"/>
      <c r="AN36" s="23">
        <f>IF(K36="○",2,)</f>
        <v>0</v>
      </c>
      <c r="AO36" s="23"/>
      <c r="AP36" s="23"/>
      <c r="AQ36" s="23"/>
      <c r="AR36" s="23"/>
      <c r="AS36" s="17"/>
      <c r="AT36" s="17"/>
      <c r="AU36" s="20"/>
      <c r="AV36" s="20"/>
      <c r="AW36" s="20"/>
      <c r="AX36" s="20"/>
      <c r="AY36" s="20"/>
      <c r="AZ36" s="20"/>
      <c r="BA36" s="20"/>
      <c r="BB36" s="20"/>
      <c r="BC36" s="20"/>
      <c r="BD36" s="20"/>
      <c r="BE36" s="17"/>
      <c r="BF36" s="17"/>
      <c r="BG36" s="17"/>
    </row>
    <row r="37" spans="1:59" s="91" customFormat="1" ht="30" customHeight="1">
      <c r="A37" s="93"/>
      <c r="B37" s="93"/>
      <c r="C37" s="93"/>
      <c r="D37" s="93"/>
      <c r="E37" s="438" t="s">
        <v>21</v>
      </c>
      <c r="F37" s="439"/>
      <c r="G37" s="439"/>
      <c r="H37" s="439"/>
      <c r="I37" s="439"/>
      <c r="J37" s="440"/>
      <c r="K37" s="410">
        <f>新単価表!D43</f>
        <v>24450</v>
      </c>
      <c r="L37" s="411"/>
      <c r="M37" s="411"/>
      <c r="N37" s="411"/>
      <c r="O37" s="411"/>
      <c r="P37" s="411"/>
      <c r="Q37" s="411"/>
      <c r="R37" s="37" t="s">
        <v>48</v>
      </c>
      <c r="S37" s="406">
        <v>12</v>
      </c>
      <c r="T37" s="407"/>
      <c r="U37" s="117" t="s">
        <v>57</v>
      </c>
      <c r="V37" s="208" t="str">
        <f>IF(AI22=0,"0",ROUND((AI22+AR37)/3,0))</f>
        <v>0</v>
      </c>
      <c r="W37" s="118" t="s">
        <v>7</v>
      </c>
      <c r="X37" s="393">
        <f>(K37*S37*V37)</f>
        <v>0</v>
      </c>
      <c r="Y37" s="394"/>
      <c r="Z37" s="394"/>
      <c r="AA37" s="394"/>
      <c r="AB37" s="394"/>
      <c r="AC37" s="394"/>
      <c r="AD37" s="394"/>
      <c r="AE37" s="111" t="s">
        <v>5</v>
      </c>
      <c r="AF37" s="384"/>
      <c r="AG37" s="385"/>
      <c r="AH37" s="385"/>
      <c r="AI37" s="385"/>
      <c r="AJ37" s="385"/>
      <c r="AK37" s="385"/>
      <c r="AL37" s="389"/>
      <c r="AM37" s="34"/>
      <c r="AN37" s="23"/>
      <c r="AO37" s="23"/>
      <c r="AP37" s="23"/>
      <c r="AQ37" s="23"/>
      <c r="AR37" s="44" t="b">
        <f>IF(AA22&gt;=91,"5.0",IF(AA22&gt;=41,"5.2",IF(AA22&gt;=1,"4.2")))</f>
        <v>0</v>
      </c>
      <c r="AS37" s="17"/>
      <c r="AT37" s="17"/>
      <c r="AU37" s="20"/>
      <c r="AV37" s="20"/>
      <c r="AW37" s="20"/>
      <c r="AX37" s="20"/>
      <c r="AY37" s="20"/>
      <c r="AZ37" s="20"/>
      <c r="BA37" s="20"/>
      <c r="BB37" s="20"/>
      <c r="BC37" s="20"/>
      <c r="BD37" s="20"/>
      <c r="BE37" s="17"/>
      <c r="BF37" s="17"/>
      <c r="BG37" s="17"/>
    </row>
    <row r="38" spans="1:59" s="91" customFormat="1" ht="30" customHeight="1">
      <c r="A38" s="93"/>
      <c r="B38" s="93"/>
      <c r="C38" s="93"/>
      <c r="D38" s="93"/>
      <c r="E38" s="438" t="s">
        <v>22</v>
      </c>
      <c r="F38" s="439"/>
      <c r="G38" s="439"/>
      <c r="H38" s="439"/>
      <c r="I38" s="439"/>
      <c r="J38" s="440"/>
      <c r="K38" s="410">
        <f>新単価表!D44</f>
        <v>3050</v>
      </c>
      <c r="L38" s="411"/>
      <c r="M38" s="411"/>
      <c r="N38" s="411"/>
      <c r="O38" s="411"/>
      <c r="P38" s="411"/>
      <c r="Q38" s="411"/>
      <c r="R38" s="37" t="s">
        <v>48</v>
      </c>
      <c r="S38" s="406">
        <v>12</v>
      </c>
      <c r="T38" s="407"/>
      <c r="U38" s="117" t="s">
        <v>57</v>
      </c>
      <c r="V38" s="208" t="str">
        <f>IF(AI22=0,"0",ROUND((AI22+AR37)/5,0))</f>
        <v>0</v>
      </c>
      <c r="W38" s="119" t="s">
        <v>7</v>
      </c>
      <c r="X38" s="393">
        <f>(K38*S38*V38)</f>
        <v>0</v>
      </c>
      <c r="Y38" s="394"/>
      <c r="Z38" s="394"/>
      <c r="AA38" s="394"/>
      <c r="AB38" s="394"/>
      <c r="AC38" s="394"/>
      <c r="AD38" s="394"/>
      <c r="AE38" s="111" t="s">
        <v>5</v>
      </c>
      <c r="AF38" s="384"/>
      <c r="AG38" s="385"/>
      <c r="AH38" s="385"/>
      <c r="AI38" s="385"/>
      <c r="AJ38" s="385"/>
      <c r="AK38" s="385"/>
      <c r="AL38" s="389"/>
      <c r="AM38" s="34"/>
      <c r="AN38" s="23"/>
      <c r="AO38" s="23"/>
      <c r="AP38" s="23"/>
      <c r="AQ38" s="23"/>
      <c r="AR38" s="23"/>
      <c r="AS38" s="17"/>
      <c r="AT38" s="17"/>
      <c r="AU38" s="20"/>
      <c r="AV38" s="20"/>
      <c r="AW38" s="20"/>
      <c r="AX38" s="20"/>
      <c r="AY38" s="20"/>
      <c r="AZ38" s="20"/>
      <c r="BA38" s="20"/>
      <c r="BB38" s="20"/>
      <c r="BC38" s="20"/>
      <c r="BD38" s="20"/>
      <c r="BE38" s="17"/>
      <c r="BF38" s="17"/>
      <c r="BG38" s="17"/>
    </row>
    <row r="39" spans="1:59" s="91" customFormat="1" ht="30" customHeight="1">
      <c r="A39" s="93"/>
      <c r="B39" s="93"/>
      <c r="C39" s="93"/>
      <c r="D39" s="93"/>
      <c r="E39" s="461" t="s">
        <v>121</v>
      </c>
      <c r="F39" s="461"/>
      <c r="G39" s="461"/>
      <c r="H39" s="461"/>
      <c r="I39" s="461"/>
      <c r="J39" s="461"/>
      <c r="K39" s="462">
        <f>新単価表!D40</f>
        <v>46960</v>
      </c>
      <c r="L39" s="463"/>
      <c r="M39" s="463"/>
      <c r="N39" s="463"/>
      <c r="O39" s="463"/>
      <c r="P39" s="463"/>
      <c r="Q39" s="463"/>
      <c r="R39" s="37" t="s">
        <v>122</v>
      </c>
      <c r="S39" s="391">
        <f>算出根拠!N29</f>
        <v>0</v>
      </c>
      <c r="T39" s="392"/>
      <c r="U39" s="392"/>
      <c r="V39" s="392"/>
      <c r="W39" s="118" t="s">
        <v>123</v>
      </c>
      <c r="X39" s="393">
        <f>K39*S39</f>
        <v>0</v>
      </c>
      <c r="Y39" s="394"/>
      <c r="Z39" s="394"/>
      <c r="AA39" s="394"/>
      <c r="AB39" s="394"/>
      <c r="AC39" s="394"/>
      <c r="AD39" s="394"/>
      <c r="AE39" s="111" t="s">
        <v>122</v>
      </c>
      <c r="AF39" s="386"/>
      <c r="AG39" s="387"/>
      <c r="AH39" s="387"/>
      <c r="AI39" s="387"/>
      <c r="AJ39" s="387"/>
      <c r="AK39" s="387"/>
      <c r="AL39" s="390"/>
      <c r="AM39" s="34"/>
      <c r="AN39" s="23"/>
      <c r="AO39" s="23"/>
      <c r="AP39" s="23"/>
      <c r="AQ39" s="23"/>
      <c r="AR39" s="23"/>
      <c r="AS39" s="17"/>
      <c r="AT39" s="17"/>
      <c r="AU39" s="20"/>
      <c r="AV39" s="20"/>
      <c r="AW39" s="20"/>
      <c r="AX39" s="20"/>
      <c r="AY39" s="20"/>
      <c r="AZ39" s="20"/>
      <c r="BA39" s="20"/>
      <c r="BB39" s="20"/>
      <c r="BC39" s="20"/>
      <c r="BD39" s="20"/>
      <c r="BE39" s="17"/>
      <c r="BF39" s="17"/>
      <c r="BG39" s="17"/>
    </row>
    <row r="40" spans="1:59" s="91" customFormat="1" ht="15.75" customHeight="1">
      <c r="A40" s="280"/>
      <c r="B40" s="280"/>
      <c r="C40" s="280"/>
      <c r="D40" s="280"/>
      <c r="E40" s="38"/>
      <c r="F40" s="38"/>
      <c r="G40" s="38"/>
      <c r="H40" s="38"/>
      <c r="I40" s="38"/>
      <c r="J40" s="38"/>
      <c r="K40" s="298"/>
      <c r="L40" s="298"/>
      <c r="M40" s="298"/>
      <c r="N40" s="298"/>
      <c r="O40" s="298"/>
      <c r="P40" s="298"/>
      <c r="Q40" s="298"/>
      <c r="R40" s="299"/>
      <c r="S40" s="294"/>
      <c r="T40" s="294"/>
      <c r="U40" s="294"/>
      <c r="V40" s="294"/>
      <c r="W40" s="112"/>
      <c r="X40" s="281"/>
      <c r="Y40" s="281"/>
      <c r="Z40" s="281"/>
      <c r="AA40" s="281"/>
      <c r="AB40" s="281"/>
      <c r="AC40" s="281"/>
      <c r="AD40" s="281"/>
      <c r="AE40" s="43"/>
      <c r="AF40" s="282"/>
      <c r="AG40" s="282"/>
      <c r="AH40" s="282"/>
      <c r="AI40" s="282"/>
      <c r="AJ40" s="282"/>
      <c r="AK40" s="282"/>
      <c r="AL40" s="300"/>
      <c r="AM40" s="34"/>
      <c r="AN40" s="23"/>
      <c r="AO40" s="23"/>
      <c r="AP40" s="23"/>
      <c r="AQ40" s="23"/>
      <c r="AR40" s="23"/>
      <c r="AS40" s="17"/>
      <c r="AT40" s="17"/>
      <c r="AU40" s="20"/>
      <c r="AV40" s="20"/>
      <c r="AW40" s="20"/>
      <c r="AX40" s="20"/>
      <c r="AY40" s="20"/>
      <c r="AZ40" s="20"/>
      <c r="BA40" s="20"/>
      <c r="BB40" s="20"/>
      <c r="BC40" s="20"/>
      <c r="BD40" s="20"/>
      <c r="BE40" s="17"/>
      <c r="BF40" s="17"/>
      <c r="BG40" s="17"/>
    </row>
    <row r="41" spans="1:59" s="91" customFormat="1" ht="30" customHeight="1">
      <c r="A41" s="121"/>
      <c r="B41" s="121"/>
      <c r="C41" s="121"/>
      <c r="D41" s="121"/>
      <c r="F41" s="297"/>
      <c r="G41" s="297"/>
      <c r="H41" s="297"/>
      <c r="I41" s="297"/>
      <c r="J41" s="297"/>
      <c r="K41" s="293"/>
      <c r="L41" s="293"/>
      <c r="M41" s="293"/>
      <c r="N41" s="293"/>
      <c r="O41" s="464"/>
      <c r="P41" s="464"/>
      <c r="Q41" s="464"/>
      <c r="R41" s="293"/>
      <c r="S41" s="412"/>
      <c r="T41" s="412"/>
      <c r="U41" s="347"/>
      <c r="V41" s="345"/>
      <c r="W41" s="466" t="s">
        <v>337</v>
      </c>
      <c r="X41" s="466"/>
      <c r="Y41" s="466"/>
      <c r="Z41" s="466"/>
      <c r="AA41" s="466"/>
      <c r="AB41" s="483" t="s">
        <v>338</v>
      </c>
      <c r="AC41" s="484"/>
      <c r="AD41" s="485"/>
      <c r="AE41" s="479" t="s">
        <v>339</v>
      </c>
      <c r="AF41" s="480"/>
      <c r="AG41" s="480"/>
      <c r="AH41" s="481"/>
      <c r="AI41" s="457" t="s">
        <v>342</v>
      </c>
      <c r="AJ41" s="457"/>
      <c r="AK41" s="457"/>
      <c r="AL41" s="457"/>
      <c r="AM41" s="301"/>
      <c r="AN41" s="301"/>
      <c r="AO41" s="23"/>
      <c r="AP41" s="23"/>
      <c r="AQ41" s="304"/>
      <c r="AR41" s="23"/>
      <c r="AS41" s="17"/>
      <c r="AT41" s="17"/>
      <c r="AU41" s="20"/>
      <c r="AV41" s="20"/>
      <c r="AW41" s="20"/>
      <c r="AX41" s="20"/>
      <c r="AY41" s="20"/>
      <c r="AZ41" s="20"/>
      <c r="BA41" s="20"/>
      <c r="BB41" s="20"/>
      <c r="BC41" s="20"/>
      <c r="BD41" s="20"/>
      <c r="BE41" s="17"/>
      <c r="BF41" s="17"/>
      <c r="BG41" s="17"/>
    </row>
    <row r="42" spans="1:59" s="91" customFormat="1" ht="30" customHeight="1">
      <c r="A42" s="121"/>
      <c r="B42" s="121"/>
      <c r="C42" s="121"/>
      <c r="D42" s="121"/>
      <c r="E42" s="482" t="s">
        <v>340</v>
      </c>
      <c r="F42" s="482"/>
      <c r="G42" s="482"/>
      <c r="H42" s="482"/>
      <c r="I42" s="482"/>
      <c r="J42" s="482"/>
      <c r="K42" s="348" t="s">
        <v>333</v>
      </c>
      <c r="L42" s="465" t="s">
        <v>335</v>
      </c>
      <c r="M42" s="465"/>
      <c r="N42" s="465"/>
      <c r="O42" s="465"/>
      <c r="P42" s="465"/>
      <c r="Q42" s="465"/>
      <c r="R42" s="465"/>
      <c r="S42" s="465"/>
      <c r="T42" s="465"/>
      <c r="U42" s="465"/>
      <c r="V42" s="465"/>
      <c r="W42" s="458">
        <f>処遇改善加算!P24</f>
        <v>0</v>
      </c>
      <c r="X42" s="459"/>
      <c r="Y42" s="459"/>
      <c r="Z42" s="459"/>
      <c r="AA42" s="460"/>
      <c r="AB42" s="413">
        <v>12</v>
      </c>
      <c r="AC42" s="414"/>
      <c r="AD42" s="415"/>
      <c r="AE42" s="413">
        <f>W42*AB42</f>
        <v>0</v>
      </c>
      <c r="AF42" s="414"/>
      <c r="AG42" s="414"/>
      <c r="AH42" s="415"/>
      <c r="AI42" s="416">
        <f>MAX(AE42,AE43)</f>
        <v>0</v>
      </c>
      <c r="AJ42" s="416"/>
      <c r="AK42" s="416"/>
      <c r="AL42" s="416"/>
      <c r="AM42" s="34"/>
      <c r="AN42" s="23"/>
      <c r="AO42" s="23"/>
      <c r="AP42" s="303" t="b">
        <f>IF(AA22&gt;=91,"8.4",IF(AA22&gt;=41,"8.7",IF(AA22&gt;=31,"7.5",IF(AA22&gt;=1,"7.8"))))</f>
        <v>0</v>
      </c>
      <c r="AQ42" s="304"/>
      <c r="AR42" s="23"/>
      <c r="AS42" s="17"/>
      <c r="AT42" s="20"/>
      <c r="AU42" s="20"/>
      <c r="AW42" s="20"/>
      <c r="AX42" s="20"/>
      <c r="AY42" s="20"/>
      <c r="AZ42" s="20"/>
      <c r="BA42" s="20"/>
      <c r="BB42" s="20"/>
      <c r="BC42" s="20"/>
      <c r="BD42" s="20"/>
      <c r="BE42" s="17"/>
      <c r="BF42" s="17"/>
      <c r="BG42" s="17"/>
    </row>
    <row r="43" spans="1:59" s="91" customFormat="1" ht="30" customHeight="1">
      <c r="A43" s="121"/>
      <c r="B43" s="121"/>
      <c r="C43" s="121"/>
      <c r="D43" s="121"/>
      <c r="E43" s="482"/>
      <c r="F43" s="482"/>
      <c r="G43" s="482"/>
      <c r="H43" s="482"/>
      <c r="I43" s="482"/>
      <c r="J43" s="482"/>
      <c r="K43" s="348" t="s">
        <v>334</v>
      </c>
      <c r="L43" s="457" t="s">
        <v>336</v>
      </c>
      <c r="M43" s="457"/>
      <c r="N43" s="457"/>
      <c r="O43" s="457"/>
      <c r="P43" s="457"/>
      <c r="Q43" s="457"/>
      <c r="R43" s="457"/>
      <c r="S43" s="457"/>
      <c r="T43" s="457"/>
      <c r="U43" s="457"/>
      <c r="V43" s="457"/>
      <c r="W43" s="458" t="str">
        <f>IF(AI22=0,"0",ROUND(AI22*1.3+AP42,0)*11000)</f>
        <v>0</v>
      </c>
      <c r="X43" s="459"/>
      <c r="Y43" s="459"/>
      <c r="Z43" s="459"/>
      <c r="AA43" s="460"/>
      <c r="AB43" s="413">
        <v>12</v>
      </c>
      <c r="AC43" s="414"/>
      <c r="AD43" s="415"/>
      <c r="AE43" s="413">
        <f>W43*AB43</f>
        <v>0</v>
      </c>
      <c r="AF43" s="414"/>
      <c r="AG43" s="414"/>
      <c r="AH43" s="415"/>
      <c r="AI43" s="416"/>
      <c r="AJ43" s="416"/>
      <c r="AK43" s="416"/>
      <c r="AL43" s="416"/>
      <c r="AM43" s="34"/>
      <c r="AN43" s="23"/>
      <c r="AO43" s="23"/>
      <c r="AP43" s="23"/>
      <c r="AQ43" s="303"/>
      <c r="AR43" s="23"/>
      <c r="AS43" s="17"/>
      <c r="AT43" s="17"/>
      <c r="AU43" s="20"/>
      <c r="AV43" s="20"/>
      <c r="AW43" s="20"/>
      <c r="AX43" s="20"/>
      <c r="AY43" s="20"/>
      <c r="AZ43" s="20"/>
      <c r="BA43" s="20"/>
      <c r="BB43" s="20"/>
      <c r="BC43" s="20"/>
      <c r="BD43" s="20"/>
      <c r="BE43" s="17"/>
      <c r="BF43" s="17"/>
      <c r="BG43" s="17"/>
    </row>
    <row r="44" spans="1:59" s="91" customFormat="1" ht="30" customHeight="1">
      <c r="A44" s="121"/>
      <c r="B44" s="121"/>
      <c r="C44" s="121"/>
      <c r="D44" s="121"/>
      <c r="E44" s="297"/>
      <c r="F44" s="297"/>
      <c r="G44" s="297"/>
      <c r="H44" s="297"/>
      <c r="I44" s="297"/>
      <c r="J44" s="297"/>
      <c r="K44" s="293"/>
      <c r="L44" s="293"/>
      <c r="M44" s="293"/>
      <c r="N44" s="293"/>
      <c r="O44" s="464"/>
      <c r="P44" s="464"/>
      <c r="Q44" s="464"/>
      <c r="R44" s="293"/>
      <c r="S44" s="412"/>
      <c r="T44" s="412"/>
      <c r="U44" s="296"/>
      <c r="V44" s="294"/>
      <c r="W44" s="295"/>
      <c r="X44" s="464"/>
      <c r="Y44" s="464"/>
      <c r="Z44" s="464"/>
      <c r="AA44" s="464"/>
      <c r="AB44" s="464"/>
      <c r="AC44" s="464"/>
      <c r="AD44" s="464"/>
      <c r="AE44" s="32"/>
      <c r="AF44" s="293"/>
      <c r="AG44" s="293"/>
      <c r="AH44" s="293"/>
      <c r="AI44" s="293"/>
      <c r="AJ44" s="293"/>
      <c r="AK44" s="293"/>
      <c r="AL44" s="293"/>
      <c r="AM44" s="34"/>
      <c r="AN44" s="23"/>
      <c r="AO44" s="23"/>
      <c r="AP44" s="23"/>
      <c r="AQ44" s="23"/>
      <c r="AR44" s="23"/>
      <c r="AS44" s="17"/>
      <c r="AT44" s="17"/>
      <c r="AU44" s="20"/>
      <c r="AV44" s="20"/>
      <c r="AW44" s="20"/>
      <c r="AX44" s="20"/>
      <c r="AY44" s="20"/>
      <c r="AZ44" s="20"/>
      <c r="BA44" s="20"/>
      <c r="BB44" s="20"/>
      <c r="BC44" s="20"/>
      <c r="BD44" s="20"/>
      <c r="BE44" s="17"/>
      <c r="BF44" s="17"/>
      <c r="BG44" s="17"/>
    </row>
    <row r="45" spans="1:59" s="91" customFormat="1" ht="30" customHeight="1">
      <c r="A45" s="209"/>
      <c r="B45" s="209"/>
      <c r="C45" s="209"/>
      <c r="D45" s="209"/>
      <c r="E45" s="475" t="s">
        <v>205</v>
      </c>
      <c r="F45" s="476"/>
      <c r="G45" s="476"/>
      <c r="H45" s="476"/>
      <c r="I45" s="476"/>
      <c r="J45" s="476"/>
      <c r="K45" s="477" t="s">
        <v>200</v>
      </c>
      <c r="L45" s="477"/>
      <c r="M45" s="477"/>
      <c r="N45" s="477"/>
      <c r="O45" s="413">
        <f>新単価表!D59</f>
        <v>1275</v>
      </c>
      <c r="P45" s="414"/>
      <c r="Q45" s="414"/>
      <c r="R45" s="355" t="s">
        <v>5</v>
      </c>
      <c r="S45" s="467">
        <v>1</v>
      </c>
      <c r="T45" s="468"/>
      <c r="U45" s="356" t="s">
        <v>0</v>
      </c>
      <c r="V45" s="357">
        <f>算出根拠!P29</f>
        <v>0</v>
      </c>
      <c r="W45" s="358" t="s">
        <v>7</v>
      </c>
      <c r="X45" s="413">
        <f>O45*S45*V45</f>
        <v>0</v>
      </c>
      <c r="Y45" s="414"/>
      <c r="Z45" s="414"/>
      <c r="AA45" s="414"/>
      <c r="AB45" s="414"/>
      <c r="AC45" s="414"/>
      <c r="AD45" s="415"/>
      <c r="AE45" s="302" t="s">
        <v>5</v>
      </c>
      <c r="AF45" s="471">
        <f>X45+X46</f>
        <v>0</v>
      </c>
      <c r="AG45" s="472"/>
      <c r="AH45" s="472"/>
      <c r="AI45" s="472"/>
      <c r="AJ45" s="472"/>
      <c r="AK45" s="472"/>
      <c r="AL45" s="469" t="s">
        <v>201</v>
      </c>
      <c r="AM45" s="34"/>
      <c r="AN45" s="23"/>
      <c r="AO45" s="23"/>
      <c r="AP45" s="23"/>
      <c r="AQ45" s="23"/>
      <c r="AR45" s="23"/>
      <c r="AS45" s="17"/>
      <c r="AT45" s="17"/>
      <c r="AU45" s="20"/>
      <c r="AV45" s="20"/>
      <c r="AW45" s="20"/>
      <c r="AX45" s="20"/>
      <c r="AY45" s="20"/>
      <c r="AZ45" s="20"/>
      <c r="BA45" s="20"/>
      <c r="BB45" s="20"/>
      <c r="BC45" s="20"/>
      <c r="BD45" s="20"/>
      <c r="BE45" s="17"/>
      <c r="BF45" s="17"/>
      <c r="BG45" s="17"/>
    </row>
    <row r="46" spans="1:59" s="91" customFormat="1" ht="30" customHeight="1">
      <c r="A46" s="209"/>
      <c r="B46" s="209"/>
      <c r="C46" s="209"/>
      <c r="D46" s="209"/>
      <c r="E46" s="476"/>
      <c r="F46" s="476"/>
      <c r="G46" s="476"/>
      <c r="H46" s="476"/>
      <c r="I46" s="476"/>
      <c r="J46" s="476"/>
      <c r="K46" s="478" t="s">
        <v>203</v>
      </c>
      <c r="L46" s="478"/>
      <c r="M46" s="478"/>
      <c r="N46" s="478"/>
      <c r="O46" s="413">
        <f>新単価表!D60</f>
        <v>500</v>
      </c>
      <c r="P46" s="414"/>
      <c r="Q46" s="414"/>
      <c r="R46" s="355" t="s">
        <v>5</v>
      </c>
      <c r="S46" s="467">
        <v>1</v>
      </c>
      <c r="T46" s="468"/>
      <c r="U46" s="356" t="s">
        <v>0</v>
      </c>
      <c r="V46" s="357">
        <f>算出根拠!Q29</f>
        <v>0</v>
      </c>
      <c r="W46" s="359" t="s">
        <v>7</v>
      </c>
      <c r="X46" s="416">
        <f>O46*S46*V46</f>
        <v>0</v>
      </c>
      <c r="Y46" s="416"/>
      <c r="Z46" s="416"/>
      <c r="AA46" s="416"/>
      <c r="AB46" s="416"/>
      <c r="AC46" s="416"/>
      <c r="AD46" s="416"/>
      <c r="AE46" s="302" t="s">
        <v>5</v>
      </c>
      <c r="AF46" s="473"/>
      <c r="AG46" s="474"/>
      <c r="AH46" s="474"/>
      <c r="AI46" s="474"/>
      <c r="AJ46" s="474"/>
      <c r="AK46" s="474"/>
      <c r="AL46" s="470"/>
      <c r="AM46" s="34"/>
      <c r="AN46" s="23"/>
      <c r="AO46" s="23"/>
      <c r="AP46" s="23"/>
      <c r="AQ46" s="23"/>
      <c r="AR46" s="23"/>
      <c r="AS46" s="17"/>
      <c r="AT46" s="17"/>
      <c r="AU46" s="20"/>
      <c r="AV46" s="20"/>
      <c r="AW46" s="20"/>
      <c r="AX46" s="20"/>
      <c r="AY46" s="20"/>
      <c r="AZ46" s="20"/>
      <c r="BA46" s="20"/>
      <c r="BB46" s="20"/>
      <c r="BC46" s="20"/>
      <c r="BD46" s="20"/>
      <c r="BE46" s="17"/>
      <c r="BF46" s="17"/>
      <c r="BG46" s="17"/>
    </row>
    <row r="47" spans="1:59" s="7" customFormat="1" ht="30" customHeight="1">
      <c r="A47" s="14"/>
      <c r="B47" s="14"/>
      <c r="C47" s="14"/>
      <c r="D47" s="14"/>
      <c r="E47" s="38"/>
      <c r="F47" s="19"/>
      <c r="G47" s="19"/>
      <c r="H47" s="19"/>
      <c r="I47" s="19"/>
      <c r="J47" s="19"/>
      <c r="K47" s="39"/>
      <c r="L47" s="39"/>
      <c r="M47" s="39"/>
      <c r="N47" s="39"/>
      <c r="O47" s="39"/>
      <c r="P47" s="39"/>
      <c r="Q47" s="354"/>
      <c r="R47" s="40"/>
      <c r="S47" s="41"/>
      <c r="T47" s="360"/>
      <c r="U47" s="360"/>
      <c r="V47" s="360"/>
      <c r="W47" s="360"/>
      <c r="X47" s="96"/>
      <c r="Y47" s="346"/>
      <c r="Z47" s="346"/>
      <c r="AA47" s="346"/>
      <c r="AB47" s="346"/>
      <c r="AC47" s="346"/>
      <c r="AD47" s="346"/>
      <c r="AE47" s="43"/>
      <c r="AF47" s="42"/>
      <c r="AG47" s="42"/>
      <c r="AH47" s="42"/>
      <c r="AI47" s="42"/>
      <c r="AJ47" s="42"/>
      <c r="AK47" s="42"/>
      <c r="AL47" s="42"/>
      <c r="AM47" s="34"/>
      <c r="AN47" s="23"/>
      <c r="AO47" s="23"/>
      <c r="AP47" s="23"/>
      <c r="AQ47" s="23"/>
      <c r="AR47" s="23"/>
      <c r="AS47" s="17"/>
      <c r="AT47" s="17"/>
      <c r="AU47" s="20"/>
      <c r="AV47" s="20"/>
      <c r="AW47" s="20"/>
      <c r="AX47" s="20"/>
      <c r="AY47" s="20"/>
      <c r="AZ47" s="20"/>
      <c r="BA47" s="20"/>
      <c r="BB47" s="20"/>
      <c r="BC47" s="20"/>
      <c r="BD47" s="20"/>
      <c r="BE47" s="17"/>
      <c r="BF47" s="17"/>
      <c r="BG47" s="17"/>
    </row>
    <row r="48" spans="1:59" ht="30" customHeight="1">
      <c r="A48" s="14"/>
      <c r="B48" s="14"/>
      <c r="C48" s="14"/>
      <c r="D48" s="14"/>
      <c r="E48" s="14" t="s">
        <v>36</v>
      </c>
      <c r="F48" s="14"/>
      <c r="G48" s="14"/>
      <c r="H48" s="14"/>
      <c r="I48" s="14"/>
      <c r="J48" s="14"/>
      <c r="K48" s="14"/>
      <c r="L48" s="14"/>
      <c r="M48" s="14"/>
      <c r="N48" s="14"/>
      <c r="O48" s="353"/>
      <c r="P48" s="353"/>
      <c r="Q48" s="403">
        <f>'附則第2条に定める加算内訳書(6年目以降)'!H30</f>
        <v>0</v>
      </c>
      <c r="R48" s="404"/>
      <c r="S48" s="404"/>
      <c r="T48" s="404"/>
      <c r="U48" s="404"/>
      <c r="V48" s="404"/>
      <c r="W48" s="404"/>
      <c r="X48" s="405"/>
      <c r="Y48" s="353" t="s">
        <v>5</v>
      </c>
      <c r="Z48" s="353"/>
      <c r="AA48" s="353"/>
      <c r="AB48" s="353"/>
      <c r="AC48" s="353"/>
      <c r="AD48" s="353"/>
      <c r="AE48" s="14"/>
      <c r="AF48" s="14"/>
      <c r="AG48" s="14"/>
      <c r="AH48" s="14"/>
      <c r="AI48" s="14"/>
      <c r="AJ48" s="14"/>
      <c r="AK48" s="14"/>
      <c r="AL48" s="14"/>
      <c r="AM48" s="34"/>
      <c r="AN48" s="23"/>
      <c r="AO48" s="23"/>
      <c r="AP48" s="23"/>
      <c r="AQ48" s="23"/>
      <c r="AR48" s="23"/>
      <c r="AS48" s="17"/>
      <c r="AT48" s="17"/>
      <c r="AU48" s="20"/>
      <c r="AV48" s="20"/>
      <c r="AW48" s="20"/>
      <c r="AX48" s="20"/>
      <c r="AY48" s="20"/>
      <c r="AZ48" s="20"/>
      <c r="BA48" s="20"/>
      <c r="BB48" s="20"/>
      <c r="BC48" s="20"/>
      <c r="BD48" s="20"/>
      <c r="BE48" s="17"/>
      <c r="BF48" s="17"/>
      <c r="BG48" s="17"/>
    </row>
    <row r="49" spans="1:59" ht="1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34"/>
      <c r="AN49" s="23">
        <f>SUM(AN35:AN36)</f>
        <v>0</v>
      </c>
      <c r="AO49" s="23"/>
      <c r="AP49" s="23"/>
      <c r="AQ49" s="23"/>
      <c r="AR49" s="23"/>
      <c r="AS49" s="17"/>
      <c r="AT49" s="17"/>
      <c r="AU49" s="20"/>
      <c r="AV49" s="20"/>
      <c r="AW49" s="20"/>
      <c r="AX49" s="20"/>
      <c r="AY49" s="20"/>
      <c r="AZ49" s="20"/>
      <c r="BA49" s="20"/>
      <c r="BB49" s="20"/>
      <c r="BC49" s="20"/>
      <c r="BD49" s="20"/>
      <c r="BE49" s="17"/>
      <c r="BF49" s="17"/>
      <c r="BG49" s="17"/>
    </row>
    <row r="50" spans="1:59" ht="15" customHeight="1">
      <c r="AN50" s="17"/>
      <c r="AO50" s="17"/>
      <c r="AP50" s="17"/>
      <c r="AQ50" s="17"/>
      <c r="AR50" s="17"/>
      <c r="AS50" s="17"/>
      <c r="AT50" s="17"/>
    </row>
  </sheetData>
  <sheetProtection formatCells="0" formatColumns="0" formatRows="0"/>
  <protectedRanges>
    <protectedRange sqref="J37" name="範囲1_2"/>
    <protectedRange sqref="J38:J44 J47 J46" name="範囲1_3"/>
  </protectedRanges>
  <mergeCells count="100">
    <mergeCell ref="AI42:AL43"/>
    <mergeCell ref="AE42:AH42"/>
    <mergeCell ref="AE43:AH43"/>
    <mergeCell ref="AE41:AH41"/>
    <mergeCell ref="E42:J43"/>
    <mergeCell ref="AB41:AD41"/>
    <mergeCell ref="AB42:AD42"/>
    <mergeCell ref="AI41:AL41"/>
    <mergeCell ref="S45:T45"/>
    <mergeCell ref="AL45:AL46"/>
    <mergeCell ref="AF45:AK46"/>
    <mergeCell ref="E45:J46"/>
    <mergeCell ref="K45:N45"/>
    <mergeCell ref="K46:N46"/>
    <mergeCell ref="S46:T46"/>
    <mergeCell ref="O45:Q45"/>
    <mergeCell ref="O46:Q46"/>
    <mergeCell ref="E36:J36"/>
    <mergeCell ref="E35:J35"/>
    <mergeCell ref="S44:T44"/>
    <mergeCell ref="L43:V43"/>
    <mergeCell ref="W43:AA43"/>
    <mergeCell ref="E39:J39"/>
    <mergeCell ref="K39:Q39"/>
    <mergeCell ref="O41:Q41"/>
    <mergeCell ref="O44:Q44"/>
    <mergeCell ref="L42:V42"/>
    <mergeCell ref="W41:AA41"/>
    <mergeCell ref="W42:AA42"/>
    <mergeCell ref="X44:AD44"/>
    <mergeCell ref="AB43:AD43"/>
    <mergeCell ref="S31:W32"/>
    <mergeCell ref="E27:J27"/>
    <mergeCell ref="E38:J38"/>
    <mergeCell ref="X33:AD33"/>
    <mergeCell ref="K33:Q33"/>
    <mergeCell ref="E34:J34"/>
    <mergeCell ref="K34:Q34"/>
    <mergeCell ref="S34:V34"/>
    <mergeCell ref="X34:AD34"/>
    <mergeCell ref="E33:J33"/>
    <mergeCell ref="S33:V33"/>
    <mergeCell ref="R35:R36"/>
    <mergeCell ref="S35:V36"/>
    <mergeCell ref="L35:Q36"/>
    <mergeCell ref="K37:Q37"/>
    <mergeCell ref="E37:J37"/>
    <mergeCell ref="E24:J24"/>
    <mergeCell ref="E32:J32"/>
    <mergeCell ref="K25:Q25"/>
    <mergeCell ref="K28:Q28"/>
    <mergeCell ref="E26:J26"/>
    <mergeCell ref="E25:J25"/>
    <mergeCell ref="E31:J31"/>
    <mergeCell ref="K31:R32"/>
    <mergeCell ref="AL25:AL28"/>
    <mergeCell ref="AF31:AL32"/>
    <mergeCell ref="AI22:AK22"/>
    <mergeCell ref="A2:AL3"/>
    <mergeCell ref="A1:AO1"/>
    <mergeCell ref="L12:Y12"/>
    <mergeCell ref="Y4:AK5"/>
    <mergeCell ref="L20:Y20"/>
    <mergeCell ref="X23:AE24"/>
    <mergeCell ref="X25:AD25"/>
    <mergeCell ref="X26:AD26"/>
    <mergeCell ref="X27:AD27"/>
    <mergeCell ref="AF23:AL24"/>
    <mergeCell ref="AA22:AC22"/>
    <mergeCell ref="X22:Z22"/>
    <mergeCell ref="X31:AE32"/>
    <mergeCell ref="AE22:AH22"/>
    <mergeCell ref="AF25:AK28"/>
    <mergeCell ref="K23:R24"/>
    <mergeCell ref="S23:W24"/>
    <mergeCell ref="S28:V28"/>
    <mergeCell ref="E23:J23"/>
    <mergeCell ref="E28:J28"/>
    <mergeCell ref="Q48:X48"/>
    <mergeCell ref="X38:AD38"/>
    <mergeCell ref="S37:T37"/>
    <mergeCell ref="S38:T38"/>
    <mergeCell ref="S25:V25"/>
    <mergeCell ref="S26:V26"/>
    <mergeCell ref="S27:V27"/>
    <mergeCell ref="K26:Q26"/>
    <mergeCell ref="K27:Q27"/>
    <mergeCell ref="K38:Q38"/>
    <mergeCell ref="X28:AD28"/>
    <mergeCell ref="S41:T41"/>
    <mergeCell ref="X45:AD45"/>
    <mergeCell ref="X46:AD46"/>
    <mergeCell ref="AF33:AK39"/>
    <mergeCell ref="AL33:AL39"/>
    <mergeCell ref="S39:V39"/>
    <mergeCell ref="X39:AD39"/>
    <mergeCell ref="AE35:AE36"/>
    <mergeCell ref="X35:AD36"/>
    <mergeCell ref="W35:W36"/>
    <mergeCell ref="X37:AD37"/>
  </mergeCells>
  <phoneticPr fontId="4"/>
  <dataValidations count="1">
    <dataValidation type="list" allowBlank="1" showInputMessage="1" showErrorMessage="1" sqref="K35:K36" xr:uid="{00000000-0002-0000-0100-000000000000}">
      <formula1>"○"</formula1>
    </dataValidation>
  </dataValidations>
  <pageMargins left="0.39370078740157483" right="0.39370078740157483" top="0.41" bottom="0.3" header="0.67" footer="0.28999999999999998"/>
  <pageSetup paperSize="9" scale="82"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Q32"/>
  <sheetViews>
    <sheetView view="pageBreakPreview" zoomScale="86" zoomScaleNormal="110" zoomScaleSheetLayoutView="86" workbookViewId="0">
      <pane xSplit="9" ySplit="3" topLeftCell="J16" activePane="bottomRight" state="frozen"/>
      <selection pane="topRight" activeCell="J1" sqref="J1"/>
      <selection pane="bottomLeft" activeCell="A4" sqref="A4"/>
      <selection pane="bottomRight" activeCell="N34" sqref="N34"/>
    </sheetView>
  </sheetViews>
  <sheetFormatPr defaultRowHeight="13.5"/>
  <cols>
    <col min="1" max="2" width="9" style="98"/>
    <col min="3" max="8" width="10" style="99" customWidth="1"/>
    <col min="9" max="9" width="10" style="98" customWidth="1"/>
    <col min="10" max="10" width="13.375" style="98" customWidth="1"/>
    <col min="11" max="259" width="9" style="99"/>
    <col min="260" max="266" width="10.875" style="99" customWidth="1"/>
    <col min="267" max="515" width="9" style="99"/>
    <col min="516" max="522" width="10.875" style="99" customWidth="1"/>
    <col min="523" max="771" width="9" style="99"/>
    <col min="772" max="778" width="10.875" style="99" customWidth="1"/>
    <col min="779" max="1027" width="9" style="99"/>
    <col min="1028" max="1034" width="10.875" style="99" customWidth="1"/>
    <col min="1035" max="1283" width="9" style="99"/>
    <col min="1284" max="1290" width="10.875" style="99" customWidth="1"/>
    <col min="1291" max="1539" width="9" style="99"/>
    <col min="1540" max="1546" width="10.875" style="99" customWidth="1"/>
    <col min="1547" max="1795" width="9" style="99"/>
    <col min="1796" max="1802" width="10.875" style="99" customWidth="1"/>
    <col min="1803" max="2051" width="9" style="99"/>
    <col min="2052" max="2058" width="10.875" style="99" customWidth="1"/>
    <col min="2059" max="2307" width="9" style="99"/>
    <col min="2308" max="2314" width="10.875" style="99" customWidth="1"/>
    <col min="2315" max="2563" width="9" style="99"/>
    <col min="2564" max="2570" width="10.875" style="99" customWidth="1"/>
    <col min="2571" max="2819" width="9" style="99"/>
    <col min="2820" max="2826" width="10.875" style="99" customWidth="1"/>
    <col min="2827" max="3075" width="9" style="99"/>
    <col min="3076" max="3082" width="10.875" style="99" customWidth="1"/>
    <col min="3083" max="3331" width="9" style="99"/>
    <col min="3332" max="3338" width="10.875" style="99" customWidth="1"/>
    <col min="3339" max="3587" width="9" style="99"/>
    <col min="3588" max="3594" width="10.875" style="99" customWidth="1"/>
    <col min="3595" max="3843" width="9" style="99"/>
    <col min="3844" max="3850" width="10.875" style="99" customWidth="1"/>
    <col min="3851" max="4099" width="9" style="99"/>
    <col min="4100" max="4106" width="10.875" style="99" customWidth="1"/>
    <col min="4107" max="4355" width="9" style="99"/>
    <col min="4356" max="4362" width="10.875" style="99" customWidth="1"/>
    <col min="4363" max="4611" width="9" style="99"/>
    <col min="4612" max="4618" width="10.875" style="99" customWidth="1"/>
    <col min="4619" max="4867" width="9" style="99"/>
    <col min="4868" max="4874" width="10.875" style="99" customWidth="1"/>
    <col min="4875" max="5123" width="9" style="99"/>
    <col min="5124" max="5130" width="10.875" style="99" customWidth="1"/>
    <col min="5131" max="5379" width="9" style="99"/>
    <col min="5380" max="5386" width="10.875" style="99" customWidth="1"/>
    <col min="5387" max="5635" width="9" style="99"/>
    <col min="5636" max="5642" width="10.875" style="99" customWidth="1"/>
    <col min="5643" max="5891" width="9" style="99"/>
    <col min="5892" max="5898" width="10.875" style="99" customWidth="1"/>
    <col min="5899" max="6147" width="9" style="99"/>
    <col min="6148" max="6154" width="10.875" style="99" customWidth="1"/>
    <col min="6155" max="6403" width="9" style="99"/>
    <col min="6404" max="6410" width="10.875" style="99" customWidth="1"/>
    <col min="6411" max="6659" width="9" style="99"/>
    <col min="6660" max="6666" width="10.875" style="99" customWidth="1"/>
    <col min="6667" max="6915" width="9" style="99"/>
    <col min="6916" max="6922" width="10.875" style="99" customWidth="1"/>
    <col min="6923" max="7171" width="9" style="99"/>
    <col min="7172" max="7178" width="10.875" style="99" customWidth="1"/>
    <col min="7179" max="7427" width="9" style="99"/>
    <col min="7428" max="7434" width="10.875" style="99" customWidth="1"/>
    <col min="7435" max="7683" width="9" style="99"/>
    <col min="7684" max="7690" width="10.875" style="99" customWidth="1"/>
    <col min="7691" max="7939" width="9" style="99"/>
    <col min="7940" max="7946" width="10.875" style="99" customWidth="1"/>
    <col min="7947" max="8195" width="9" style="99"/>
    <col min="8196" max="8202" width="10.875" style="99" customWidth="1"/>
    <col min="8203" max="8451" width="9" style="99"/>
    <col min="8452" max="8458" width="10.875" style="99" customWidth="1"/>
    <col min="8459" max="8707" width="9" style="99"/>
    <col min="8708" max="8714" width="10.875" style="99" customWidth="1"/>
    <col min="8715" max="8963" width="9" style="99"/>
    <col min="8964" max="8970" width="10.875" style="99" customWidth="1"/>
    <col min="8971" max="9219" width="9" style="99"/>
    <col min="9220" max="9226" width="10.875" style="99" customWidth="1"/>
    <col min="9227" max="9475" width="9" style="99"/>
    <col min="9476" max="9482" width="10.875" style="99" customWidth="1"/>
    <col min="9483" max="9731" width="9" style="99"/>
    <col min="9732" max="9738" width="10.875" style="99" customWidth="1"/>
    <col min="9739" max="9987" width="9" style="99"/>
    <col min="9988" max="9994" width="10.875" style="99" customWidth="1"/>
    <col min="9995" max="10243" width="9" style="99"/>
    <col min="10244" max="10250" width="10.875" style="99" customWidth="1"/>
    <col min="10251" max="10499" width="9" style="99"/>
    <col min="10500" max="10506" width="10.875" style="99" customWidth="1"/>
    <col min="10507" max="10755" width="9" style="99"/>
    <col min="10756" max="10762" width="10.875" style="99" customWidth="1"/>
    <col min="10763" max="11011" width="9" style="99"/>
    <col min="11012" max="11018" width="10.875" style="99" customWidth="1"/>
    <col min="11019" max="11267" width="9" style="99"/>
    <col min="11268" max="11274" width="10.875" style="99" customWidth="1"/>
    <col min="11275" max="11523" width="9" style="99"/>
    <col min="11524" max="11530" width="10.875" style="99" customWidth="1"/>
    <col min="11531" max="11779" width="9" style="99"/>
    <col min="11780" max="11786" width="10.875" style="99" customWidth="1"/>
    <col min="11787" max="12035" width="9" style="99"/>
    <col min="12036" max="12042" width="10.875" style="99" customWidth="1"/>
    <col min="12043" max="12291" width="9" style="99"/>
    <col min="12292" max="12298" width="10.875" style="99" customWidth="1"/>
    <col min="12299" max="12547" width="9" style="99"/>
    <col min="12548" max="12554" width="10.875" style="99" customWidth="1"/>
    <col min="12555" max="12803" width="9" style="99"/>
    <col min="12804" max="12810" width="10.875" style="99" customWidth="1"/>
    <col min="12811" max="13059" width="9" style="99"/>
    <col min="13060" max="13066" width="10.875" style="99" customWidth="1"/>
    <col min="13067" max="13315" width="9" style="99"/>
    <col min="13316" max="13322" width="10.875" style="99" customWidth="1"/>
    <col min="13323" max="13571" width="9" style="99"/>
    <col min="13572" max="13578" width="10.875" style="99" customWidth="1"/>
    <col min="13579" max="13827" width="9" style="99"/>
    <col min="13828" max="13834" width="10.875" style="99" customWidth="1"/>
    <col min="13835" max="14083" width="9" style="99"/>
    <col min="14084" max="14090" width="10.875" style="99" customWidth="1"/>
    <col min="14091" max="14339" width="9" style="99"/>
    <col min="14340" max="14346" width="10.875" style="99" customWidth="1"/>
    <col min="14347" max="14595" width="9" style="99"/>
    <col min="14596" max="14602" width="10.875" style="99" customWidth="1"/>
    <col min="14603" max="14851" width="9" style="99"/>
    <col min="14852" max="14858" width="10.875" style="99" customWidth="1"/>
    <col min="14859" max="15107" width="9" style="99"/>
    <col min="15108" max="15114" width="10.875" style="99" customWidth="1"/>
    <col min="15115" max="15363" width="9" style="99"/>
    <col min="15364" max="15370" width="10.875" style="99" customWidth="1"/>
    <col min="15371" max="15619" width="9" style="99"/>
    <col min="15620" max="15626" width="10.875" style="99" customWidth="1"/>
    <col min="15627" max="15875" width="9" style="99"/>
    <col min="15876" max="15882" width="10.875" style="99" customWidth="1"/>
    <col min="15883" max="16131" width="9" style="99"/>
    <col min="16132" max="16138" width="10.875" style="99" customWidth="1"/>
    <col min="16139" max="16384" width="9" style="99"/>
  </cols>
  <sheetData>
    <row r="1" spans="1:17" ht="14.25" thickBot="1">
      <c r="A1" s="97" t="s">
        <v>156</v>
      </c>
      <c r="F1" s="100" t="s">
        <v>124</v>
      </c>
      <c r="G1" s="488">
        <f>区内変更申請書!W15</f>
        <v>0</v>
      </c>
      <c r="H1" s="489"/>
      <c r="I1" s="490"/>
    </row>
    <row r="3" spans="1:17" ht="15" customHeight="1">
      <c r="A3" s="491" t="s">
        <v>1</v>
      </c>
      <c r="B3" s="493" t="s">
        <v>125</v>
      </c>
      <c r="C3" s="494" t="s">
        <v>147</v>
      </c>
      <c r="D3" s="495"/>
      <c r="E3" s="495"/>
      <c r="F3" s="495"/>
      <c r="G3" s="495"/>
      <c r="H3" s="495"/>
      <c r="I3" s="495"/>
      <c r="J3" s="108"/>
      <c r="K3" s="99" t="s">
        <v>151</v>
      </c>
      <c r="P3" s="211" t="s">
        <v>202</v>
      </c>
      <c r="Q3" s="211"/>
    </row>
    <row r="4" spans="1:17" ht="15" customHeight="1">
      <c r="A4" s="492"/>
      <c r="B4" s="492"/>
      <c r="C4" s="210" t="s">
        <v>126</v>
      </c>
      <c r="D4" s="210" t="s">
        <v>127</v>
      </c>
      <c r="E4" s="210" t="s">
        <v>128</v>
      </c>
      <c r="F4" s="210" t="s">
        <v>129</v>
      </c>
      <c r="G4" s="210" t="s">
        <v>130</v>
      </c>
      <c r="H4" s="210" t="s">
        <v>131</v>
      </c>
      <c r="I4" s="210" t="s">
        <v>71</v>
      </c>
      <c r="J4" s="108" t="s">
        <v>322</v>
      </c>
      <c r="K4" s="99" t="s">
        <v>152</v>
      </c>
      <c r="L4" s="99" t="s">
        <v>153</v>
      </c>
      <c r="M4" s="99" t="s">
        <v>154</v>
      </c>
      <c r="N4" s="120" t="s">
        <v>157</v>
      </c>
      <c r="P4" s="211" t="s">
        <v>199</v>
      </c>
      <c r="Q4" s="211" t="s">
        <v>341</v>
      </c>
    </row>
    <row r="5" spans="1:17" ht="15" customHeight="1">
      <c r="A5" s="487" t="s">
        <v>132</v>
      </c>
      <c r="B5" s="101" t="s">
        <v>133</v>
      </c>
      <c r="C5" s="215"/>
      <c r="D5" s="216"/>
      <c r="E5" s="217"/>
      <c r="F5" s="217"/>
      <c r="G5" s="217"/>
      <c r="H5" s="217"/>
      <c r="I5" s="102">
        <f t="shared" ref="I5:I29" si="0">SUM(C5:H5)</f>
        <v>0</v>
      </c>
      <c r="J5" s="486"/>
      <c r="P5" s="211"/>
      <c r="Q5" s="211"/>
    </row>
    <row r="6" spans="1:17" ht="15" customHeight="1">
      <c r="A6" s="487"/>
      <c r="B6" s="103" t="s">
        <v>134</v>
      </c>
      <c r="C6" s="218"/>
      <c r="D6" s="219"/>
      <c r="E6" s="219"/>
      <c r="F6" s="219"/>
      <c r="G6" s="219"/>
      <c r="H6" s="219"/>
      <c r="I6" s="104">
        <f t="shared" si="0"/>
        <v>0</v>
      </c>
      <c r="J6" s="486"/>
      <c r="K6" s="110">
        <f>C5+C6</f>
        <v>0</v>
      </c>
      <c r="L6" s="110">
        <f>D5+D6</f>
        <v>0</v>
      </c>
      <c r="M6" s="99">
        <f>L6-ROUNDDOWN((K6+L6)/2,0)</f>
        <v>0</v>
      </c>
      <c r="N6" s="99">
        <f>IF(M6&gt;0,M6,0)</f>
        <v>0</v>
      </c>
      <c r="P6" s="212">
        <f>I5+I6</f>
        <v>0</v>
      </c>
      <c r="Q6" s="212">
        <f>J5</f>
        <v>0</v>
      </c>
    </row>
    <row r="7" spans="1:17" ht="15" customHeight="1">
      <c r="A7" s="487" t="s">
        <v>135</v>
      </c>
      <c r="B7" s="101" t="s">
        <v>133</v>
      </c>
      <c r="C7" s="215"/>
      <c r="D7" s="216"/>
      <c r="E7" s="217"/>
      <c r="F7" s="217"/>
      <c r="G7" s="217"/>
      <c r="H7" s="217"/>
      <c r="I7" s="102">
        <f t="shared" si="0"/>
        <v>0</v>
      </c>
      <c r="J7" s="486"/>
      <c r="P7" s="211"/>
      <c r="Q7" s="211"/>
    </row>
    <row r="8" spans="1:17" ht="15" customHeight="1">
      <c r="A8" s="487"/>
      <c r="B8" s="103" t="s">
        <v>134</v>
      </c>
      <c r="C8" s="218"/>
      <c r="D8" s="219"/>
      <c r="E8" s="219"/>
      <c r="F8" s="219"/>
      <c r="G8" s="219"/>
      <c r="H8" s="219"/>
      <c r="I8" s="104">
        <f t="shared" si="0"/>
        <v>0</v>
      </c>
      <c r="J8" s="486"/>
      <c r="K8" s="110">
        <f>C7+C8</f>
        <v>0</v>
      </c>
      <c r="L8" s="110">
        <f>D7+D8</f>
        <v>0</v>
      </c>
      <c r="M8" s="99">
        <f t="shared" ref="M8" si="1">L8-ROUNDDOWN((K8+L8)/2,0)</f>
        <v>0</v>
      </c>
      <c r="N8" s="99">
        <f t="shared" ref="N8:N28" si="2">IF(M8&gt;0,M8,0)</f>
        <v>0</v>
      </c>
      <c r="P8" s="212">
        <f>I7+I8</f>
        <v>0</v>
      </c>
      <c r="Q8" s="212">
        <f>J7</f>
        <v>0</v>
      </c>
    </row>
    <row r="9" spans="1:17" ht="15" customHeight="1">
      <c r="A9" s="487" t="s">
        <v>136</v>
      </c>
      <c r="B9" s="101" t="s">
        <v>133</v>
      </c>
      <c r="C9" s="215"/>
      <c r="D9" s="216"/>
      <c r="E9" s="217"/>
      <c r="F9" s="217"/>
      <c r="G9" s="217"/>
      <c r="H9" s="217"/>
      <c r="I9" s="102">
        <f t="shared" si="0"/>
        <v>0</v>
      </c>
      <c r="J9" s="486"/>
      <c r="P9" s="211"/>
      <c r="Q9" s="211"/>
    </row>
    <row r="10" spans="1:17" ht="15" customHeight="1">
      <c r="A10" s="487"/>
      <c r="B10" s="103" t="s">
        <v>134</v>
      </c>
      <c r="C10" s="218"/>
      <c r="D10" s="219"/>
      <c r="E10" s="219"/>
      <c r="F10" s="219"/>
      <c r="G10" s="219"/>
      <c r="H10" s="219"/>
      <c r="I10" s="104">
        <f t="shared" si="0"/>
        <v>0</v>
      </c>
      <c r="J10" s="486"/>
      <c r="K10" s="110">
        <f>C9+C10</f>
        <v>0</v>
      </c>
      <c r="L10" s="110">
        <f>D9+D10</f>
        <v>0</v>
      </c>
      <c r="M10" s="99">
        <f t="shared" ref="M10" si="3">L10-ROUNDDOWN((K10+L10)/2,0)</f>
        <v>0</v>
      </c>
      <c r="N10" s="99">
        <f t="shared" si="2"/>
        <v>0</v>
      </c>
      <c r="P10" s="212">
        <f>I9+I10</f>
        <v>0</v>
      </c>
      <c r="Q10" s="212">
        <f>J9</f>
        <v>0</v>
      </c>
    </row>
    <row r="11" spans="1:17" ht="15" customHeight="1">
      <c r="A11" s="487" t="s">
        <v>137</v>
      </c>
      <c r="B11" s="101" t="s">
        <v>133</v>
      </c>
      <c r="C11" s="215"/>
      <c r="D11" s="216"/>
      <c r="E11" s="217"/>
      <c r="F11" s="217"/>
      <c r="G11" s="217"/>
      <c r="H11" s="217"/>
      <c r="I11" s="102">
        <f t="shared" si="0"/>
        <v>0</v>
      </c>
      <c r="J11" s="486"/>
      <c r="P11" s="211"/>
      <c r="Q11" s="211"/>
    </row>
    <row r="12" spans="1:17" ht="15" customHeight="1">
      <c r="A12" s="487"/>
      <c r="B12" s="103" t="s">
        <v>134</v>
      </c>
      <c r="C12" s="218"/>
      <c r="D12" s="219"/>
      <c r="E12" s="219"/>
      <c r="F12" s="219"/>
      <c r="G12" s="219"/>
      <c r="H12" s="219"/>
      <c r="I12" s="104">
        <f t="shared" si="0"/>
        <v>0</v>
      </c>
      <c r="J12" s="486"/>
      <c r="K12" s="110">
        <f>C11+C12</f>
        <v>0</v>
      </c>
      <c r="L12" s="110">
        <f>D11+D12</f>
        <v>0</v>
      </c>
      <c r="M12" s="99">
        <f t="shared" ref="M12" si="4">L12-ROUNDDOWN((K12+L12)/2,0)</f>
        <v>0</v>
      </c>
      <c r="N12" s="99">
        <f t="shared" si="2"/>
        <v>0</v>
      </c>
      <c r="P12" s="212">
        <f>I11+I12</f>
        <v>0</v>
      </c>
      <c r="Q12" s="212">
        <f>J11</f>
        <v>0</v>
      </c>
    </row>
    <row r="13" spans="1:17" ht="15" customHeight="1">
      <c r="A13" s="487" t="s">
        <v>138</v>
      </c>
      <c r="B13" s="101" t="s">
        <v>133</v>
      </c>
      <c r="C13" s="215"/>
      <c r="D13" s="216"/>
      <c r="E13" s="217"/>
      <c r="F13" s="217"/>
      <c r="G13" s="217"/>
      <c r="H13" s="217"/>
      <c r="I13" s="102">
        <f t="shared" si="0"/>
        <v>0</v>
      </c>
      <c r="J13" s="486"/>
      <c r="P13" s="211"/>
      <c r="Q13" s="211"/>
    </row>
    <row r="14" spans="1:17" ht="15" customHeight="1">
      <c r="A14" s="487"/>
      <c r="B14" s="103" t="s">
        <v>134</v>
      </c>
      <c r="C14" s="218"/>
      <c r="D14" s="219"/>
      <c r="E14" s="219"/>
      <c r="F14" s="219"/>
      <c r="G14" s="219"/>
      <c r="H14" s="219"/>
      <c r="I14" s="104">
        <f t="shared" si="0"/>
        <v>0</v>
      </c>
      <c r="J14" s="486"/>
      <c r="K14" s="110">
        <f>C13+C14</f>
        <v>0</v>
      </c>
      <c r="L14" s="110">
        <f>D13+D14</f>
        <v>0</v>
      </c>
      <c r="M14" s="99">
        <f t="shared" ref="M14" si="5">L14-ROUNDDOWN((K14+L14)/2,0)</f>
        <v>0</v>
      </c>
      <c r="N14" s="99">
        <f t="shared" si="2"/>
        <v>0</v>
      </c>
      <c r="P14" s="212">
        <f>I13+I14</f>
        <v>0</v>
      </c>
      <c r="Q14" s="212">
        <f>J13</f>
        <v>0</v>
      </c>
    </row>
    <row r="15" spans="1:17" ht="15" customHeight="1">
      <c r="A15" s="487" t="s">
        <v>139</v>
      </c>
      <c r="B15" s="101" t="s">
        <v>133</v>
      </c>
      <c r="C15" s="215"/>
      <c r="D15" s="216"/>
      <c r="E15" s="217"/>
      <c r="F15" s="217"/>
      <c r="G15" s="217"/>
      <c r="H15" s="217"/>
      <c r="I15" s="102">
        <f t="shared" si="0"/>
        <v>0</v>
      </c>
      <c r="J15" s="486"/>
      <c r="P15" s="211"/>
      <c r="Q15" s="211"/>
    </row>
    <row r="16" spans="1:17" ht="15" customHeight="1">
      <c r="A16" s="487"/>
      <c r="B16" s="103" t="s">
        <v>134</v>
      </c>
      <c r="C16" s="218"/>
      <c r="D16" s="219"/>
      <c r="E16" s="219"/>
      <c r="F16" s="219"/>
      <c r="G16" s="219"/>
      <c r="H16" s="219"/>
      <c r="I16" s="104">
        <f t="shared" si="0"/>
        <v>0</v>
      </c>
      <c r="J16" s="486"/>
      <c r="K16" s="110">
        <f>C15+C16</f>
        <v>0</v>
      </c>
      <c r="L16" s="110">
        <f>D15+D16</f>
        <v>0</v>
      </c>
      <c r="M16" s="99">
        <f t="shared" ref="M16" si="6">L16-ROUNDDOWN((K16+L16)/2,0)</f>
        <v>0</v>
      </c>
      <c r="N16" s="99">
        <f t="shared" si="2"/>
        <v>0</v>
      </c>
      <c r="P16" s="212">
        <f>I15+I16</f>
        <v>0</v>
      </c>
      <c r="Q16" s="212">
        <f>J15</f>
        <v>0</v>
      </c>
    </row>
    <row r="17" spans="1:17" ht="15" customHeight="1">
      <c r="A17" s="487" t="s">
        <v>140</v>
      </c>
      <c r="B17" s="101" t="s">
        <v>133</v>
      </c>
      <c r="C17" s="215"/>
      <c r="D17" s="216"/>
      <c r="E17" s="217"/>
      <c r="F17" s="217"/>
      <c r="G17" s="217"/>
      <c r="H17" s="217"/>
      <c r="I17" s="102">
        <f t="shared" si="0"/>
        <v>0</v>
      </c>
      <c r="J17" s="486"/>
      <c r="P17" s="211"/>
      <c r="Q17" s="211"/>
    </row>
    <row r="18" spans="1:17" ht="15" customHeight="1">
      <c r="A18" s="487"/>
      <c r="B18" s="103" t="s">
        <v>134</v>
      </c>
      <c r="C18" s="218"/>
      <c r="D18" s="219"/>
      <c r="E18" s="219"/>
      <c r="F18" s="219"/>
      <c r="G18" s="219"/>
      <c r="H18" s="219"/>
      <c r="I18" s="104">
        <f t="shared" si="0"/>
        <v>0</v>
      </c>
      <c r="J18" s="486"/>
      <c r="K18" s="110">
        <f>C17+C18</f>
        <v>0</v>
      </c>
      <c r="L18" s="110">
        <f>D17+D18</f>
        <v>0</v>
      </c>
      <c r="M18" s="99">
        <f t="shared" ref="M18" si="7">L18-ROUNDDOWN((K18+L18)/2,0)</f>
        <v>0</v>
      </c>
      <c r="N18" s="99">
        <f t="shared" si="2"/>
        <v>0</v>
      </c>
      <c r="P18" s="212">
        <f>I17+I18</f>
        <v>0</v>
      </c>
      <c r="Q18" s="212">
        <f>J17</f>
        <v>0</v>
      </c>
    </row>
    <row r="19" spans="1:17" ht="15" customHeight="1">
      <c r="A19" s="487" t="s">
        <v>141</v>
      </c>
      <c r="B19" s="101" t="s">
        <v>133</v>
      </c>
      <c r="C19" s="215"/>
      <c r="D19" s="216"/>
      <c r="E19" s="217"/>
      <c r="F19" s="217"/>
      <c r="G19" s="217"/>
      <c r="H19" s="217"/>
      <c r="I19" s="102">
        <f t="shared" si="0"/>
        <v>0</v>
      </c>
      <c r="J19" s="486"/>
      <c r="P19" s="211"/>
      <c r="Q19" s="211"/>
    </row>
    <row r="20" spans="1:17" ht="15" customHeight="1">
      <c r="A20" s="487"/>
      <c r="B20" s="103" t="s">
        <v>134</v>
      </c>
      <c r="C20" s="218"/>
      <c r="D20" s="219"/>
      <c r="E20" s="219"/>
      <c r="F20" s="219"/>
      <c r="G20" s="219"/>
      <c r="H20" s="219"/>
      <c r="I20" s="104">
        <f t="shared" si="0"/>
        <v>0</v>
      </c>
      <c r="J20" s="486"/>
      <c r="K20" s="110">
        <f>C19+C20</f>
        <v>0</v>
      </c>
      <c r="L20" s="110">
        <f>D19+D20</f>
        <v>0</v>
      </c>
      <c r="M20" s="99">
        <f t="shared" ref="M20" si="8">L20-ROUNDDOWN((K20+L20)/2,0)</f>
        <v>0</v>
      </c>
      <c r="N20" s="99">
        <f t="shared" si="2"/>
        <v>0</v>
      </c>
      <c r="P20" s="212">
        <f>I19+I20</f>
        <v>0</v>
      </c>
      <c r="Q20" s="212">
        <f>J19</f>
        <v>0</v>
      </c>
    </row>
    <row r="21" spans="1:17" ht="15" customHeight="1">
      <c r="A21" s="487" t="s">
        <v>142</v>
      </c>
      <c r="B21" s="101" t="s">
        <v>133</v>
      </c>
      <c r="C21" s="215"/>
      <c r="D21" s="216"/>
      <c r="E21" s="217"/>
      <c r="F21" s="217"/>
      <c r="G21" s="217"/>
      <c r="H21" s="217"/>
      <c r="I21" s="102">
        <f t="shared" si="0"/>
        <v>0</v>
      </c>
      <c r="J21" s="486"/>
      <c r="P21" s="211"/>
      <c r="Q21" s="211"/>
    </row>
    <row r="22" spans="1:17" ht="15" customHeight="1">
      <c r="A22" s="487"/>
      <c r="B22" s="103" t="s">
        <v>134</v>
      </c>
      <c r="C22" s="218"/>
      <c r="D22" s="219"/>
      <c r="E22" s="219"/>
      <c r="F22" s="219"/>
      <c r="G22" s="219"/>
      <c r="H22" s="219"/>
      <c r="I22" s="104">
        <f t="shared" si="0"/>
        <v>0</v>
      </c>
      <c r="J22" s="486"/>
      <c r="K22" s="110">
        <f>C21+C22</f>
        <v>0</v>
      </c>
      <c r="L22" s="110">
        <f>D21+D22</f>
        <v>0</v>
      </c>
      <c r="M22" s="99">
        <f>L22-ROUNDDOWN((K22+L22)/2,0)</f>
        <v>0</v>
      </c>
      <c r="N22" s="99">
        <f t="shared" si="2"/>
        <v>0</v>
      </c>
      <c r="P22" s="212">
        <f>I21+I22</f>
        <v>0</v>
      </c>
      <c r="Q22" s="212">
        <f>J21</f>
        <v>0</v>
      </c>
    </row>
    <row r="23" spans="1:17" ht="15" customHeight="1">
      <c r="A23" s="487" t="s">
        <v>143</v>
      </c>
      <c r="B23" s="101" t="s">
        <v>133</v>
      </c>
      <c r="C23" s="215"/>
      <c r="D23" s="216"/>
      <c r="E23" s="217"/>
      <c r="F23" s="217"/>
      <c r="G23" s="217"/>
      <c r="H23" s="217"/>
      <c r="I23" s="102">
        <f t="shared" si="0"/>
        <v>0</v>
      </c>
      <c r="J23" s="486"/>
      <c r="P23" s="211"/>
      <c r="Q23" s="211"/>
    </row>
    <row r="24" spans="1:17" ht="15" customHeight="1">
      <c r="A24" s="487"/>
      <c r="B24" s="103" t="s">
        <v>134</v>
      </c>
      <c r="C24" s="218"/>
      <c r="D24" s="219"/>
      <c r="E24" s="219"/>
      <c r="F24" s="219"/>
      <c r="G24" s="219"/>
      <c r="H24" s="219"/>
      <c r="I24" s="104">
        <f t="shared" si="0"/>
        <v>0</v>
      </c>
      <c r="J24" s="486"/>
      <c r="K24" s="110">
        <f>C23+C24</f>
        <v>0</v>
      </c>
      <c r="L24" s="110">
        <f>D23+D24</f>
        <v>0</v>
      </c>
      <c r="M24" s="99">
        <f t="shared" ref="M24" si="9">L24-ROUNDDOWN((K24+L24)/2,0)</f>
        <v>0</v>
      </c>
      <c r="N24" s="99">
        <f t="shared" si="2"/>
        <v>0</v>
      </c>
      <c r="P24" s="212">
        <f>I23+I24</f>
        <v>0</v>
      </c>
      <c r="Q24" s="212">
        <f>J23</f>
        <v>0</v>
      </c>
    </row>
    <row r="25" spans="1:17" ht="15" customHeight="1">
      <c r="A25" s="487" t="s">
        <v>144</v>
      </c>
      <c r="B25" s="101" t="s">
        <v>133</v>
      </c>
      <c r="C25" s="215"/>
      <c r="D25" s="216"/>
      <c r="E25" s="217"/>
      <c r="F25" s="217"/>
      <c r="G25" s="217"/>
      <c r="H25" s="217"/>
      <c r="I25" s="102">
        <f t="shared" si="0"/>
        <v>0</v>
      </c>
      <c r="J25" s="486"/>
      <c r="P25" s="211"/>
      <c r="Q25" s="211"/>
    </row>
    <row r="26" spans="1:17" ht="15" customHeight="1">
      <c r="A26" s="487"/>
      <c r="B26" s="103" t="s">
        <v>134</v>
      </c>
      <c r="C26" s="218"/>
      <c r="D26" s="219"/>
      <c r="E26" s="219"/>
      <c r="F26" s="219"/>
      <c r="G26" s="219"/>
      <c r="H26" s="219"/>
      <c r="I26" s="104">
        <f t="shared" si="0"/>
        <v>0</v>
      </c>
      <c r="J26" s="486"/>
      <c r="K26" s="110">
        <f>C25+C26</f>
        <v>0</v>
      </c>
      <c r="L26" s="110">
        <f>D25+D26</f>
        <v>0</v>
      </c>
      <c r="M26" s="99">
        <f t="shared" ref="M26" si="10">L26-ROUNDDOWN((K26+L26)/2,0)</f>
        <v>0</v>
      </c>
      <c r="N26" s="99">
        <f t="shared" si="2"/>
        <v>0</v>
      </c>
      <c r="P26" s="212">
        <f>I25+I26</f>
        <v>0</v>
      </c>
      <c r="Q26" s="212">
        <f>J25</f>
        <v>0</v>
      </c>
    </row>
    <row r="27" spans="1:17" ht="15" customHeight="1">
      <c r="A27" s="491" t="s">
        <v>145</v>
      </c>
      <c r="B27" s="101" t="s">
        <v>133</v>
      </c>
      <c r="C27" s="215"/>
      <c r="D27" s="216"/>
      <c r="E27" s="217"/>
      <c r="F27" s="217"/>
      <c r="G27" s="217"/>
      <c r="H27" s="217"/>
      <c r="I27" s="102">
        <f t="shared" si="0"/>
        <v>0</v>
      </c>
      <c r="J27" s="486"/>
      <c r="P27" s="211"/>
      <c r="Q27" s="211"/>
    </row>
    <row r="28" spans="1:17" ht="15" customHeight="1">
      <c r="A28" s="492"/>
      <c r="B28" s="103" t="s">
        <v>134</v>
      </c>
      <c r="C28" s="218"/>
      <c r="D28" s="219"/>
      <c r="E28" s="219"/>
      <c r="F28" s="219"/>
      <c r="G28" s="219"/>
      <c r="H28" s="219"/>
      <c r="I28" s="104">
        <f t="shared" si="0"/>
        <v>0</v>
      </c>
      <c r="J28" s="486"/>
      <c r="K28" s="110">
        <f>C27+C28</f>
        <v>0</v>
      </c>
      <c r="L28" s="110">
        <f>D27+D28</f>
        <v>0</v>
      </c>
      <c r="M28" s="99">
        <f t="shared" ref="M28" si="11">L28-ROUNDDOWN((K28+L28)/2,0)</f>
        <v>0</v>
      </c>
      <c r="N28" s="99">
        <f t="shared" si="2"/>
        <v>0</v>
      </c>
      <c r="P28" s="212">
        <f>I27+I28</f>
        <v>0</v>
      </c>
      <c r="Q28" s="212">
        <f>J27</f>
        <v>0</v>
      </c>
    </row>
    <row r="29" spans="1:17" ht="15" customHeight="1">
      <c r="A29" s="496" t="s">
        <v>71</v>
      </c>
      <c r="B29" s="101" t="s">
        <v>133</v>
      </c>
      <c r="C29" s="105">
        <f>C5+C7+C9+C11+C13+C15+C17+C19+C21+C23+C25+C27</f>
        <v>0</v>
      </c>
      <c r="D29" s="105">
        <f t="shared" ref="D29:H30" si="12">D5+D7+D9+D11+D13+D15+D17+D19+D21+D23+D25+D27</f>
        <v>0</v>
      </c>
      <c r="E29" s="105">
        <f t="shared" si="12"/>
        <v>0</v>
      </c>
      <c r="F29" s="105">
        <f t="shared" si="12"/>
        <v>0</v>
      </c>
      <c r="G29" s="105">
        <f t="shared" si="12"/>
        <v>0</v>
      </c>
      <c r="H29" s="105">
        <f t="shared" si="12"/>
        <v>0</v>
      </c>
      <c r="I29" s="102">
        <f t="shared" si="0"/>
        <v>0</v>
      </c>
      <c r="J29" s="288"/>
      <c r="N29" s="99">
        <f>SUM(N5:N28)</f>
        <v>0</v>
      </c>
      <c r="P29" s="212">
        <f>SUM(P6:P28)</f>
        <v>0</v>
      </c>
      <c r="Q29" s="212">
        <f>SUM(Q6:Q28)</f>
        <v>0</v>
      </c>
    </row>
    <row r="30" spans="1:17" ht="15" customHeight="1">
      <c r="A30" s="496"/>
      <c r="B30" s="103" t="s">
        <v>134</v>
      </c>
      <c r="C30" s="106">
        <f>C6+C8+C10+C12+C14+C16+C18+C20+C22+C24+C26+C28</f>
        <v>0</v>
      </c>
      <c r="D30" s="106">
        <f t="shared" si="12"/>
        <v>0</v>
      </c>
      <c r="E30" s="106">
        <f t="shared" si="12"/>
        <v>0</v>
      </c>
      <c r="F30" s="106">
        <f t="shared" si="12"/>
        <v>0</v>
      </c>
      <c r="G30" s="106">
        <f t="shared" si="12"/>
        <v>0</v>
      </c>
      <c r="H30" s="106">
        <f t="shared" si="12"/>
        <v>0</v>
      </c>
      <c r="I30" s="104">
        <f t="shared" ref="I30" si="13">SUM(C30:H30)</f>
        <v>0</v>
      </c>
      <c r="J30" s="288"/>
      <c r="P30" s="214"/>
    </row>
    <row r="31" spans="1:17">
      <c r="A31" s="107" t="s">
        <v>146</v>
      </c>
      <c r="B31" s="108"/>
      <c r="I31" s="109"/>
      <c r="J31" s="109"/>
    </row>
    <row r="32" spans="1:17">
      <c r="A32" s="107" t="s">
        <v>150</v>
      </c>
    </row>
  </sheetData>
  <mergeCells count="29">
    <mergeCell ref="A21:A22"/>
    <mergeCell ref="A23:A24"/>
    <mergeCell ref="A25:A26"/>
    <mergeCell ref="A27:A28"/>
    <mergeCell ref="A29:A30"/>
    <mergeCell ref="A19:A20"/>
    <mergeCell ref="G1:I1"/>
    <mergeCell ref="A3:A4"/>
    <mergeCell ref="B3:B4"/>
    <mergeCell ref="A5:A6"/>
    <mergeCell ref="A7:A8"/>
    <mergeCell ref="A9:A10"/>
    <mergeCell ref="A11:A12"/>
    <mergeCell ref="A13:A14"/>
    <mergeCell ref="A15:A16"/>
    <mergeCell ref="A17:A18"/>
    <mergeCell ref="C3:I3"/>
    <mergeCell ref="J5:J6"/>
    <mergeCell ref="J7:J8"/>
    <mergeCell ref="J9:J10"/>
    <mergeCell ref="J11:J12"/>
    <mergeCell ref="J13:J14"/>
    <mergeCell ref="J25:J26"/>
    <mergeCell ref="J27:J28"/>
    <mergeCell ref="J15:J16"/>
    <mergeCell ref="J17:J18"/>
    <mergeCell ref="J19:J20"/>
    <mergeCell ref="J21:J22"/>
    <mergeCell ref="J23:J24"/>
  </mergeCells>
  <phoneticPr fontId="4"/>
  <pageMargins left="0.67" right="0.7" top="0.5" bottom="0.69" header="0.28000000000000003" footer="0.51200000000000001"/>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41"/>
  <sheetViews>
    <sheetView topLeftCell="B1" zoomScale="54" zoomScaleNormal="54" workbookViewId="0">
      <selection activeCell="B2" sqref="B2:R2"/>
    </sheetView>
  </sheetViews>
  <sheetFormatPr defaultRowHeight="24"/>
  <cols>
    <col min="1" max="1" width="2.875" style="144" hidden="1" customWidth="1"/>
    <col min="2" max="2" width="8.375" style="144" customWidth="1"/>
    <col min="3" max="3" width="18.125" style="194" customWidth="1"/>
    <col min="4" max="15" width="13.375" style="144" customWidth="1"/>
    <col min="16" max="16" width="16.125" style="144" customWidth="1"/>
    <col min="17" max="17" width="15" style="144" customWidth="1"/>
    <col min="18" max="18" width="27" style="144" customWidth="1"/>
    <col min="19" max="19" width="9" style="144"/>
    <col min="20" max="20" width="6.125" style="144" customWidth="1"/>
    <col min="21" max="21" width="9" style="144" customWidth="1"/>
    <col min="22" max="22" width="11.375" style="126" customWidth="1"/>
    <col min="23" max="23" width="34.625" style="126" customWidth="1"/>
    <col min="24" max="24" width="16.5" style="126" customWidth="1"/>
    <col min="25" max="25" width="9" style="148" customWidth="1"/>
    <col min="26" max="26" width="11.375" style="126" customWidth="1"/>
    <col min="27" max="27" width="10.125" style="128" customWidth="1"/>
    <col min="28" max="28" width="7" style="128" customWidth="1"/>
    <col min="29" max="29" width="13.125" style="128" bestFit="1" customWidth="1"/>
    <col min="30" max="30" width="14.125" style="129" customWidth="1"/>
    <col min="31" max="31" width="10.125" style="128" customWidth="1"/>
    <col min="32" max="32" width="7" style="128" customWidth="1"/>
    <col min="33" max="33" width="13.125" style="128" bestFit="1" customWidth="1"/>
    <col min="34" max="34" width="14.5" style="129" customWidth="1"/>
    <col min="35" max="35" width="10.125" style="128" customWidth="1"/>
    <col min="36" max="36" width="7" style="128" customWidth="1"/>
    <col min="37" max="37" width="11.625" style="128" customWidth="1"/>
    <col min="38" max="38" width="14.625" style="129" customWidth="1"/>
    <col min="39" max="39" width="10.125" style="128" customWidth="1"/>
    <col min="40" max="40" width="7" style="128" customWidth="1"/>
    <col min="41" max="41" width="13.125" style="128" bestFit="1" customWidth="1"/>
    <col min="42" max="42" width="13.125" style="129" customWidth="1"/>
    <col min="43" max="259" width="9" style="144"/>
    <col min="260" max="260" width="22.625" style="144" customWidth="1"/>
    <col min="261" max="264" width="4.375" style="144" customWidth="1"/>
    <col min="265" max="265" width="4.125" style="144" customWidth="1"/>
    <col min="266" max="266" width="5.875" style="144" customWidth="1"/>
    <col min="267" max="267" width="4.375" style="144" customWidth="1"/>
    <col min="268" max="268" width="5.875" style="144" customWidth="1"/>
    <col min="269" max="269" width="4.375" style="144" customWidth="1"/>
    <col min="270" max="270" width="5.875" style="144" customWidth="1"/>
    <col min="271" max="271" width="4.375" style="144" customWidth="1"/>
    <col min="272" max="272" width="5.875" style="144" customWidth="1"/>
    <col min="273" max="273" width="4.375" style="144" customWidth="1"/>
    <col min="274" max="274" width="5.875" style="144" customWidth="1"/>
    <col min="275" max="275" width="4.375" style="144" customWidth="1"/>
    <col min="276" max="276" width="5.875" style="144" customWidth="1"/>
    <col min="277" max="277" width="4.375" style="144" customWidth="1"/>
    <col min="278" max="278" width="5.875" style="144" customWidth="1"/>
    <col min="279" max="279" width="4.375" style="144" customWidth="1"/>
    <col min="280" max="280" width="5.875" style="144" customWidth="1"/>
    <col min="281" max="281" width="4.375" style="144" customWidth="1"/>
    <col min="282" max="282" width="5.875" style="144" customWidth="1"/>
    <col min="283" max="283" width="4.375" style="144" customWidth="1"/>
    <col min="284" max="284" width="5.875" style="144" customWidth="1"/>
    <col min="285" max="285" width="4.375" style="144" customWidth="1"/>
    <col min="286" max="286" width="5.875" style="144" customWidth="1"/>
    <col min="287" max="287" width="4.375" style="144" customWidth="1"/>
    <col min="288" max="288" width="5.875" style="144" customWidth="1"/>
    <col min="289" max="289" width="4.5" style="144" customWidth="1"/>
    <col min="290" max="290" width="9.125" style="144" customWidth="1"/>
    <col min="291" max="515" width="9" style="144"/>
    <col min="516" max="516" width="22.625" style="144" customWidth="1"/>
    <col min="517" max="520" width="4.375" style="144" customWidth="1"/>
    <col min="521" max="521" width="4.125" style="144" customWidth="1"/>
    <col min="522" max="522" width="5.875" style="144" customWidth="1"/>
    <col min="523" max="523" width="4.375" style="144" customWidth="1"/>
    <col min="524" max="524" width="5.875" style="144" customWidth="1"/>
    <col min="525" max="525" width="4.375" style="144" customWidth="1"/>
    <col min="526" max="526" width="5.875" style="144" customWidth="1"/>
    <col min="527" max="527" width="4.375" style="144" customWidth="1"/>
    <col min="528" max="528" width="5.875" style="144" customWidth="1"/>
    <col min="529" max="529" width="4.375" style="144" customWidth="1"/>
    <col min="530" max="530" width="5.875" style="144" customWidth="1"/>
    <col min="531" max="531" width="4.375" style="144" customWidth="1"/>
    <col min="532" max="532" width="5.875" style="144" customWidth="1"/>
    <col min="533" max="533" width="4.375" style="144" customWidth="1"/>
    <col min="534" max="534" width="5.875" style="144" customWidth="1"/>
    <col min="535" max="535" width="4.375" style="144" customWidth="1"/>
    <col min="536" max="536" width="5.875" style="144" customWidth="1"/>
    <col min="537" max="537" width="4.375" style="144" customWidth="1"/>
    <col min="538" max="538" width="5.875" style="144" customWidth="1"/>
    <col min="539" max="539" width="4.375" style="144" customWidth="1"/>
    <col min="540" max="540" width="5.875" style="144" customWidth="1"/>
    <col min="541" max="541" width="4.375" style="144" customWidth="1"/>
    <col min="542" max="542" width="5.875" style="144" customWidth="1"/>
    <col min="543" max="543" width="4.375" style="144" customWidth="1"/>
    <col min="544" max="544" width="5.875" style="144" customWidth="1"/>
    <col min="545" max="545" width="4.5" style="144" customWidth="1"/>
    <col min="546" max="546" width="9.125" style="144" customWidth="1"/>
    <col min="547" max="771" width="9" style="144"/>
    <col min="772" max="772" width="22.625" style="144" customWidth="1"/>
    <col min="773" max="776" width="4.375" style="144" customWidth="1"/>
    <col min="777" max="777" width="4.125" style="144" customWidth="1"/>
    <col min="778" max="778" width="5.875" style="144" customWidth="1"/>
    <col min="779" max="779" width="4.375" style="144" customWidth="1"/>
    <col min="780" max="780" width="5.875" style="144" customWidth="1"/>
    <col min="781" max="781" width="4.375" style="144" customWidth="1"/>
    <col min="782" max="782" width="5.875" style="144" customWidth="1"/>
    <col min="783" max="783" width="4.375" style="144" customWidth="1"/>
    <col min="784" max="784" width="5.875" style="144" customWidth="1"/>
    <col min="785" max="785" width="4.375" style="144" customWidth="1"/>
    <col min="786" max="786" width="5.875" style="144" customWidth="1"/>
    <col min="787" max="787" width="4.375" style="144" customWidth="1"/>
    <col min="788" max="788" width="5.875" style="144" customWidth="1"/>
    <col min="789" max="789" width="4.375" style="144" customWidth="1"/>
    <col min="790" max="790" width="5.875" style="144" customWidth="1"/>
    <col min="791" max="791" width="4.375" style="144" customWidth="1"/>
    <col min="792" max="792" width="5.875" style="144" customWidth="1"/>
    <col min="793" max="793" width="4.375" style="144" customWidth="1"/>
    <col min="794" max="794" width="5.875" style="144" customWidth="1"/>
    <col min="795" max="795" width="4.375" style="144" customWidth="1"/>
    <col min="796" max="796" width="5.875" style="144" customWidth="1"/>
    <col min="797" max="797" width="4.375" style="144" customWidth="1"/>
    <col min="798" max="798" width="5.875" style="144" customWidth="1"/>
    <col min="799" max="799" width="4.375" style="144" customWidth="1"/>
    <col min="800" max="800" width="5.875" style="144" customWidth="1"/>
    <col min="801" max="801" width="4.5" style="144" customWidth="1"/>
    <col min="802" max="802" width="9.125" style="144" customWidth="1"/>
    <col min="803" max="1027" width="9" style="144"/>
    <col min="1028" max="1028" width="22.625" style="144" customWidth="1"/>
    <col min="1029" max="1032" width="4.375" style="144" customWidth="1"/>
    <col min="1033" max="1033" width="4.125" style="144" customWidth="1"/>
    <col min="1034" max="1034" width="5.875" style="144" customWidth="1"/>
    <col min="1035" max="1035" width="4.375" style="144" customWidth="1"/>
    <col min="1036" max="1036" width="5.875" style="144" customWidth="1"/>
    <col min="1037" max="1037" width="4.375" style="144" customWidth="1"/>
    <col min="1038" max="1038" width="5.875" style="144" customWidth="1"/>
    <col min="1039" max="1039" width="4.375" style="144" customWidth="1"/>
    <col min="1040" max="1040" width="5.875" style="144" customWidth="1"/>
    <col min="1041" max="1041" width="4.375" style="144" customWidth="1"/>
    <col min="1042" max="1042" width="5.875" style="144" customWidth="1"/>
    <col min="1043" max="1043" width="4.375" style="144" customWidth="1"/>
    <col min="1044" max="1044" width="5.875" style="144" customWidth="1"/>
    <col min="1045" max="1045" width="4.375" style="144" customWidth="1"/>
    <col min="1046" max="1046" width="5.875" style="144" customWidth="1"/>
    <col min="1047" max="1047" width="4.375" style="144" customWidth="1"/>
    <col min="1048" max="1048" width="5.875" style="144" customWidth="1"/>
    <col min="1049" max="1049" width="4.375" style="144" customWidth="1"/>
    <col min="1050" max="1050" width="5.875" style="144" customWidth="1"/>
    <col min="1051" max="1051" width="4.375" style="144" customWidth="1"/>
    <col min="1052" max="1052" width="5.875" style="144" customWidth="1"/>
    <col min="1053" max="1053" width="4.375" style="144" customWidth="1"/>
    <col min="1054" max="1054" width="5.875" style="144" customWidth="1"/>
    <col min="1055" max="1055" width="4.375" style="144" customWidth="1"/>
    <col min="1056" max="1056" width="5.875" style="144" customWidth="1"/>
    <col min="1057" max="1057" width="4.5" style="144" customWidth="1"/>
    <col min="1058" max="1058" width="9.125" style="144" customWidth="1"/>
    <col min="1059" max="1283" width="9" style="144"/>
    <col min="1284" max="1284" width="22.625" style="144" customWidth="1"/>
    <col min="1285" max="1288" width="4.375" style="144" customWidth="1"/>
    <col min="1289" max="1289" width="4.125" style="144" customWidth="1"/>
    <col min="1290" max="1290" width="5.875" style="144" customWidth="1"/>
    <col min="1291" max="1291" width="4.375" style="144" customWidth="1"/>
    <col min="1292" max="1292" width="5.875" style="144" customWidth="1"/>
    <col min="1293" max="1293" width="4.375" style="144" customWidth="1"/>
    <col min="1294" max="1294" width="5.875" style="144" customWidth="1"/>
    <col min="1295" max="1295" width="4.375" style="144" customWidth="1"/>
    <col min="1296" max="1296" width="5.875" style="144" customWidth="1"/>
    <col min="1297" max="1297" width="4.375" style="144" customWidth="1"/>
    <col min="1298" max="1298" width="5.875" style="144" customWidth="1"/>
    <col min="1299" max="1299" width="4.375" style="144" customWidth="1"/>
    <col min="1300" max="1300" width="5.875" style="144" customWidth="1"/>
    <col min="1301" max="1301" width="4.375" style="144" customWidth="1"/>
    <col min="1302" max="1302" width="5.875" style="144" customWidth="1"/>
    <col min="1303" max="1303" width="4.375" style="144" customWidth="1"/>
    <col min="1304" max="1304" width="5.875" style="144" customWidth="1"/>
    <col min="1305" max="1305" width="4.375" style="144" customWidth="1"/>
    <col min="1306" max="1306" width="5.875" style="144" customWidth="1"/>
    <col min="1307" max="1307" width="4.375" style="144" customWidth="1"/>
    <col min="1308" max="1308" width="5.875" style="144" customWidth="1"/>
    <col min="1309" max="1309" width="4.375" style="144" customWidth="1"/>
    <col min="1310" max="1310" width="5.875" style="144" customWidth="1"/>
    <col min="1311" max="1311" width="4.375" style="144" customWidth="1"/>
    <col min="1312" max="1312" width="5.875" style="144" customWidth="1"/>
    <col min="1313" max="1313" width="4.5" style="144" customWidth="1"/>
    <col min="1314" max="1314" width="9.125" style="144" customWidth="1"/>
    <col min="1315" max="1539" width="9" style="144"/>
    <col min="1540" max="1540" width="22.625" style="144" customWidth="1"/>
    <col min="1541" max="1544" width="4.375" style="144" customWidth="1"/>
    <col min="1545" max="1545" width="4.125" style="144" customWidth="1"/>
    <col min="1546" max="1546" width="5.875" style="144" customWidth="1"/>
    <col min="1547" max="1547" width="4.375" style="144" customWidth="1"/>
    <col min="1548" max="1548" width="5.875" style="144" customWidth="1"/>
    <col min="1549" max="1549" width="4.375" style="144" customWidth="1"/>
    <col min="1550" max="1550" width="5.875" style="144" customWidth="1"/>
    <col min="1551" max="1551" width="4.375" style="144" customWidth="1"/>
    <col min="1552" max="1552" width="5.875" style="144" customWidth="1"/>
    <col min="1553" max="1553" width="4.375" style="144" customWidth="1"/>
    <col min="1554" max="1554" width="5.875" style="144" customWidth="1"/>
    <col min="1555" max="1555" width="4.375" style="144" customWidth="1"/>
    <col min="1556" max="1556" width="5.875" style="144" customWidth="1"/>
    <col min="1557" max="1557" width="4.375" style="144" customWidth="1"/>
    <col min="1558" max="1558" width="5.875" style="144" customWidth="1"/>
    <col min="1559" max="1559" width="4.375" style="144" customWidth="1"/>
    <col min="1560" max="1560" width="5.875" style="144" customWidth="1"/>
    <col min="1561" max="1561" width="4.375" style="144" customWidth="1"/>
    <col min="1562" max="1562" width="5.875" style="144" customWidth="1"/>
    <col min="1563" max="1563" width="4.375" style="144" customWidth="1"/>
    <col min="1564" max="1564" width="5.875" style="144" customWidth="1"/>
    <col min="1565" max="1565" width="4.375" style="144" customWidth="1"/>
    <col min="1566" max="1566" width="5.875" style="144" customWidth="1"/>
    <col min="1567" max="1567" width="4.375" style="144" customWidth="1"/>
    <col min="1568" max="1568" width="5.875" style="144" customWidth="1"/>
    <col min="1569" max="1569" width="4.5" style="144" customWidth="1"/>
    <col min="1570" max="1570" width="9.125" style="144" customWidth="1"/>
    <col min="1571" max="1795" width="9" style="144"/>
    <col min="1796" max="1796" width="22.625" style="144" customWidth="1"/>
    <col min="1797" max="1800" width="4.375" style="144" customWidth="1"/>
    <col min="1801" max="1801" width="4.125" style="144" customWidth="1"/>
    <col min="1802" max="1802" width="5.875" style="144" customWidth="1"/>
    <col min="1803" max="1803" width="4.375" style="144" customWidth="1"/>
    <col min="1804" max="1804" width="5.875" style="144" customWidth="1"/>
    <col min="1805" max="1805" width="4.375" style="144" customWidth="1"/>
    <col min="1806" max="1806" width="5.875" style="144" customWidth="1"/>
    <col min="1807" max="1807" width="4.375" style="144" customWidth="1"/>
    <col min="1808" max="1808" width="5.875" style="144" customWidth="1"/>
    <col min="1809" max="1809" width="4.375" style="144" customWidth="1"/>
    <col min="1810" max="1810" width="5.875" style="144" customWidth="1"/>
    <col min="1811" max="1811" width="4.375" style="144" customWidth="1"/>
    <col min="1812" max="1812" width="5.875" style="144" customWidth="1"/>
    <col min="1813" max="1813" width="4.375" style="144" customWidth="1"/>
    <col min="1814" max="1814" width="5.875" style="144" customWidth="1"/>
    <col min="1815" max="1815" width="4.375" style="144" customWidth="1"/>
    <col min="1816" max="1816" width="5.875" style="144" customWidth="1"/>
    <col min="1817" max="1817" width="4.375" style="144" customWidth="1"/>
    <col min="1818" max="1818" width="5.875" style="144" customWidth="1"/>
    <col min="1819" max="1819" width="4.375" style="144" customWidth="1"/>
    <col min="1820" max="1820" width="5.875" style="144" customWidth="1"/>
    <col min="1821" max="1821" width="4.375" style="144" customWidth="1"/>
    <col min="1822" max="1822" width="5.875" style="144" customWidth="1"/>
    <col min="1823" max="1823" width="4.375" style="144" customWidth="1"/>
    <col min="1824" max="1824" width="5.875" style="144" customWidth="1"/>
    <col min="1825" max="1825" width="4.5" style="144" customWidth="1"/>
    <col min="1826" max="1826" width="9.125" style="144" customWidth="1"/>
    <col min="1827" max="2051" width="9" style="144"/>
    <col min="2052" max="2052" width="22.625" style="144" customWidth="1"/>
    <col min="2053" max="2056" width="4.375" style="144" customWidth="1"/>
    <col min="2057" max="2057" width="4.125" style="144" customWidth="1"/>
    <col min="2058" max="2058" width="5.875" style="144" customWidth="1"/>
    <col min="2059" max="2059" width="4.375" style="144" customWidth="1"/>
    <col min="2060" max="2060" width="5.875" style="144" customWidth="1"/>
    <col min="2061" max="2061" width="4.375" style="144" customWidth="1"/>
    <col min="2062" max="2062" width="5.875" style="144" customWidth="1"/>
    <col min="2063" max="2063" width="4.375" style="144" customWidth="1"/>
    <col min="2064" max="2064" width="5.875" style="144" customWidth="1"/>
    <col min="2065" max="2065" width="4.375" style="144" customWidth="1"/>
    <col min="2066" max="2066" width="5.875" style="144" customWidth="1"/>
    <col min="2067" max="2067" width="4.375" style="144" customWidth="1"/>
    <col min="2068" max="2068" width="5.875" style="144" customWidth="1"/>
    <col min="2069" max="2069" width="4.375" style="144" customWidth="1"/>
    <col min="2070" max="2070" width="5.875" style="144" customWidth="1"/>
    <col min="2071" max="2071" width="4.375" style="144" customWidth="1"/>
    <col min="2072" max="2072" width="5.875" style="144" customWidth="1"/>
    <col min="2073" max="2073" width="4.375" style="144" customWidth="1"/>
    <col min="2074" max="2074" width="5.875" style="144" customWidth="1"/>
    <col min="2075" max="2075" width="4.375" style="144" customWidth="1"/>
    <col min="2076" max="2076" width="5.875" style="144" customWidth="1"/>
    <col min="2077" max="2077" width="4.375" style="144" customWidth="1"/>
    <col min="2078" max="2078" width="5.875" style="144" customWidth="1"/>
    <col min="2079" max="2079" width="4.375" style="144" customWidth="1"/>
    <col min="2080" max="2080" width="5.875" style="144" customWidth="1"/>
    <col min="2081" max="2081" width="4.5" style="144" customWidth="1"/>
    <col min="2082" max="2082" width="9.125" style="144" customWidth="1"/>
    <col min="2083" max="2307" width="9" style="144"/>
    <col min="2308" max="2308" width="22.625" style="144" customWidth="1"/>
    <col min="2309" max="2312" width="4.375" style="144" customWidth="1"/>
    <col min="2313" max="2313" width="4.125" style="144" customWidth="1"/>
    <col min="2314" max="2314" width="5.875" style="144" customWidth="1"/>
    <col min="2315" max="2315" width="4.375" style="144" customWidth="1"/>
    <col min="2316" max="2316" width="5.875" style="144" customWidth="1"/>
    <col min="2317" max="2317" width="4.375" style="144" customWidth="1"/>
    <col min="2318" max="2318" width="5.875" style="144" customWidth="1"/>
    <col min="2319" max="2319" width="4.375" style="144" customWidth="1"/>
    <col min="2320" max="2320" width="5.875" style="144" customWidth="1"/>
    <col min="2321" max="2321" width="4.375" style="144" customWidth="1"/>
    <col min="2322" max="2322" width="5.875" style="144" customWidth="1"/>
    <col min="2323" max="2323" width="4.375" style="144" customWidth="1"/>
    <col min="2324" max="2324" width="5.875" style="144" customWidth="1"/>
    <col min="2325" max="2325" width="4.375" style="144" customWidth="1"/>
    <col min="2326" max="2326" width="5.875" style="144" customWidth="1"/>
    <col min="2327" max="2327" width="4.375" style="144" customWidth="1"/>
    <col min="2328" max="2328" width="5.875" style="144" customWidth="1"/>
    <col min="2329" max="2329" width="4.375" style="144" customWidth="1"/>
    <col min="2330" max="2330" width="5.875" style="144" customWidth="1"/>
    <col min="2331" max="2331" width="4.375" style="144" customWidth="1"/>
    <col min="2332" max="2332" width="5.875" style="144" customWidth="1"/>
    <col min="2333" max="2333" width="4.375" style="144" customWidth="1"/>
    <col min="2334" max="2334" width="5.875" style="144" customWidth="1"/>
    <col min="2335" max="2335" width="4.375" style="144" customWidth="1"/>
    <col min="2336" max="2336" width="5.875" style="144" customWidth="1"/>
    <col min="2337" max="2337" width="4.5" style="144" customWidth="1"/>
    <col min="2338" max="2338" width="9.125" style="144" customWidth="1"/>
    <col min="2339" max="2563" width="9" style="144"/>
    <col min="2564" max="2564" width="22.625" style="144" customWidth="1"/>
    <col min="2565" max="2568" width="4.375" style="144" customWidth="1"/>
    <col min="2569" max="2569" width="4.125" style="144" customWidth="1"/>
    <col min="2570" max="2570" width="5.875" style="144" customWidth="1"/>
    <col min="2571" max="2571" width="4.375" style="144" customWidth="1"/>
    <col min="2572" max="2572" width="5.875" style="144" customWidth="1"/>
    <col min="2573" max="2573" width="4.375" style="144" customWidth="1"/>
    <col min="2574" max="2574" width="5.875" style="144" customWidth="1"/>
    <col min="2575" max="2575" width="4.375" style="144" customWidth="1"/>
    <col min="2576" max="2576" width="5.875" style="144" customWidth="1"/>
    <col min="2577" max="2577" width="4.375" style="144" customWidth="1"/>
    <col min="2578" max="2578" width="5.875" style="144" customWidth="1"/>
    <col min="2579" max="2579" width="4.375" style="144" customWidth="1"/>
    <col min="2580" max="2580" width="5.875" style="144" customWidth="1"/>
    <col min="2581" max="2581" width="4.375" style="144" customWidth="1"/>
    <col min="2582" max="2582" width="5.875" style="144" customWidth="1"/>
    <col min="2583" max="2583" width="4.375" style="144" customWidth="1"/>
    <col min="2584" max="2584" width="5.875" style="144" customWidth="1"/>
    <col min="2585" max="2585" width="4.375" style="144" customWidth="1"/>
    <col min="2586" max="2586" width="5.875" style="144" customWidth="1"/>
    <col min="2587" max="2587" width="4.375" style="144" customWidth="1"/>
    <col min="2588" max="2588" width="5.875" style="144" customWidth="1"/>
    <col min="2589" max="2589" width="4.375" style="144" customWidth="1"/>
    <col min="2590" max="2590" width="5.875" style="144" customWidth="1"/>
    <col min="2591" max="2591" width="4.375" style="144" customWidth="1"/>
    <col min="2592" max="2592" width="5.875" style="144" customWidth="1"/>
    <col min="2593" max="2593" width="4.5" style="144" customWidth="1"/>
    <col min="2594" max="2594" width="9.125" style="144" customWidth="1"/>
    <col min="2595" max="2819" width="9" style="144"/>
    <col min="2820" max="2820" width="22.625" style="144" customWidth="1"/>
    <col min="2821" max="2824" width="4.375" style="144" customWidth="1"/>
    <col min="2825" max="2825" width="4.125" style="144" customWidth="1"/>
    <col min="2826" max="2826" width="5.875" style="144" customWidth="1"/>
    <col min="2827" max="2827" width="4.375" style="144" customWidth="1"/>
    <col min="2828" max="2828" width="5.875" style="144" customWidth="1"/>
    <col min="2829" max="2829" width="4.375" style="144" customWidth="1"/>
    <col min="2830" max="2830" width="5.875" style="144" customWidth="1"/>
    <col min="2831" max="2831" width="4.375" style="144" customWidth="1"/>
    <col min="2832" max="2832" width="5.875" style="144" customWidth="1"/>
    <col min="2833" max="2833" width="4.375" style="144" customWidth="1"/>
    <col min="2834" max="2834" width="5.875" style="144" customWidth="1"/>
    <col min="2835" max="2835" width="4.375" style="144" customWidth="1"/>
    <col min="2836" max="2836" width="5.875" style="144" customWidth="1"/>
    <col min="2837" max="2837" width="4.375" style="144" customWidth="1"/>
    <col min="2838" max="2838" width="5.875" style="144" customWidth="1"/>
    <col min="2839" max="2839" width="4.375" style="144" customWidth="1"/>
    <col min="2840" max="2840" width="5.875" style="144" customWidth="1"/>
    <col min="2841" max="2841" width="4.375" style="144" customWidth="1"/>
    <col min="2842" max="2842" width="5.875" style="144" customWidth="1"/>
    <col min="2843" max="2843" width="4.375" style="144" customWidth="1"/>
    <col min="2844" max="2844" width="5.875" style="144" customWidth="1"/>
    <col min="2845" max="2845" width="4.375" style="144" customWidth="1"/>
    <col min="2846" max="2846" width="5.875" style="144" customWidth="1"/>
    <col min="2847" max="2847" width="4.375" style="144" customWidth="1"/>
    <col min="2848" max="2848" width="5.875" style="144" customWidth="1"/>
    <col min="2849" max="2849" width="4.5" style="144" customWidth="1"/>
    <col min="2850" max="2850" width="9.125" style="144" customWidth="1"/>
    <col min="2851" max="3075" width="9" style="144"/>
    <col min="3076" max="3076" width="22.625" style="144" customWidth="1"/>
    <col min="3077" max="3080" width="4.375" style="144" customWidth="1"/>
    <col min="3081" max="3081" width="4.125" style="144" customWidth="1"/>
    <col min="3082" max="3082" width="5.875" style="144" customWidth="1"/>
    <col min="3083" max="3083" width="4.375" style="144" customWidth="1"/>
    <col min="3084" max="3084" width="5.875" style="144" customWidth="1"/>
    <col min="3085" max="3085" width="4.375" style="144" customWidth="1"/>
    <col min="3086" max="3086" width="5.875" style="144" customWidth="1"/>
    <col min="3087" max="3087" width="4.375" style="144" customWidth="1"/>
    <col min="3088" max="3088" width="5.875" style="144" customWidth="1"/>
    <col min="3089" max="3089" width="4.375" style="144" customWidth="1"/>
    <col min="3090" max="3090" width="5.875" style="144" customWidth="1"/>
    <col min="3091" max="3091" width="4.375" style="144" customWidth="1"/>
    <col min="3092" max="3092" width="5.875" style="144" customWidth="1"/>
    <col min="3093" max="3093" width="4.375" style="144" customWidth="1"/>
    <col min="3094" max="3094" width="5.875" style="144" customWidth="1"/>
    <col min="3095" max="3095" width="4.375" style="144" customWidth="1"/>
    <col min="3096" max="3096" width="5.875" style="144" customWidth="1"/>
    <col min="3097" max="3097" width="4.375" style="144" customWidth="1"/>
    <col min="3098" max="3098" width="5.875" style="144" customWidth="1"/>
    <col min="3099" max="3099" width="4.375" style="144" customWidth="1"/>
    <col min="3100" max="3100" width="5.875" style="144" customWidth="1"/>
    <col min="3101" max="3101" width="4.375" style="144" customWidth="1"/>
    <col min="3102" max="3102" width="5.875" style="144" customWidth="1"/>
    <col min="3103" max="3103" width="4.375" style="144" customWidth="1"/>
    <col min="3104" max="3104" width="5.875" style="144" customWidth="1"/>
    <col min="3105" max="3105" width="4.5" style="144" customWidth="1"/>
    <col min="3106" max="3106" width="9.125" style="144" customWidth="1"/>
    <col min="3107" max="3331" width="9" style="144"/>
    <col min="3332" max="3332" width="22.625" style="144" customWidth="1"/>
    <col min="3333" max="3336" width="4.375" style="144" customWidth="1"/>
    <col min="3337" max="3337" width="4.125" style="144" customWidth="1"/>
    <col min="3338" max="3338" width="5.875" style="144" customWidth="1"/>
    <col min="3339" max="3339" width="4.375" style="144" customWidth="1"/>
    <col min="3340" max="3340" width="5.875" style="144" customWidth="1"/>
    <col min="3341" max="3341" width="4.375" style="144" customWidth="1"/>
    <col min="3342" max="3342" width="5.875" style="144" customWidth="1"/>
    <col min="3343" max="3343" width="4.375" style="144" customWidth="1"/>
    <col min="3344" max="3344" width="5.875" style="144" customWidth="1"/>
    <col min="3345" max="3345" width="4.375" style="144" customWidth="1"/>
    <col min="3346" max="3346" width="5.875" style="144" customWidth="1"/>
    <col min="3347" max="3347" width="4.375" style="144" customWidth="1"/>
    <col min="3348" max="3348" width="5.875" style="144" customWidth="1"/>
    <col min="3349" max="3349" width="4.375" style="144" customWidth="1"/>
    <col min="3350" max="3350" width="5.875" style="144" customWidth="1"/>
    <col min="3351" max="3351" width="4.375" style="144" customWidth="1"/>
    <col min="3352" max="3352" width="5.875" style="144" customWidth="1"/>
    <col min="3353" max="3353" width="4.375" style="144" customWidth="1"/>
    <col min="3354" max="3354" width="5.875" style="144" customWidth="1"/>
    <col min="3355" max="3355" width="4.375" style="144" customWidth="1"/>
    <col min="3356" max="3356" width="5.875" style="144" customWidth="1"/>
    <col min="3357" max="3357" width="4.375" style="144" customWidth="1"/>
    <col min="3358" max="3358" width="5.875" style="144" customWidth="1"/>
    <col min="3359" max="3359" width="4.375" style="144" customWidth="1"/>
    <col min="3360" max="3360" width="5.875" style="144" customWidth="1"/>
    <col min="3361" max="3361" width="4.5" style="144" customWidth="1"/>
    <col min="3362" max="3362" width="9.125" style="144" customWidth="1"/>
    <col min="3363" max="3587" width="9" style="144"/>
    <col min="3588" max="3588" width="22.625" style="144" customWidth="1"/>
    <col min="3589" max="3592" width="4.375" style="144" customWidth="1"/>
    <col min="3593" max="3593" width="4.125" style="144" customWidth="1"/>
    <col min="3594" max="3594" width="5.875" style="144" customWidth="1"/>
    <col min="3595" max="3595" width="4.375" style="144" customWidth="1"/>
    <col min="3596" max="3596" width="5.875" style="144" customWidth="1"/>
    <col min="3597" max="3597" width="4.375" style="144" customWidth="1"/>
    <col min="3598" max="3598" width="5.875" style="144" customWidth="1"/>
    <col min="3599" max="3599" width="4.375" style="144" customWidth="1"/>
    <col min="3600" max="3600" width="5.875" style="144" customWidth="1"/>
    <col min="3601" max="3601" width="4.375" style="144" customWidth="1"/>
    <col min="3602" max="3602" width="5.875" style="144" customWidth="1"/>
    <col min="3603" max="3603" width="4.375" style="144" customWidth="1"/>
    <col min="3604" max="3604" width="5.875" style="144" customWidth="1"/>
    <col min="3605" max="3605" width="4.375" style="144" customWidth="1"/>
    <col min="3606" max="3606" width="5.875" style="144" customWidth="1"/>
    <col min="3607" max="3607" width="4.375" style="144" customWidth="1"/>
    <col min="3608" max="3608" width="5.875" style="144" customWidth="1"/>
    <col min="3609" max="3609" width="4.375" style="144" customWidth="1"/>
    <col min="3610" max="3610" width="5.875" style="144" customWidth="1"/>
    <col min="3611" max="3611" width="4.375" style="144" customWidth="1"/>
    <col min="3612" max="3612" width="5.875" style="144" customWidth="1"/>
    <col min="3613" max="3613" width="4.375" style="144" customWidth="1"/>
    <col min="3614" max="3614" width="5.875" style="144" customWidth="1"/>
    <col min="3615" max="3615" width="4.375" style="144" customWidth="1"/>
    <col min="3616" max="3616" width="5.875" style="144" customWidth="1"/>
    <col min="3617" max="3617" width="4.5" style="144" customWidth="1"/>
    <col min="3618" max="3618" width="9.125" style="144" customWidth="1"/>
    <col min="3619" max="3843" width="9" style="144"/>
    <col min="3844" max="3844" width="22.625" style="144" customWidth="1"/>
    <col min="3845" max="3848" width="4.375" style="144" customWidth="1"/>
    <col min="3849" max="3849" width="4.125" style="144" customWidth="1"/>
    <col min="3850" max="3850" width="5.875" style="144" customWidth="1"/>
    <col min="3851" max="3851" width="4.375" style="144" customWidth="1"/>
    <col min="3852" max="3852" width="5.875" style="144" customWidth="1"/>
    <col min="3853" max="3853" width="4.375" style="144" customWidth="1"/>
    <col min="3854" max="3854" width="5.875" style="144" customWidth="1"/>
    <col min="3855" max="3855" width="4.375" style="144" customWidth="1"/>
    <col min="3856" max="3856" width="5.875" style="144" customWidth="1"/>
    <col min="3857" max="3857" width="4.375" style="144" customWidth="1"/>
    <col min="3858" max="3858" width="5.875" style="144" customWidth="1"/>
    <col min="3859" max="3859" width="4.375" style="144" customWidth="1"/>
    <col min="3860" max="3860" width="5.875" style="144" customWidth="1"/>
    <col min="3861" max="3861" width="4.375" style="144" customWidth="1"/>
    <col min="3862" max="3862" width="5.875" style="144" customWidth="1"/>
    <col min="3863" max="3863" width="4.375" style="144" customWidth="1"/>
    <col min="3864" max="3864" width="5.875" style="144" customWidth="1"/>
    <col min="3865" max="3865" width="4.375" style="144" customWidth="1"/>
    <col min="3866" max="3866" width="5.875" style="144" customWidth="1"/>
    <col min="3867" max="3867" width="4.375" style="144" customWidth="1"/>
    <col min="3868" max="3868" width="5.875" style="144" customWidth="1"/>
    <col min="3869" max="3869" width="4.375" style="144" customWidth="1"/>
    <col min="3870" max="3870" width="5.875" style="144" customWidth="1"/>
    <col min="3871" max="3871" width="4.375" style="144" customWidth="1"/>
    <col min="3872" max="3872" width="5.875" style="144" customWidth="1"/>
    <col min="3873" max="3873" width="4.5" style="144" customWidth="1"/>
    <col min="3874" max="3874" width="9.125" style="144" customWidth="1"/>
    <col min="3875" max="4099" width="9" style="144"/>
    <col min="4100" max="4100" width="22.625" style="144" customWidth="1"/>
    <col min="4101" max="4104" width="4.375" style="144" customWidth="1"/>
    <col min="4105" max="4105" width="4.125" style="144" customWidth="1"/>
    <col min="4106" max="4106" width="5.875" style="144" customWidth="1"/>
    <col min="4107" max="4107" width="4.375" style="144" customWidth="1"/>
    <col min="4108" max="4108" width="5.875" style="144" customWidth="1"/>
    <col min="4109" max="4109" width="4.375" style="144" customWidth="1"/>
    <col min="4110" max="4110" width="5.875" style="144" customWidth="1"/>
    <col min="4111" max="4111" width="4.375" style="144" customWidth="1"/>
    <col min="4112" max="4112" width="5.875" style="144" customWidth="1"/>
    <col min="4113" max="4113" width="4.375" style="144" customWidth="1"/>
    <col min="4114" max="4114" width="5.875" style="144" customWidth="1"/>
    <col min="4115" max="4115" width="4.375" style="144" customWidth="1"/>
    <col min="4116" max="4116" width="5.875" style="144" customWidth="1"/>
    <col min="4117" max="4117" width="4.375" style="144" customWidth="1"/>
    <col min="4118" max="4118" width="5.875" style="144" customWidth="1"/>
    <col min="4119" max="4119" width="4.375" style="144" customWidth="1"/>
    <col min="4120" max="4120" width="5.875" style="144" customWidth="1"/>
    <col min="4121" max="4121" width="4.375" style="144" customWidth="1"/>
    <col min="4122" max="4122" width="5.875" style="144" customWidth="1"/>
    <col min="4123" max="4123" width="4.375" style="144" customWidth="1"/>
    <col min="4124" max="4124" width="5.875" style="144" customWidth="1"/>
    <col min="4125" max="4125" width="4.375" style="144" customWidth="1"/>
    <col min="4126" max="4126" width="5.875" style="144" customWidth="1"/>
    <col min="4127" max="4127" width="4.375" style="144" customWidth="1"/>
    <col min="4128" max="4128" width="5.875" style="144" customWidth="1"/>
    <col min="4129" max="4129" width="4.5" style="144" customWidth="1"/>
    <col min="4130" max="4130" width="9.125" style="144" customWidth="1"/>
    <col min="4131" max="4355" width="9" style="144"/>
    <col min="4356" max="4356" width="22.625" style="144" customWidth="1"/>
    <col min="4357" max="4360" width="4.375" style="144" customWidth="1"/>
    <col min="4361" max="4361" width="4.125" style="144" customWidth="1"/>
    <col min="4362" max="4362" width="5.875" style="144" customWidth="1"/>
    <col min="4363" max="4363" width="4.375" style="144" customWidth="1"/>
    <col min="4364" max="4364" width="5.875" style="144" customWidth="1"/>
    <col min="4365" max="4365" width="4.375" style="144" customWidth="1"/>
    <col min="4366" max="4366" width="5.875" style="144" customWidth="1"/>
    <col min="4367" max="4367" width="4.375" style="144" customWidth="1"/>
    <col min="4368" max="4368" width="5.875" style="144" customWidth="1"/>
    <col min="4369" max="4369" width="4.375" style="144" customWidth="1"/>
    <col min="4370" max="4370" width="5.875" style="144" customWidth="1"/>
    <col min="4371" max="4371" width="4.375" style="144" customWidth="1"/>
    <col min="4372" max="4372" width="5.875" style="144" customWidth="1"/>
    <col min="4373" max="4373" width="4.375" style="144" customWidth="1"/>
    <col min="4374" max="4374" width="5.875" style="144" customWidth="1"/>
    <col min="4375" max="4375" width="4.375" style="144" customWidth="1"/>
    <col min="4376" max="4376" width="5.875" style="144" customWidth="1"/>
    <col min="4377" max="4377" width="4.375" style="144" customWidth="1"/>
    <col min="4378" max="4378" width="5.875" style="144" customWidth="1"/>
    <col min="4379" max="4379" width="4.375" style="144" customWidth="1"/>
    <col min="4380" max="4380" width="5.875" style="144" customWidth="1"/>
    <col min="4381" max="4381" width="4.375" style="144" customWidth="1"/>
    <col min="4382" max="4382" width="5.875" style="144" customWidth="1"/>
    <col min="4383" max="4383" width="4.375" style="144" customWidth="1"/>
    <col min="4384" max="4384" width="5.875" style="144" customWidth="1"/>
    <col min="4385" max="4385" width="4.5" style="144" customWidth="1"/>
    <col min="4386" max="4386" width="9.125" style="144" customWidth="1"/>
    <col min="4387" max="4611" width="9" style="144"/>
    <col min="4612" max="4612" width="22.625" style="144" customWidth="1"/>
    <col min="4613" max="4616" width="4.375" style="144" customWidth="1"/>
    <col min="4617" max="4617" width="4.125" style="144" customWidth="1"/>
    <col min="4618" max="4618" width="5.875" style="144" customWidth="1"/>
    <col min="4619" max="4619" width="4.375" style="144" customWidth="1"/>
    <col min="4620" max="4620" width="5.875" style="144" customWidth="1"/>
    <col min="4621" max="4621" width="4.375" style="144" customWidth="1"/>
    <col min="4622" max="4622" width="5.875" style="144" customWidth="1"/>
    <col min="4623" max="4623" width="4.375" style="144" customWidth="1"/>
    <col min="4624" max="4624" width="5.875" style="144" customWidth="1"/>
    <col min="4625" max="4625" width="4.375" style="144" customWidth="1"/>
    <col min="4626" max="4626" width="5.875" style="144" customWidth="1"/>
    <col min="4627" max="4627" width="4.375" style="144" customWidth="1"/>
    <col min="4628" max="4628" width="5.875" style="144" customWidth="1"/>
    <col min="4629" max="4629" width="4.375" style="144" customWidth="1"/>
    <col min="4630" max="4630" width="5.875" style="144" customWidth="1"/>
    <col min="4631" max="4631" width="4.375" style="144" customWidth="1"/>
    <col min="4632" max="4632" width="5.875" style="144" customWidth="1"/>
    <col min="4633" max="4633" width="4.375" style="144" customWidth="1"/>
    <col min="4634" max="4634" width="5.875" style="144" customWidth="1"/>
    <col min="4635" max="4635" width="4.375" style="144" customWidth="1"/>
    <col min="4636" max="4636" width="5.875" style="144" customWidth="1"/>
    <col min="4637" max="4637" width="4.375" style="144" customWidth="1"/>
    <col min="4638" max="4638" width="5.875" style="144" customWidth="1"/>
    <col min="4639" max="4639" width="4.375" style="144" customWidth="1"/>
    <col min="4640" max="4640" width="5.875" style="144" customWidth="1"/>
    <col min="4641" max="4641" width="4.5" style="144" customWidth="1"/>
    <col min="4642" max="4642" width="9.125" style="144" customWidth="1"/>
    <col min="4643" max="4867" width="9" style="144"/>
    <col min="4868" max="4868" width="22.625" style="144" customWidth="1"/>
    <col min="4869" max="4872" width="4.375" style="144" customWidth="1"/>
    <col min="4873" max="4873" width="4.125" style="144" customWidth="1"/>
    <col min="4874" max="4874" width="5.875" style="144" customWidth="1"/>
    <col min="4875" max="4875" width="4.375" style="144" customWidth="1"/>
    <col min="4876" max="4876" width="5.875" style="144" customWidth="1"/>
    <col min="4877" max="4877" width="4.375" style="144" customWidth="1"/>
    <col min="4878" max="4878" width="5.875" style="144" customWidth="1"/>
    <col min="4879" max="4879" width="4.375" style="144" customWidth="1"/>
    <col min="4880" max="4880" width="5.875" style="144" customWidth="1"/>
    <col min="4881" max="4881" width="4.375" style="144" customWidth="1"/>
    <col min="4882" max="4882" width="5.875" style="144" customWidth="1"/>
    <col min="4883" max="4883" width="4.375" style="144" customWidth="1"/>
    <col min="4884" max="4884" width="5.875" style="144" customWidth="1"/>
    <col min="4885" max="4885" width="4.375" style="144" customWidth="1"/>
    <col min="4886" max="4886" width="5.875" style="144" customWidth="1"/>
    <col min="4887" max="4887" width="4.375" style="144" customWidth="1"/>
    <col min="4888" max="4888" width="5.875" style="144" customWidth="1"/>
    <col min="4889" max="4889" width="4.375" style="144" customWidth="1"/>
    <col min="4890" max="4890" width="5.875" style="144" customWidth="1"/>
    <col min="4891" max="4891" width="4.375" style="144" customWidth="1"/>
    <col min="4892" max="4892" width="5.875" style="144" customWidth="1"/>
    <col min="4893" max="4893" width="4.375" style="144" customWidth="1"/>
    <col min="4894" max="4894" width="5.875" style="144" customWidth="1"/>
    <col min="4895" max="4895" width="4.375" style="144" customWidth="1"/>
    <col min="4896" max="4896" width="5.875" style="144" customWidth="1"/>
    <col min="4897" max="4897" width="4.5" style="144" customWidth="1"/>
    <col min="4898" max="4898" width="9.125" style="144" customWidth="1"/>
    <col min="4899" max="5123" width="9" style="144"/>
    <col min="5124" max="5124" width="22.625" style="144" customWidth="1"/>
    <col min="5125" max="5128" width="4.375" style="144" customWidth="1"/>
    <col min="5129" max="5129" width="4.125" style="144" customWidth="1"/>
    <col min="5130" max="5130" width="5.875" style="144" customWidth="1"/>
    <col min="5131" max="5131" width="4.375" style="144" customWidth="1"/>
    <col min="5132" max="5132" width="5.875" style="144" customWidth="1"/>
    <col min="5133" max="5133" width="4.375" style="144" customWidth="1"/>
    <col min="5134" max="5134" width="5.875" style="144" customWidth="1"/>
    <col min="5135" max="5135" width="4.375" style="144" customWidth="1"/>
    <col min="5136" max="5136" width="5.875" style="144" customWidth="1"/>
    <col min="5137" max="5137" width="4.375" style="144" customWidth="1"/>
    <col min="5138" max="5138" width="5.875" style="144" customWidth="1"/>
    <col min="5139" max="5139" width="4.375" style="144" customWidth="1"/>
    <col min="5140" max="5140" width="5.875" style="144" customWidth="1"/>
    <col min="5141" max="5141" width="4.375" style="144" customWidth="1"/>
    <col min="5142" max="5142" width="5.875" style="144" customWidth="1"/>
    <col min="5143" max="5143" width="4.375" style="144" customWidth="1"/>
    <col min="5144" max="5144" width="5.875" style="144" customWidth="1"/>
    <col min="5145" max="5145" width="4.375" style="144" customWidth="1"/>
    <col min="5146" max="5146" width="5.875" style="144" customWidth="1"/>
    <col min="5147" max="5147" width="4.375" style="144" customWidth="1"/>
    <col min="5148" max="5148" width="5.875" style="144" customWidth="1"/>
    <col min="5149" max="5149" width="4.375" style="144" customWidth="1"/>
    <col min="5150" max="5150" width="5.875" style="144" customWidth="1"/>
    <col min="5151" max="5151" width="4.375" style="144" customWidth="1"/>
    <col min="5152" max="5152" width="5.875" style="144" customWidth="1"/>
    <col min="5153" max="5153" width="4.5" style="144" customWidth="1"/>
    <col min="5154" max="5154" width="9.125" style="144" customWidth="1"/>
    <col min="5155" max="5379" width="9" style="144"/>
    <col min="5380" max="5380" width="22.625" style="144" customWidth="1"/>
    <col min="5381" max="5384" width="4.375" style="144" customWidth="1"/>
    <col min="5385" max="5385" width="4.125" style="144" customWidth="1"/>
    <col min="5386" max="5386" width="5.875" style="144" customWidth="1"/>
    <col min="5387" max="5387" width="4.375" style="144" customWidth="1"/>
    <col min="5388" max="5388" width="5.875" style="144" customWidth="1"/>
    <col min="5389" max="5389" width="4.375" style="144" customWidth="1"/>
    <col min="5390" max="5390" width="5.875" style="144" customWidth="1"/>
    <col min="5391" max="5391" width="4.375" style="144" customWidth="1"/>
    <col min="5392" max="5392" width="5.875" style="144" customWidth="1"/>
    <col min="5393" max="5393" width="4.375" style="144" customWidth="1"/>
    <col min="5394" max="5394" width="5.875" style="144" customWidth="1"/>
    <col min="5395" max="5395" width="4.375" style="144" customWidth="1"/>
    <col min="5396" max="5396" width="5.875" style="144" customWidth="1"/>
    <col min="5397" max="5397" width="4.375" style="144" customWidth="1"/>
    <col min="5398" max="5398" width="5.875" style="144" customWidth="1"/>
    <col min="5399" max="5399" width="4.375" style="144" customWidth="1"/>
    <col min="5400" max="5400" width="5.875" style="144" customWidth="1"/>
    <col min="5401" max="5401" width="4.375" style="144" customWidth="1"/>
    <col min="5402" max="5402" width="5.875" style="144" customWidth="1"/>
    <col min="5403" max="5403" width="4.375" style="144" customWidth="1"/>
    <col min="5404" max="5404" width="5.875" style="144" customWidth="1"/>
    <col min="5405" max="5405" width="4.375" style="144" customWidth="1"/>
    <col min="5406" max="5406" width="5.875" style="144" customWidth="1"/>
    <col min="5407" max="5407" width="4.375" style="144" customWidth="1"/>
    <col min="5408" max="5408" width="5.875" style="144" customWidth="1"/>
    <col min="5409" max="5409" width="4.5" style="144" customWidth="1"/>
    <col min="5410" max="5410" width="9.125" style="144" customWidth="1"/>
    <col min="5411" max="5635" width="9" style="144"/>
    <col min="5636" max="5636" width="22.625" style="144" customWidth="1"/>
    <col min="5637" max="5640" width="4.375" style="144" customWidth="1"/>
    <col min="5641" max="5641" width="4.125" style="144" customWidth="1"/>
    <col min="5642" max="5642" width="5.875" style="144" customWidth="1"/>
    <col min="5643" max="5643" width="4.375" style="144" customWidth="1"/>
    <col min="5644" max="5644" width="5.875" style="144" customWidth="1"/>
    <col min="5645" max="5645" width="4.375" style="144" customWidth="1"/>
    <col min="5646" max="5646" width="5.875" style="144" customWidth="1"/>
    <col min="5647" max="5647" width="4.375" style="144" customWidth="1"/>
    <col min="5648" max="5648" width="5.875" style="144" customWidth="1"/>
    <col min="5649" max="5649" width="4.375" style="144" customWidth="1"/>
    <col min="5650" max="5650" width="5.875" style="144" customWidth="1"/>
    <col min="5651" max="5651" width="4.375" style="144" customWidth="1"/>
    <col min="5652" max="5652" width="5.875" style="144" customWidth="1"/>
    <col min="5653" max="5653" width="4.375" style="144" customWidth="1"/>
    <col min="5654" max="5654" width="5.875" style="144" customWidth="1"/>
    <col min="5655" max="5655" width="4.375" style="144" customWidth="1"/>
    <col min="5656" max="5656" width="5.875" style="144" customWidth="1"/>
    <col min="5657" max="5657" width="4.375" style="144" customWidth="1"/>
    <col min="5658" max="5658" width="5.875" style="144" customWidth="1"/>
    <col min="5659" max="5659" width="4.375" style="144" customWidth="1"/>
    <col min="5660" max="5660" width="5.875" style="144" customWidth="1"/>
    <col min="5661" max="5661" width="4.375" style="144" customWidth="1"/>
    <col min="5662" max="5662" width="5.875" style="144" customWidth="1"/>
    <col min="5663" max="5663" width="4.375" style="144" customWidth="1"/>
    <col min="5664" max="5664" width="5.875" style="144" customWidth="1"/>
    <col min="5665" max="5665" width="4.5" style="144" customWidth="1"/>
    <col min="5666" max="5666" width="9.125" style="144" customWidth="1"/>
    <col min="5667" max="5891" width="9" style="144"/>
    <col min="5892" max="5892" width="22.625" style="144" customWidth="1"/>
    <col min="5893" max="5896" width="4.375" style="144" customWidth="1"/>
    <col min="5897" max="5897" width="4.125" style="144" customWidth="1"/>
    <col min="5898" max="5898" width="5.875" style="144" customWidth="1"/>
    <col min="5899" max="5899" width="4.375" style="144" customWidth="1"/>
    <col min="5900" max="5900" width="5.875" style="144" customWidth="1"/>
    <col min="5901" max="5901" width="4.375" style="144" customWidth="1"/>
    <col min="5902" max="5902" width="5.875" style="144" customWidth="1"/>
    <col min="5903" max="5903" width="4.375" style="144" customWidth="1"/>
    <col min="5904" max="5904" width="5.875" style="144" customWidth="1"/>
    <col min="5905" max="5905" width="4.375" style="144" customWidth="1"/>
    <col min="5906" max="5906" width="5.875" style="144" customWidth="1"/>
    <col min="5907" max="5907" width="4.375" style="144" customWidth="1"/>
    <col min="5908" max="5908" width="5.875" style="144" customWidth="1"/>
    <col min="5909" max="5909" width="4.375" style="144" customWidth="1"/>
    <col min="5910" max="5910" width="5.875" style="144" customWidth="1"/>
    <col min="5911" max="5911" width="4.375" style="144" customWidth="1"/>
    <col min="5912" max="5912" width="5.875" style="144" customWidth="1"/>
    <col min="5913" max="5913" width="4.375" style="144" customWidth="1"/>
    <col min="5914" max="5914" width="5.875" style="144" customWidth="1"/>
    <col min="5915" max="5915" width="4.375" style="144" customWidth="1"/>
    <col min="5916" max="5916" width="5.875" style="144" customWidth="1"/>
    <col min="5917" max="5917" width="4.375" style="144" customWidth="1"/>
    <col min="5918" max="5918" width="5.875" style="144" customWidth="1"/>
    <col min="5919" max="5919" width="4.375" style="144" customWidth="1"/>
    <col min="5920" max="5920" width="5.875" style="144" customWidth="1"/>
    <col min="5921" max="5921" width="4.5" style="144" customWidth="1"/>
    <col min="5922" max="5922" width="9.125" style="144" customWidth="1"/>
    <col min="5923" max="6147" width="9" style="144"/>
    <col min="6148" max="6148" width="22.625" style="144" customWidth="1"/>
    <col min="6149" max="6152" width="4.375" style="144" customWidth="1"/>
    <col min="6153" max="6153" width="4.125" style="144" customWidth="1"/>
    <col min="6154" max="6154" width="5.875" style="144" customWidth="1"/>
    <col min="6155" max="6155" width="4.375" style="144" customWidth="1"/>
    <col min="6156" max="6156" width="5.875" style="144" customWidth="1"/>
    <col min="6157" max="6157" width="4.375" style="144" customWidth="1"/>
    <col min="6158" max="6158" width="5.875" style="144" customWidth="1"/>
    <col min="6159" max="6159" width="4.375" style="144" customWidth="1"/>
    <col min="6160" max="6160" width="5.875" style="144" customWidth="1"/>
    <col min="6161" max="6161" width="4.375" style="144" customWidth="1"/>
    <col min="6162" max="6162" width="5.875" style="144" customWidth="1"/>
    <col min="6163" max="6163" width="4.375" style="144" customWidth="1"/>
    <col min="6164" max="6164" width="5.875" style="144" customWidth="1"/>
    <col min="6165" max="6165" width="4.375" style="144" customWidth="1"/>
    <col min="6166" max="6166" width="5.875" style="144" customWidth="1"/>
    <col min="6167" max="6167" width="4.375" style="144" customWidth="1"/>
    <col min="6168" max="6168" width="5.875" style="144" customWidth="1"/>
    <col min="6169" max="6169" width="4.375" style="144" customWidth="1"/>
    <col min="6170" max="6170" width="5.875" style="144" customWidth="1"/>
    <col min="6171" max="6171" width="4.375" style="144" customWidth="1"/>
    <col min="6172" max="6172" width="5.875" style="144" customWidth="1"/>
    <col min="6173" max="6173" width="4.375" style="144" customWidth="1"/>
    <col min="6174" max="6174" width="5.875" style="144" customWidth="1"/>
    <col min="6175" max="6175" width="4.375" style="144" customWidth="1"/>
    <col min="6176" max="6176" width="5.875" style="144" customWidth="1"/>
    <col min="6177" max="6177" width="4.5" style="144" customWidth="1"/>
    <col min="6178" max="6178" width="9.125" style="144" customWidth="1"/>
    <col min="6179" max="6403" width="9" style="144"/>
    <col min="6404" max="6404" width="22.625" style="144" customWidth="1"/>
    <col min="6405" max="6408" width="4.375" style="144" customWidth="1"/>
    <col min="6409" max="6409" width="4.125" style="144" customWidth="1"/>
    <col min="6410" max="6410" width="5.875" style="144" customWidth="1"/>
    <col min="6411" max="6411" width="4.375" style="144" customWidth="1"/>
    <col min="6412" max="6412" width="5.875" style="144" customWidth="1"/>
    <col min="6413" max="6413" width="4.375" style="144" customWidth="1"/>
    <col min="6414" max="6414" width="5.875" style="144" customWidth="1"/>
    <col min="6415" max="6415" width="4.375" style="144" customWidth="1"/>
    <col min="6416" max="6416" width="5.875" style="144" customWidth="1"/>
    <col min="6417" max="6417" width="4.375" style="144" customWidth="1"/>
    <col min="6418" max="6418" width="5.875" style="144" customWidth="1"/>
    <col min="6419" max="6419" width="4.375" style="144" customWidth="1"/>
    <col min="6420" max="6420" width="5.875" style="144" customWidth="1"/>
    <col min="6421" max="6421" width="4.375" style="144" customWidth="1"/>
    <col min="6422" max="6422" width="5.875" style="144" customWidth="1"/>
    <col min="6423" max="6423" width="4.375" style="144" customWidth="1"/>
    <col min="6424" max="6424" width="5.875" style="144" customWidth="1"/>
    <col min="6425" max="6425" width="4.375" style="144" customWidth="1"/>
    <col min="6426" max="6426" width="5.875" style="144" customWidth="1"/>
    <col min="6427" max="6427" width="4.375" style="144" customWidth="1"/>
    <col min="6428" max="6428" width="5.875" style="144" customWidth="1"/>
    <col min="6429" max="6429" width="4.375" style="144" customWidth="1"/>
    <col min="6430" max="6430" width="5.875" style="144" customWidth="1"/>
    <col min="6431" max="6431" width="4.375" style="144" customWidth="1"/>
    <col min="6432" max="6432" width="5.875" style="144" customWidth="1"/>
    <col min="6433" max="6433" width="4.5" style="144" customWidth="1"/>
    <col min="6434" max="6434" width="9.125" style="144" customWidth="1"/>
    <col min="6435" max="6659" width="9" style="144"/>
    <col min="6660" max="6660" width="22.625" style="144" customWidth="1"/>
    <col min="6661" max="6664" width="4.375" style="144" customWidth="1"/>
    <col min="6665" max="6665" width="4.125" style="144" customWidth="1"/>
    <col min="6666" max="6666" width="5.875" style="144" customWidth="1"/>
    <col min="6667" max="6667" width="4.375" style="144" customWidth="1"/>
    <col min="6668" max="6668" width="5.875" style="144" customWidth="1"/>
    <col min="6669" max="6669" width="4.375" style="144" customWidth="1"/>
    <col min="6670" max="6670" width="5.875" style="144" customWidth="1"/>
    <col min="6671" max="6671" width="4.375" style="144" customWidth="1"/>
    <col min="6672" max="6672" width="5.875" style="144" customWidth="1"/>
    <col min="6673" max="6673" width="4.375" style="144" customWidth="1"/>
    <col min="6674" max="6674" width="5.875" style="144" customWidth="1"/>
    <col min="6675" max="6675" width="4.375" style="144" customWidth="1"/>
    <col min="6676" max="6676" width="5.875" style="144" customWidth="1"/>
    <col min="6677" max="6677" width="4.375" style="144" customWidth="1"/>
    <col min="6678" max="6678" width="5.875" style="144" customWidth="1"/>
    <col min="6679" max="6679" width="4.375" style="144" customWidth="1"/>
    <col min="6680" max="6680" width="5.875" style="144" customWidth="1"/>
    <col min="6681" max="6681" width="4.375" style="144" customWidth="1"/>
    <col min="6682" max="6682" width="5.875" style="144" customWidth="1"/>
    <col min="6683" max="6683" width="4.375" style="144" customWidth="1"/>
    <col min="6684" max="6684" width="5.875" style="144" customWidth="1"/>
    <col min="6685" max="6685" width="4.375" style="144" customWidth="1"/>
    <col min="6686" max="6686" width="5.875" style="144" customWidth="1"/>
    <col min="6687" max="6687" width="4.375" style="144" customWidth="1"/>
    <col min="6688" max="6688" width="5.875" style="144" customWidth="1"/>
    <col min="6689" max="6689" width="4.5" style="144" customWidth="1"/>
    <col min="6690" max="6690" width="9.125" style="144" customWidth="1"/>
    <col min="6691" max="6915" width="9" style="144"/>
    <col min="6916" max="6916" width="22.625" style="144" customWidth="1"/>
    <col min="6917" max="6920" width="4.375" style="144" customWidth="1"/>
    <col min="6921" max="6921" width="4.125" style="144" customWidth="1"/>
    <col min="6922" max="6922" width="5.875" style="144" customWidth="1"/>
    <col min="6923" max="6923" width="4.375" style="144" customWidth="1"/>
    <col min="6924" max="6924" width="5.875" style="144" customWidth="1"/>
    <col min="6925" max="6925" width="4.375" style="144" customWidth="1"/>
    <col min="6926" max="6926" width="5.875" style="144" customWidth="1"/>
    <col min="6927" max="6927" width="4.375" style="144" customWidth="1"/>
    <col min="6928" max="6928" width="5.875" style="144" customWidth="1"/>
    <col min="6929" max="6929" width="4.375" style="144" customWidth="1"/>
    <col min="6930" max="6930" width="5.875" style="144" customWidth="1"/>
    <col min="6931" max="6931" width="4.375" style="144" customWidth="1"/>
    <col min="6932" max="6932" width="5.875" style="144" customWidth="1"/>
    <col min="6933" max="6933" width="4.375" style="144" customWidth="1"/>
    <col min="6934" max="6934" width="5.875" style="144" customWidth="1"/>
    <col min="6935" max="6935" width="4.375" style="144" customWidth="1"/>
    <col min="6936" max="6936" width="5.875" style="144" customWidth="1"/>
    <col min="6937" max="6937" width="4.375" style="144" customWidth="1"/>
    <col min="6938" max="6938" width="5.875" style="144" customWidth="1"/>
    <col min="6939" max="6939" width="4.375" style="144" customWidth="1"/>
    <col min="6940" max="6940" width="5.875" style="144" customWidth="1"/>
    <col min="6941" max="6941" width="4.375" style="144" customWidth="1"/>
    <col min="6942" max="6942" width="5.875" style="144" customWidth="1"/>
    <col min="6943" max="6943" width="4.375" style="144" customWidth="1"/>
    <col min="6944" max="6944" width="5.875" style="144" customWidth="1"/>
    <col min="6945" max="6945" width="4.5" style="144" customWidth="1"/>
    <col min="6946" max="6946" width="9.125" style="144" customWidth="1"/>
    <col min="6947" max="7171" width="9" style="144"/>
    <col min="7172" max="7172" width="22.625" style="144" customWidth="1"/>
    <col min="7173" max="7176" width="4.375" style="144" customWidth="1"/>
    <col min="7177" max="7177" width="4.125" style="144" customWidth="1"/>
    <col min="7178" max="7178" width="5.875" style="144" customWidth="1"/>
    <col min="7179" max="7179" width="4.375" style="144" customWidth="1"/>
    <col min="7180" max="7180" width="5.875" style="144" customWidth="1"/>
    <col min="7181" max="7181" width="4.375" style="144" customWidth="1"/>
    <col min="7182" max="7182" width="5.875" style="144" customWidth="1"/>
    <col min="7183" max="7183" width="4.375" style="144" customWidth="1"/>
    <col min="7184" max="7184" width="5.875" style="144" customWidth="1"/>
    <col min="7185" max="7185" width="4.375" style="144" customWidth="1"/>
    <col min="7186" max="7186" width="5.875" style="144" customWidth="1"/>
    <col min="7187" max="7187" width="4.375" style="144" customWidth="1"/>
    <col min="7188" max="7188" width="5.875" style="144" customWidth="1"/>
    <col min="7189" max="7189" width="4.375" style="144" customWidth="1"/>
    <col min="7190" max="7190" width="5.875" style="144" customWidth="1"/>
    <col min="7191" max="7191" width="4.375" style="144" customWidth="1"/>
    <col min="7192" max="7192" width="5.875" style="144" customWidth="1"/>
    <col min="7193" max="7193" width="4.375" style="144" customWidth="1"/>
    <col min="7194" max="7194" width="5.875" style="144" customWidth="1"/>
    <col min="7195" max="7195" width="4.375" style="144" customWidth="1"/>
    <col min="7196" max="7196" width="5.875" style="144" customWidth="1"/>
    <col min="7197" max="7197" width="4.375" style="144" customWidth="1"/>
    <col min="7198" max="7198" width="5.875" style="144" customWidth="1"/>
    <col min="7199" max="7199" width="4.375" style="144" customWidth="1"/>
    <col min="7200" max="7200" width="5.875" style="144" customWidth="1"/>
    <col min="7201" max="7201" width="4.5" style="144" customWidth="1"/>
    <col min="7202" max="7202" width="9.125" style="144" customWidth="1"/>
    <col min="7203" max="7427" width="9" style="144"/>
    <col min="7428" max="7428" width="22.625" style="144" customWidth="1"/>
    <col min="7429" max="7432" width="4.375" style="144" customWidth="1"/>
    <col min="7433" max="7433" width="4.125" style="144" customWidth="1"/>
    <col min="7434" max="7434" width="5.875" style="144" customWidth="1"/>
    <col min="7435" max="7435" width="4.375" style="144" customWidth="1"/>
    <col min="7436" max="7436" width="5.875" style="144" customWidth="1"/>
    <col min="7437" max="7437" width="4.375" style="144" customWidth="1"/>
    <col min="7438" max="7438" width="5.875" style="144" customWidth="1"/>
    <col min="7439" max="7439" width="4.375" style="144" customWidth="1"/>
    <col min="7440" max="7440" width="5.875" style="144" customWidth="1"/>
    <col min="7441" max="7441" width="4.375" style="144" customWidth="1"/>
    <col min="7442" max="7442" width="5.875" style="144" customWidth="1"/>
    <col min="7443" max="7443" width="4.375" style="144" customWidth="1"/>
    <col min="7444" max="7444" width="5.875" style="144" customWidth="1"/>
    <col min="7445" max="7445" width="4.375" style="144" customWidth="1"/>
    <col min="7446" max="7446" width="5.875" style="144" customWidth="1"/>
    <col min="7447" max="7447" width="4.375" style="144" customWidth="1"/>
    <col min="7448" max="7448" width="5.875" style="144" customWidth="1"/>
    <col min="7449" max="7449" width="4.375" style="144" customWidth="1"/>
    <col min="7450" max="7450" width="5.875" style="144" customWidth="1"/>
    <col min="7451" max="7451" width="4.375" style="144" customWidth="1"/>
    <col min="7452" max="7452" width="5.875" style="144" customWidth="1"/>
    <col min="7453" max="7453" width="4.375" style="144" customWidth="1"/>
    <col min="7454" max="7454" width="5.875" style="144" customWidth="1"/>
    <col min="7455" max="7455" width="4.375" style="144" customWidth="1"/>
    <col min="7456" max="7456" width="5.875" style="144" customWidth="1"/>
    <col min="7457" max="7457" width="4.5" style="144" customWidth="1"/>
    <col min="7458" max="7458" width="9.125" style="144" customWidth="1"/>
    <col min="7459" max="7683" width="9" style="144"/>
    <col min="7684" max="7684" width="22.625" style="144" customWidth="1"/>
    <col min="7685" max="7688" width="4.375" style="144" customWidth="1"/>
    <col min="7689" max="7689" width="4.125" style="144" customWidth="1"/>
    <col min="7690" max="7690" width="5.875" style="144" customWidth="1"/>
    <col min="7691" max="7691" width="4.375" style="144" customWidth="1"/>
    <col min="7692" max="7692" width="5.875" style="144" customWidth="1"/>
    <col min="7693" max="7693" width="4.375" style="144" customWidth="1"/>
    <col min="7694" max="7694" width="5.875" style="144" customWidth="1"/>
    <col min="7695" max="7695" width="4.375" style="144" customWidth="1"/>
    <col min="7696" max="7696" width="5.875" style="144" customWidth="1"/>
    <col min="7697" max="7697" width="4.375" style="144" customWidth="1"/>
    <col min="7698" max="7698" width="5.875" style="144" customWidth="1"/>
    <col min="7699" max="7699" width="4.375" style="144" customWidth="1"/>
    <col min="7700" max="7700" width="5.875" style="144" customWidth="1"/>
    <col min="7701" max="7701" width="4.375" style="144" customWidth="1"/>
    <col min="7702" max="7702" width="5.875" style="144" customWidth="1"/>
    <col min="7703" max="7703" width="4.375" style="144" customWidth="1"/>
    <col min="7704" max="7704" width="5.875" style="144" customWidth="1"/>
    <col min="7705" max="7705" width="4.375" style="144" customWidth="1"/>
    <col min="7706" max="7706" width="5.875" style="144" customWidth="1"/>
    <col min="7707" max="7707" width="4.375" style="144" customWidth="1"/>
    <col min="7708" max="7708" width="5.875" style="144" customWidth="1"/>
    <col min="7709" max="7709" width="4.375" style="144" customWidth="1"/>
    <col min="7710" max="7710" width="5.875" style="144" customWidth="1"/>
    <col min="7711" max="7711" width="4.375" style="144" customWidth="1"/>
    <col min="7712" max="7712" width="5.875" style="144" customWidth="1"/>
    <col min="7713" max="7713" width="4.5" style="144" customWidth="1"/>
    <col min="7714" max="7714" width="9.125" style="144" customWidth="1"/>
    <col min="7715" max="7939" width="9" style="144"/>
    <col min="7940" max="7940" width="22.625" style="144" customWidth="1"/>
    <col min="7941" max="7944" width="4.375" style="144" customWidth="1"/>
    <col min="7945" max="7945" width="4.125" style="144" customWidth="1"/>
    <col min="7946" max="7946" width="5.875" style="144" customWidth="1"/>
    <col min="7947" max="7947" width="4.375" style="144" customWidth="1"/>
    <col min="7948" max="7948" width="5.875" style="144" customWidth="1"/>
    <col min="7949" max="7949" width="4.375" style="144" customWidth="1"/>
    <col min="7950" max="7950" width="5.875" style="144" customWidth="1"/>
    <col min="7951" max="7951" width="4.375" style="144" customWidth="1"/>
    <col min="7952" max="7952" width="5.875" style="144" customWidth="1"/>
    <col min="7953" max="7953" width="4.375" style="144" customWidth="1"/>
    <col min="7954" max="7954" width="5.875" style="144" customWidth="1"/>
    <col min="7955" max="7955" width="4.375" style="144" customWidth="1"/>
    <col min="7956" max="7956" width="5.875" style="144" customWidth="1"/>
    <col min="7957" max="7957" width="4.375" style="144" customWidth="1"/>
    <col min="7958" max="7958" width="5.875" style="144" customWidth="1"/>
    <col min="7959" max="7959" width="4.375" style="144" customWidth="1"/>
    <col min="7960" max="7960" width="5.875" style="144" customWidth="1"/>
    <col min="7961" max="7961" width="4.375" style="144" customWidth="1"/>
    <col min="7962" max="7962" width="5.875" style="144" customWidth="1"/>
    <col min="7963" max="7963" width="4.375" style="144" customWidth="1"/>
    <col min="7964" max="7964" width="5.875" style="144" customWidth="1"/>
    <col min="7965" max="7965" width="4.375" style="144" customWidth="1"/>
    <col min="7966" max="7966" width="5.875" style="144" customWidth="1"/>
    <col min="7967" max="7967" width="4.375" style="144" customWidth="1"/>
    <col min="7968" max="7968" width="5.875" style="144" customWidth="1"/>
    <col min="7969" max="7969" width="4.5" style="144" customWidth="1"/>
    <col min="7970" max="7970" width="9.125" style="144" customWidth="1"/>
    <col min="7971" max="8195" width="9" style="144"/>
    <col min="8196" max="8196" width="22.625" style="144" customWidth="1"/>
    <col min="8197" max="8200" width="4.375" style="144" customWidth="1"/>
    <col min="8201" max="8201" width="4.125" style="144" customWidth="1"/>
    <col min="8202" max="8202" width="5.875" style="144" customWidth="1"/>
    <col min="8203" max="8203" width="4.375" style="144" customWidth="1"/>
    <col min="8204" max="8204" width="5.875" style="144" customWidth="1"/>
    <col min="8205" max="8205" width="4.375" style="144" customWidth="1"/>
    <col min="8206" max="8206" width="5.875" style="144" customWidth="1"/>
    <col min="8207" max="8207" width="4.375" style="144" customWidth="1"/>
    <col min="8208" max="8208" width="5.875" style="144" customWidth="1"/>
    <col min="8209" max="8209" width="4.375" style="144" customWidth="1"/>
    <col min="8210" max="8210" width="5.875" style="144" customWidth="1"/>
    <col min="8211" max="8211" width="4.375" style="144" customWidth="1"/>
    <col min="8212" max="8212" width="5.875" style="144" customWidth="1"/>
    <col min="8213" max="8213" width="4.375" style="144" customWidth="1"/>
    <col min="8214" max="8214" width="5.875" style="144" customWidth="1"/>
    <col min="8215" max="8215" width="4.375" style="144" customWidth="1"/>
    <col min="8216" max="8216" width="5.875" style="144" customWidth="1"/>
    <col min="8217" max="8217" width="4.375" style="144" customWidth="1"/>
    <col min="8218" max="8218" width="5.875" style="144" customWidth="1"/>
    <col min="8219" max="8219" width="4.375" style="144" customWidth="1"/>
    <col min="8220" max="8220" width="5.875" style="144" customWidth="1"/>
    <col min="8221" max="8221" width="4.375" style="144" customWidth="1"/>
    <col min="8222" max="8222" width="5.875" style="144" customWidth="1"/>
    <col min="8223" max="8223" width="4.375" style="144" customWidth="1"/>
    <col min="8224" max="8224" width="5.875" style="144" customWidth="1"/>
    <col min="8225" max="8225" width="4.5" style="144" customWidth="1"/>
    <col min="8226" max="8226" width="9.125" style="144" customWidth="1"/>
    <col min="8227" max="8451" width="9" style="144"/>
    <col min="8452" max="8452" width="22.625" style="144" customWidth="1"/>
    <col min="8453" max="8456" width="4.375" style="144" customWidth="1"/>
    <col min="8457" max="8457" width="4.125" style="144" customWidth="1"/>
    <col min="8458" max="8458" width="5.875" style="144" customWidth="1"/>
    <col min="8459" max="8459" width="4.375" style="144" customWidth="1"/>
    <col min="8460" max="8460" width="5.875" style="144" customWidth="1"/>
    <col min="8461" max="8461" width="4.375" style="144" customWidth="1"/>
    <col min="8462" max="8462" width="5.875" style="144" customWidth="1"/>
    <col min="8463" max="8463" width="4.375" style="144" customWidth="1"/>
    <col min="8464" max="8464" width="5.875" style="144" customWidth="1"/>
    <col min="8465" max="8465" width="4.375" style="144" customWidth="1"/>
    <col min="8466" max="8466" width="5.875" style="144" customWidth="1"/>
    <col min="8467" max="8467" width="4.375" style="144" customWidth="1"/>
    <col min="8468" max="8468" width="5.875" style="144" customWidth="1"/>
    <col min="8469" max="8469" width="4.375" style="144" customWidth="1"/>
    <col min="8470" max="8470" width="5.875" style="144" customWidth="1"/>
    <col min="8471" max="8471" width="4.375" style="144" customWidth="1"/>
    <col min="8472" max="8472" width="5.875" style="144" customWidth="1"/>
    <col min="8473" max="8473" width="4.375" style="144" customWidth="1"/>
    <col min="8474" max="8474" width="5.875" style="144" customWidth="1"/>
    <col min="8475" max="8475" width="4.375" style="144" customWidth="1"/>
    <col min="8476" max="8476" width="5.875" style="144" customWidth="1"/>
    <col min="8477" max="8477" width="4.375" style="144" customWidth="1"/>
    <col min="8478" max="8478" width="5.875" style="144" customWidth="1"/>
    <col min="8479" max="8479" width="4.375" style="144" customWidth="1"/>
    <col min="8480" max="8480" width="5.875" style="144" customWidth="1"/>
    <col min="8481" max="8481" width="4.5" style="144" customWidth="1"/>
    <col min="8482" max="8482" width="9.125" style="144" customWidth="1"/>
    <col min="8483" max="8707" width="9" style="144"/>
    <col min="8708" max="8708" width="22.625" style="144" customWidth="1"/>
    <col min="8709" max="8712" width="4.375" style="144" customWidth="1"/>
    <col min="8713" max="8713" width="4.125" style="144" customWidth="1"/>
    <col min="8714" max="8714" width="5.875" style="144" customWidth="1"/>
    <col min="8715" max="8715" width="4.375" style="144" customWidth="1"/>
    <col min="8716" max="8716" width="5.875" style="144" customWidth="1"/>
    <col min="8717" max="8717" width="4.375" style="144" customWidth="1"/>
    <col min="8718" max="8718" width="5.875" style="144" customWidth="1"/>
    <col min="8719" max="8719" width="4.375" style="144" customWidth="1"/>
    <col min="8720" max="8720" width="5.875" style="144" customWidth="1"/>
    <col min="8721" max="8721" width="4.375" style="144" customWidth="1"/>
    <col min="8722" max="8722" width="5.875" style="144" customWidth="1"/>
    <col min="8723" max="8723" width="4.375" style="144" customWidth="1"/>
    <col min="8724" max="8724" width="5.875" style="144" customWidth="1"/>
    <col min="8725" max="8725" width="4.375" style="144" customWidth="1"/>
    <col min="8726" max="8726" width="5.875" style="144" customWidth="1"/>
    <col min="8727" max="8727" width="4.375" style="144" customWidth="1"/>
    <col min="8728" max="8728" width="5.875" style="144" customWidth="1"/>
    <col min="8729" max="8729" width="4.375" style="144" customWidth="1"/>
    <col min="8730" max="8730" width="5.875" style="144" customWidth="1"/>
    <col min="8731" max="8731" width="4.375" style="144" customWidth="1"/>
    <col min="8732" max="8732" width="5.875" style="144" customWidth="1"/>
    <col min="8733" max="8733" width="4.375" style="144" customWidth="1"/>
    <col min="8734" max="8734" width="5.875" style="144" customWidth="1"/>
    <col min="8735" max="8735" width="4.375" style="144" customWidth="1"/>
    <col min="8736" max="8736" width="5.875" style="144" customWidth="1"/>
    <col min="8737" max="8737" width="4.5" style="144" customWidth="1"/>
    <col min="8738" max="8738" width="9.125" style="144" customWidth="1"/>
    <col min="8739" max="8963" width="9" style="144"/>
    <col min="8964" max="8964" width="22.625" style="144" customWidth="1"/>
    <col min="8965" max="8968" width="4.375" style="144" customWidth="1"/>
    <col min="8969" max="8969" width="4.125" style="144" customWidth="1"/>
    <col min="8970" max="8970" width="5.875" style="144" customWidth="1"/>
    <col min="8971" max="8971" width="4.375" style="144" customWidth="1"/>
    <col min="8972" max="8972" width="5.875" style="144" customWidth="1"/>
    <col min="8973" max="8973" width="4.375" style="144" customWidth="1"/>
    <col min="8974" max="8974" width="5.875" style="144" customWidth="1"/>
    <col min="8975" max="8975" width="4.375" style="144" customWidth="1"/>
    <col min="8976" max="8976" width="5.875" style="144" customWidth="1"/>
    <col min="8977" max="8977" width="4.375" style="144" customWidth="1"/>
    <col min="8978" max="8978" width="5.875" style="144" customWidth="1"/>
    <col min="8979" max="8979" width="4.375" style="144" customWidth="1"/>
    <col min="8980" max="8980" width="5.875" style="144" customWidth="1"/>
    <col min="8981" max="8981" width="4.375" style="144" customWidth="1"/>
    <col min="8982" max="8982" width="5.875" style="144" customWidth="1"/>
    <col min="8983" max="8983" width="4.375" style="144" customWidth="1"/>
    <col min="8984" max="8984" width="5.875" style="144" customWidth="1"/>
    <col min="8985" max="8985" width="4.375" style="144" customWidth="1"/>
    <col min="8986" max="8986" width="5.875" style="144" customWidth="1"/>
    <col min="8987" max="8987" width="4.375" style="144" customWidth="1"/>
    <col min="8988" max="8988" width="5.875" style="144" customWidth="1"/>
    <col min="8989" max="8989" width="4.375" style="144" customWidth="1"/>
    <col min="8990" max="8990" width="5.875" style="144" customWidth="1"/>
    <col min="8991" max="8991" width="4.375" style="144" customWidth="1"/>
    <col min="8992" max="8992" width="5.875" style="144" customWidth="1"/>
    <col min="8993" max="8993" width="4.5" style="144" customWidth="1"/>
    <col min="8994" max="8994" width="9.125" style="144" customWidth="1"/>
    <col min="8995" max="9219" width="9" style="144"/>
    <col min="9220" max="9220" width="22.625" style="144" customWidth="1"/>
    <col min="9221" max="9224" width="4.375" style="144" customWidth="1"/>
    <col min="9225" max="9225" width="4.125" style="144" customWidth="1"/>
    <col min="9226" max="9226" width="5.875" style="144" customWidth="1"/>
    <col min="9227" max="9227" width="4.375" style="144" customWidth="1"/>
    <col min="9228" max="9228" width="5.875" style="144" customWidth="1"/>
    <col min="9229" max="9229" width="4.375" style="144" customWidth="1"/>
    <col min="9230" max="9230" width="5.875" style="144" customWidth="1"/>
    <col min="9231" max="9231" width="4.375" style="144" customWidth="1"/>
    <col min="9232" max="9232" width="5.875" style="144" customWidth="1"/>
    <col min="9233" max="9233" width="4.375" style="144" customWidth="1"/>
    <col min="9234" max="9234" width="5.875" style="144" customWidth="1"/>
    <col min="9235" max="9235" width="4.375" style="144" customWidth="1"/>
    <col min="9236" max="9236" width="5.875" style="144" customWidth="1"/>
    <col min="9237" max="9237" width="4.375" style="144" customWidth="1"/>
    <col min="9238" max="9238" width="5.875" style="144" customWidth="1"/>
    <col min="9239" max="9239" width="4.375" style="144" customWidth="1"/>
    <col min="9240" max="9240" width="5.875" style="144" customWidth="1"/>
    <col min="9241" max="9241" width="4.375" style="144" customWidth="1"/>
    <col min="9242" max="9242" width="5.875" style="144" customWidth="1"/>
    <col min="9243" max="9243" width="4.375" style="144" customWidth="1"/>
    <col min="9244" max="9244" width="5.875" style="144" customWidth="1"/>
    <col min="9245" max="9245" width="4.375" style="144" customWidth="1"/>
    <col min="9246" max="9246" width="5.875" style="144" customWidth="1"/>
    <col min="9247" max="9247" width="4.375" style="144" customWidth="1"/>
    <col min="9248" max="9248" width="5.875" style="144" customWidth="1"/>
    <col min="9249" max="9249" width="4.5" style="144" customWidth="1"/>
    <col min="9250" max="9250" width="9.125" style="144" customWidth="1"/>
    <col min="9251" max="9475" width="9" style="144"/>
    <col min="9476" max="9476" width="22.625" style="144" customWidth="1"/>
    <col min="9477" max="9480" width="4.375" style="144" customWidth="1"/>
    <col min="9481" max="9481" width="4.125" style="144" customWidth="1"/>
    <col min="9482" max="9482" width="5.875" style="144" customWidth="1"/>
    <col min="9483" max="9483" width="4.375" style="144" customWidth="1"/>
    <col min="9484" max="9484" width="5.875" style="144" customWidth="1"/>
    <col min="9485" max="9485" width="4.375" style="144" customWidth="1"/>
    <col min="9486" max="9486" width="5.875" style="144" customWidth="1"/>
    <col min="9487" max="9487" width="4.375" style="144" customWidth="1"/>
    <col min="9488" max="9488" width="5.875" style="144" customWidth="1"/>
    <col min="9489" max="9489" width="4.375" style="144" customWidth="1"/>
    <col min="9490" max="9490" width="5.875" style="144" customWidth="1"/>
    <col min="9491" max="9491" width="4.375" style="144" customWidth="1"/>
    <col min="9492" max="9492" width="5.875" style="144" customWidth="1"/>
    <col min="9493" max="9493" width="4.375" style="144" customWidth="1"/>
    <col min="9494" max="9494" width="5.875" style="144" customWidth="1"/>
    <col min="9495" max="9495" width="4.375" style="144" customWidth="1"/>
    <col min="9496" max="9496" width="5.875" style="144" customWidth="1"/>
    <col min="9497" max="9497" width="4.375" style="144" customWidth="1"/>
    <col min="9498" max="9498" width="5.875" style="144" customWidth="1"/>
    <col min="9499" max="9499" width="4.375" style="144" customWidth="1"/>
    <col min="9500" max="9500" width="5.875" style="144" customWidth="1"/>
    <col min="9501" max="9501" width="4.375" style="144" customWidth="1"/>
    <col min="9502" max="9502" width="5.875" style="144" customWidth="1"/>
    <col min="9503" max="9503" width="4.375" style="144" customWidth="1"/>
    <col min="9504" max="9504" width="5.875" style="144" customWidth="1"/>
    <col min="9505" max="9505" width="4.5" style="144" customWidth="1"/>
    <col min="9506" max="9506" width="9.125" style="144" customWidth="1"/>
    <col min="9507" max="9731" width="9" style="144"/>
    <col min="9732" max="9732" width="22.625" style="144" customWidth="1"/>
    <col min="9733" max="9736" width="4.375" style="144" customWidth="1"/>
    <col min="9737" max="9737" width="4.125" style="144" customWidth="1"/>
    <col min="9738" max="9738" width="5.875" style="144" customWidth="1"/>
    <col min="9739" max="9739" width="4.375" style="144" customWidth="1"/>
    <col min="9740" max="9740" width="5.875" style="144" customWidth="1"/>
    <col min="9741" max="9741" width="4.375" style="144" customWidth="1"/>
    <col min="9742" max="9742" width="5.875" style="144" customWidth="1"/>
    <col min="9743" max="9743" width="4.375" style="144" customWidth="1"/>
    <col min="9744" max="9744" width="5.875" style="144" customWidth="1"/>
    <col min="9745" max="9745" width="4.375" style="144" customWidth="1"/>
    <col min="9746" max="9746" width="5.875" style="144" customWidth="1"/>
    <col min="9747" max="9747" width="4.375" style="144" customWidth="1"/>
    <col min="9748" max="9748" width="5.875" style="144" customWidth="1"/>
    <col min="9749" max="9749" width="4.375" style="144" customWidth="1"/>
    <col min="9750" max="9750" width="5.875" style="144" customWidth="1"/>
    <col min="9751" max="9751" width="4.375" style="144" customWidth="1"/>
    <col min="9752" max="9752" width="5.875" style="144" customWidth="1"/>
    <col min="9753" max="9753" width="4.375" style="144" customWidth="1"/>
    <col min="9754" max="9754" width="5.875" style="144" customWidth="1"/>
    <col min="9755" max="9755" width="4.375" style="144" customWidth="1"/>
    <col min="9756" max="9756" width="5.875" style="144" customWidth="1"/>
    <col min="9757" max="9757" width="4.375" style="144" customWidth="1"/>
    <col min="9758" max="9758" width="5.875" style="144" customWidth="1"/>
    <col min="9759" max="9759" width="4.375" style="144" customWidth="1"/>
    <col min="9760" max="9760" width="5.875" style="144" customWidth="1"/>
    <col min="9761" max="9761" width="4.5" style="144" customWidth="1"/>
    <col min="9762" max="9762" width="9.125" style="144" customWidth="1"/>
    <col min="9763" max="9987" width="9" style="144"/>
    <col min="9988" max="9988" width="22.625" style="144" customWidth="1"/>
    <col min="9989" max="9992" width="4.375" style="144" customWidth="1"/>
    <col min="9993" max="9993" width="4.125" style="144" customWidth="1"/>
    <col min="9994" max="9994" width="5.875" style="144" customWidth="1"/>
    <col min="9995" max="9995" width="4.375" style="144" customWidth="1"/>
    <col min="9996" max="9996" width="5.875" style="144" customWidth="1"/>
    <col min="9997" max="9997" width="4.375" style="144" customWidth="1"/>
    <col min="9998" max="9998" width="5.875" style="144" customWidth="1"/>
    <col min="9999" max="9999" width="4.375" style="144" customWidth="1"/>
    <col min="10000" max="10000" width="5.875" style="144" customWidth="1"/>
    <col min="10001" max="10001" width="4.375" style="144" customWidth="1"/>
    <col min="10002" max="10002" width="5.875" style="144" customWidth="1"/>
    <col min="10003" max="10003" width="4.375" style="144" customWidth="1"/>
    <col min="10004" max="10004" width="5.875" style="144" customWidth="1"/>
    <col min="10005" max="10005" width="4.375" style="144" customWidth="1"/>
    <col min="10006" max="10006" width="5.875" style="144" customWidth="1"/>
    <col min="10007" max="10007" width="4.375" style="144" customWidth="1"/>
    <col min="10008" max="10008" width="5.875" style="144" customWidth="1"/>
    <col min="10009" max="10009" width="4.375" style="144" customWidth="1"/>
    <col min="10010" max="10010" width="5.875" style="144" customWidth="1"/>
    <col min="10011" max="10011" width="4.375" style="144" customWidth="1"/>
    <col min="10012" max="10012" width="5.875" style="144" customWidth="1"/>
    <col min="10013" max="10013" width="4.375" style="144" customWidth="1"/>
    <col min="10014" max="10014" width="5.875" style="144" customWidth="1"/>
    <col min="10015" max="10015" width="4.375" style="144" customWidth="1"/>
    <col min="10016" max="10016" width="5.875" style="144" customWidth="1"/>
    <col min="10017" max="10017" width="4.5" style="144" customWidth="1"/>
    <col min="10018" max="10018" width="9.125" style="144" customWidth="1"/>
    <col min="10019" max="10243" width="9" style="144"/>
    <col min="10244" max="10244" width="22.625" style="144" customWidth="1"/>
    <col min="10245" max="10248" width="4.375" style="144" customWidth="1"/>
    <col min="10249" max="10249" width="4.125" style="144" customWidth="1"/>
    <col min="10250" max="10250" width="5.875" style="144" customWidth="1"/>
    <col min="10251" max="10251" width="4.375" style="144" customWidth="1"/>
    <col min="10252" max="10252" width="5.875" style="144" customWidth="1"/>
    <col min="10253" max="10253" width="4.375" style="144" customWidth="1"/>
    <col min="10254" max="10254" width="5.875" style="144" customWidth="1"/>
    <col min="10255" max="10255" width="4.375" style="144" customWidth="1"/>
    <col min="10256" max="10256" width="5.875" style="144" customWidth="1"/>
    <col min="10257" max="10257" width="4.375" style="144" customWidth="1"/>
    <col min="10258" max="10258" width="5.875" style="144" customWidth="1"/>
    <col min="10259" max="10259" width="4.375" style="144" customWidth="1"/>
    <col min="10260" max="10260" width="5.875" style="144" customWidth="1"/>
    <col min="10261" max="10261" width="4.375" style="144" customWidth="1"/>
    <col min="10262" max="10262" width="5.875" style="144" customWidth="1"/>
    <col min="10263" max="10263" width="4.375" style="144" customWidth="1"/>
    <col min="10264" max="10264" width="5.875" style="144" customWidth="1"/>
    <col min="10265" max="10265" width="4.375" style="144" customWidth="1"/>
    <col min="10266" max="10266" width="5.875" style="144" customWidth="1"/>
    <col min="10267" max="10267" width="4.375" style="144" customWidth="1"/>
    <col min="10268" max="10268" width="5.875" style="144" customWidth="1"/>
    <col min="10269" max="10269" width="4.375" style="144" customWidth="1"/>
    <col min="10270" max="10270" width="5.875" style="144" customWidth="1"/>
    <col min="10271" max="10271" width="4.375" style="144" customWidth="1"/>
    <col min="10272" max="10272" width="5.875" style="144" customWidth="1"/>
    <col min="10273" max="10273" width="4.5" style="144" customWidth="1"/>
    <col min="10274" max="10274" width="9.125" style="144" customWidth="1"/>
    <col min="10275" max="10499" width="9" style="144"/>
    <col min="10500" max="10500" width="22.625" style="144" customWidth="1"/>
    <col min="10501" max="10504" width="4.375" style="144" customWidth="1"/>
    <col min="10505" max="10505" width="4.125" style="144" customWidth="1"/>
    <col min="10506" max="10506" width="5.875" style="144" customWidth="1"/>
    <col min="10507" max="10507" width="4.375" style="144" customWidth="1"/>
    <col min="10508" max="10508" width="5.875" style="144" customWidth="1"/>
    <col min="10509" max="10509" width="4.375" style="144" customWidth="1"/>
    <col min="10510" max="10510" width="5.875" style="144" customWidth="1"/>
    <col min="10511" max="10511" width="4.375" style="144" customWidth="1"/>
    <col min="10512" max="10512" width="5.875" style="144" customWidth="1"/>
    <col min="10513" max="10513" width="4.375" style="144" customWidth="1"/>
    <col min="10514" max="10514" width="5.875" style="144" customWidth="1"/>
    <col min="10515" max="10515" width="4.375" style="144" customWidth="1"/>
    <col min="10516" max="10516" width="5.875" style="144" customWidth="1"/>
    <col min="10517" max="10517" width="4.375" style="144" customWidth="1"/>
    <col min="10518" max="10518" width="5.875" style="144" customWidth="1"/>
    <col min="10519" max="10519" width="4.375" style="144" customWidth="1"/>
    <col min="10520" max="10520" width="5.875" style="144" customWidth="1"/>
    <col min="10521" max="10521" width="4.375" style="144" customWidth="1"/>
    <col min="10522" max="10522" width="5.875" style="144" customWidth="1"/>
    <col min="10523" max="10523" width="4.375" style="144" customWidth="1"/>
    <col min="10524" max="10524" width="5.875" style="144" customWidth="1"/>
    <col min="10525" max="10525" width="4.375" style="144" customWidth="1"/>
    <col min="10526" max="10526" width="5.875" style="144" customWidth="1"/>
    <col min="10527" max="10527" width="4.375" style="144" customWidth="1"/>
    <col min="10528" max="10528" width="5.875" style="144" customWidth="1"/>
    <col min="10529" max="10529" width="4.5" style="144" customWidth="1"/>
    <col min="10530" max="10530" width="9.125" style="144" customWidth="1"/>
    <col min="10531" max="10755" width="9" style="144"/>
    <col min="10756" max="10756" width="22.625" style="144" customWidth="1"/>
    <col min="10757" max="10760" width="4.375" style="144" customWidth="1"/>
    <col min="10761" max="10761" width="4.125" style="144" customWidth="1"/>
    <col min="10762" max="10762" width="5.875" style="144" customWidth="1"/>
    <col min="10763" max="10763" width="4.375" style="144" customWidth="1"/>
    <col min="10764" max="10764" width="5.875" style="144" customWidth="1"/>
    <col min="10765" max="10765" width="4.375" style="144" customWidth="1"/>
    <col min="10766" max="10766" width="5.875" style="144" customWidth="1"/>
    <col min="10767" max="10767" width="4.375" style="144" customWidth="1"/>
    <col min="10768" max="10768" width="5.875" style="144" customWidth="1"/>
    <col min="10769" max="10769" width="4.375" style="144" customWidth="1"/>
    <col min="10770" max="10770" width="5.875" style="144" customWidth="1"/>
    <col min="10771" max="10771" width="4.375" style="144" customWidth="1"/>
    <col min="10772" max="10772" width="5.875" style="144" customWidth="1"/>
    <col min="10773" max="10773" width="4.375" style="144" customWidth="1"/>
    <col min="10774" max="10774" width="5.875" style="144" customWidth="1"/>
    <col min="10775" max="10775" width="4.375" style="144" customWidth="1"/>
    <col min="10776" max="10776" width="5.875" style="144" customWidth="1"/>
    <col min="10777" max="10777" width="4.375" style="144" customWidth="1"/>
    <col min="10778" max="10778" width="5.875" style="144" customWidth="1"/>
    <col min="10779" max="10779" width="4.375" style="144" customWidth="1"/>
    <col min="10780" max="10780" width="5.875" style="144" customWidth="1"/>
    <col min="10781" max="10781" width="4.375" style="144" customWidth="1"/>
    <col min="10782" max="10782" width="5.875" style="144" customWidth="1"/>
    <col min="10783" max="10783" width="4.375" style="144" customWidth="1"/>
    <col min="10784" max="10784" width="5.875" style="144" customWidth="1"/>
    <col min="10785" max="10785" width="4.5" style="144" customWidth="1"/>
    <col min="10786" max="10786" width="9.125" style="144" customWidth="1"/>
    <col min="10787" max="11011" width="9" style="144"/>
    <col min="11012" max="11012" width="22.625" style="144" customWidth="1"/>
    <col min="11013" max="11016" width="4.375" style="144" customWidth="1"/>
    <col min="11017" max="11017" width="4.125" style="144" customWidth="1"/>
    <col min="11018" max="11018" width="5.875" style="144" customWidth="1"/>
    <col min="11019" max="11019" width="4.375" style="144" customWidth="1"/>
    <col min="11020" max="11020" width="5.875" style="144" customWidth="1"/>
    <col min="11021" max="11021" width="4.375" style="144" customWidth="1"/>
    <col min="11022" max="11022" width="5.875" style="144" customWidth="1"/>
    <col min="11023" max="11023" width="4.375" style="144" customWidth="1"/>
    <col min="11024" max="11024" width="5.875" style="144" customWidth="1"/>
    <col min="11025" max="11025" width="4.375" style="144" customWidth="1"/>
    <col min="11026" max="11026" width="5.875" style="144" customWidth="1"/>
    <col min="11027" max="11027" width="4.375" style="144" customWidth="1"/>
    <col min="11028" max="11028" width="5.875" style="144" customWidth="1"/>
    <col min="11029" max="11029" width="4.375" style="144" customWidth="1"/>
    <col min="11030" max="11030" width="5.875" style="144" customWidth="1"/>
    <col min="11031" max="11031" width="4.375" style="144" customWidth="1"/>
    <col min="11032" max="11032" width="5.875" style="144" customWidth="1"/>
    <col min="11033" max="11033" width="4.375" style="144" customWidth="1"/>
    <col min="11034" max="11034" width="5.875" style="144" customWidth="1"/>
    <col min="11035" max="11035" width="4.375" style="144" customWidth="1"/>
    <col min="11036" max="11036" width="5.875" style="144" customWidth="1"/>
    <col min="11037" max="11037" width="4.375" style="144" customWidth="1"/>
    <col min="11038" max="11038" width="5.875" style="144" customWidth="1"/>
    <col min="11039" max="11039" width="4.375" style="144" customWidth="1"/>
    <col min="11040" max="11040" width="5.875" style="144" customWidth="1"/>
    <col min="11041" max="11041" width="4.5" style="144" customWidth="1"/>
    <col min="11042" max="11042" width="9.125" style="144" customWidth="1"/>
    <col min="11043" max="11267" width="9" style="144"/>
    <col min="11268" max="11268" width="22.625" style="144" customWidth="1"/>
    <col min="11269" max="11272" width="4.375" style="144" customWidth="1"/>
    <col min="11273" max="11273" width="4.125" style="144" customWidth="1"/>
    <col min="11274" max="11274" width="5.875" style="144" customWidth="1"/>
    <col min="11275" max="11275" width="4.375" style="144" customWidth="1"/>
    <col min="11276" max="11276" width="5.875" style="144" customWidth="1"/>
    <col min="11277" max="11277" width="4.375" style="144" customWidth="1"/>
    <col min="11278" max="11278" width="5.875" style="144" customWidth="1"/>
    <col min="11279" max="11279" width="4.375" style="144" customWidth="1"/>
    <col min="11280" max="11280" width="5.875" style="144" customWidth="1"/>
    <col min="11281" max="11281" width="4.375" style="144" customWidth="1"/>
    <col min="11282" max="11282" width="5.875" style="144" customWidth="1"/>
    <col min="11283" max="11283" width="4.375" style="144" customWidth="1"/>
    <col min="11284" max="11284" width="5.875" style="144" customWidth="1"/>
    <col min="11285" max="11285" width="4.375" style="144" customWidth="1"/>
    <col min="11286" max="11286" width="5.875" style="144" customWidth="1"/>
    <col min="11287" max="11287" width="4.375" style="144" customWidth="1"/>
    <col min="11288" max="11288" width="5.875" style="144" customWidth="1"/>
    <col min="11289" max="11289" width="4.375" style="144" customWidth="1"/>
    <col min="11290" max="11290" width="5.875" style="144" customWidth="1"/>
    <col min="11291" max="11291" width="4.375" style="144" customWidth="1"/>
    <col min="11292" max="11292" width="5.875" style="144" customWidth="1"/>
    <col min="11293" max="11293" width="4.375" style="144" customWidth="1"/>
    <col min="11294" max="11294" width="5.875" style="144" customWidth="1"/>
    <col min="11295" max="11295" width="4.375" style="144" customWidth="1"/>
    <col min="11296" max="11296" width="5.875" style="144" customWidth="1"/>
    <col min="11297" max="11297" width="4.5" style="144" customWidth="1"/>
    <col min="11298" max="11298" width="9.125" style="144" customWidth="1"/>
    <col min="11299" max="11523" width="9" style="144"/>
    <col min="11524" max="11524" width="22.625" style="144" customWidth="1"/>
    <col min="11525" max="11528" width="4.375" style="144" customWidth="1"/>
    <col min="11529" max="11529" width="4.125" style="144" customWidth="1"/>
    <col min="11530" max="11530" width="5.875" style="144" customWidth="1"/>
    <col min="11531" max="11531" width="4.375" style="144" customWidth="1"/>
    <col min="11532" max="11532" width="5.875" style="144" customWidth="1"/>
    <col min="11533" max="11533" width="4.375" style="144" customWidth="1"/>
    <col min="11534" max="11534" width="5.875" style="144" customWidth="1"/>
    <col min="11535" max="11535" width="4.375" style="144" customWidth="1"/>
    <col min="11536" max="11536" width="5.875" style="144" customWidth="1"/>
    <col min="11537" max="11537" width="4.375" style="144" customWidth="1"/>
    <col min="11538" max="11538" width="5.875" style="144" customWidth="1"/>
    <col min="11539" max="11539" width="4.375" style="144" customWidth="1"/>
    <col min="11540" max="11540" width="5.875" style="144" customWidth="1"/>
    <col min="11541" max="11541" width="4.375" style="144" customWidth="1"/>
    <col min="11542" max="11542" width="5.875" style="144" customWidth="1"/>
    <col min="11543" max="11543" width="4.375" style="144" customWidth="1"/>
    <col min="11544" max="11544" width="5.875" style="144" customWidth="1"/>
    <col min="11545" max="11545" width="4.375" style="144" customWidth="1"/>
    <col min="11546" max="11546" width="5.875" style="144" customWidth="1"/>
    <col min="11547" max="11547" width="4.375" style="144" customWidth="1"/>
    <col min="11548" max="11548" width="5.875" style="144" customWidth="1"/>
    <col min="11549" max="11549" width="4.375" style="144" customWidth="1"/>
    <col min="11550" max="11550" width="5.875" style="144" customWidth="1"/>
    <col min="11551" max="11551" width="4.375" style="144" customWidth="1"/>
    <col min="11552" max="11552" width="5.875" style="144" customWidth="1"/>
    <col min="11553" max="11553" width="4.5" style="144" customWidth="1"/>
    <col min="11554" max="11554" width="9.125" style="144" customWidth="1"/>
    <col min="11555" max="11779" width="9" style="144"/>
    <col min="11780" max="11780" width="22.625" style="144" customWidth="1"/>
    <col min="11781" max="11784" width="4.375" style="144" customWidth="1"/>
    <col min="11785" max="11785" width="4.125" style="144" customWidth="1"/>
    <col min="11786" max="11786" width="5.875" style="144" customWidth="1"/>
    <col min="11787" max="11787" width="4.375" style="144" customWidth="1"/>
    <col min="11788" max="11788" width="5.875" style="144" customWidth="1"/>
    <col min="11789" max="11789" width="4.375" style="144" customWidth="1"/>
    <col min="11790" max="11790" width="5.875" style="144" customWidth="1"/>
    <col min="11791" max="11791" width="4.375" style="144" customWidth="1"/>
    <col min="11792" max="11792" width="5.875" style="144" customWidth="1"/>
    <col min="11793" max="11793" width="4.375" style="144" customWidth="1"/>
    <col min="11794" max="11794" width="5.875" style="144" customWidth="1"/>
    <col min="11795" max="11795" width="4.375" style="144" customWidth="1"/>
    <col min="11796" max="11796" width="5.875" style="144" customWidth="1"/>
    <col min="11797" max="11797" width="4.375" style="144" customWidth="1"/>
    <col min="11798" max="11798" width="5.875" style="144" customWidth="1"/>
    <col min="11799" max="11799" width="4.375" style="144" customWidth="1"/>
    <col min="11800" max="11800" width="5.875" style="144" customWidth="1"/>
    <col min="11801" max="11801" width="4.375" style="144" customWidth="1"/>
    <col min="11802" max="11802" width="5.875" style="144" customWidth="1"/>
    <col min="11803" max="11803" width="4.375" style="144" customWidth="1"/>
    <col min="11804" max="11804" width="5.875" style="144" customWidth="1"/>
    <col min="11805" max="11805" width="4.375" style="144" customWidth="1"/>
    <col min="11806" max="11806" width="5.875" style="144" customWidth="1"/>
    <col min="11807" max="11807" width="4.375" style="144" customWidth="1"/>
    <col min="11808" max="11808" width="5.875" style="144" customWidth="1"/>
    <col min="11809" max="11809" width="4.5" style="144" customWidth="1"/>
    <col min="11810" max="11810" width="9.125" style="144" customWidth="1"/>
    <col min="11811" max="12035" width="9" style="144"/>
    <col min="12036" max="12036" width="22.625" style="144" customWidth="1"/>
    <col min="12037" max="12040" width="4.375" style="144" customWidth="1"/>
    <col min="12041" max="12041" width="4.125" style="144" customWidth="1"/>
    <col min="12042" max="12042" width="5.875" style="144" customWidth="1"/>
    <col min="12043" max="12043" width="4.375" style="144" customWidth="1"/>
    <col min="12044" max="12044" width="5.875" style="144" customWidth="1"/>
    <col min="12045" max="12045" width="4.375" style="144" customWidth="1"/>
    <col min="12046" max="12046" width="5.875" style="144" customWidth="1"/>
    <col min="12047" max="12047" width="4.375" style="144" customWidth="1"/>
    <col min="12048" max="12048" width="5.875" style="144" customWidth="1"/>
    <col min="12049" max="12049" width="4.375" style="144" customWidth="1"/>
    <col min="12050" max="12050" width="5.875" style="144" customWidth="1"/>
    <col min="12051" max="12051" width="4.375" style="144" customWidth="1"/>
    <col min="12052" max="12052" width="5.875" style="144" customWidth="1"/>
    <col min="12053" max="12053" width="4.375" style="144" customWidth="1"/>
    <col min="12054" max="12054" width="5.875" style="144" customWidth="1"/>
    <col min="12055" max="12055" width="4.375" style="144" customWidth="1"/>
    <col min="12056" max="12056" width="5.875" style="144" customWidth="1"/>
    <col min="12057" max="12057" width="4.375" style="144" customWidth="1"/>
    <col min="12058" max="12058" width="5.875" style="144" customWidth="1"/>
    <col min="12059" max="12059" width="4.375" style="144" customWidth="1"/>
    <col min="12060" max="12060" width="5.875" style="144" customWidth="1"/>
    <col min="12061" max="12061" width="4.375" style="144" customWidth="1"/>
    <col min="12062" max="12062" width="5.875" style="144" customWidth="1"/>
    <col min="12063" max="12063" width="4.375" style="144" customWidth="1"/>
    <col min="12064" max="12064" width="5.875" style="144" customWidth="1"/>
    <col min="12065" max="12065" width="4.5" style="144" customWidth="1"/>
    <col min="12066" max="12066" width="9.125" style="144" customWidth="1"/>
    <col min="12067" max="12291" width="9" style="144"/>
    <col min="12292" max="12292" width="22.625" style="144" customWidth="1"/>
    <col min="12293" max="12296" width="4.375" style="144" customWidth="1"/>
    <col min="12297" max="12297" width="4.125" style="144" customWidth="1"/>
    <col min="12298" max="12298" width="5.875" style="144" customWidth="1"/>
    <col min="12299" max="12299" width="4.375" style="144" customWidth="1"/>
    <col min="12300" max="12300" width="5.875" style="144" customWidth="1"/>
    <col min="12301" max="12301" width="4.375" style="144" customWidth="1"/>
    <col min="12302" max="12302" width="5.875" style="144" customWidth="1"/>
    <col min="12303" max="12303" width="4.375" style="144" customWidth="1"/>
    <col min="12304" max="12304" width="5.875" style="144" customWidth="1"/>
    <col min="12305" max="12305" width="4.375" style="144" customWidth="1"/>
    <col min="12306" max="12306" width="5.875" style="144" customWidth="1"/>
    <col min="12307" max="12307" width="4.375" style="144" customWidth="1"/>
    <col min="12308" max="12308" width="5.875" style="144" customWidth="1"/>
    <col min="12309" max="12309" width="4.375" style="144" customWidth="1"/>
    <col min="12310" max="12310" width="5.875" style="144" customWidth="1"/>
    <col min="12311" max="12311" width="4.375" style="144" customWidth="1"/>
    <col min="12312" max="12312" width="5.875" style="144" customWidth="1"/>
    <col min="12313" max="12313" width="4.375" style="144" customWidth="1"/>
    <col min="12314" max="12314" width="5.875" style="144" customWidth="1"/>
    <col min="12315" max="12315" width="4.375" style="144" customWidth="1"/>
    <col min="12316" max="12316" width="5.875" style="144" customWidth="1"/>
    <col min="12317" max="12317" width="4.375" style="144" customWidth="1"/>
    <col min="12318" max="12318" width="5.875" style="144" customWidth="1"/>
    <col min="12319" max="12319" width="4.375" style="144" customWidth="1"/>
    <col min="12320" max="12320" width="5.875" style="144" customWidth="1"/>
    <col min="12321" max="12321" width="4.5" style="144" customWidth="1"/>
    <col min="12322" max="12322" width="9.125" style="144" customWidth="1"/>
    <col min="12323" max="12547" width="9" style="144"/>
    <col min="12548" max="12548" width="22.625" style="144" customWidth="1"/>
    <col min="12549" max="12552" width="4.375" style="144" customWidth="1"/>
    <col min="12553" max="12553" width="4.125" style="144" customWidth="1"/>
    <col min="12554" max="12554" width="5.875" style="144" customWidth="1"/>
    <col min="12555" max="12555" width="4.375" style="144" customWidth="1"/>
    <col min="12556" max="12556" width="5.875" style="144" customWidth="1"/>
    <col min="12557" max="12557" width="4.375" style="144" customWidth="1"/>
    <col min="12558" max="12558" width="5.875" style="144" customWidth="1"/>
    <col min="12559" max="12559" width="4.375" style="144" customWidth="1"/>
    <col min="12560" max="12560" width="5.875" style="144" customWidth="1"/>
    <col min="12561" max="12561" width="4.375" style="144" customWidth="1"/>
    <col min="12562" max="12562" width="5.875" style="144" customWidth="1"/>
    <col min="12563" max="12563" width="4.375" style="144" customWidth="1"/>
    <col min="12564" max="12564" width="5.875" style="144" customWidth="1"/>
    <col min="12565" max="12565" width="4.375" style="144" customWidth="1"/>
    <col min="12566" max="12566" width="5.875" style="144" customWidth="1"/>
    <col min="12567" max="12567" width="4.375" style="144" customWidth="1"/>
    <col min="12568" max="12568" width="5.875" style="144" customWidth="1"/>
    <col min="12569" max="12569" width="4.375" style="144" customWidth="1"/>
    <col min="12570" max="12570" width="5.875" style="144" customWidth="1"/>
    <col min="12571" max="12571" width="4.375" style="144" customWidth="1"/>
    <col min="12572" max="12572" width="5.875" style="144" customWidth="1"/>
    <col min="12573" max="12573" width="4.375" style="144" customWidth="1"/>
    <col min="12574" max="12574" width="5.875" style="144" customWidth="1"/>
    <col min="12575" max="12575" width="4.375" style="144" customWidth="1"/>
    <col min="12576" max="12576" width="5.875" style="144" customWidth="1"/>
    <col min="12577" max="12577" width="4.5" style="144" customWidth="1"/>
    <col min="12578" max="12578" width="9.125" style="144" customWidth="1"/>
    <col min="12579" max="12803" width="9" style="144"/>
    <col min="12804" max="12804" width="22.625" style="144" customWidth="1"/>
    <col min="12805" max="12808" width="4.375" style="144" customWidth="1"/>
    <col min="12809" max="12809" width="4.125" style="144" customWidth="1"/>
    <col min="12810" max="12810" width="5.875" style="144" customWidth="1"/>
    <col min="12811" max="12811" width="4.375" style="144" customWidth="1"/>
    <col min="12812" max="12812" width="5.875" style="144" customWidth="1"/>
    <col min="12813" max="12813" width="4.375" style="144" customWidth="1"/>
    <col min="12814" max="12814" width="5.875" style="144" customWidth="1"/>
    <col min="12815" max="12815" width="4.375" style="144" customWidth="1"/>
    <col min="12816" max="12816" width="5.875" style="144" customWidth="1"/>
    <col min="12817" max="12817" width="4.375" style="144" customWidth="1"/>
    <col min="12818" max="12818" width="5.875" style="144" customWidth="1"/>
    <col min="12819" max="12819" width="4.375" style="144" customWidth="1"/>
    <col min="12820" max="12820" width="5.875" style="144" customWidth="1"/>
    <col min="12821" max="12821" width="4.375" style="144" customWidth="1"/>
    <col min="12822" max="12822" width="5.875" style="144" customWidth="1"/>
    <col min="12823" max="12823" width="4.375" style="144" customWidth="1"/>
    <col min="12824" max="12824" width="5.875" style="144" customWidth="1"/>
    <col min="12825" max="12825" width="4.375" style="144" customWidth="1"/>
    <col min="12826" max="12826" width="5.875" style="144" customWidth="1"/>
    <col min="12827" max="12827" width="4.375" style="144" customWidth="1"/>
    <col min="12828" max="12828" width="5.875" style="144" customWidth="1"/>
    <col min="12829" max="12829" width="4.375" style="144" customWidth="1"/>
    <col min="12830" max="12830" width="5.875" style="144" customWidth="1"/>
    <col min="12831" max="12831" width="4.375" style="144" customWidth="1"/>
    <col min="12832" max="12832" width="5.875" style="144" customWidth="1"/>
    <col min="12833" max="12833" width="4.5" style="144" customWidth="1"/>
    <col min="12834" max="12834" width="9.125" style="144" customWidth="1"/>
    <col min="12835" max="13059" width="9" style="144"/>
    <col min="13060" max="13060" width="22.625" style="144" customWidth="1"/>
    <col min="13061" max="13064" width="4.375" style="144" customWidth="1"/>
    <col min="13065" max="13065" width="4.125" style="144" customWidth="1"/>
    <col min="13066" max="13066" width="5.875" style="144" customWidth="1"/>
    <col min="13067" max="13067" width="4.375" style="144" customWidth="1"/>
    <col min="13068" max="13068" width="5.875" style="144" customWidth="1"/>
    <col min="13069" max="13069" width="4.375" style="144" customWidth="1"/>
    <col min="13070" max="13070" width="5.875" style="144" customWidth="1"/>
    <col min="13071" max="13071" width="4.375" style="144" customWidth="1"/>
    <col min="13072" max="13072" width="5.875" style="144" customWidth="1"/>
    <col min="13073" max="13073" width="4.375" style="144" customWidth="1"/>
    <col min="13074" max="13074" width="5.875" style="144" customWidth="1"/>
    <col min="13075" max="13075" width="4.375" style="144" customWidth="1"/>
    <col min="13076" max="13076" width="5.875" style="144" customWidth="1"/>
    <col min="13077" max="13077" width="4.375" style="144" customWidth="1"/>
    <col min="13078" max="13078" width="5.875" style="144" customWidth="1"/>
    <col min="13079" max="13079" width="4.375" style="144" customWidth="1"/>
    <col min="13080" max="13080" width="5.875" style="144" customWidth="1"/>
    <col min="13081" max="13081" width="4.375" style="144" customWidth="1"/>
    <col min="13082" max="13082" width="5.875" style="144" customWidth="1"/>
    <col min="13083" max="13083" width="4.375" style="144" customWidth="1"/>
    <col min="13084" max="13084" width="5.875" style="144" customWidth="1"/>
    <col min="13085" max="13085" width="4.375" style="144" customWidth="1"/>
    <col min="13086" max="13086" width="5.875" style="144" customWidth="1"/>
    <col min="13087" max="13087" width="4.375" style="144" customWidth="1"/>
    <col min="13088" max="13088" width="5.875" style="144" customWidth="1"/>
    <col min="13089" max="13089" width="4.5" style="144" customWidth="1"/>
    <col min="13090" max="13090" width="9.125" style="144" customWidth="1"/>
    <col min="13091" max="13315" width="9" style="144"/>
    <col min="13316" max="13316" width="22.625" style="144" customWidth="1"/>
    <col min="13317" max="13320" width="4.375" style="144" customWidth="1"/>
    <col min="13321" max="13321" width="4.125" style="144" customWidth="1"/>
    <col min="13322" max="13322" width="5.875" style="144" customWidth="1"/>
    <col min="13323" max="13323" width="4.375" style="144" customWidth="1"/>
    <col min="13324" max="13324" width="5.875" style="144" customWidth="1"/>
    <col min="13325" max="13325" width="4.375" style="144" customWidth="1"/>
    <col min="13326" max="13326" width="5.875" style="144" customWidth="1"/>
    <col min="13327" max="13327" width="4.375" style="144" customWidth="1"/>
    <col min="13328" max="13328" width="5.875" style="144" customWidth="1"/>
    <col min="13329" max="13329" width="4.375" style="144" customWidth="1"/>
    <col min="13330" max="13330" width="5.875" style="144" customWidth="1"/>
    <col min="13331" max="13331" width="4.375" style="144" customWidth="1"/>
    <col min="13332" max="13332" width="5.875" style="144" customWidth="1"/>
    <col min="13333" max="13333" width="4.375" style="144" customWidth="1"/>
    <col min="13334" max="13334" width="5.875" style="144" customWidth="1"/>
    <col min="13335" max="13335" width="4.375" style="144" customWidth="1"/>
    <col min="13336" max="13336" width="5.875" style="144" customWidth="1"/>
    <col min="13337" max="13337" width="4.375" style="144" customWidth="1"/>
    <col min="13338" max="13338" width="5.875" style="144" customWidth="1"/>
    <col min="13339" max="13339" width="4.375" style="144" customWidth="1"/>
    <col min="13340" max="13340" width="5.875" style="144" customWidth="1"/>
    <col min="13341" max="13341" width="4.375" style="144" customWidth="1"/>
    <col min="13342" max="13342" width="5.875" style="144" customWidth="1"/>
    <col min="13343" max="13343" width="4.375" style="144" customWidth="1"/>
    <col min="13344" max="13344" width="5.875" style="144" customWidth="1"/>
    <col min="13345" max="13345" width="4.5" style="144" customWidth="1"/>
    <col min="13346" max="13346" width="9.125" style="144" customWidth="1"/>
    <col min="13347" max="13571" width="9" style="144"/>
    <col min="13572" max="13572" width="22.625" style="144" customWidth="1"/>
    <col min="13573" max="13576" width="4.375" style="144" customWidth="1"/>
    <col min="13577" max="13577" width="4.125" style="144" customWidth="1"/>
    <col min="13578" max="13578" width="5.875" style="144" customWidth="1"/>
    <col min="13579" max="13579" width="4.375" style="144" customWidth="1"/>
    <col min="13580" max="13580" width="5.875" style="144" customWidth="1"/>
    <col min="13581" max="13581" width="4.375" style="144" customWidth="1"/>
    <col min="13582" max="13582" width="5.875" style="144" customWidth="1"/>
    <col min="13583" max="13583" width="4.375" style="144" customWidth="1"/>
    <col min="13584" max="13584" width="5.875" style="144" customWidth="1"/>
    <col min="13585" max="13585" width="4.375" style="144" customWidth="1"/>
    <col min="13586" max="13586" width="5.875" style="144" customWidth="1"/>
    <col min="13587" max="13587" width="4.375" style="144" customWidth="1"/>
    <col min="13588" max="13588" width="5.875" style="144" customWidth="1"/>
    <col min="13589" max="13589" width="4.375" style="144" customWidth="1"/>
    <col min="13590" max="13590" width="5.875" style="144" customWidth="1"/>
    <col min="13591" max="13591" width="4.375" style="144" customWidth="1"/>
    <col min="13592" max="13592" width="5.875" style="144" customWidth="1"/>
    <col min="13593" max="13593" width="4.375" style="144" customWidth="1"/>
    <col min="13594" max="13594" width="5.875" style="144" customWidth="1"/>
    <col min="13595" max="13595" width="4.375" style="144" customWidth="1"/>
    <col min="13596" max="13596" width="5.875" style="144" customWidth="1"/>
    <col min="13597" max="13597" width="4.375" style="144" customWidth="1"/>
    <col min="13598" max="13598" width="5.875" style="144" customWidth="1"/>
    <col min="13599" max="13599" width="4.375" style="144" customWidth="1"/>
    <col min="13600" max="13600" width="5.875" style="144" customWidth="1"/>
    <col min="13601" max="13601" width="4.5" style="144" customWidth="1"/>
    <col min="13602" max="13602" width="9.125" style="144" customWidth="1"/>
    <col min="13603" max="13827" width="9" style="144"/>
    <col min="13828" max="13828" width="22.625" style="144" customWidth="1"/>
    <col min="13829" max="13832" width="4.375" style="144" customWidth="1"/>
    <col min="13833" max="13833" width="4.125" style="144" customWidth="1"/>
    <col min="13834" max="13834" width="5.875" style="144" customWidth="1"/>
    <col min="13835" max="13835" width="4.375" style="144" customWidth="1"/>
    <col min="13836" max="13836" width="5.875" style="144" customWidth="1"/>
    <col min="13837" max="13837" width="4.375" style="144" customWidth="1"/>
    <col min="13838" max="13838" width="5.875" style="144" customWidth="1"/>
    <col min="13839" max="13839" width="4.375" style="144" customWidth="1"/>
    <col min="13840" max="13840" width="5.875" style="144" customWidth="1"/>
    <col min="13841" max="13841" width="4.375" style="144" customWidth="1"/>
    <col min="13842" max="13842" width="5.875" style="144" customWidth="1"/>
    <col min="13843" max="13843" width="4.375" style="144" customWidth="1"/>
    <col min="13844" max="13844" width="5.875" style="144" customWidth="1"/>
    <col min="13845" max="13845" width="4.375" style="144" customWidth="1"/>
    <col min="13846" max="13846" width="5.875" style="144" customWidth="1"/>
    <col min="13847" max="13847" width="4.375" style="144" customWidth="1"/>
    <col min="13848" max="13848" width="5.875" style="144" customWidth="1"/>
    <col min="13849" max="13849" width="4.375" style="144" customWidth="1"/>
    <col min="13850" max="13850" width="5.875" style="144" customWidth="1"/>
    <col min="13851" max="13851" width="4.375" style="144" customWidth="1"/>
    <col min="13852" max="13852" width="5.875" style="144" customWidth="1"/>
    <col min="13853" max="13853" width="4.375" style="144" customWidth="1"/>
    <col min="13854" max="13854" width="5.875" style="144" customWidth="1"/>
    <col min="13855" max="13855" width="4.375" style="144" customWidth="1"/>
    <col min="13856" max="13856" width="5.875" style="144" customWidth="1"/>
    <col min="13857" max="13857" width="4.5" style="144" customWidth="1"/>
    <col min="13858" max="13858" width="9.125" style="144" customWidth="1"/>
    <col min="13859" max="14083" width="9" style="144"/>
    <col min="14084" max="14084" width="22.625" style="144" customWidth="1"/>
    <col min="14085" max="14088" width="4.375" style="144" customWidth="1"/>
    <col min="14089" max="14089" width="4.125" style="144" customWidth="1"/>
    <col min="14090" max="14090" width="5.875" style="144" customWidth="1"/>
    <col min="14091" max="14091" width="4.375" style="144" customWidth="1"/>
    <col min="14092" max="14092" width="5.875" style="144" customWidth="1"/>
    <col min="14093" max="14093" width="4.375" style="144" customWidth="1"/>
    <col min="14094" max="14094" width="5.875" style="144" customWidth="1"/>
    <col min="14095" max="14095" width="4.375" style="144" customWidth="1"/>
    <col min="14096" max="14096" width="5.875" style="144" customWidth="1"/>
    <col min="14097" max="14097" width="4.375" style="144" customWidth="1"/>
    <col min="14098" max="14098" width="5.875" style="144" customWidth="1"/>
    <col min="14099" max="14099" width="4.375" style="144" customWidth="1"/>
    <col min="14100" max="14100" width="5.875" style="144" customWidth="1"/>
    <col min="14101" max="14101" width="4.375" style="144" customWidth="1"/>
    <col min="14102" max="14102" width="5.875" style="144" customWidth="1"/>
    <col min="14103" max="14103" width="4.375" style="144" customWidth="1"/>
    <col min="14104" max="14104" width="5.875" style="144" customWidth="1"/>
    <col min="14105" max="14105" width="4.375" style="144" customWidth="1"/>
    <col min="14106" max="14106" width="5.875" style="144" customWidth="1"/>
    <col min="14107" max="14107" width="4.375" style="144" customWidth="1"/>
    <col min="14108" max="14108" width="5.875" style="144" customWidth="1"/>
    <col min="14109" max="14109" width="4.375" style="144" customWidth="1"/>
    <col min="14110" max="14110" width="5.875" style="144" customWidth="1"/>
    <col min="14111" max="14111" width="4.375" style="144" customWidth="1"/>
    <col min="14112" max="14112" width="5.875" style="144" customWidth="1"/>
    <col min="14113" max="14113" width="4.5" style="144" customWidth="1"/>
    <col min="14114" max="14114" width="9.125" style="144" customWidth="1"/>
    <col min="14115" max="14339" width="9" style="144"/>
    <col min="14340" max="14340" width="22.625" style="144" customWidth="1"/>
    <col min="14341" max="14344" width="4.375" style="144" customWidth="1"/>
    <col min="14345" max="14345" width="4.125" style="144" customWidth="1"/>
    <col min="14346" max="14346" width="5.875" style="144" customWidth="1"/>
    <col min="14347" max="14347" width="4.375" style="144" customWidth="1"/>
    <col min="14348" max="14348" width="5.875" style="144" customWidth="1"/>
    <col min="14349" max="14349" width="4.375" style="144" customWidth="1"/>
    <col min="14350" max="14350" width="5.875" style="144" customWidth="1"/>
    <col min="14351" max="14351" width="4.375" style="144" customWidth="1"/>
    <col min="14352" max="14352" width="5.875" style="144" customWidth="1"/>
    <col min="14353" max="14353" width="4.375" style="144" customWidth="1"/>
    <col min="14354" max="14354" width="5.875" style="144" customWidth="1"/>
    <col min="14355" max="14355" width="4.375" style="144" customWidth="1"/>
    <col min="14356" max="14356" width="5.875" style="144" customWidth="1"/>
    <col min="14357" max="14357" width="4.375" style="144" customWidth="1"/>
    <col min="14358" max="14358" width="5.875" style="144" customWidth="1"/>
    <col min="14359" max="14359" width="4.375" style="144" customWidth="1"/>
    <col min="14360" max="14360" width="5.875" style="144" customWidth="1"/>
    <col min="14361" max="14361" width="4.375" style="144" customWidth="1"/>
    <col min="14362" max="14362" width="5.875" style="144" customWidth="1"/>
    <col min="14363" max="14363" width="4.375" style="144" customWidth="1"/>
    <col min="14364" max="14364" width="5.875" style="144" customWidth="1"/>
    <col min="14365" max="14365" width="4.375" style="144" customWidth="1"/>
    <col min="14366" max="14366" width="5.875" style="144" customWidth="1"/>
    <col min="14367" max="14367" width="4.375" style="144" customWidth="1"/>
    <col min="14368" max="14368" width="5.875" style="144" customWidth="1"/>
    <col min="14369" max="14369" width="4.5" style="144" customWidth="1"/>
    <col min="14370" max="14370" width="9.125" style="144" customWidth="1"/>
    <col min="14371" max="14595" width="9" style="144"/>
    <col min="14596" max="14596" width="22.625" style="144" customWidth="1"/>
    <col min="14597" max="14600" width="4.375" style="144" customWidth="1"/>
    <col min="14601" max="14601" width="4.125" style="144" customWidth="1"/>
    <col min="14602" max="14602" width="5.875" style="144" customWidth="1"/>
    <col min="14603" max="14603" width="4.375" style="144" customWidth="1"/>
    <col min="14604" max="14604" width="5.875" style="144" customWidth="1"/>
    <col min="14605" max="14605" width="4.375" style="144" customWidth="1"/>
    <col min="14606" max="14606" width="5.875" style="144" customWidth="1"/>
    <col min="14607" max="14607" width="4.375" style="144" customWidth="1"/>
    <col min="14608" max="14608" width="5.875" style="144" customWidth="1"/>
    <col min="14609" max="14609" width="4.375" style="144" customWidth="1"/>
    <col min="14610" max="14610" width="5.875" style="144" customWidth="1"/>
    <col min="14611" max="14611" width="4.375" style="144" customWidth="1"/>
    <col min="14612" max="14612" width="5.875" style="144" customWidth="1"/>
    <col min="14613" max="14613" width="4.375" style="144" customWidth="1"/>
    <col min="14614" max="14614" width="5.875" style="144" customWidth="1"/>
    <col min="14615" max="14615" width="4.375" style="144" customWidth="1"/>
    <col min="14616" max="14616" width="5.875" style="144" customWidth="1"/>
    <col min="14617" max="14617" width="4.375" style="144" customWidth="1"/>
    <col min="14618" max="14618" width="5.875" style="144" customWidth="1"/>
    <col min="14619" max="14619" width="4.375" style="144" customWidth="1"/>
    <col min="14620" max="14620" width="5.875" style="144" customWidth="1"/>
    <col min="14621" max="14621" width="4.375" style="144" customWidth="1"/>
    <col min="14622" max="14622" width="5.875" style="144" customWidth="1"/>
    <col min="14623" max="14623" width="4.375" style="144" customWidth="1"/>
    <col min="14624" max="14624" width="5.875" style="144" customWidth="1"/>
    <col min="14625" max="14625" width="4.5" style="144" customWidth="1"/>
    <col min="14626" max="14626" width="9.125" style="144" customWidth="1"/>
    <col min="14627" max="14851" width="9" style="144"/>
    <col min="14852" max="14852" width="22.625" style="144" customWidth="1"/>
    <col min="14853" max="14856" width="4.375" style="144" customWidth="1"/>
    <col min="14857" max="14857" width="4.125" style="144" customWidth="1"/>
    <col min="14858" max="14858" width="5.875" style="144" customWidth="1"/>
    <col min="14859" max="14859" width="4.375" style="144" customWidth="1"/>
    <col min="14860" max="14860" width="5.875" style="144" customWidth="1"/>
    <col min="14861" max="14861" width="4.375" style="144" customWidth="1"/>
    <col min="14862" max="14862" width="5.875" style="144" customWidth="1"/>
    <col min="14863" max="14863" width="4.375" style="144" customWidth="1"/>
    <col min="14864" max="14864" width="5.875" style="144" customWidth="1"/>
    <col min="14865" max="14865" width="4.375" style="144" customWidth="1"/>
    <col min="14866" max="14866" width="5.875" style="144" customWidth="1"/>
    <col min="14867" max="14867" width="4.375" style="144" customWidth="1"/>
    <col min="14868" max="14868" width="5.875" style="144" customWidth="1"/>
    <col min="14869" max="14869" width="4.375" style="144" customWidth="1"/>
    <col min="14870" max="14870" width="5.875" style="144" customWidth="1"/>
    <col min="14871" max="14871" width="4.375" style="144" customWidth="1"/>
    <col min="14872" max="14872" width="5.875" style="144" customWidth="1"/>
    <col min="14873" max="14873" width="4.375" style="144" customWidth="1"/>
    <col min="14874" max="14874" width="5.875" style="144" customWidth="1"/>
    <col min="14875" max="14875" width="4.375" style="144" customWidth="1"/>
    <col min="14876" max="14876" width="5.875" style="144" customWidth="1"/>
    <col min="14877" max="14877" width="4.375" style="144" customWidth="1"/>
    <col min="14878" max="14878" width="5.875" style="144" customWidth="1"/>
    <col min="14879" max="14879" width="4.375" style="144" customWidth="1"/>
    <col min="14880" max="14880" width="5.875" style="144" customWidth="1"/>
    <col min="14881" max="14881" width="4.5" style="144" customWidth="1"/>
    <col min="14882" max="14882" width="9.125" style="144" customWidth="1"/>
    <col min="14883" max="15107" width="9" style="144"/>
    <col min="15108" max="15108" width="22.625" style="144" customWidth="1"/>
    <col min="15109" max="15112" width="4.375" style="144" customWidth="1"/>
    <col min="15113" max="15113" width="4.125" style="144" customWidth="1"/>
    <col min="15114" max="15114" width="5.875" style="144" customWidth="1"/>
    <col min="15115" max="15115" width="4.375" style="144" customWidth="1"/>
    <col min="15116" max="15116" width="5.875" style="144" customWidth="1"/>
    <col min="15117" max="15117" width="4.375" style="144" customWidth="1"/>
    <col min="15118" max="15118" width="5.875" style="144" customWidth="1"/>
    <col min="15119" max="15119" width="4.375" style="144" customWidth="1"/>
    <col min="15120" max="15120" width="5.875" style="144" customWidth="1"/>
    <col min="15121" max="15121" width="4.375" style="144" customWidth="1"/>
    <col min="15122" max="15122" width="5.875" style="144" customWidth="1"/>
    <col min="15123" max="15123" width="4.375" style="144" customWidth="1"/>
    <col min="15124" max="15124" width="5.875" style="144" customWidth="1"/>
    <col min="15125" max="15125" width="4.375" style="144" customWidth="1"/>
    <col min="15126" max="15126" width="5.875" style="144" customWidth="1"/>
    <col min="15127" max="15127" width="4.375" style="144" customWidth="1"/>
    <col min="15128" max="15128" width="5.875" style="144" customWidth="1"/>
    <col min="15129" max="15129" width="4.375" style="144" customWidth="1"/>
    <col min="15130" max="15130" width="5.875" style="144" customWidth="1"/>
    <col min="15131" max="15131" width="4.375" style="144" customWidth="1"/>
    <col min="15132" max="15132" width="5.875" style="144" customWidth="1"/>
    <col min="15133" max="15133" width="4.375" style="144" customWidth="1"/>
    <col min="15134" max="15134" width="5.875" style="144" customWidth="1"/>
    <col min="15135" max="15135" width="4.375" style="144" customWidth="1"/>
    <col min="15136" max="15136" width="5.875" style="144" customWidth="1"/>
    <col min="15137" max="15137" width="4.5" style="144" customWidth="1"/>
    <col min="15138" max="15138" width="9.125" style="144" customWidth="1"/>
    <col min="15139" max="15363" width="9" style="144"/>
    <col min="15364" max="15364" width="22.625" style="144" customWidth="1"/>
    <col min="15365" max="15368" width="4.375" style="144" customWidth="1"/>
    <col min="15369" max="15369" width="4.125" style="144" customWidth="1"/>
    <col min="15370" max="15370" width="5.875" style="144" customWidth="1"/>
    <col min="15371" max="15371" width="4.375" style="144" customWidth="1"/>
    <col min="15372" max="15372" width="5.875" style="144" customWidth="1"/>
    <col min="15373" max="15373" width="4.375" style="144" customWidth="1"/>
    <col min="15374" max="15374" width="5.875" style="144" customWidth="1"/>
    <col min="15375" max="15375" width="4.375" style="144" customWidth="1"/>
    <col min="15376" max="15376" width="5.875" style="144" customWidth="1"/>
    <col min="15377" max="15377" width="4.375" style="144" customWidth="1"/>
    <col min="15378" max="15378" width="5.875" style="144" customWidth="1"/>
    <col min="15379" max="15379" width="4.375" style="144" customWidth="1"/>
    <col min="15380" max="15380" width="5.875" style="144" customWidth="1"/>
    <col min="15381" max="15381" width="4.375" style="144" customWidth="1"/>
    <col min="15382" max="15382" width="5.875" style="144" customWidth="1"/>
    <col min="15383" max="15383" width="4.375" style="144" customWidth="1"/>
    <col min="15384" max="15384" width="5.875" style="144" customWidth="1"/>
    <col min="15385" max="15385" width="4.375" style="144" customWidth="1"/>
    <col min="15386" max="15386" width="5.875" style="144" customWidth="1"/>
    <col min="15387" max="15387" width="4.375" style="144" customWidth="1"/>
    <col min="15388" max="15388" width="5.875" style="144" customWidth="1"/>
    <col min="15389" max="15389" width="4.375" style="144" customWidth="1"/>
    <col min="15390" max="15390" width="5.875" style="144" customWidth="1"/>
    <col min="15391" max="15391" width="4.375" style="144" customWidth="1"/>
    <col min="15392" max="15392" width="5.875" style="144" customWidth="1"/>
    <col min="15393" max="15393" width="4.5" style="144" customWidth="1"/>
    <col min="15394" max="15394" width="9.125" style="144" customWidth="1"/>
    <col min="15395" max="15619" width="9" style="144"/>
    <col min="15620" max="15620" width="22.625" style="144" customWidth="1"/>
    <col min="15621" max="15624" width="4.375" style="144" customWidth="1"/>
    <col min="15625" max="15625" width="4.125" style="144" customWidth="1"/>
    <col min="15626" max="15626" width="5.875" style="144" customWidth="1"/>
    <col min="15627" max="15627" width="4.375" style="144" customWidth="1"/>
    <col min="15628" max="15628" width="5.875" style="144" customWidth="1"/>
    <col min="15629" max="15629" width="4.375" style="144" customWidth="1"/>
    <col min="15630" max="15630" width="5.875" style="144" customWidth="1"/>
    <col min="15631" max="15631" width="4.375" style="144" customWidth="1"/>
    <col min="15632" max="15632" width="5.875" style="144" customWidth="1"/>
    <col min="15633" max="15633" width="4.375" style="144" customWidth="1"/>
    <col min="15634" max="15634" width="5.875" style="144" customWidth="1"/>
    <col min="15635" max="15635" width="4.375" style="144" customWidth="1"/>
    <col min="15636" max="15636" width="5.875" style="144" customWidth="1"/>
    <col min="15637" max="15637" width="4.375" style="144" customWidth="1"/>
    <col min="15638" max="15638" width="5.875" style="144" customWidth="1"/>
    <col min="15639" max="15639" width="4.375" style="144" customWidth="1"/>
    <col min="15640" max="15640" width="5.875" style="144" customWidth="1"/>
    <col min="15641" max="15641" width="4.375" style="144" customWidth="1"/>
    <col min="15642" max="15642" width="5.875" style="144" customWidth="1"/>
    <col min="15643" max="15643" width="4.375" style="144" customWidth="1"/>
    <col min="15644" max="15644" width="5.875" style="144" customWidth="1"/>
    <col min="15645" max="15645" width="4.375" style="144" customWidth="1"/>
    <col min="15646" max="15646" width="5.875" style="144" customWidth="1"/>
    <col min="15647" max="15647" width="4.375" style="144" customWidth="1"/>
    <col min="15648" max="15648" width="5.875" style="144" customWidth="1"/>
    <col min="15649" max="15649" width="4.5" style="144" customWidth="1"/>
    <col min="15650" max="15650" width="9.125" style="144" customWidth="1"/>
    <col min="15651" max="15875" width="9" style="144"/>
    <col min="15876" max="15876" width="22.625" style="144" customWidth="1"/>
    <col min="15877" max="15880" width="4.375" style="144" customWidth="1"/>
    <col min="15881" max="15881" width="4.125" style="144" customWidth="1"/>
    <col min="15882" max="15882" width="5.875" style="144" customWidth="1"/>
    <col min="15883" max="15883" width="4.375" style="144" customWidth="1"/>
    <col min="15884" max="15884" width="5.875" style="144" customWidth="1"/>
    <col min="15885" max="15885" width="4.375" style="144" customWidth="1"/>
    <col min="15886" max="15886" width="5.875" style="144" customWidth="1"/>
    <col min="15887" max="15887" width="4.375" style="144" customWidth="1"/>
    <col min="15888" max="15888" width="5.875" style="144" customWidth="1"/>
    <col min="15889" max="15889" width="4.375" style="144" customWidth="1"/>
    <col min="15890" max="15890" width="5.875" style="144" customWidth="1"/>
    <col min="15891" max="15891" width="4.375" style="144" customWidth="1"/>
    <col min="15892" max="15892" width="5.875" style="144" customWidth="1"/>
    <col min="15893" max="15893" width="4.375" style="144" customWidth="1"/>
    <col min="15894" max="15894" width="5.875" style="144" customWidth="1"/>
    <col min="15895" max="15895" width="4.375" style="144" customWidth="1"/>
    <col min="15896" max="15896" width="5.875" style="144" customWidth="1"/>
    <col min="15897" max="15897" width="4.375" style="144" customWidth="1"/>
    <col min="15898" max="15898" width="5.875" style="144" customWidth="1"/>
    <col min="15899" max="15899" width="4.375" style="144" customWidth="1"/>
    <col min="15900" max="15900" width="5.875" style="144" customWidth="1"/>
    <col min="15901" max="15901" width="4.375" style="144" customWidth="1"/>
    <col min="15902" max="15902" width="5.875" style="144" customWidth="1"/>
    <col min="15903" max="15903" width="4.375" style="144" customWidth="1"/>
    <col min="15904" max="15904" width="5.875" style="144" customWidth="1"/>
    <col min="15905" max="15905" width="4.5" style="144" customWidth="1"/>
    <col min="15906" max="15906" width="9.125" style="144" customWidth="1"/>
    <col min="15907" max="16131" width="9" style="144"/>
    <col min="16132" max="16132" width="22.625" style="144" customWidth="1"/>
    <col min="16133" max="16136" width="4.375" style="144" customWidth="1"/>
    <col min="16137" max="16137" width="4.125" style="144" customWidth="1"/>
    <col min="16138" max="16138" width="5.875" style="144" customWidth="1"/>
    <col min="16139" max="16139" width="4.375" style="144" customWidth="1"/>
    <col min="16140" max="16140" width="5.875" style="144" customWidth="1"/>
    <col min="16141" max="16141" width="4.375" style="144" customWidth="1"/>
    <col min="16142" max="16142" width="5.875" style="144" customWidth="1"/>
    <col min="16143" max="16143" width="4.375" style="144" customWidth="1"/>
    <col min="16144" max="16144" width="5.875" style="144" customWidth="1"/>
    <col min="16145" max="16145" width="4.375" style="144" customWidth="1"/>
    <col min="16146" max="16146" width="5.875" style="144" customWidth="1"/>
    <col min="16147" max="16147" width="4.375" style="144" customWidth="1"/>
    <col min="16148" max="16148" width="5.875" style="144" customWidth="1"/>
    <col min="16149" max="16149" width="4.375" style="144" customWidth="1"/>
    <col min="16150" max="16150" width="5.875" style="144" customWidth="1"/>
    <col min="16151" max="16151" width="4.375" style="144" customWidth="1"/>
    <col min="16152" max="16152" width="5.875" style="144" customWidth="1"/>
    <col min="16153" max="16153" width="4.375" style="144" customWidth="1"/>
    <col min="16154" max="16154" width="5.875" style="144" customWidth="1"/>
    <col min="16155" max="16155" width="4.375" style="144" customWidth="1"/>
    <col min="16156" max="16156" width="5.875" style="144" customWidth="1"/>
    <col min="16157" max="16157" width="4.375" style="144" customWidth="1"/>
    <col min="16158" max="16158" width="5.875" style="144" customWidth="1"/>
    <col min="16159" max="16159" width="4.375" style="144" customWidth="1"/>
    <col min="16160" max="16160" width="5.875" style="144" customWidth="1"/>
    <col min="16161" max="16161" width="4.5" style="144" customWidth="1"/>
    <col min="16162" max="16162" width="9.125" style="144" customWidth="1"/>
    <col min="16163" max="16384" width="9" style="144"/>
  </cols>
  <sheetData>
    <row r="1" spans="1:42" s="125" customFormat="1" ht="30.75" customHeight="1">
      <c r="A1" s="122" t="s">
        <v>160</v>
      </c>
      <c r="B1" s="122"/>
      <c r="C1" s="123"/>
      <c r="D1" s="124"/>
      <c r="E1" s="124"/>
      <c r="F1" s="124"/>
      <c r="G1" s="124"/>
      <c r="H1" s="124"/>
      <c r="I1" s="124"/>
      <c r="V1" s="126"/>
      <c r="W1" s="126"/>
      <c r="X1" s="126"/>
      <c r="Y1" s="127"/>
      <c r="Z1" s="126"/>
      <c r="AA1" s="128"/>
      <c r="AB1" s="128"/>
      <c r="AC1" s="128"/>
      <c r="AD1" s="129"/>
      <c r="AE1" s="128"/>
      <c r="AF1" s="128"/>
      <c r="AG1" s="128"/>
      <c r="AH1" s="129"/>
      <c r="AI1" s="128"/>
      <c r="AJ1" s="128"/>
      <c r="AK1" s="128"/>
      <c r="AL1" s="129"/>
      <c r="AM1" s="128"/>
      <c r="AN1" s="128"/>
      <c r="AO1" s="128"/>
      <c r="AP1" s="129"/>
    </row>
    <row r="2" spans="1:42" s="130" customFormat="1" ht="37.5" customHeight="1">
      <c r="B2" s="522" t="s">
        <v>206</v>
      </c>
      <c r="C2" s="522"/>
      <c r="D2" s="522"/>
      <c r="E2" s="522"/>
      <c r="F2" s="522"/>
      <c r="G2" s="522"/>
      <c r="H2" s="522"/>
      <c r="I2" s="522"/>
      <c r="J2" s="522"/>
      <c r="K2" s="522"/>
      <c r="L2" s="522"/>
      <c r="M2" s="522"/>
      <c r="N2" s="522"/>
      <c r="O2" s="522"/>
      <c r="P2" s="522"/>
      <c r="Q2" s="522"/>
      <c r="R2" s="522"/>
      <c r="T2" s="131"/>
      <c r="V2" s="126"/>
      <c r="W2" s="126"/>
      <c r="X2" s="126"/>
      <c r="Y2" s="132"/>
      <c r="Z2" s="126"/>
      <c r="AA2" s="128"/>
      <c r="AB2" s="128"/>
      <c r="AC2" s="128"/>
      <c r="AD2" s="129"/>
      <c r="AE2" s="128"/>
      <c r="AF2" s="128"/>
      <c r="AG2" s="128"/>
      <c r="AH2" s="129"/>
      <c r="AI2" s="128"/>
      <c r="AJ2" s="128"/>
      <c r="AK2" s="128"/>
      <c r="AL2" s="129"/>
      <c r="AM2" s="128"/>
      <c r="AN2" s="128"/>
      <c r="AO2" s="128"/>
      <c r="AP2" s="129"/>
    </row>
    <row r="3" spans="1:42" s="130" customFormat="1" ht="28.5" customHeight="1">
      <c r="B3" s="133"/>
      <c r="C3" s="133"/>
      <c r="D3" s="133"/>
      <c r="E3" s="133"/>
      <c r="F3" s="133"/>
      <c r="G3" s="133"/>
      <c r="H3" s="133"/>
      <c r="I3" s="133"/>
      <c r="J3" s="133"/>
      <c r="K3" s="133"/>
      <c r="L3" s="133"/>
      <c r="M3" s="133"/>
      <c r="N3" s="133"/>
      <c r="O3" s="134" t="s">
        <v>124</v>
      </c>
      <c r="P3" s="523"/>
      <c r="Q3" s="523"/>
      <c r="R3" s="523"/>
      <c r="V3" s="126"/>
      <c r="W3" s="126"/>
      <c r="X3" s="126"/>
      <c r="Y3" s="132"/>
      <c r="Z3" s="126"/>
      <c r="AA3" s="135"/>
      <c r="AB3" s="128"/>
      <c r="AC3" s="128"/>
      <c r="AD3" s="129"/>
      <c r="AE3" s="128"/>
      <c r="AF3" s="128"/>
      <c r="AG3" s="128"/>
      <c r="AH3" s="129"/>
      <c r="AI3" s="128"/>
      <c r="AJ3" s="128"/>
      <c r="AK3" s="128"/>
      <c r="AL3" s="136"/>
      <c r="AM3" s="128"/>
      <c r="AN3" s="128"/>
      <c r="AO3" s="128"/>
      <c r="AP3" s="136"/>
    </row>
    <row r="4" spans="1:42" s="137" customFormat="1" ht="27.75" customHeight="1">
      <c r="B4" s="220" t="s">
        <v>207</v>
      </c>
      <c r="C4" s="138"/>
      <c r="V4" s="139"/>
      <c r="W4" s="139"/>
      <c r="X4" s="139"/>
      <c r="Y4" s="140"/>
      <c r="AA4" s="141"/>
      <c r="AB4" s="141"/>
      <c r="AC4" s="141"/>
      <c r="AD4" s="142"/>
      <c r="AE4" s="141"/>
      <c r="AF4" s="141"/>
      <c r="AG4" s="141"/>
      <c r="AH4" s="142"/>
      <c r="AI4" s="141"/>
      <c r="AJ4" s="141"/>
      <c r="AK4" s="141"/>
      <c r="AL4" s="143"/>
      <c r="AM4" s="141"/>
      <c r="AN4" s="141"/>
      <c r="AO4" s="141"/>
      <c r="AP4" s="143"/>
    </row>
    <row r="5" spans="1:42" ht="36.75" customHeight="1" thickBot="1">
      <c r="B5" s="145"/>
      <c r="C5" s="500"/>
      <c r="D5" s="524" t="s">
        <v>213</v>
      </c>
      <c r="E5" s="525"/>
      <c r="F5" s="525"/>
      <c r="G5" s="525"/>
      <c r="H5" s="525"/>
      <c r="I5" s="525"/>
      <c r="J5" s="525"/>
      <c r="K5" s="525"/>
      <c r="L5" s="525"/>
      <c r="M5" s="525"/>
      <c r="N5" s="525"/>
      <c r="O5" s="525"/>
      <c r="P5" s="525"/>
      <c r="Q5" s="526"/>
      <c r="R5" s="527" t="s">
        <v>161</v>
      </c>
      <c r="V5" s="146" t="s">
        <v>162</v>
      </c>
      <c r="W5" s="146" t="s">
        <v>163</v>
      </c>
      <c r="X5" s="147" t="s">
        <v>164</v>
      </c>
      <c r="AA5" s="517" t="s">
        <v>6</v>
      </c>
      <c r="AB5" s="517"/>
      <c r="AC5" s="517"/>
      <c r="AD5" s="149" t="s">
        <v>165</v>
      </c>
      <c r="AE5" s="517" t="s">
        <v>6</v>
      </c>
      <c r="AF5" s="517"/>
      <c r="AG5" s="517"/>
      <c r="AH5" s="149" t="s">
        <v>166</v>
      </c>
      <c r="AI5" s="517" t="s">
        <v>6</v>
      </c>
      <c r="AJ5" s="517"/>
      <c r="AK5" s="517"/>
      <c r="AL5" s="149" t="s">
        <v>167</v>
      </c>
      <c r="AM5" s="517" t="s">
        <v>6</v>
      </c>
      <c r="AN5" s="517"/>
      <c r="AO5" s="517"/>
      <c r="AP5" s="149" t="s">
        <v>168</v>
      </c>
    </row>
    <row r="6" spans="1:42" ht="36.75" customHeight="1" thickTop="1">
      <c r="B6" s="150"/>
      <c r="C6" s="518"/>
      <c r="D6" s="221" t="s">
        <v>169</v>
      </c>
      <c r="E6" s="221" t="s">
        <v>170</v>
      </c>
      <c r="F6" s="221" t="s">
        <v>171</v>
      </c>
      <c r="G6" s="221" t="s">
        <v>208</v>
      </c>
      <c r="H6" s="221" t="s">
        <v>209</v>
      </c>
      <c r="I6" s="221" t="s">
        <v>172</v>
      </c>
      <c r="J6" s="221" t="s">
        <v>140</v>
      </c>
      <c r="K6" s="221" t="s">
        <v>141</v>
      </c>
      <c r="L6" s="221" t="s">
        <v>142</v>
      </c>
      <c r="M6" s="221" t="s">
        <v>210</v>
      </c>
      <c r="N6" s="221" t="s">
        <v>211</v>
      </c>
      <c r="O6" s="221" t="s">
        <v>212</v>
      </c>
      <c r="P6" s="151" t="s">
        <v>173</v>
      </c>
      <c r="Q6" s="152" t="s">
        <v>84</v>
      </c>
      <c r="R6" s="528"/>
      <c r="V6" s="497" t="s">
        <v>174</v>
      </c>
      <c r="W6" s="153" t="s">
        <v>175</v>
      </c>
      <c r="X6" s="154">
        <v>4240</v>
      </c>
      <c r="AA6" s="155">
        <v>0</v>
      </c>
      <c r="AB6" s="156" t="s">
        <v>55</v>
      </c>
      <c r="AC6" s="157">
        <v>40</v>
      </c>
      <c r="AD6" s="158">
        <f>X6</f>
        <v>4240</v>
      </c>
      <c r="AE6" s="155">
        <v>0</v>
      </c>
      <c r="AF6" s="156" t="s">
        <v>55</v>
      </c>
      <c r="AG6" s="157">
        <v>40</v>
      </c>
      <c r="AH6" s="158">
        <f>X7</f>
        <v>4670</v>
      </c>
      <c r="AI6" s="155">
        <v>0</v>
      </c>
      <c r="AJ6" s="156" t="s">
        <v>55</v>
      </c>
      <c r="AK6" s="157">
        <v>40</v>
      </c>
      <c r="AL6" s="158">
        <f>X8</f>
        <v>6070</v>
      </c>
      <c r="AM6" s="155">
        <v>0</v>
      </c>
      <c r="AN6" s="156" t="s">
        <v>55</v>
      </c>
      <c r="AO6" s="157">
        <v>40</v>
      </c>
      <c r="AP6" s="159">
        <f>X9</f>
        <v>8350</v>
      </c>
    </row>
    <row r="7" spans="1:42" ht="33" customHeight="1">
      <c r="B7" s="160"/>
      <c r="C7" s="161" t="s">
        <v>176</v>
      </c>
      <c r="D7" s="350"/>
      <c r="E7" s="162">
        <f t="shared" ref="E7:M7" si="0">$D$7</f>
        <v>0</v>
      </c>
      <c r="F7" s="162">
        <f t="shared" si="0"/>
        <v>0</v>
      </c>
      <c r="G7" s="162">
        <f t="shared" si="0"/>
        <v>0</v>
      </c>
      <c r="H7" s="162">
        <f t="shared" si="0"/>
        <v>0</v>
      </c>
      <c r="I7" s="162">
        <f t="shared" si="0"/>
        <v>0</v>
      </c>
      <c r="J7" s="162">
        <f t="shared" si="0"/>
        <v>0</v>
      </c>
      <c r="K7" s="162">
        <f t="shared" si="0"/>
        <v>0</v>
      </c>
      <c r="L7" s="162">
        <f t="shared" si="0"/>
        <v>0</v>
      </c>
      <c r="M7" s="162">
        <f t="shared" si="0"/>
        <v>0</v>
      </c>
      <c r="N7" s="162">
        <f>$D$7</f>
        <v>0</v>
      </c>
      <c r="O7" s="162">
        <f>$D$7</f>
        <v>0</v>
      </c>
      <c r="P7" s="163">
        <f t="shared" ref="P7" si="1">SUM(D7:O7)/12</f>
        <v>0</v>
      </c>
      <c r="Q7" s="164">
        <f t="shared" ref="Q7:Q12" si="2">SUM(D7:O7)</f>
        <v>0</v>
      </c>
      <c r="R7" s="165"/>
      <c r="V7" s="498"/>
      <c r="W7" s="166" t="s">
        <v>15</v>
      </c>
      <c r="X7" s="167">
        <v>4670</v>
      </c>
      <c r="AA7" s="155">
        <v>41</v>
      </c>
      <c r="AB7" s="156" t="s">
        <v>55</v>
      </c>
      <c r="AC7" s="157">
        <v>50</v>
      </c>
      <c r="AD7" s="158">
        <f>X10</f>
        <v>2200</v>
      </c>
      <c r="AE7" s="155">
        <v>41</v>
      </c>
      <c r="AF7" s="156" t="s">
        <v>55</v>
      </c>
      <c r="AG7" s="157">
        <v>50</v>
      </c>
      <c r="AH7" s="158">
        <f>X11</f>
        <v>2630</v>
      </c>
      <c r="AI7" s="155">
        <v>41</v>
      </c>
      <c r="AJ7" s="156" t="s">
        <v>55</v>
      </c>
      <c r="AK7" s="157">
        <v>50</v>
      </c>
      <c r="AL7" s="158">
        <f>X12</f>
        <v>4020</v>
      </c>
      <c r="AM7" s="155">
        <v>41</v>
      </c>
      <c r="AN7" s="156" t="s">
        <v>55</v>
      </c>
      <c r="AO7" s="157">
        <v>50</v>
      </c>
      <c r="AP7" s="159">
        <f>X13</f>
        <v>6300</v>
      </c>
    </row>
    <row r="8" spans="1:42" ht="33" customHeight="1">
      <c r="B8" s="500" t="s">
        <v>177</v>
      </c>
      <c r="C8" s="168" t="s">
        <v>178</v>
      </c>
      <c r="D8" s="204">
        <v>0</v>
      </c>
      <c r="E8" s="204"/>
      <c r="F8" s="204"/>
      <c r="G8" s="204"/>
      <c r="H8" s="204"/>
      <c r="I8" s="204"/>
      <c r="J8" s="204"/>
      <c r="K8" s="204"/>
      <c r="L8" s="204"/>
      <c r="M8" s="204"/>
      <c r="N8" s="204"/>
      <c r="O8" s="204"/>
      <c r="P8" s="169">
        <f>ROUND(SUM(D8:O8)/12,0)</f>
        <v>0</v>
      </c>
      <c r="Q8" s="170">
        <f t="shared" si="2"/>
        <v>0</v>
      </c>
      <c r="R8" s="171"/>
      <c r="V8" s="498"/>
      <c r="W8" s="166" t="s">
        <v>179</v>
      </c>
      <c r="X8" s="167">
        <v>6070</v>
      </c>
      <c r="AA8" s="155">
        <v>51</v>
      </c>
      <c r="AB8" s="156" t="s">
        <v>55</v>
      </c>
      <c r="AC8" s="157">
        <f>AC7+10</f>
        <v>60</v>
      </c>
      <c r="AD8" s="158">
        <f>X14</f>
        <v>1910</v>
      </c>
      <c r="AE8" s="155">
        <v>51</v>
      </c>
      <c r="AF8" s="156" t="s">
        <v>55</v>
      </c>
      <c r="AG8" s="157">
        <f>AG7+10</f>
        <v>60</v>
      </c>
      <c r="AH8" s="158">
        <f>X15</f>
        <v>2340</v>
      </c>
      <c r="AI8" s="155">
        <v>51</v>
      </c>
      <c r="AJ8" s="156" t="s">
        <v>55</v>
      </c>
      <c r="AK8" s="157">
        <f>AK7+10</f>
        <v>60</v>
      </c>
      <c r="AL8" s="158">
        <f>X16</f>
        <v>3730</v>
      </c>
      <c r="AM8" s="155">
        <v>51</v>
      </c>
      <c r="AN8" s="156" t="s">
        <v>55</v>
      </c>
      <c r="AO8" s="157">
        <f>AO7+10</f>
        <v>60</v>
      </c>
      <c r="AP8" s="159">
        <f>X17</f>
        <v>6010</v>
      </c>
    </row>
    <row r="9" spans="1:42" ht="33" customHeight="1">
      <c r="B9" s="501"/>
      <c r="C9" s="172" t="s">
        <v>159</v>
      </c>
      <c r="D9" s="204"/>
      <c r="E9" s="204"/>
      <c r="F9" s="204"/>
      <c r="G9" s="204"/>
      <c r="H9" s="204"/>
      <c r="I9" s="204"/>
      <c r="J9" s="204"/>
      <c r="K9" s="204"/>
      <c r="L9" s="204"/>
      <c r="M9" s="204"/>
      <c r="N9" s="204"/>
      <c r="O9" s="204"/>
      <c r="P9" s="169">
        <f>ROUND(SUM(D9:O9)/12,0)</f>
        <v>0</v>
      </c>
      <c r="Q9" s="170">
        <f t="shared" si="2"/>
        <v>0</v>
      </c>
      <c r="R9" s="173"/>
      <c r="V9" s="499"/>
      <c r="W9" s="174" t="s">
        <v>180</v>
      </c>
      <c r="X9" s="175">
        <v>8350</v>
      </c>
      <c r="AA9" s="155">
        <f>AA8+10</f>
        <v>61</v>
      </c>
      <c r="AB9" s="156" t="s">
        <v>55</v>
      </c>
      <c r="AC9" s="157">
        <f t="shared" ref="AC9:AC14" si="3">AC8+10</f>
        <v>70</v>
      </c>
      <c r="AD9" s="158">
        <f>X18</f>
        <v>1700</v>
      </c>
      <c r="AE9" s="155">
        <f>AE8+10</f>
        <v>61</v>
      </c>
      <c r="AF9" s="156" t="s">
        <v>55</v>
      </c>
      <c r="AG9" s="157">
        <f t="shared" ref="AG9:AG14" si="4">AG8+10</f>
        <v>70</v>
      </c>
      <c r="AH9" s="158">
        <f>X19</f>
        <v>2130</v>
      </c>
      <c r="AI9" s="155">
        <f>AI8+10</f>
        <v>61</v>
      </c>
      <c r="AJ9" s="156" t="s">
        <v>55</v>
      </c>
      <c r="AK9" s="157">
        <f t="shared" ref="AK9:AK14" si="5">AK8+10</f>
        <v>70</v>
      </c>
      <c r="AL9" s="158">
        <f>X20</f>
        <v>3520</v>
      </c>
      <c r="AM9" s="155">
        <f>AM8+10</f>
        <v>61</v>
      </c>
      <c r="AN9" s="156" t="s">
        <v>55</v>
      </c>
      <c r="AO9" s="157">
        <f t="shared" ref="AO9:AO14" si="6">AO8+10</f>
        <v>70</v>
      </c>
      <c r="AP9" s="159">
        <f>X21</f>
        <v>5800</v>
      </c>
    </row>
    <row r="10" spans="1:42" ht="33" customHeight="1">
      <c r="B10" s="501"/>
      <c r="C10" s="176" t="s">
        <v>181</v>
      </c>
      <c r="D10" s="204"/>
      <c r="E10" s="204"/>
      <c r="F10" s="204"/>
      <c r="G10" s="204"/>
      <c r="H10" s="204"/>
      <c r="I10" s="204"/>
      <c r="J10" s="204"/>
      <c r="K10" s="204"/>
      <c r="L10" s="204"/>
      <c r="M10" s="204"/>
      <c r="N10" s="204"/>
      <c r="O10" s="204"/>
      <c r="P10" s="169">
        <f>ROUND(SUM(D10:O10)/12,0)</f>
        <v>0</v>
      </c>
      <c r="Q10" s="164">
        <f t="shared" si="2"/>
        <v>0</v>
      </c>
      <c r="R10" s="173"/>
      <c r="V10" s="497" t="s">
        <v>182</v>
      </c>
      <c r="W10" s="153" t="s">
        <v>175</v>
      </c>
      <c r="X10" s="154">
        <v>2200</v>
      </c>
      <c r="AA10" s="155">
        <f t="shared" ref="AA10:AA14" si="7">AA9+10</f>
        <v>71</v>
      </c>
      <c r="AB10" s="156" t="s">
        <v>55</v>
      </c>
      <c r="AC10" s="157">
        <f t="shared" si="3"/>
        <v>80</v>
      </c>
      <c r="AD10" s="158">
        <f>X22</f>
        <v>1540</v>
      </c>
      <c r="AE10" s="155">
        <f t="shared" ref="AE10:AE14" si="8">AE9+10</f>
        <v>71</v>
      </c>
      <c r="AF10" s="156" t="s">
        <v>55</v>
      </c>
      <c r="AG10" s="157">
        <f t="shared" si="4"/>
        <v>80</v>
      </c>
      <c r="AH10" s="158">
        <f>X23</f>
        <v>1970</v>
      </c>
      <c r="AI10" s="155">
        <f t="shared" ref="AI10:AI14" si="9">AI9+10</f>
        <v>71</v>
      </c>
      <c r="AJ10" s="156" t="s">
        <v>55</v>
      </c>
      <c r="AK10" s="157">
        <f t="shared" si="5"/>
        <v>80</v>
      </c>
      <c r="AL10" s="158">
        <f>X24</f>
        <v>3370</v>
      </c>
      <c r="AM10" s="155">
        <f t="shared" ref="AM10:AM14" si="10">AM9+10</f>
        <v>71</v>
      </c>
      <c r="AN10" s="156" t="s">
        <v>55</v>
      </c>
      <c r="AO10" s="157">
        <f t="shared" si="6"/>
        <v>80</v>
      </c>
      <c r="AP10" s="159">
        <f>X25</f>
        <v>5650</v>
      </c>
    </row>
    <row r="11" spans="1:42" ht="33" customHeight="1">
      <c r="B11" s="501"/>
      <c r="C11" s="176" t="s">
        <v>183</v>
      </c>
      <c r="D11" s="204"/>
      <c r="E11" s="204"/>
      <c r="F11" s="204"/>
      <c r="G11" s="204"/>
      <c r="H11" s="204"/>
      <c r="I11" s="204"/>
      <c r="J11" s="204"/>
      <c r="K11" s="204"/>
      <c r="L11" s="204"/>
      <c r="M11" s="204"/>
      <c r="N11" s="204"/>
      <c r="O11" s="204"/>
      <c r="P11" s="169">
        <f>ROUND(SUM(D11:O11)/12,0)</f>
        <v>0</v>
      </c>
      <c r="Q11" s="164">
        <f t="shared" si="2"/>
        <v>0</v>
      </c>
      <c r="R11" s="173"/>
      <c r="V11" s="498"/>
      <c r="W11" s="166" t="s">
        <v>15</v>
      </c>
      <c r="X11" s="167">
        <v>2630</v>
      </c>
      <c r="AA11" s="155">
        <f t="shared" si="7"/>
        <v>81</v>
      </c>
      <c r="AB11" s="156" t="s">
        <v>55</v>
      </c>
      <c r="AC11" s="157">
        <f t="shared" si="3"/>
        <v>90</v>
      </c>
      <c r="AD11" s="158">
        <f>X26</f>
        <v>1420</v>
      </c>
      <c r="AE11" s="155">
        <f t="shared" si="8"/>
        <v>81</v>
      </c>
      <c r="AF11" s="156" t="s">
        <v>55</v>
      </c>
      <c r="AG11" s="157">
        <f t="shared" si="4"/>
        <v>90</v>
      </c>
      <c r="AH11" s="158">
        <f>X27</f>
        <v>1850</v>
      </c>
      <c r="AI11" s="155">
        <f t="shared" si="9"/>
        <v>81</v>
      </c>
      <c r="AJ11" s="156" t="s">
        <v>55</v>
      </c>
      <c r="AK11" s="157">
        <f t="shared" si="5"/>
        <v>90</v>
      </c>
      <c r="AL11" s="158">
        <f>X28</f>
        <v>3250</v>
      </c>
      <c r="AM11" s="155">
        <f t="shared" si="10"/>
        <v>81</v>
      </c>
      <c r="AN11" s="156" t="s">
        <v>55</v>
      </c>
      <c r="AO11" s="157">
        <f t="shared" si="6"/>
        <v>90</v>
      </c>
      <c r="AP11" s="159">
        <f>X29</f>
        <v>5530</v>
      </c>
    </row>
    <row r="12" spans="1:42" ht="33" customHeight="1">
      <c r="B12" s="501"/>
      <c r="C12" s="177" t="s">
        <v>184</v>
      </c>
      <c r="D12" s="204"/>
      <c r="E12" s="204"/>
      <c r="F12" s="204"/>
      <c r="G12" s="204"/>
      <c r="H12" s="204"/>
      <c r="I12" s="204"/>
      <c r="J12" s="204"/>
      <c r="K12" s="204"/>
      <c r="L12" s="204"/>
      <c r="M12" s="204"/>
      <c r="N12" s="204"/>
      <c r="O12" s="204"/>
      <c r="P12" s="169">
        <f>ROUND(SUM(D12:O12)/12,0)</f>
        <v>0</v>
      </c>
      <c r="Q12" s="164">
        <f t="shared" si="2"/>
        <v>0</v>
      </c>
      <c r="R12" s="178"/>
      <c r="V12" s="498"/>
      <c r="W12" s="166" t="s">
        <v>179</v>
      </c>
      <c r="X12" s="167">
        <v>4020</v>
      </c>
      <c r="AA12" s="155">
        <f t="shared" si="7"/>
        <v>91</v>
      </c>
      <c r="AB12" s="156" t="s">
        <v>55</v>
      </c>
      <c r="AC12" s="157">
        <f t="shared" si="3"/>
        <v>100</v>
      </c>
      <c r="AD12" s="158">
        <f>X30</f>
        <v>1290</v>
      </c>
      <c r="AE12" s="155">
        <f t="shared" si="8"/>
        <v>91</v>
      </c>
      <c r="AF12" s="156" t="s">
        <v>55</v>
      </c>
      <c r="AG12" s="157">
        <f t="shared" si="4"/>
        <v>100</v>
      </c>
      <c r="AH12" s="158">
        <f>X31</f>
        <v>1720</v>
      </c>
      <c r="AI12" s="155">
        <f t="shared" si="9"/>
        <v>91</v>
      </c>
      <c r="AJ12" s="156" t="s">
        <v>55</v>
      </c>
      <c r="AK12" s="157">
        <f t="shared" si="5"/>
        <v>100</v>
      </c>
      <c r="AL12" s="158">
        <f>X32</f>
        <v>3110</v>
      </c>
      <c r="AM12" s="155">
        <f t="shared" si="10"/>
        <v>91</v>
      </c>
      <c r="AN12" s="156" t="s">
        <v>55</v>
      </c>
      <c r="AO12" s="157">
        <f t="shared" si="6"/>
        <v>100</v>
      </c>
      <c r="AP12" s="159">
        <f>X33</f>
        <v>5390</v>
      </c>
    </row>
    <row r="13" spans="1:42" ht="38.25" customHeight="1">
      <c r="B13" s="518"/>
      <c r="C13" s="198" t="s">
        <v>84</v>
      </c>
      <c r="D13" s="519"/>
      <c r="E13" s="520"/>
      <c r="F13" s="520"/>
      <c r="G13" s="520"/>
      <c r="H13" s="520"/>
      <c r="I13" s="520"/>
      <c r="J13" s="520"/>
      <c r="K13" s="520"/>
      <c r="L13" s="520"/>
      <c r="M13" s="520"/>
      <c r="N13" s="520"/>
      <c r="O13" s="521"/>
      <c r="P13" s="199">
        <f>SUM(P8:P12)</f>
        <v>0</v>
      </c>
      <c r="Q13" s="200">
        <f t="shared" ref="Q13" si="11">++SUM(Q8:Q12)</f>
        <v>0</v>
      </c>
      <c r="R13" s="201"/>
      <c r="V13" s="499"/>
      <c r="W13" s="174" t="s">
        <v>180</v>
      </c>
      <c r="X13" s="175">
        <v>6300</v>
      </c>
      <c r="AA13" s="155">
        <f t="shared" si="7"/>
        <v>101</v>
      </c>
      <c r="AB13" s="156" t="s">
        <v>55</v>
      </c>
      <c r="AC13" s="157">
        <f t="shared" si="3"/>
        <v>110</v>
      </c>
      <c r="AD13" s="158">
        <f>X34</f>
        <v>1210</v>
      </c>
      <c r="AE13" s="155">
        <f t="shared" si="8"/>
        <v>101</v>
      </c>
      <c r="AF13" s="156" t="s">
        <v>55</v>
      </c>
      <c r="AG13" s="157">
        <f t="shared" si="4"/>
        <v>110</v>
      </c>
      <c r="AH13" s="158">
        <f>X35</f>
        <v>1640</v>
      </c>
      <c r="AI13" s="155">
        <f t="shared" si="9"/>
        <v>101</v>
      </c>
      <c r="AJ13" s="156" t="s">
        <v>55</v>
      </c>
      <c r="AK13" s="157">
        <f t="shared" si="5"/>
        <v>110</v>
      </c>
      <c r="AL13" s="158">
        <f>X36</f>
        <v>3040</v>
      </c>
      <c r="AM13" s="155">
        <f t="shared" si="10"/>
        <v>101</v>
      </c>
      <c r="AN13" s="156" t="s">
        <v>55</v>
      </c>
      <c r="AO13" s="157">
        <f t="shared" si="6"/>
        <v>110</v>
      </c>
      <c r="AP13" s="159">
        <f>X37</f>
        <v>5320</v>
      </c>
    </row>
    <row r="14" spans="1:42" ht="33" customHeight="1">
      <c r="B14" s="500" t="s">
        <v>185</v>
      </c>
      <c r="C14" s="168" t="s">
        <v>178</v>
      </c>
      <c r="D14" s="503"/>
      <c r="E14" s="504"/>
      <c r="F14" s="504"/>
      <c r="G14" s="504"/>
      <c r="H14" s="504"/>
      <c r="I14" s="504"/>
      <c r="J14" s="504"/>
      <c r="K14" s="504"/>
      <c r="L14" s="504"/>
      <c r="M14" s="504"/>
      <c r="N14" s="504"/>
      <c r="O14" s="505"/>
      <c r="P14" s="179">
        <f>IFERROR((VLOOKUP(P7,$AA$6:$AD$14,4,1)), "0")</f>
        <v>4240</v>
      </c>
      <c r="Q14" s="180"/>
      <c r="R14" s="181"/>
      <c r="V14" s="497" t="s">
        <v>186</v>
      </c>
      <c r="W14" s="153" t="s">
        <v>175</v>
      </c>
      <c r="X14" s="154">
        <v>1910</v>
      </c>
      <c r="AA14" s="155">
        <f t="shared" si="7"/>
        <v>111</v>
      </c>
      <c r="AB14" s="156" t="s">
        <v>55</v>
      </c>
      <c r="AC14" s="157">
        <f t="shared" si="3"/>
        <v>120</v>
      </c>
      <c r="AD14" s="158">
        <f>X38</f>
        <v>1150</v>
      </c>
      <c r="AE14" s="155">
        <f t="shared" si="8"/>
        <v>111</v>
      </c>
      <c r="AF14" s="156" t="s">
        <v>55</v>
      </c>
      <c r="AG14" s="157">
        <f t="shared" si="4"/>
        <v>120</v>
      </c>
      <c r="AH14" s="158">
        <f>X39</f>
        <v>1580</v>
      </c>
      <c r="AI14" s="155">
        <f t="shared" si="9"/>
        <v>111</v>
      </c>
      <c r="AJ14" s="156" t="s">
        <v>55</v>
      </c>
      <c r="AK14" s="157">
        <f t="shared" si="5"/>
        <v>120</v>
      </c>
      <c r="AL14" s="158">
        <f>X40</f>
        <v>2970</v>
      </c>
      <c r="AM14" s="155">
        <f t="shared" si="10"/>
        <v>111</v>
      </c>
      <c r="AN14" s="156" t="s">
        <v>55</v>
      </c>
      <c r="AO14" s="157">
        <f t="shared" si="6"/>
        <v>120</v>
      </c>
      <c r="AP14" s="159">
        <f>X41</f>
        <v>5250</v>
      </c>
    </row>
    <row r="15" spans="1:42" ht="33" customHeight="1">
      <c r="B15" s="501"/>
      <c r="C15" s="172" t="s">
        <v>187</v>
      </c>
      <c r="D15" s="506"/>
      <c r="E15" s="507"/>
      <c r="F15" s="507"/>
      <c r="G15" s="507"/>
      <c r="H15" s="507"/>
      <c r="I15" s="507"/>
      <c r="J15" s="507"/>
      <c r="K15" s="507"/>
      <c r="L15" s="507"/>
      <c r="M15" s="507"/>
      <c r="N15" s="507"/>
      <c r="O15" s="508"/>
      <c r="P15" s="179">
        <f>IFERROR((VLOOKUP(P7,$AE$6:$AH$14,4,1)), "0")</f>
        <v>4670</v>
      </c>
      <c r="Q15" s="180"/>
      <c r="R15" s="182"/>
      <c r="V15" s="498"/>
      <c r="W15" s="166" t="s">
        <v>15</v>
      </c>
      <c r="X15" s="167">
        <v>2340</v>
      </c>
    </row>
    <row r="16" spans="1:42" ht="33" customHeight="1">
      <c r="B16" s="501"/>
      <c r="C16" s="172" t="s">
        <v>188</v>
      </c>
      <c r="D16" s="506"/>
      <c r="E16" s="507"/>
      <c r="F16" s="507"/>
      <c r="G16" s="507"/>
      <c r="H16" s="507"/>
      <c r="I16" s="507"/>
      <c r="J16" s="507"/>
      <c r="K16" s="507"/>
      <c r="L16" s="507"/>
      <c r="M16" s="507"/>
      <c r="N16" s="507"/>
      <c r="O16" s="508"/>
      <c r="P16" s="179">
        <f>IFERROR((VLOOKUP(P7,$AI$6:$AL$14,4,1)), "0")</f>
        <v>6070</v>
      </c>
      <c r="Q16" s="180"/>
      <c r="R16" s="182"/>
      <c r="V16" s="498"/>
      <c r="W16" s="166" t="s">
        <v>179</v>
      </c>
      <c r="X16" s="167">
        <v>3730</v>
      </c>
    </row>
    <row r="17" spans="2:42" ht="33" customHeight="1">
      <c r="B17" s="501"/>
      <c r="C17" s="176" t="s">
        <v>183</v>
      </c>
      <c r="D17" s="506"/>
      <c r="E17" s="507"/>
      <c r="F17" s="507"/>
      <c r="G17" s="507"/>
      <c r="H17" s="507"/>
      <c r="I17" s="507"/>
      <c r="J17" s="507"/>
      <c r="K17" s="507"/>
      <c r="L17" s="507"/>
      <c r="M17" s="507"/>
      <c r="N17" s="507"/>
      <c r="O17" s="508"/>
      <c r="P17" s="179">
        <f>IFERROR((VLOOKUP(P7,$AI$6:$AL$14,4,1)), "0")</f>
        <v>6070</v>
      </c>
      <c r="Q17" s="183"/>
      <c r="R17" s="182"/>
      <c r="V17" s="499"/>
      <c r="W17" s="174" t="s">
        <v>180</v>
      </c>
      <c r="X17" s="175">
        <v>6010</v>
      </c>
    </row>
    <row r="18" spans="2:42" ht="33" customHeight="1" thickBot="1">
      <c r="B18" s="502"/>
      <c r="C18" s="184" t="s">
        <v>189</v>
      </c>
      <c r="D18" s="509"/>
      <c r="E18" s="510"/>
      <c r="F18" s="510"/>
      <c r="G18" s="510"/>
      <c r="H18" s="510"/>
      <c r="I18" s="510"/>
      <c r="J18" s="510"/>
      <c r="K18" s="510"/>
      <c r="L18" s="510"/>
      <c r="M18" s="510"/>
      <c r="N18" s="510"/>
      <c r="O18" s="511"/>
      <c r="P18" s="185">
        <f>IFERROR((VLOOKUP(P7,$AM$6:$AP$14,4,1)), "0")</f>
        <v>8350</v>
      </c>
      <c r="Q18" s="183"/>
      <c r="R18" s="186"/>
      <c r="V18" s="497" t="s">
        <v>190</v>
      </c>
      <c r="W18" s="153" t="s">
        <v>175</v>
      </c>
      <c r="X18" s="154">
        <v>1700</v>
      </c>
    </row>
    <row r="19" spans="2:42" ht="33" customHeight="1" thickTop="1">
      <c r="B19" s="501" t="s">
        <v>191</v>
      </c>
      <c r="C19" s="187" t="s">
        <v>178</v>
      </c>
      <c r="D19" s="503"/>
      <c r="E19" s="504"/>
      <c r="F19" s="504"/>
      <c r="G19" s="504"/>
      <c r="H19" s="504"/>
      <c r="I19" s="504"/>
      <c r="J19" s="504"/>
      <c r="K19" s="504"/>
      <c r="L19" s="504"/>
      <c r="M19" s="504"/>
      <c r="N19" s="504"/>
      <c r="O19" s="505"/>
      <c r="P19" s="179">
        <f>P8*P14*12</f>
        <v>0</v>
      </c>
      <c r="Q19" s="180"/>
      <c r="R19" s="188">
        <f>P19</f>
        <v>0</v>
      </c>
      <c r="V19" s="498"/>
      <c r="W19" s="166" t="s">
        <v>15</v>
      </c>
      <c r="X19" s="167">
        <v>2130</v>
      </c>
    </row>
    <row r="20" spans="2:42" ht="33" customHeight="1">
      <c r="B20" s="501"/>
      <c r="C20" s="189" t="s">
        <v>187</v>
      </c>
      <c r="D20" s="506"/>
      <c r="E20" s="507"/>
      <c r="F20" s="507"/>
      <c r="G20" s="507"/>
      <c r="H20" s="507"/>
      <c r="I20" s="507"/>
      <c r="J20" s="507"/>
      <c r="K20" s="507"/>
      <c r="L20" s="507"/>
      <c r="M20" s="507"/>
      <c r="N20" s="507"/>
      <c r="O20" s="508"/>
      <c r="P20" s="179">
        <f t="shared" ref="P20:P23" si="12">P9*P15*12</f>
        <v>0</v>
      </c>
      <c r="Q20" s="180"/>
      <c r="R20" s="190">
        <f>P20</f>
        <v>0</v>
      </c>
      <c r="V20" s="498"/>
      <c r="W20" s="166" t="s">
        <v>179</v>
      </c>
      <c r="X20" s="167">
        <v>3520</v>
      </c>
    </row>
    <row r="21" spans="2:42" ht="33" customHeight="1">
      <c r="B21" s="501"/>
      <c r="C21" s="189" t="s">
        <v>188</v>
      </c>
      <c r="D21" s="506"/>
      <c r="E21" s="507"/>
      <c r="F21" s="507"/>
      <c r="G21" s="507"/>
      <c r="H21" s="507"/>
      <c r="I21" s="507"/>
      <c r="J21" s="507"/>
      <c r="K21" s="507"/>
      <c r="L21" s="507"/>
      <c r="M21" s="507"/>
      <c r="N21" s="507"/>
      <c r="O21" s="508"/>
      <c r="P21" s="179">
        <f t="shared" si="12"/>
        <v>0</v>
      </c>
      <c r="Q21" s="180"/>
      <c r="R21" s="190">
        <f>P21</f>
        <v>0</v>
      </c>
      <c r="V21" s="196"/>
      <c r="W21" s="174" t="s">
        <v>180</v>
      </c>
      <c r="X21" s="175">
        <v>5800</v>
      </c>
    </row>
    <row r="22" spans="2:42" ht="33" customHeight="1">
      <c r="B22" s="501"/>
      <c r="C22" s="191" t="s">
        <v>183</v>
      </c>
      <c r="D22" s="506"/>
      <c r="E22" s="507"/>
      <c r="F22" s="507"/>
      <c r="G22" s="507"/>
      <c r="H22" s="507"/>
      <c r="I22" s="507"/>
      <c r="J22" s="507"/>
      <c r="K22" s="507"/>
      <c r="L22" s="507"/>
      <c r="M22" s="507"/>
      <c r="N22" s="507"/>
      <c r="O22" s="508"/>
      <c r="P22" s="179">
        <f t="shared" si="12"/>
        <v>0</v>
      </c>
      <c r="Q22" s="183"/>
      <c r="R22" s="190">
        <f>P22</f>
        <v>0</v>
      </c>
      <c r="V22" s="497" t="s">
        <v>192</v>
      </c>
      <c r="W22" s="153" t="s">
        <v>175</v>
      </c>
      <c r="X22" s="154">
        <v>1540</v>
      </c>
    </row>
    <row r="23" spans="2:42" ht="33" customHeight="1" thickBot="1">
      <c r="B23" s="501"/>
      <c r="C23" s="192" t="s">
        <v>189</v>
      </c>
      <c r="D23" s="509"/>
      <c r="E23" s="510"/>
      <c r="F23" s="510"/>
      <c r="G23" s="510"/>
      <c r="H23" s="510"/>
      <c r="I23" s="510"/>
      <c r="J23" s="510"/>
      <c r="K23" s="510"/>
      <c r="L23" s="510"/>
      <c r="M23" s="510"/>
      <c r="N23" s="510"/>
      <c r="O23" s="511"/>
      <c r="P23" s="179">
        <f t="shared" si="12"/>
        <v>0</v>
      </c>
      <c r="Q23" s="183"/>
      <c r="R23" s="193">
        <f>P23</f>
        <v>0</v>
      </c>
      <c r="V23" s="498"/>
      <c r="W23" s="166" t="s">
        <v>15</v>
      </c>
      <c r="X23" s="167">
        <v>1970</v>
      </c>
    </row>
    <row r="24" spans="2:42" s="136" customFormat="1" ht="38.25" customHeight="1" thickBot="1">
      <c r="B24" s="512" t="s">
        <v>193</v>
      </c>
      <c r="C24" s="513"/>
      <c r="D24" s="514"/>
      <c r="E24" s="515"/>
      <c r="F24" s="515"/>
      <c r="G24" s="515"/>
      <c r="H24" s="515"/>
      <c r="I24" s="515"/>
      <c r="J24" s="515"/>
      <c r="K24" s="515"/>
      <c r="L24" s="515"/>
      <c r="M24" s="515"/>
      <c r="N24" s="515"/>
      <c r="O24" s="516"/>
      <c r="P24" s="344">
        <f>R24/12</f>
        <v>0</v>
      </c>
      <c r="Q24" s="202"/>
      <c r="R24" s="203">
        <f>SUM(R19:R23)</f>
        <v>0</v>
      </c>
      <c r="V24" s="498"/>
      <c r="W24" s="166" t="s">
        <v>179</v>
      </c>
      <c r="X24" s="167">
        <v>3370</v>
      </c>
      <c r="Y24" s="129"/>
      <c r="Z24" s="126"/>
      <c r="AA24" s="128"/>
      <c r="AB24" s="128"/>
      <c r="AC24" s="128"/>
      <c r="AD24" s="129"/>
      <c r="AE24" s="128"/>
      <c r="AF24" s="128"/>
      <c r="AG24" s="128"/>
      <c r="AH24" s="129"/>
      <c r="AI24" s="128"/>
      <c r="AJ24" s="128"/>
      <c r="AK24" s="128"/>
      <c r="AL24" s="129"/>
      <c r="AM24" s="128"/>
      <c r="AN24" s="128"/>
      <c r="AO24" s="128"/>
      <c r="AP24" s="129"/>
    </row>
    <row r="25" spans="2:42" ht="24.75" customHeight="1" thickTop="1">
      <c r="R25" s="195"/>
      <c r="V25" s="499"/>
      <c r="W25" s="174" t="s">
        <v>180</v>
      </c>
      <c r="X25" s="175">
        <v>5650</v>
      </c>
    </row>
    <row r="26" spans="2:42" ht="24.75" customHeight="1">
      <c r="V26" s="497" t="s">
        <v>194</v>
      </c>
      <c r="W26" s="153" t="s">
        <v>175</v>
      </c>
      <c r="X26" s="154">
        <v>1420</v>
      </c>
    </row>
    <row r="27" spans="2:42" ht="24.75" customHeight="1">
      <c r="V27" s="498"/>
      <c r="W27" s="166" t="s">
        <v>15</v>
      </c>
      <c r="X27" s="167">
        <v>1850</v>
      </c>
    </row>
    <row r="28" spans="2:42" ht="24.75" customHeight="1">
      <c r="V28" s="498"/>
      <c r="W28" s="166" t="s">
        <v>179</v>
      </c>
      <c r="X28" s="205">
        <v>3250</v>
      </c>
    </row>
    <row r="29" spans="2:42" ht="24.75" customHeight="1">
      <c r="V29" s="499"/>
      <c r="W29" s="174" t="s">
        <v>180</v>
      </c>
      <c r="X29" s="206">
        <v>5530</v>
      </c>
    </row>
    <row r="30" spans="2:42" ht="24.75" customHeight="1">
      <c r="V30" s="497" t="s">
        <v>195</v>
      </c>
      <c r="W30" s="153" t="s">
        <v>175</v>
      </c>
      <c r="X30" s="207">
        <v>1290</v>
      </c>
    </row>
    <row r="31" spans="2:42" ht="24.75" customHeight="1">
      <c r="V31" s="498"/>
      <c r="W31" s="166" t="s">
        <v>15</v>
      </c>
      <c r="X31" s="205">
        <v>1720</v>
      </c>
    </row>
    <row r="32" spans="2:42" ht="24.75" customHeight="1">
      <c r="V32" s="498"/>
      <c r="W32" s="166" t="s">
        <v>179</v>
      </c>
      <c r="X32" s="205">
        <v>3110</v>
      </c>
    </row>
    <row r="33" spans="22:24" ht="24.75" customHeight="1">
      <c r="V33" s="499"/>
      <c r="W33" s="174" t="s">
        <v>180</v>
      </c>
      <c r="X33" s="206">
        <v>5390</v>
      </c>
    </row>
    <row r="34" spans="22:24" ht="24.75" customHeight="1">
      <c r="V34" s="497" t="s">
        <v>196</v>
      </c>
      <c r="W34" s="153" t="s">
        <v>175</v>
      </c>
      <c r="X34" s="207">
        <v>1210</v>
      </c>
    </row>
    <row r="35" spans="22:24" ht="24.75" customHeight="1">
      <c r="V35" s="498"/>
      <c r="W35" s="166" t="s">
        <v>15</v>
      </c>
      <c r="X35" s="205">
        <v>1640</v>
      </c>
    </row>
    <row r="36" spans="22:24" ht="24.75" customHeight="1">
      <c r="V36" s="498"/>
      <c r="W36" s="166" t="s">
        <v>179</v>
      </c>
      <c r="X36" s="205">
        <v>3040</v>
      </c>
    </row>
    <row r="37" spans="22:24" ht="24.75" customHeight="1">
      <c r="V37" s="499"/>
      <c r="W37" s="174" t="s">
        <v>180</v>
      </c>
      <c r="X37" s="206">
        <v>5320</v>
      </c>
    </row>
    <row r="38" spans="22:24" ht="37.5" customHeight="1">
      <c r="V38" s="497" t="s">
        <v>197</v>
      </c>
      <c r="W38" s="153" t="s">
        <v>175</v>
      </c>
      <c r="X38" s="154">
        <v>1150</v>
      </c>
    </row>
    <row r="39" spans="22:24" ht="37.5" customHeight="1">
      <c r="V39" s="498"/>
      <c r="W39" s="166" t="s">
        <v>15</v>
      </c>
      <c r="X39" s="167">
        <v>1580</v>
      </c>
    </row>
    <row r="40" spans="22:24" ht="37.5" customHeight="1">
      <c r="V40" s="498"/>
      <c r="W40" s="166" t="s">
        <v>179</v>
      </c>
      <c r="X40" s="167">
        <v>2970</v>
      </c>
    </row>
    <row r="41" spans="22:24" ht="37.5" customHeight="1">
      <c r="V41" s="499"/>
      <c r="W41" s="174" t="s">
        <v>180</v>
      </c>
      <c r="X41" s="175">
        <v>5250</v>
      </c>
    </row>
  </sheetData>
  <mergeCells count="26">
    <mergeCell ref="B2:R2"/>
    <mergeCell ref="P3:R3"/>
    <mergeCell ref="C5:C6"/>
    <mergeCell ref="D5:Q5"/>
    <mergeCell ref="R5:R6"/>
    <mergeCell ref="AE5:AG5"/>
    <mergeCell ref="AI5:AK5"/>
    <mergeCell ref="AM5:AO5"/>
    <mergeCell ref="V6:V9"/>
    <mergeCell ref="B8:B13"/>
    <mergeCell ref="V10:V13"/>
    <mergeCell ref="D13:O13"/>
    <mergeCell ref="AA5:AC5"/>
    <mergeCell ref="V38:V41"/>
    <mergeCell ref="B14:B18"/>
    <mergeCell ref="D14:O18"/>
    <mergeCell ref="V14:V17"/>
    <mergeCell ref="V18:V20"/>
    <mergeCell ref="B19:B23"/>
    <mergeCell ref="D19:O23"/>
    <mergeCell ref="V22:V25"/>
    <mergeCell ref="B24:C24"/>
    <mergeCell ref="D24:O24"/>
    <mergeCell ref="V26:V29"/>
    <mergeCell ref="V30:V33"/>
    <mergeCell ref="V34:V37"/>
  </mergeCells>
  <phoneticPr fontId="4"/>
  <dataValidations count="1">
    <dataValidation type="list" allowBlank="1" showInputMessage="1" showErrorMessage="1" sqref="WVM983012:WVP983031 JA65508:JD65527 SW65508:SZ65527 ACS65508:ACV65527 AMO65508:AMR65527 AWK65508:AWN65527 BGG65508:BGJ65527 BQC65508:BQF65527 BZY65508:CAB65527 CJU65508:CJX65527 CTQ65508:CTT65527 DDM65508:DDP65527 DNI65508:DNL65527 DXE65508:DXH65527 EHA65508:EHD65527 EQW65508:EQZ65527 FAS65508:FAV65527 FKO65508:FKR65527 FUK65508:FUN65527 GEG65508:GEJ65527 GOC65508:GOF65527 GXY65508:GYB65527 HHU65508:HHX65527 HRQ65508:HRT65527 IBM65508:IBP65527 ILI65508:ILL65527 IVE65508:IVH65527 JFA65508:JFD65527 JOW65508:JOZ65527 JYS65508:JYV65527 KIO65508:KIR65527 KSK65508:KSN65527 LCG65508:LCJ65527 LMC65508:LMF65527 LVY65508:LWB65527 MFU65508:MFX65527 MPQ65508:MPT65527 MZM65508:MZP65527 NJI65508:NJL65527 NTE65508:NTH65527 ODA65508:ODD65527 OMW65508:OMZ65527 OWS65508:OWV65527 PGO65508:PGR65527 PQK65508:PQN65527 QAG65508:QAJ65527 QKC65508:QKF65527 QTY65508:QUB65527 RDU65508:RDX65527 RNQ65508:RNT65527 RXM65508:RXP65527 SHI65508:SHL65527 SRE65508:SRH65527 TBA65508:TBD65527 TKW65508:TKZ65527 TUS65508:TUV65527 UEO65508:UER65527 UOK65508:UON65527 UYG65508:UYJ65527 VIC65508:VIF65527 VRY65508:VSB65527 WBU65508:WBX65527 WLQ65508:WLT65527 WVM65508:WVP65527 JA131044:JD131063 SW131044:SZ131063 ACS131044:ACV131063 AMO131044:AMR131063 AWK131044:AWN131063 BGG131044:BGJ131063 BQC131044:BQF131063 BZY131044:CAB131063 CJU131044:CJX131063 CTQ131044:CTT131063 DDM131044:DDP131063 DNI131044:DNL131063 DXE131044:DXH131063 EHA131044:EHD131063 EQW131044:EQZ131063 FAS131044:FAV131063 FKO131044:FKR131063 FUK131044:FUN131063 GEG131044:GEJ131063 GOC131044:GOF131063 GXY131044:GYB131063 HHU131044:HHX131063 HRQ131044:HRT131063 IBM131044:IBP131063 ILI131044:ILL131063 IVE131044:IVH131063 JFA131044:JFD131063 JOW131044:JOZ131063 JYS131044:JYV131063 KIO131044:KIR131063 KSK131044:KSN131063 LCG131044:LCJ131063 LMC131044:LMF131063 LVY131044:LWB131063 MFU131044:MFX131063 MPQ131044:MPT131063 MZM131044:MZP131063 NJI131044:NJL131063 NTE131044:NTH131063 ODA131044:ODD131063 OMW131044:OMZ131063 OWS131044:OWV131063 PGO131044:PGR131063 PQK131044:PQN131063 QAG131044:QAJ131063 QKC131044:QKF131063 QTY131044:QUB131063 RDU131044:RDX131063 RNQ131044:RNT131063 RXM131044:RXP131063 SHI131044:SHL131063 SRE131044:SRH131063 TBA131044:TBD131063 TKW131044:TKZ131063 TUS131044:TUV131063 UEO131044:UER131063 UOK131044:UON131063 UYG131044:UYJ131063 VIC131044:VIF131063 VRY131044:VSB131063 WBU131044:WBX131063 WLQ131044:WLT131063 WVM131044:WVP131063 JA196580:JD196599 SW196580:SZ196599 ACS196580:ACV196599 AMO196580:AMR196599 AWK196580:AWN196599 BGG196580:BGJ196599 BQC196580:BQF196599 BZY196580:CAB196599 CJU196580:CJX196599 CTQ196580:CTT196599 DDM196580:DDP196599 DNI196580:DNL196599 DXE196580:DXH196599 EHA196580:EHD196599 EQW196580:EQZ196599 FAS196580:FAV196599 FKO196580:FKR196599 FUK196580:FUN196599 GEG196580:GEJ196599 GOC196580:GOF196599 GXY196580:GYB196599 HHU196580:HHX196599 HRQ196580:HRT196599 IBM196580:IBP196599 ILI196580:ILL196599 IVE196580:IVH196599 JFA196580:JFD196599 JOW196580:JOZ196599 JYS196580:JYV196599 KIO196580:KIR196599 KSK196580:KSN196599 LCG196580:LCJ196599 LMC196580:LMF196599 LVY196580:LWB196599 MFU196580:MFX196599 MPQ196580:MPT196599 MZM196580:MZP196599 NJI196580:NJL196599 NTE196580:NTH196599 ODA196580:ODD196599 OMW196580:OMZ196599 OWS196580:OWV196599 PGO196580:PGR196599 PQK196580:PQN196599 QAG196580:QAJ196599 QKC196580:QKF196599 QTY196580:QUB196599 RDU196580:RDX196599 RNQ196580:RNT196599 RXM196580:RXP196599 SHI196580:SHL196599 SRE196580:SRH196599 TBA196580:TBD196599 TKW196580:TKZ196599 TUS196580:TUV196599 UEO196580:UER196599 UOK196580:UON196599 UYG196580:UYJ196599 VIC196580:VIF196599 VRY196580:VSB196599 WBU196580:WBX196599 WLQ196580:WLT196599 WVM196580:WVP196599 JA262116:JD262135 SW262116:SZ262135 ACS262116:ACV262135 AMO262116:AMR262135 AWK262116:AWN262135 BGG262116:BGJ262135 BQC262116:BQF262135 BZY262116:CAB262135 CJU262116:CJX262135 CTQ262116:CTT262135 DDM262116:DDP262135 DNI262116:DNL262135 DXE262116:DXH262135 EHA262116:EHD262135 EQW262116:EQZ262135 FAS262116:FAV262135 FKO262116:FKR262135 FUK262116:FUN262135 GEG262116:GEJ262135 GOC262116:GOF262135 GXY262116:GYB262135 HHU262116:HHX262135 HRQ262116:HRT262135 IBM262116:IBP262135 ILI262116:ILL262135 IVE262116:IVH262135 JFA262116:JFD262135 JOW262116:JOZ262135 JYS262116:JYV262135 KIO262116:KIR262135 KSK262116:KSN262135 LCG262116:LCJ262135 LMC262116:LMF262135 LVY262116:LWB262135 MFU262116:MFX262135 MPQ262116:MPT262135 MZM262116:MZP262135 NJI262116:NJL262135 NTE262116:NTH262135 ODA262116:ODD262135 OMW262116:OMZ262135 OWS262116:OWV262135 PGO262116:PGR262135 PQK262116:PQN262135 QAG262116:QAJ262135 QKC262116:QKF262135 QTY262116:QUB262135 RDU262116:RDX262135 RNQ262116:RNT262135 RXM262116:RXP262135 SHI262116:SHL262135 SRE262116:SRH262135 TBA262116:TBD262135 TKW262116:TKZ262135 TUS262116:TUV262135 UEO262116:UER262135 UOK262116:UON262135 UYG262116:UYJ262135 VIC262116:VIF262135 VRY262116:VSB262135 WBU262116:WBX262135 WLQ262116:WLT262135 WVM262116:WVP262135 JA327652:JD327671 SW327652:SZ327671 ACS327652:ACV327671 AMO327652:AMR327671 AWK327652:AWN327671 BGG327652:BGJ327671 BQC327652:BQF327671 BZY327652:CAB327671 CJU327652:CJX327671 CTQ327652:CTT327671 DDM327652:DDP327671 DNI327652:DNL327671 DXE327652:DXH327671 EHA327652:EHD327671 EQW327652:EQZ327671 FAS327652:FAV327671 FKO327652:FKR327671 FUK327652:FUN327671 GEG327652:GEJ327671 GOC327652:GOF327671 GXY327652:GYB327671 HHU327652:HHX327671 HRQ327652:HRT327671 IBM327652:IBP327671 ILI327652:ILL327671 IVE327652:IVH327671 JFA327652:JFD327671 JOW327652:JOZ327671 JYS327652:JYV327671 KIO327652:KIR327671 KSK327652:KSN327671 LCG327652:LCJ327671 LMC327652:LMF327671 LVY327652:LWB327671 MFU327652:MFX327671 MPQ327652:MPT327671 MZM327652:MZP327671 NJI327652:NJL327671 NTE327652:NTH327671 ODA327652:ODD327671 OMW327652:OMZ327671 OWS327652:OWV327671 PGO327652:PGR327671 PQK327652:PQN327671 QAG327652:QAJ327671 QKC327652:QKF327671 QTY327652:QUB327671 RDU327652:RDX327671 RNQ327652:RNT327671 RXM327652:RXP327671 SHI327652:SHL327671 SRE327652:SRH327671 TBA327652:TBD327671 TKW327652:TKZ327671 TUS327652:TUV327671 UEO327652:UER327671 UOK327652:UON327671 UYG327652:UYJ327671 VIC327652:VIF327671 VRY327652:VSB327671 WBU327652:WBX327671 WLQ327652:WLT327671 WVM327652:WVP327671 JA393188:JD393207 SW393188:SZ393207 ACS393188:ACV393207 AMO393188:AMR393207 AWK393188:AWN393207 BGG393188:BGJ393207 BQC393188:BQF393207 BZY393188:CAB393207 CJU393188:CJX393207 CTQ393188:CTT393207 DDM393188:DDP393207 DNI393188:DNL393207 DXE393188:DXH393207 EHA393188:EHD393207 EQW393188:EQZ393207 FAS393188:FAV393207 FKO393188:FKR393207 FUK393188:FUN393207 GEG393188:GEJ393207 GOC393188:GOF393207 GXY393188:GYB393207 HHU393188:HHX393207 HRQ393188:HRT393207 IBM393188:IBP393207 ILI393188:ILL393207 IVE393188:IVH393207 JFA393188:JFD393207 JOW393188:JOZ393207 JYS393188:JYV393207 KIO393188:KIR393207 KSK393188:KSN393207 LCG393188:LCJ393207 LMC393188:LMF393207 LVY393188:LWB393207 MFU393188:MFX393207 MPQ393188:MPT393207 MZM393188:MZP393207 NJI393188:NJL393207 NTE393188:NTH393207 ODA393188:ODD393207 OMW393188:OMZ393207 OWS393188:OWV393207 PGO393188:PGR393207 PQK393188:PQN393207 QAG393188:QAJ393207 QKC393188:QKF393207 QTY393188:QUB393207 RDU393188:RDX393207 RNQ393188:RNT393207 RXM393188:RXP393207 SHI393188:SHL393207 SRE393188:SRH393207 TBA393188:TBD393207 TKW393188:TKZ393207 TUS393188:TUV393207 UEO393188:UER393207 UOK393188:UON393207 UYG393188:UYJ393207 VIC393188:VIF393207 VRY393188:VSB393207 WBU393188:WBX393207 WLQ393188:WLT393207 WVM393188:WVP393207 JA458724:JD458743 SW458724:SZ458743 ACS458724:ACV458743 AMO458724:AMR458743 AWK458724:AWN458743 BGG458724:BGJ458743 BQC458724:BQF458743 BZY458724:CAB458743 CJU458724:CJX458743 CTQ458724:CTT458743 DDM458724:DDP458743 DNI458724:DNL458743 DXE458724:DXH458743 EHA458724:EHD458743 EQW458724:EQZ458743 FAS458724:FAV458743 FKO458724:FKR458743 FUK458724:FUN458743 GEG458724:GEJ458743 GOC458724:GOF458743 GXY458724:GYB458743 HHU458724:HHX458743 HRQ458724:HRT458743 IBM458724:IBP458743 ILI458724:ILL458743 IVE458724:IVH458743 JFA458724:JFD458743 JOW458724:JOZ458743 JYS458724:JYV458743 KIO458724:KIR458743 KSK458724:KSN458743 LCG458724:LCJ458743 LMC458724:LMF458743 LVY458724:LWB458743 MFU458724:MFX458743 MPQ458724:MPT458743 MZM458724:MZP458743 NJI458724:NJL458743 NTE458724:NTH458743 ODA458724:ODD458743 OMW458724:OMZ458743 OWS458724:OWV458743 PGO458724:PGR458743 PQK458724:PQN458743 QAG458724:QAJ458743 QKC458724:QKF458743 QTY458724:QUB458743 RDU458724:RDX458743 RNQ458724:RNT458743 RXM458724:RXP458743 SHI458724:SHL458743 SRE458724:SRH458743 TBA458724:TBD458743 TKW458724:TKZ458743 TUS458724:TUV458743 UEO458724:UER458743 UOK458724:UON458743 UYG458724:UYJ458743 VIC458724:VIF458743 VRY458724:VSB458743 WBU458724:WBX458743 WLQ458724:WLT458743 WVM458724:WVP458743 JA524260:JD524279 SW524260:SZ524279 ACS524260:ACV524279 AMO524260:AMR524279 AWK524260:AWN524279 BGG524260:BGJ524279 BQC524260:BQF524279 BZY524260:CAB524279 CJU524260:CJX524279 CTQ524260:CTT524279 DDM524260:DDP524279 DNI524260:DNL524279 DXE524260:DXH524279 EHA524260:EHD524279 EQW524260:EQZ524279 FAS524260:FAV524279 FKO524260:FKR524279 FUK524260:FUN524279 GEG524260:GEJ524279 GOC524260:GOF524279 GXY524260:GYB524279 HHU524260:HHX524279 HRQ524260:HRT524279 IBM524260:IBP524279 ILI524260:ILL524279 IVE524260:IVH524279 JFA524260:JFD524279 JOW524260:JOZ524279 JYS524260:JYV524279 KIO524260:KIR524279 KSK524260:KSN524279 LCG524260:LCJ524279 LMC524260:LMF524279 LVY524260:LWB524279 MFU524260:MFX524279 MPQ524260:MPT524279 MZM524260:MZP524279 NJI524260:NJL524279 NTE524260:NTH524279 ODA524260:ODD524279 OMW524260:OMZ524279 OWS524260:OWV524279 PGO524260:PGR524279 PQK524260:PQN524279 QAG524260:QAJ524279 QKC524260:QKF524279 QTY524260:QUB524279 RDU524260:RDX524279 RNQ524260:RNT524279 RXM524260:RXP524279 SHI524260:SHL524279 SRE524260:SRH524279 TBA524260:TBD524279 TKW524260:TKZ524279 TUS524260:TUV524279 UEO524260:UER524279 UOK524260:UON524279 UYG524260:UYJ524279 VIC524260:VIF524279 VRY524260:VSB524279 WBU524260:WBX524279 WLQ524260:WLT524279 WVM524260:WVP524279 JA589796:JD589815 SW589796:SZ589815 ACS589796:ACV589815 AMO589796:AMR589815 AWK589796:AWN589815 BGG589796:BGJ589815 BQC589796:BQF589815 BZY589796:CAB589815 CJU589796:CJX589815 CTQ589796:CTT589815 DDM589796:DDP589815 DNI589796:DNL589815 DXE589796:DXH589815 EHA589796:EHD589815 EQW589796:EQZ589815 FAS589796:FAV589815 FKO589796:FKR589815 FUK589796:FUN589815 GEG589796:GEJ589815 GOC589796:GOF589815 GXY589796:GYB589815 HHU589796:HHX589815 HRQ589796:HRT589815 IBM589796:IBP589815 ILI589796:ILL589815 IVE589796:IVH589815 JFA589796:JFD589815 JOW589796:JOZ589815 JYS589796:JYV589815 KIO589796:KIR589815 KSK589796:KSN589815 LCG589796:LCJ589815 LMC589796:LMF589815 LVY589796:LWB589815 MFU589796:MFX589815 MPQ589796:MPT589815 MZM589796:MZP589815 NJI589796:NJL589815 NTE589796:NTH589815 ODA589796:ODD589815 OMW589796:OMZ589815 OWS589796:OWV589815 PGO589796:PGR589815 PQK589796:PQN589815 QAG589796:QAJ589815 QKC589796:QKF589815 QTY589796:QUB589815 RDU589796:RDX589815 RNQ589796:RNT589815 RXM589796:RXP589815 SHI589796:SHL589815 SRE589796:SRH589815 TBA589796:TBD589815 TKW589796:TKZ589815 TUS589796:TUV589815 UEO589796:UER589815 UOK589796:UON589815 UYG589796:UYJ589815 VIC589796:VIF589815 VRY589796:VSB589815 WBU589796:WBX589815 WLQ589796:WLT589815 WVM589796:WVP589815 JA655332:JD655351 SW655332:SZ655351 ACS655332:ACV655351 AMO655332:AMR655351 AWK655332:AWN655351 BGG655332:BGJ655351 BQC655332:BQF655351 BZY655332:CAB655351 CJU655332:CJX655351 CTQ655332:CTT655351 DDM655332:DDP655351 DNI655332:DNL655351 DXE655332:DXH655351 EHA655332:EHD655351 EQW655332:EQZ655351 FAS655332:FAV655351 FKO655332:FKR655351 FUK655332:FUN655351 GEG655332:GEJ655351 GOC655332:GOF655351 GXY655332:GYB655351 HHU655332:HHX655351 HRQ655332:HRT655351 IBM655332:IBP655351 ILI655332:ILL655351 IVE655332:IVH655351 JFA655332:JFD655351 JOW655332:JOZ655351 JYS655332:JYV655351 KIO655332:KIR655351 KSK655332:KSN655351 LCG655332:LCJ655351 LMC655332:LMF655351 LVY655332:LWB655351 MFU655332:MFX655351 MPQ655332:MPT655351 MZM655332:MZP655351 NJI655332:NJL655351 NTE655332:NTH655351 ODA655332:ODD655351 OMW655332:OMZ655351 OWS655332:OWV655351 PGO655332:PGR655351 PQK655332:PQN655351 QAG655332:QAJ655351 QKC655332:QKF655351 QTY655332:QUB655351 RDU655332:RDX655351 RNQ655332:RNT655351 RXM655332:RXP655351 SHI655332:SHL655351 SRE655332:SRH655351 TBA655332:TBD655351 TKW655332:TKZ655351 TUS655332:TUV655351 UEO655332:UER655351 UOK655332:UON655351 UYG655332:UYJ655351 VIC655332:VIF655351 VRY655332:VSB655351 WBU655332:WBX655351 WLQ655332:WLT655351 WVM655332:WVP655351 JA720868:JD720887 SW720868:SZ720887 ACS720868:ACV720887 AMO720868:AMR720887 AWK720868:AWN720887 BGG720868:BGJ720887 BQC720868:BQF720887 BZY720868:CAB720887 CJU720868:CJX720887 CTQ720868:CTT720887 DDM720868:DDP720887 DNI720868:DNL720887 DXE720868:DXH720887 EHA720868:EHD720887 EQW720868:EQZ720887 FAS720868:FAV720887 FKO720868:FKR720887 FUK720868:FUN720887 GEG720868:GEJ720887 GOC720868:GOF720887 GXY720868:GYB720887 HHU720868:HHX720887 HRQ720868:HRT720887 IBM720868:IBP720887 ILI720868:ILL720887 IVE720868:IVH720887 JFA720868:JFD720887 JOW720868:JOZ720887 JYS720868:JYV720887 KIO720868:KIR720887 KSK720868:KSN720887 LCG720868:LCJ720887 LMC720868:LMF720887 LVY720868:LWB720887 MFU720868:MFX720887 MPQ720868:MPT720887 MZM720868:MZP720887 NJI720868:NJL720887 NTE720868:NTH720887 ODA720868:ODD720887 OMW720868:OMZ720887 OWS720868:OWV720887 PGO720868:PGR720887 PQK720868:PQN720887 QAG720868:QAJ720887 QKC720868:QKF720887 QTY720868:QUB720887 RDU720868:RDX720887 RNQ720868:RNT720887 RXM720868:RXP720887 SHI720868:SHL720887 SRE720868:SRH720887 TBA720868:TBD720887 TKW720868:TKZ720887 TUS720868:TUV720887 UEO720868:UER720887 UOK720868:UON720887 UYG720868:UYJ720887 VIC720868:VIF720887 VRY720868:VSB720887 WBU720868:WBX720887 WLQ720868:WLT720887 WVM720868:WVP720887 JA786404:JD786423 SW786404:SZ786423 ACS786404:ACV786423 AMO786404:AMR786423 AWK786404:AWN786423 BGG786404:BGJ786423 BQC786404:BQF786423 BZY786404:CAB786423 CJU786404:CJX786423 CTQ786404:CTT786423 DDM786404:DDP786423 DNI786404:DNL786423 DXE786404:DXH786423 EHA786404:EHD786423 EQW786404:EQZ786423 FAS786404:FAV786423 FKO786404:FKR786423 FUK786404:FUN786423 GEG786404:GEJ786423 GOC786404:GOF786423 GXY786404:GYB786423 HHU786404:HHX786423 HRQ786404:HRT786423 IBM786404:IBP786423 ILI786404:ILL786423 IVE786404:IVH786423 JFA786404:JFD786423 JOW786404:JOZ786423 JYS786404:JYV786423 KIO786404:KIR786423 KSK786404:KSN786423 LCG786404:LCJ786423 LMC786404:LMF786423 LVY786404:LWB786423 MFU786404:MFX786423 MPQ786404:MPT786423 MZM786404:MZP786423 NJI786404:NJL786423 NTE786404:NTH786423 ODA786404:ODD786423 OMW786404:OMZ786423 OWS786404:OWV786423 PGO786404:PGR786423 PQK786404:PQN786423 QAG786404:QAJ786423 QKC786404:QKF786423 QTY786404:QUB786423 RDU786404:RDX786423 RNQ786404:RNT786423 RXM786404:RXP786423 SHI786404:SHL786423 SRE786404:SRH786423 TBA786404:TBD786423 TKW786404:TKZ786423 TUS786404:TUV786423 UEO786404:UER786423 UOK786404:UON786423 UYG786404:UYJ786423 VIC786404:VIF786423 VRY786404:VSB786423 WBU786404:WBX786423 WLQ786404:WLT786423 WVM786404:WVP786423 JA851940:JD851959 SW851940:SZ851959 ACS851940:ACV851959 AMO851940:AMR851959 AWK851940:AWN851959 BGG851940:BGJ851959 BQC851940:BQF851959 BZY851940:CAB851959 CJU851940:CJX851959 CTQ851940:CTT851959 DDM851940:DDP851959 DNI851940:DNL851959 DXE851940:DXH851959 EHA851940:EHD851959 EQW851940:EQZ851959 FAS851940:FAV851959 FKO851940:FKR851959 FUK851940:FUN851959 GEG851940:GEJ851959 GOC851940:GOF851959 GXY851940:GYB851959 HHU851940:HHX851959 HRQ851940:HRT851959 IBM851940:IBP851959 ILI851940:ILL851959 IVE851940:IVH851959 JFA851940:JFD851959 JOW851940:JOZ851959 JYS851940:JYV851959 KIO851940:KIR851959 KSK851940:KSN851959 LCG851940:LCJ851959 LMC851940:LMF851959 LVY851940:LWB851959 MFU851940:MFX851959 MPQ851940:MPT851959 MZM851940:MZP851959 NJI851940:NJL851959 NTE851940:NTH851959 ODA851940:ODD851959 OMW851940:OMZ851959 OWS851940:OWV851959 PGO851940:PGR851959 PQK851940:PQN851959 QAG851940:QAJ851959 QKC851940:QKF851959 QTY851940:QUB851959 RDU851940:RDX851959 RNQ851940:RNT851959 RXM851940:RXP851959 SHI851940:SHL851959 SRE851940:SRH851959 TBA851940:TBD851959 TKW851940:TKZ851959 TUS851940:TUV851959 UEO851940:UER851959 UOK851940:UON851959 UYG851940:UYJ851959 VIC851940:VIF851959 VRY851940:VSB851959 WBU851940:WBX851959 WLQ851940:WLT851959 WVM851940:WVP851959 JA917476:JD917495 SW917476:SZ917495 ACS917476:ACV917495 AMO917476:AMR917495 AWK917476:AWN917495 BGG917476:BGJ917495 BQC917476:BQF917495 BZY917476:CAB917495 CJU917476:CJX917495 CTQ917476:CTT917495 DDM917476:DDP917495 DNI917476:DNL917495 DXE917476:DXH917495 EHA917476:EHD917495 EQW917476:EQZ917495 FAS917476:FAV917495 FKO917476:FKR917495 FUK917476:FUN917495 GEG917476:GEJ917495 GOC917476:GOF917495 GXY917476:GYB917495 HHU917476:HHX917495 HRQ917476:HRT917495 IBM917476:IBP917495 ILI917476:ILL917495 IVE917476:IVH917495 JFA917476:JFD917495 JOW917476:JOZ917495 JYS917476:JYV917495 KIO917476:KIR917495 KSK917476:KSN917495 LCG917476:LCJ917495 LMC917476:LMF917495 LVY917476:LWB917495 MFU917476:MFX917495 MPQ917476:MPT917495 MZM917476:MZP917495 NJI917476:NJL917495 NTE917476:NTH917495 ODA917476:ODD917495 OMW917476:OMZ917495 OWS917476:OWV917495 PGO917476:PGR917495 PQK917476:PQN917495 QAG917476:QAJ917495 QKC917476:QKF917495 QTY917476:QUB917495 RDU917476:RDX917495 RNQ917476:RNT917495 RXM917476:RXP917495 SHI917476:SHL917495 SRE917476:SRH917495 TBA917476:TBD917495 TKW917476:TKZ917495 TUS917476:TUV917495 UEO917476:UER917495 UOK917476:UON917495 UYG917476:UYJ917495 VIC917476:VIF917495 VRY917476:VSB917495 WBU917476:WBX917495 WLQ917476:WLT917495 WVM917476:WVP917495 JA983012:JD983031 SW983012:SZ983031 ACS983012:ACV983031 AMO983012:AMR983031 AWK983012:AWN983031 BGG983012:BGJ983031 BQC983012:BQF983031 BZY983012:CAB983031 CJU983012:CJX983031 CTQ983012:CTT983031 DDM983012:DDP983031 DNI983012:DNL983031 DXE983012:DXH983031 EHA983012:EHD983031 EQW983012:EQZ983031 FAS983012:FAV983031 FKO983012:FKR983031 FUK983012:FUN983031 GEG983012:GEJ983031 GOC983012:GOF983031 GXY983012:GYB983031 HHU983012:HHX983031 HRQ983012:HRT983031 IBM983012:IBP983031 ILI983012:ILL983031 IVE983012:IVH983031 JFA983012:JFD983031 JOW983012:JOZ983031 JYS983012:JYV983031 KIO983012:KIR983031 KSK983012:KSN983031 LCG983012:LCJ983031 LMC983012:LMF983031 LVY983012:LWB983031 MFU983012:MFX983031 MPQ983012:MPT983031 MZM983012:MZP983031 NJI983012:NJL983031 NTE983012:NTH983031 ODA983012:ODD983031 OMW983012:OMZ983031 OWS983012:OWV983031 PGO983012:PGR983031 PQK983012:PQN983031 QAG983012:QAJ983031 QKC983012:QKF983031 QTY983012:QUB983031 RDU983012:RDX983031 RNQ983012:RNT983031 RXM983012:RXP983031 SHI983012:SHL983031 SRE983012:SRH983031 TBA983012:TBD983031 TKW983012:TKZ983031 TUS983012:TUV983031 UEO983012:UER983031 UOK983012:UON983031 UYG983012:UYJ983031 VIC983012:VIF983031 VRY983012:VSB983031 WBU983012:WBX983031 WLQ983012:WLT983031 ACP8:ACS13 AML8:AMO13 AWH8:AWK13 BGD8:BGG13 BPZ8:BQC13 BZV8:BZY13 CJR8:CJU13 CTN8:CTQ13 DDJ8:DDM13 DNF8:DNI13 DXB8:DXE13 EGX8:EHA13 EQT8:EQW13 FAP8:FAS13 FKL8:FKO13 FUH8:FUK13 GED8:GEG13 GNZ8:GOC13 GXV8:GXY13 HHR8:HHU13 HRN8:HRQ13 IBJ8:IBM13 ILF8:ILI13 IVB8:IVE13 JEX8:JFA13 JOT8:JOW13 JYP8:JYS13 KIL8:KIO13 KSH8:KSK13 LCD8:LCG13 LLZ8:LMC13 LVV8:LVY13 MFR8:MFU13 MPN8:MPQ13 MZJ8:MZM13 NJF8:NJI13 NTB8:NTE13 OCX8:ODA13 OMT8:OMW13 OWP8:OWS13 PGL8:PGO13 PQH8:PQK13 QAD8:QAG13 QJZ8:QKC13 QTV8:QTY13 RDR8:RDU13 RNN8:RNQ13 RXJ8:RXM13 SHF8:SHI13 SRB8:SRE13 TAX8:TBA13 TKT8:TKW13 TUP8:TUS13 UEL8:UEO13 UOH8:UOK13 UYD8:UYG13 VHZ8:VIC13 VRV8:VRY13 WBR8:WBU13 WLN8:WLQ13 WVJ8:WVM13 IX8:JA13 F65511:F65530 F983015:F983034 F917479:F917498 F851943:F851962 F786407:F786426 F720871:F720890 F655335:F655354 F589799:F589818 F524263:F524282 F458727:F458746 F393191:F393210 F327655:F327674 F262119:F262138 F196583:F196602 F131047:F131066 ST8:SW13 AML20:AMO24 AWH20:AWK24 BGD20:BGG24 BPZ20:BQC24 BZV20:BZY24 CJR20:CJU24 CTN20:CTQ24 DDJ20:DDM24 DNF20:DNI24 DXB20:DXE24 EGX20:EHA24 EQT20:EQW24 FAP20:FAS24 FKL20:FKO24 FUH20:FUK24 GED20:GEG24 GNZ20:GOC24 GXV20:GXY24 HHR20:HHU24 HRN20:HRQ24 IBJ20:IBM24 ILF20:ILI24 IVB20:IVE24 JEX20:JFA24 JOT20:JOW24 JYP20:JYS24 KIL20:KIO24 KSH20:KSK24 LCD20:LCG24 LLZ20:LMC24 LVV20:LVY24 MFR20:MFU24 MPN20:MPQ24 MZJ20:MZM24 NJF20:NJI24 NTB20:NTE24 OCX20:ODA24 OMT20:OMW24 OWP20:OWS24 PGL20:PGO24 PQH20:PQK24 QAD20:QAG24 QJZ20:QKC24 QTV20:QTY24 RDR20:RDU24 RNN20:RNQ24 RXJ20:RXM24 SHF20:SHI24 SRB20:SRE24 TAX20:TBA24 TKT20:TKW24 TUP20:TUS24 UEL20:UEO24 UOH20:UOK24 UYD20:UYG24 VHZ20:VIC24 VRV20:VRY24 WBR20:WBU24 WLN20:WLQ24 WVJ20:WVM24 IX20:JA24 ST20:SW24 ST15:SW18 IX15:JA18 WVJ15:WVM18 WLN15:WLQ18 WBR15:WBU18 VRV15:VRY18 VHZ15:VIC18 UYD15:UYG18 UOH15:UOK18 UEL15:UEO18 TUP15:TUS18 TKT15:TKW18 TAX15:TBA18 SRB15:SRE18 SHF15:SHI18 RXJ15:RXM18 RNN15:RNQ18 RDR15:RDU18 QTV15:QTY18 QJZ15:QKC18 QAD15:QAG18 PQH15:PQK18 PGL15:PGO18 OWP15:OWS18 OMT15:OMW18 OCX15:ODA18 NTB15:NTE18 NJF15:NJI18 MZJ15:MZM18 MPN15:MPQ18 MFR15:MFU18 LVV15:LVY18 LLZ15:LMC18 LCD15:LCG18 KSH15:KSK18 KIL15:KIO18 JYP15:JYS18 JOT15:JOW18 JEX15:JFA18 IVB15:IVE18 ILF15:ILI18 IBJ15:IBM18 HRN15:HRQ18 HHR15:HHU18 GXV15:GXY18 GNZ15:GOC18 GED15:GEG18 FUH15:FUK18 FKL15:FKO18 FAP15:FAS18 EQT15:EQW18 EGX15:EHA18 DXB15:DXE18 DNF15:DNI18 DDJ15:DDM18 CTN15:CTQ18 CJR15:CJU18 BZV15:BZY18 BPZ15:BQC18 BGD15:BGG18 AWH15:AWK18 AML15:AMO18 ACP15:ACS18 ACP20:ACS24" xr:uid="{00000000-0002-0000-0500-000000000000}">
      <formula1>"公,私"</formula1>
    </dataValidation>
  </dataValidations>
  <pageMargins left="0.70866141732283472" right="0.70866141732283472" top="0.74803149606299213" bottom="0.74803149606299213" header="0.31496062992125984" footer="0.31496062992125984"/>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showGridLines="0" workbookViewId="0">
      <selection activeCell="J10" sqref="J10:AD10"/>
    </sheetView>
  </sheetViews>
  <sheetFormatPr defaultColWidth="3" defaultRowHeight="13.5"/>
  <cols>
    <col min="1" max="1" width="3" style="97" customWidth="1"/>
    <col min="2" max="256" width="3" style="230"/>
    <col min="257" max="257" width="3" style="230" customWidth="1"/>
    <col min="258" max="512" width="3" style="230"/>
    <col min="513" max="513" width="3" style="230" customWidth="1"/>
    <col min="514" max="768" width="3" style="230"/>
    <col min="769" max="769" width="3" style="230" customWidth="1"/>
    <col min="770" max="1024" width="3" style="230"/>
    <col min="1025" max="1025" width="3" style="230" customWidth="1"/>
    <col min="1026" max="1280" width="3" style="230"/>
    <col min="1281" max="1281" width="3" style="230" customWidth="1"/>
    <col min="1282" max="1536" width="3" style="230"/>
    <col min="1537" max="1537" width="3" style="230" customWidth="1"/>
    <col min="1538" max="1792" width="3" style="230"/>
    <col min="1793" max="1793" width="3" style="230" customWidth="1"/>
    <col min="1794" max="2048" width="3" style="230"/>
    <col min="2049" max="2049" width="3" style="230" customWidth="1"/>
    <col min="2050" max="2304" width="3" style="230"/>
    <col min="2305" max="2305" width="3" style="230" customWidth="1"/>
    <col min="2306" max="2560" width="3" style="230"/>
    <col min="2561" max="2561" width="3" style="230" customWidth="1"/>
    <col min="2562" max="2816" width="3" style="230"/>
    <col min="2817" max="2817" width="3" style="230" customWidth="1"/>
    <col min="2818" max="3072" width="3" style="230"/>
    <col min="3073" max="3073" width="3" style="230" customWidth="1"/>
    <col min="3074" max="3328" width="3" style="230"/>
    <col min="3329" max="3329" width="3" style="230" customWidth="1"/>
    <col min="3330" max="3584" width="3" style="230"/>
    <col min="3585" max="3585" width="3" style="230" customWidth="1"/>
    <col min="3586" max="3840" width="3" style="230"/>
    <col min="3841" max="3841" width="3" style="230" customWidth="1"/>
    <col min="3842" max="4096" width="3" style="230"/>
    <col min="4097" max="4097" width="3" style="230" customWidth="1"/>
    <col min="4098" max="4352" width="3" style="230"/>
    <col min="4353" max="4353" width="3" style="230" customWidth="1"/>
    <col min="4354" max="4608" width="3" style="230"/>
    <col min="4609" max="4609" width="3" style="230" customWidth="1"/>
    <col min="4610" max="4864" width="3" style="230"/>
    <col min="4865" max="4865" width="3" style="230" customWidth="1"/>
    <col min="4866" max="5120" width="3" style="230"/>
    <col min="5121" max="5121" width="3" style="230" customWidth="1"/>
    <col min="5122" max="5376" width="3" style="230"/>
    <col min="5377" max="5377" width="3" style="230" customWidth="1"/>
    <col min="5378" max="5632" width="3" style="230"/>
    <col min="5633" max="5633" width="3" style="230" customWidth="1"/>
    <col min="5634" max="5888" width="3" style="230"/>
    <col min="5889" max="5889" width="3" style="230" customWidth="1"/>
    <col min="5890" max="6144" width="3" style="230"/>
    <col min="6145" max="6145" width="3" style="230" customWidth="1"/>
    <col min="6146" max="6400" width="3" style="230"/>
    <col min="6401" max="6401" width="3" style="230" customWidth="1"/>
    <col min="6402" max="6656" width="3" style="230"/>
    <col min="6657" max="6657" width="3" style="230" customWidth="1"/>
    <col min="6658" max="6912" width="3" style="230"/>
    <col min="6913" max="6913" width="3" style="230" customWidth="1"/>
    <col min="6914" max="7168" width="3" style="230"/>
    <col min="7169" max="7169" width="3" style="230" customWidth="1"/>
    <col min="7170" max="7424" width="3" style="230"/>
    <col min="7425" max="7425" width="3" style="230" customWidth="1"/>
    <col min="7426" max="7680" width="3" style="230"/>
    <col min="7681" max="7681" width="3" style="230" customWidth="1"/>
    <col min="7682" max="7936" width="3" style="230"/>
    <col min="7937" max="7937" width="3" style="230" customWidth="1"/>
    <col min="7938" max="8192" width="3" style="230"/>
    <col min="8193" max="8193" width="3" style="230" customWidth="1"/>
    <col min="8194" max="8448" width="3" style="230"/>
    <col min="8449" max="8449" width="3" style="230" customWidth="1"/>
    <col min="8450" max="8704" width="3" style="230"/>
    <col min="8705" max="8705" width="3" style="230" customWidth="1"/>
    <col min="8706" max="8960" width="3" style="230"/>
    <col min="8961" max="8961" width="3" style="230" customWidth="1"/>
    <col min="8962" max="9216" width="3" style="230"/>
    <col min="9217" max="9217" width="3" style="230" customWidth="1"/>
    <col min="9218" max="9472" width="3" style="230"/>
    <col min="9473" max="9473" width="3" style="230" customWidth="1"/>
    <col min="9474" max="9728" width="3" style="230"/>
    <col min="9729" max="9729" width="3" style="230" customWidth="1"/>
    <col min="9730" max="9984" width="3" style="230"/>
    <col min="9985" max="9985" width="3" style="230" customWidth="1"/>
    <col min="9986" max="10240" width="3" style="230"/>
    <col min="10241" max="10241" width="3" style="230" customWidth="1"/>
    <col min="10242" max="10496" width="3" style="230"/>
    <col min="10497" max="10497" width="3" style="230" customWidth="1"/>
    <col min="10498" max="10752" width="3" style="230"/>
    <col min="10753" max="10753" width="3" style="230" customWidth="1"/>
    <col min="10754" max="11008" width="3" style="230"/>
    <col min="11009" max="11009" width="3" style="230" customWidth="1"/>
    <col min="11010" max="11264" width="3" style="230"/>
    <col min="11265" max="11265" width="3" style="230" customWidth="1"/>
    <col min="11266" max="11520" width="3" style="230"/>
    <col min="11521" max="11521" width="3" style="230" customWidth="1"/>
    <col min="11522" max="11776" width="3" style="230"/>
    <col min="11777" max="11777" width="3" style="230" customWidth="1"/>
    <col min="11778" max="12032" width="3" style="230"/>
    <col min="12033" max="12033" width="3" style="230" customWidth="1"/>
    <col min="12034" max="12288" width="3" style="230"/>
    <col min="12289" max="12289" width="3" style="230" customWidth="1"/>
    <col min="12290" max="12544" width="3" style="230"/>
    <col min="12545" max="12545" width="3" style="230" customWidth="1"/>
    <col min="12546" max="12800" width="3" style="230"/>
    <col min="12801" max="12801" width="3" style="230" customWidth="1"/>
    <col min="12802" max="13056" width="3" style="230"/>
    <col min="13057" max="13057" width="3" style="230" customWidth="1"/>
    <col min="13058" max="13312" width="3" style="230"/>
    <col min="13313" max="13313" width="3" style="230" customWidth="1"/>
    <col min="13314" max="13568" width="3" style="230"/>
    <col min="13569" max="13569" width="3" style="230" customWidth="1"/>
    <col min="13570" max="13824" width="3" style="230"/>
    <col min="13825" max="13825" width="3" style="230" customWidth="1"/>
    <col min="13826" max="14080" width="3" style="230"/>
    <col min="14081" max="14081" width="3" style="230" customWidth="1"/>
    <col min="14082" max="14336" width="3" style="230"/>
    <col min="14337" max="14337" width="3" style="230" customWidth="1"/>
    <col min="14338" max="14592" width="3" style="230"/>
    <col min="14593" max="14593" width="3" style="230" customWidth="1"/>
    <col min="14594" max="14848" width="3" style="230"/>
    <col min="14849" max="14849" width="3" style="230" customWidth="1"/>
    <col min="14850" max="15104" width="3" style="230"/>
    <col min="15105" max="15105" width="3" style="230" customWidth="1"/>
    <col min="15106" max="15360" width="3" style="230"/>
    <col min="15361" max="15361" width="3" style="230" customWidth="1"/>
    <col min="15362" max="15616" width="3" style="230"/>
    <col min="15617" max="15617" width="3" style="230" customWidth="1"/>
    <col min="15618" max="15872" width="3" style="230"/>
    <col min="15873" max="15873" width="3" style="230" customWidth="1"/>
    <col min="15874" max="16128" width="3" style="230"/>
    <col min="16129" max="16129" width="3" style="230" customWidth="1"/>
    <col min="16130" max="16384" width="3" style="230"/>
  </cols>
  <sheetData>
    <row r="1" spans="1:41" ht="14.25">
      <c r="A1" s="229" t="s">
        <v>235</v>
      </c>
    </row>
    <row r="2" spans="1:41" s="232" customFormat="1" ht="17.25">
      <c r="A2" s="231"/>
      <c r="P2" s="231" t="s">
        <v>236</v>
      </c>
      <c r="R2" s="529">
        <v>5</v>
      </c>
      <c r="S2" s="529"/>
      <c r="T2" s="232" t="s">
        <v>237</v>
      </c>
    </row>
    <row r="4" spans="1:41" s="91" customFormat="1" ht="14.25">
      <c r="A4" s="229"/>
      <c r="X4" s="229" t="s">
        <v>238</v>
      </c>
      <c r="AB4" s="530">
        <f>区内変更申請書!W15</f>
        <v>0</v>
      </c>
      <c r="AC4" s="530"/>
      <c r="AD4" s="530"/>
      <c r="AE4" s="530"/>
      <c r="AF4" s="530"/>
      <c r="AG4" s="530"/>
      <c r="AH4" s="530"/>
      <c r="AI4" s="530"/>
      <c r="AJ4" s="530"/>
      <c r="AK4" s="530"/>
      <c r="AL4" s="530"/>
      <c r="AM4" s="530"/>
      <c r="AN4" s="530"/>
      <c r="AO4" s="530"/>
    </row>
    <row r="5" spans="1:41" s="91" customFormat="1" ht="14.25">
      <c r="A5" s="229"/>
    </row>
    <row r="6" spans="1:41" s="91" customFormat="1" ht="14.25">
      <c r="A6" s="229" t="s">
        <v>222</v>
      </c>
    </row>
    <row r="7" spans="1:41" s="91" customFormat="1" ht="14.25">
      <c r="A7" s="229"/>
    </row>
    <row r="8" spans="1:41" s="91" customFormat="1" ht="14.25">
      <c r="A8" s="229" t="s">
        <v>239</v>
      </c>
      <c r="J8" s="91" t="s">
        <v>240</v>
      </c>
    </row>
    <row r="9" spans="1:41" s="91" customFormat="1" ht="14.25">
      <c r="A9" s="229"/>
    </row>
    <row r="10" spans="1:41" s="91" customFormat="1" ht="14.25">
      <c r="A10" s="229" t="s">
        <v>223</v>
      </c>
      <c r="J10" s="531">
        <f>区内変更申請書!W17</f>
        <v>0</v>
      </c>
      <c r="K10" s="531"/>
      <c r="L10" s="531"/>
      <c r="M10" s="531"/>
      <c r="N10" s="531"/>
      <c r="O10" s="531"/>
      <c r="P10" s="531"/>
      <c r="Q10" s="531"/>
      <c r="R10" s="531"/>
      <c r="S10" s="531"/>
      <c r="T10" s="531"/>
      <c r="U10" s="531"/>
      <c r="V10" s="531"/>
      <c r="W10" s="531"/>
      <c r="X10" s="531"/>
      <c r="Y10" s="531"/>
      <c r="Z10" s="531"/>
      <c r="AA10" s="531"/>
      <c r="AB10" s="531"/>
      <c r="AC10" s="531"/>
      <c r="AD10" s="531"/>
    </row>
    <row r="11" spans="1:41" s="91" customFormat="1" ht="14.25">
      <c r="A11" s="229"/>
    </row>
    <row r="12" spans="1:41" s="91" customFormat="1" ht="14.25">
      <c r="A12" s="229" t="s">
        <v>241</v>
      </c>
      <c r="J12" s="91" t="s">
        <v>236</v>
      </c>
      <c r="L12" s="233"/>
      <c r="M12" s="91" t="s">
        <v>242</v>
      </c>
      <c r="N12" s="233"/>
      <c r="O12" s="91" t="s">
        <v>26</v>
      </c>
      <c r="P12" s="233"/>
      <c r="Q12" s="91" t="s">
        <v>2</v>
      </c>
      <c r="R12" s="91" t="s">
        <v>55</v>
      </c>
      <c r="S12" s="91" t="s">
        <v>236</v>
      </c>
      <c r="T12" s="234"/>
      <c r="U12" s="233"/>
      <c r="V12" s="91" t="s">
        <v>0</v>
      </c>
      <c r="W12" s="233"/>
      <c r="X12" s="91" t="s">
        <v>26</v>
      </c>
      <c r="Y12" s="233"/>
      <c r="Z12" s="91" t="s">
        <v>2</v>
      </c>
    </row>
    <row r="13" spans="1:41" s="91" customFormat="1" ht="14.25">
      <c r="A13" s="229"/>
      <c r="I13" s="3"/>
      <c r="J13" s="234"/>
      <c r="K13" s="234"/>
      <c r="L13" s="234"/>
      <c r="M13" s="3"/>
      <c r="N13" s="234"/>
      <c r="O13" s="234"/>
      <c r="P13" s="3"/>
      <c r="Q13" s="234"/>
      <c r="R13" s="234"/>
      <c r="S13" s="3"/>
      <c r="T13" s="3"/>
      <c r="U13" s="234"/>
      <c r="V13" s="234"/>
      <c r="W13" s="234"/>
      <c r="X13" s="3"/>
      <c r="Y13" s="234"/>
      <c r="Z13" s="234"/>
      <c r="AA13" s="3"/>
      <c r="AB13" s="234"/>
      <c r="AC13" s="234"/>
      <c r="AD13" s="3"/>
      <c r="AE13" s="3"/>
    </row>
    <row r="14" spans="1:41" s="91" customFormat="1" ht="14.25">
      <c r="A14" s="229" t="s">
        <v>224</v>
      </c>
    </row>
    <row r="15" spans="1:41" s="91" customFormat="1" ht="14.25">
      <c r="A15" s="229"/>
      <c r="C15" s="532"/>
      <c r="D15" s="532"/>
      <c r="E15" s="532"/>
      <c r="F15" s="532"/>
      <c r="G15" s="532"/>
      <c r="H15" s="532"/>
      <c r="I15" s="532"/>
      <c r="J15" s="532"/>
      <c r="K15" s="532"/>
      <c r="L15" s="532"/>
      <c r="M15" s="532"/>
      <c r="N15" s="532"/>
      <c r="O15" s="532"/>
      <c r="P15" s="532"/>
      <c r="Q15" s="532"/>
      <c r="R15" s="532"/>
      <c r="S15" s="532"/>
      <c r="T15" s="532"/>
      <c r="U15" s="532"/>
      <c r="V15" s="532"/>
      <c r="W15" s="532"/>
      <c r="X15" s="532"/>
      <c r="Y15" s="532"/>
      <c r="Z15" s="532"/>
      <c r="AA15" s="532"/>
      <c r="AB15" s="532"/>
      <c r="AC15" s="532"/>
      <c r="AD15" s="532"/>
      <c r="AE15" s="532"/>
      <c r="AF15" s="532"/>
      <c r="AG15" s="532"/>
      <c r="AH15" s="532"/>
      <c r="AI15" s="532"/>
      <c r="AJ15" s="532"/>
      <c r="AK15" s="532"/>
      <c r="AL15" s="532"/>
      <c r="AM15" s="532"/>
      <c r="AN15" s="532"/>
      <c r="AO15" s="532"/>
    </row>
    <row r="16" spans="1:41" s="91" customFormat="1" ht="14.25">
      <c r="A16" s="229" t="s">
        <v>225</v>
      </c>
      <c r="C16" s="532"/>
      <c r="D16" s="532"/>
      <c r="E16" s="532"/>
      <c r="F16" s="532"/>
      <c r="G16" s="532"/>
      <c r="H16" s="532"/>
      <c r="I16" s="532"/>
      <c r="J16" s="532"/>
      <c r="K16" s="532"/>
      <c r="L16" s="532"/>
      <c r="M16" s="532"/>
      <c r="N16" s="532"/>
      <c r="O16" s="532"/>
      <c r="P16" s="532"/>
      <c r="Q16" s="532"/>
      <c r="R16" s="532"/>
      <c r="S16" s="532"/>
      <c r="T16" s="532"/>
      <c r="U16" s="532"/>
      <c r="V16" s="532"/>
      <c r="W16" s="532"/>
      <c r="X16" s="532"/>
      <c r="Y16" s="532"/>
      <c r="Z16" s="532"/>
      <c r="AA16" s="532"/>
      <c r="AB16" s="532"/>
      <c r="AC16" s="532"/>
      <c r="AD16" s="532"/>
      <c r="AE16" s="532"/>
      <c r="AF16" s="532"/>
      <c r="AG16" s="532"/>
      <c r="AH16" s="532"/>
      <c r="AI16" s="532"/>
      <c r="AJ16" s="532"/>
      <c r="AK16" s="532"/>
      <c r="AL16" s="532"/>
      <c r="AM16" s="532"/>
      <c r="AN16" s="532"/>
      <c r="AO16" s="532"/>
    </row>
    <row r="17" spans="1:41" s="91" customFormat="1" ht="14.25">
      <c r="A17" s="229"/>
      <c r="C17" s="532"/>
      <c r="D17" s="532"/>
      <c r="E17" s="532"/>
      <c r="F17" s="532"/>
      <c r="G17" s="532"/>
      <c r="H17" s="532"/>
      <c r="I17" s="532"/>
      <c r="J17" s="532"/>
      <c r="K17" s="532"/>
      <c r="L17" s="532"/>
      <c r="M17" s="532"/>
      <c r="N17" s="532"/>
      <c r="O17" s="532"/>
      <c r="P17" s="532"/>
      <c r="Q17" s="532"/>
      <c r="R17" s="532"/>
      <c r="S17" s="532"/>
      <c r="T17" s="532"/>
      <c r="U17" s="532"/>
      <c r="V17" s="532"/>
      <c r="W17" s="532"/>
      <c r="X17" s="532"/>
      <c r="Y17" s="532"/>
      <c r="Z17" s="532"/>
      <c r="AA17" s="532"/>
      <c r="AB17" s="532"/>
      <c r="AC17" s="532"/>
      <c r="AD17" s="532"/>
      <c r="AE17" s="532"/>
      <c r="AF17" s="532"/>
      <c r="AG17" s="532"/>
      <c r="AH17" s="532"/>
      <c r="AI17" s="532"/>
      <c r="AJ17" s="532"/>
      <c r="AK17" s="532"/>
      <c r="AL17" s="532"/>
      <c r="AM17" s="532"/>
      <c r="AN17" s="532"/>
      <c r="AO17" s="532"/>
    </row>
    <row r="18" spans="1:41" s="91" customFormat="1" ht="14.25">
      <c r="A18" s="229"/>
      <c r="C18" s="532"/>
      <c r="D18" s="532"/>
      <c r="E18" s="532"/>
      <c r="F18" s="532"/>
      <c r="G18" s="532"/>
      <c r="H18" s="532"/>
      <c r="I18" s="532"/>
      <c r="J18" s="532"/>
      <c r="K18" s="532"/>
      <c r="L18" s="532"/>
      <c r="M18" s="532"/>
      <c r="N18" s="532"/>
      <c r="O18" s="532"/>
      <c r="P18" s="532"/>
      <c r="Q18" s="532"/>
      <c r="R18" s="532"/>
      <c r="S18" s="532"/>
      <c r="T18" s="532"/>
      <c r="U18" s="532"/>
      <c r="V18" s="532"/>
      <c r="W18" s="532"/>
      <c r="X18" s="532"/>
      <c r="Y18" s="532"/>
      <c r="Z18" s="532"/>
      <c r="AA18" s="532"/>
      <c r="AB18" s="532"/>
      <c r="AC18" s="532"/>
      <c r="AD18" s="532"/>
      <c r="AE18" s="532"/>
      <c r="AF18" s="532"/>
      <c r="AG18" s="532"/>
      <c r="AH18" s="532"/>
      <c r="AI18" s="532"/>
      <c r="AJ18" s="532"/>
      <c r="AK18" s="532"/>
      <c r="AL18" s="532"/>
      <c r="AM18" s="532"/>
      <c r="AN18" s="532"/>
      <c r="AO18" s="532"/>
    </row>
    <row r="19" spans="1:41" s="91" customFormat="1" ht="14.25">
      <c r="A19" s="229"/>
    </row>
    <row r="20" spans="1:41" s="91" customFormat="1" ht="14.25">
      <c r="A20" s="229" t="s">
        <v>226</v>
      </c>
    </row>
    <row r="21" spans="1:41" s="91" customFormat="1" ht="15" thickBot="1">
      <c r="A21" s="229"/>
    </row>
    <row r="22" spans="1:41" s="236" customFormat="1" ht="14.25">
      <c r="A22" s="533"/>
      <c r="B22" s="235"/>
      <c r="C22" s="534" t="s">
        <v>227</v>
      </c>
      <c r="D22" s="535"/>
      <c r="E22" s="535"/>
      <c r="F22" s="535"/>
      <c r="G22" s="535"/>
      <c r="H22" s="535"/>
      <c r="I22" s="535"/>
      <c r="J22" s="535"/>
      <c r="K22" s="536"/>
      <c r="L22" s="537" t="s">
        <v>228</v>
      </c>
      <c r="M22" s="538"/>
      <c r="N22" s="538"/>
      <c r="O22" s="538"/>
      <c r="P22" s="538"/>
      <c r="Q22" s="539"/>
      <c r="R22" s="537" t="s">
        <v>229</v>
      </c>
      <c r="S22" s="538"/>
      <c r="T22" s="538"/>
      <c r="U22" s="538"/>
      <c r="V22" s="538"/>
      <c r="W22" s="539"/>
      <c r="X22" s="537" t="s">
        <v>230</v>
      </c>
      <c r="Y22" s="538"/>
      <c r="Z22" s="538"/>
      <c r="AA22" s="538"/>
      <c r="AB22" s="538"/>
      <c r="AC22" s="540"/>
      <c r="AD22" s="534" t="s">
        <v>231</v>
      </c>
      <c r="AE22" s="538"/>
      <c r="AF22" s="538"/>
      <c r="AG22" s="538"/>
      <c r="AH22" s="538"/>
      <c r="AI22" s="539"/>
      <c r="AJ22" s="537" t="s">
        <v>232</v>
      </c>
      <c r="AK22" s="538"/>
      <c r="AL22" s="538"/>
      <c r="AM22" s="538"/>
      <c r="AN22" s="538"/>
      <c r="AO22" s="540"/>
    </row>
    <row r="23" spans="1:41" s="229" customFormat="1" ht="14.25">
      <c r="A23" s="533"/>
      <c r="B23" s="237"/>
      <c r="C23" s="544" t="s">
        <v>233</v>
      </c>
      <c r="D23" s="545"/>
      <c r="E23" s="545"/>
      <c r="F23" s="545"/>
      <c r="G23" s="545"/>
      <c r="H23" s="545"/>
      <c r="I23" s="545"/>
      <c r="J23" s="545"/>
      <c r="K23" s="546"/>
      <c r="L23" s="547">
        <f>収支予算書!G25</f>
        <v>0</v>
      </c>
      <c r="M23" s="548"/>
      <c r="N23" s="548"/>
      <c r="O23" s="548"/>
      <c r="P23" s="548"/>
      <c r="Q23" s="549"/>
      <c r="R23" s="550"/>
      <c r="S23" s="551"/>
      <c r="T23" s="551"/>
      <c r="U23" s="551"/>
      <c r="V23" s="551"/>
      <c r="W23" s="552"/>
      <c r="X23" s="550"/>
      <c r="Y23" s="551"/>
      <c r="Z23" s="551"/>
      <c r="AA23" s="551"/>
      <c r="AB23" s="551"/>
      <c r="AC23" s="553"/>
      <c r="AD23" s="554"/>
      <c r="AE23" s="551"/>
      <c r="AF23" s="551"/>
      <c r="AG23" s="551"/>
      <c r="AH23" s="551"/>
      <c r="AI23" s="552"/>
      <c r="AJ23" s="550"/>
      <c r="AK23" s="551"/>
      <c r="AL23" s="551"/>
      <c r="AM23" s="551"/>
      <c r="AN23" s="551"/>
      <c r="AO23" s="553"/>
    </row>
    <row r="24" spans="1:41" s="229" customFormat="1" ht="14.25">
      <c r="A24" s="533"/>
      <c r="B24" s="237"/>
      <c r="C24" s="544" t="s">
        <v>243</v>
      </c>
      <c r="D24" s="545"/>
      <c r="E24" s="545"/>
      <c r="F24" s="545"/>
      <c r="G24" s="545"/>
      <c r="H24" s="545"/>
      <c r="I24" s="545"/>
      <c r="J24" s="545"/>
      <c r="K24" s="546"/>
      <c r="L24" s="547">
        <f>収支予算書!G37</f>
        <v>0</v>
      </c>
      <c r="M24" s="548"/>
      <c r="N24" s="548"/>
      <c r="O24" s="548"/>
      <c r="P24" s="548"/>
      <c r="Q24" s="549"/>
      <c r="R24" s="541"/>
      <c r="S24" s="542"/>
      <c r="T24" s="542"/>
      <c r="U24" s="542"/>
      <c r="V24" s="542"/>
      <c r="W24" s="555"/>
      <c r="X24" s="541"/>
      <c r="Y24" s="542"/>
      <c r="Z24" s="542"/>
      <c r="AA24" s="542"/>
      <c r="AB24" s="542"/>
      <c r="AC24" s="543"/>
      <c r="AD24" s="556"/>
      <c r="AE24" s="542"/>
      <c r="AF24" s="542"/>
      <c r="AG24" s="542"/>
      <c r="AH24" s="542"/>
      <c r="AI24" s="555"/>
      <c r="AJ24" s="541"/>
      <c r="AK24" s="542"/>
      <c r="AL24" s="542"/>
      <c r="AM24" s="542"/>
      <c r="AN24" s="542"/>
      <c r="AO24" s="543"/>
    </row>
    <row r="25" spans="1:41" s="229" customFormat="1" ht="14.25">
      <c r="A25" s="533"/>
      <c r="B25" s="237"/>
      <c r="C25" s="544" t="s">
        <v>244</v>
      </c>
      <c r="D25" s="545"/>
      <c r="E25" s="545"/>
      <c r="F25" s="545"/>
      <c r="G25" s="545"/>
      <c r="H25" s="545"/>
      <c r="I25" s="545"/>
      <c r="J25" s="545"/>
      <c r="K25" s="546"/>
      <c r="L25" s="547">
        <f>収支予算書!G52</f>
        <v>0</v>
      </c>
      <c r="M25" s="548"/>
      <c r="N25" s="548"/>
      <c r="O25" s="548"/>
      <c r="P25" s="548"/>
      <c r="Q25" s="549"/>
      <c r="R25" s="541"/>
      <c r="S25" s="542"/>
      <c r="T25" s="542"/>
      <c r="U25" s="542"/>
      <c r="V25" s="542"/>
      <c r="W25" s="555"/>
      <c r="X25" s="541"/>
      <c r="Y25" s="542"/>
      <c r="Z25" s="542"/>
      <c r="AA25" s="542"/>
      <c r="AB25" s="542"/>
      <c r="AC25" s="543"/>
      <c r="AD25" s="556"/>
      <c r="AE25" s="542"/>
      <c r="AF25" s="542"/>
      <c r="AG25" s="542"/>
      <c r="AH25" s="542"/>
      <c r="AI25" s="555"/>
      <c r="AJ25" s="541"/>
      <c r="AK25" s="542"/>
      <c r="AL25" s="542"/>
      <c r="AM25" s="542"/>
      <c r="AN25" s="542"/>
      <c r="AO25" s="543"/>
    </row>
    <row r="26" spans="1:41" s="229" customFormat="1" ht="14.25">
      <c r="A26" s="533"/>
      <c r="B26" s="237"/>
      <c r="C26" s="557" t="s">
        <v>245</v>
      </c>
      <c r="D26" s="558"/>
      <c r="E26" s="558"/>
      <c r="F26" s="558"/>
      <c r="G26" s="558"/>
      <c r="H26" s="558"/>
      <c r="I26" s="558"/>
      <c r="J26" s="558"/>
      <c r="K26" s="559"/>
      <c r="L26" s="547">
        <f>収支予算書!G57</f>
        <v>0</v>
      </c>
      <c r="M26" s="548"/>
      <c r="N26" s="548"/>
      <c r="O26" s="548"/>
      <c r="P26" s="548"/>
      <c r="Q26" s="549"/>
      <c r="R26" s="541"/>
      <c r="S26" s="542"/>
      <c r="T26" s="542"/>
      <c r="U26" s="542"/>
      <c r="V26" s="542"/>
      <c r="W26" s="555"/>
      <c r="X26" s="541"/>
      <c r="Y26" s="542"/>
      <c r="Z26" s="542"/>
      <c r="AA26" s="542"/>
      <c r="AB26" s="542"/>
      <c r="AC26" s="543"/>
      <c r="AD26" s="556"/>
      <c r="AE26" s="542"/>
      <c r="AF26" s="542"/>
      <c r="AG26" s="542"/>
      <c r="AH26" s="542"/>
      <c r="AI26" s="555"/>
      <c r="AJ26" s="541"/>
      <c r="AK26" s="542"/>
      <c r="AL26" s="542"/>
      <c r="AM26" s="542"/>
      <c r="AN26" s="542"/>
      <c r="AO26" s="543"/>
    </row>
    <row r="27" spans="1:41" s="229" customFormat="1" ht="14.25">
      <c r="A27" s="533"/>
      <c r="B27" s="237"/>
      <c r="C27" s="557"/>
      <c r="D27" s="558"/>
      <c r="E27" s="558"/>
      <c r="F27" s="558"/>
      <c r="G27" s="558"/>
      <c r="H27" s="558"/>
      <c r="I27" s="558"/>
      <c r="J27" s="558"/>
      <c r="K27" s="559"/>
      <c r="L27" s="547"/>
      <c r="M27" s="548"/>
      <c r="N27" s="548"/>
      <c r="O27" s="548"/>
      <c r="P27" s="548"/>
      <c r="Q27" s="549"/>
      <c r="R27" s="238"/>
      <c r="S27" s="235"/>
      <c r="T27" s="235"/>
      <c r="U27" s="235"/>
      <c r="V27" s="235"/>
      <c r="W27" s="239"/>
      <c r="X27" s="238"/>
      <c r="Y27" s="235"/>
      <c r="Z27" s="235"/>
      <c r="AA27" s="235"/>
      <c r="AB27" s="235"/>
      <c r="AC27" s="240"/>
      <c r="AD27" s="241"/>
      <c r="AE27" s="235"/>
      <c r="AF27" s="235"/>
      <c r="AG27" s="235"/>
      <c r="AH27" s="235"/>
      <c r="AI27" s="239"/>
      <c r="AJ27" s="238"/>
      <c r="AK27" s="235"/>
      <c r="AL27" s="235"/>
      <c r="AM27" s="235"/>
      <c r="AN27" s="235"/>
      <c r="AO27" s="240"/>
    </row>
    <row r="28" spans="1:41" s="229" customFormat="1" ht="14.25">
      <c r="A28" s="533"/>
      <c r="B28" s="237"/>
      <c r="C28" s="557"/>
      <c r="D28" s="558"/>
      <c r="E28" s="558"/>
      <c r="F28" s="558"/>
      <c r="G28" s="558"/>
      <c r="H28" s="558"/>
      <c r="I28" s="558"/>
      <c r="J28" s="558"/>
      <c r="K28" s="559"/>
      <c r="L28" s="547"/>
      <c r="M28" s="548"/>
      <c r="N28" s="548"/>
      <c r="O28" s="548"/>
      <c r="P28" s="548"/>
      <c r="Q28" s="549"/>
      <c r="R28" s="238"/>
      <c r="S28" s="235"/>
      <c r="T28" s="235"/>
      <c r="U28" s="235"/>
      <c r="V28" s="235"/>
      <c r="W28" s="239"/>
      <c r="X28" s="238"/>
      <c r="Y28" s="235"/>
      <c r="Z28" s="235"/>
      <c r="AA28" s="235"/>
      <c r="AB28" s="235"/>
      <c r="AC28" s="240"/>
      <c r="AD28" s="241"/>
      <c r="AE28" s="235"/>
      <c r="AF28" s="235"/>
      <c r="AG28" s="235"/>
      <c r="AH28" s="235"/>
      <c r="AI28" s="239"/>
      <c r="AJ28" s="238"/>
      <c r="AK28" s="235"/>
      <c r="AL28" s="235"/>
      <c r="AM28" s="235"/>
      <c r="AN28" s="235"/>
      <c r="AO28" s="240"/>
    </row>
    <row r="29" spans="1:41" s="229" customFormat="1" ht="14.25">
      <c r="A29" s="533"/>
      <c r="B29" s="237"/>
      <c r="C29" s="557"/>
      <c r="D29" s="558"/>
      <c r="E29" s="558"/>
      <c r="F29" s="558"/>
      <c r="G29" s="558"/>
      <c r="H29" s="558"/>
      <c r="I29" s="558"/>
      <c r="J29" s="558"/>
      <c r="K29" s="559"/>
      <c r="L29" s="547"/>
      <c r="M29" s="548"/>
      <c r="N29" s="548"/>
      <c r="O29" s="548"/>
      <c r="P29" s="548"/>
      <c r="Q29" s="549"/>
      <c r="R29" s="238"/>
      <c r="S29" s="235"/>
      <c r="T29" s="235"/>
      <c r="U29" s="235"/>
      <c r="V29" s="235"/>
      <c r="W29" s="239"/>
      <c r="X29" s="238"/>
      <c r="Y29" s="235"/>
      <c r="Z29" s="235"/>
      <c r="AA29" s="235"/>
      <c r="AB29" s="235"/>
      <c r="AC29" s="240"/>
      <c r="AD29" s="241"/>
      <c r="AE29" s="235"/>
      <c r="AF29" s="235"/>
      <c r="AG29" s="235"/>
      <c r="AH29" s="235"/>
      <c r="AI29" s="239"/>
      <c r="AJ29" s="238"/>
      <c r="AK29" s="235"/>
      <c r="AL29" s="235"/>
      <c r="AM29" s="235"/>
      <c r="AN29" s="235"/>
      <c r="AO29" s="240"/>
    </row>
    <row r="30" spans="1:41" s="229" customFormat="1" ht="14.25">
      <c r="A30" s="533"/>
      <c r="B30" s="237"/>
      <c r="C30" s="557"/>
      <c r="D30" s="558"/>
      <c r="E30" s="558"/>
      <c r="F30" s="558"/>
      <c r="G30" s="558"/>
      <c r="H30" s="558"/>
      <c r="I30" s="558"/>
      <c r="J30" s="558"/>
      <c r="K30" s="559"/>
      <c r="L30" s="547"/>
      <c r="M30" s="548"/>
      <c r="N30" s="548"/>
      <c r="O30" s="548"/>
      <c r="P30" s="548"/>
      <c r="Q30" s="549"/>
      <c r="R30" s="541"/>
      <c r="S30" s="542"/>
      <c r="T30" s="542"/>
      <c r="U30" s="542"/>
      <c r="V30" s="542"/>
      <c r="W30" s="555"/>
      <c r="X30" s="541"/>
      <c r="Y30" s="542"/>
      <c r="Z30" s="542"/>
      <c r="AA30" s="542"/>
      <c r="AB30" s="542"/>
      <c r="AC30" s="543"/>
      <c r="AD30" s="556"/>
      <c r="AE30" s="542"/>
      <c r="AF30" s="542"/>
      <c r="AG30" s="542"/>
      <c r="AH30" s="542"/>
      <c r="AI30" s="555"/>
      <c r="AJ30" s="541"/>
      <c r="AK30" s="542"/>
      <c r="AL30" s="542"/>
      <c r="AM30" s="542"/>
      <c r="AN30" s="542"/>
      <c r="AO30" s="543"/>
    </row>
    <row r="31" spans="1:41" s="229" customFormat="1" ht="14.25">
      <c r="A31" s="533"/>
      <c r="B31" s="237"/>
      <c r="C31" s="557"/>
      <c r="D31" s="558"/>
      <c r="E31" s="558"/>
      <c r="F31" s="558"/>
      <c r="G31" s="558"/>
      <c r="H31" s="558"/>
      <c r="I31" s="558"/>
      <c r="J31" s="558"/>
      <c r="K31" s="559"/>
      <c r="L31" s="547"/>
      <c r="M31" s="548"/>
      <c r="N31" s="548"/>
      <c r="O31" s="548"/>
      <c r="P31" s="548"/>
      <c r="Q31" s="549"/>
      <c r="R31" s="541"/>
      <c r="S31" s="542"/>
      <c r="T31" s="542"/>
      <c r="U31" s="542"/>
      <c r="V31" s="542"/>
      <c r="W31" s="555"/>
      <c r="X31" s="541"/>
      <c r="Y31" s="542"/>
      <c r="Z31" s="542"/>
      <c r="AA31" s="542"/>
      <c r="AB31" s="542"/>
      <c r="AC31" s="543"/>
      <c r="AD31" s="556"/>
      <c r="AE31" s="542"/>
      <c r="AF31" s="542"/>
      <c r="AG31" s="542"/>
      <c r="AH31" s="542"/>
      <c r="AI31" s="555"/>
      <c r="AJ31" s="541"/>
      <c r="AK31" s="542"/>
      <c r="AL31" s="542"/>
      <c r="AM31" s="542"/>
      <c r="AN31" s="542"/>
      <c r="AO31" s="543"/>
    </row>
    <row r="32" spans="1:41" s="229" customFormat="1" ht="15" thickBot="1">
      <c r="A32" s="533"/>
      <c r="B32" s="237"/>
      <c r="C32" s="557"/>
      <c r="D32" s="558"/>
      <c r="E32" s="558"/>
      <c r="F32" s="558"/>
      <c r="G32" s="558"/>
      <c r="H32" s="558"/>
      <c r="I32" s="558"/>
      <c r="J32" s="558"/>
      <c r="K32" s="559"/>
      <c r="L32" s="562"/>
      <c r="M32" s="563"/>
      <c r="N32" s="563"/>
      <c r="O32" s="563"/>
      <c r="P32" s="563"/>
      <c r="Q32" s="564"/>
      <c r="R32" s="565"/>
      <c r="S32" s="566"/>
      <c r="T32" s="566"/>
      <c r="U32" s="566"/>
      <c r="V32" s="566"/>
      <c r="W32" s="567"/>
      <c r="X32" s="565"/>
      <c r="Y32" s="566"/>
      <c r="Z32" s="566"/>
      <c r="AA32" s="566"/>
      <c r="AB32" s="566"/>
      <c r="AC32" s="568"/>
      <c r="AD32" s="569"/>
      <c r="AE32" s="566"/>
      <c r="AF32" s="566"/>
      <c r="AG32" s="566"/>
      <c r="AH32" s="566"/>
      <c r="AI32" s="567"/>
      <c r="AJ32" s="565"/>
      <c r="AK32" s="566"/>
      <c r="AL32" s="566"/>
      <c r="AM32" s="566"/>
      <c r="AN32" s="566"/>
      <c r="AO32" s="568"/>
    </row>
    <row r="33" spans="1:41" s="229" customFormat="1" ht="15" thickBot="1">
      <c r="A33" s="533"/>
      <c r="B33" s="237"/>
      <c r="C33" s="570"/>
      <c r="D33" s="571"/>
      <c r="E33" s="571"/>
      <c r="F33" s="571"/>
      <c r="G33" s="571"/>
      <c r="H33" s="571"/>
      <c r="I33" s="571"/>
      <c r="J33" s="571"/>
      <c r="K33" s="572"/>
      <c r="L33" s="573">
        <f>SUM(L23:Q26)</f>
        <v>0</v>
      </c>
      <c r="M33" s="574"/>
      <c r="N33" s="574"/>
      <c r="O33" s="574"/>
      <c r="P33" s="574"/>
      <c r="Q33" s="242" t="s">
        <v>234</v>
      </c>
      <c r="R33" s="575">
        <f>収支予算書!D36</f>
        <v>0</v>
      </c>
      <c r="S33" s="576"/>
      <c r="T33" s="576"/>
      <c r="U33" s="576"/>
      <c r="V33" s="576"/>
      <c r="W33" s="242" t="s">
        <v>234</v>
      </c>
      <c r="X33" s="560">
        <f>L33-R33</f>
        <v>0</v>
      </c>
      <c r="Y33" s="561"/>
      <c r="Z33" s="561"/>
      <c r="AA33" s="561"/>
      <c r="AB33" s="561"/>
      <c r="AC33" s="243" t="s">
        <v>234</v>
      </c>
      <c r="AD33" s="577">
        <f>収支予算書!D8</f>
        <v>0</v>
      </c>
      <c r="AE33" s="576"/>
      <c r="AF33" s="576"/>
      <c r="AG33" s="576"/>
      <c r="AH33" s="576"/>
      <c r="AI33" s="242" t="s">
        <v>234</v>
      </c>
      <c r="AJ33" s="560">
        <f>AD33</f>
        <v>0</v>
      </c>
      <c r="AK33" s="561"/>
      <c r="AL33" s="561"/>
      <c r="AM33" s="561"/>
      <c r="AN33" s="561"/>
      <c r="AO33" s="243" t="s">
        <v>234</v>
      </c>
    </row>
    <row r="34" spans="1:41" s="91" customFormat="1" ht="14.25">
      <c r="A34" s="229"/>
    </row>
    <row r="35" spans="1:41" s="91" customFormat="1" ht="14.25">
      <c r="A35" s="229"/>
    </row>
  </sheetData>
  <mergeCells count="65">
    <mergeCell ref="AJ33:AN33"/>
    <mergeCell ref="C32:K32"/>
    <mergeCell ref="L32:Q32"/>
    <mergeCell ref="R32:W32"/>
    <mergeCell ref="X32:AC32"/>
    <mergeCell ref="AD32:AI32"/>
    <mergeCell ref="AJ32:AO32"/>
    <mergeCell ref="C33:K33"/>
    <mergeCell ref="L33:P33"/>
    <mergeCell ref="R33:V33"/>
    <mergeCell ref="X33:AB33"/>
    <mergeCell ref="AD33:AH33"/>
    <mergeCell ref="AJ31:AO31"/>
    <mergeCell ref="C30:K30"/>
    <mergeCell ref="L30:Q30"/>
    <mergeCell ref="R30:W30"/>
    <mergeCell ref="X30:AC30"/>
    <mergeCell ref="AD30:AI30"/>
    <mergeCell ref="AJ30:AO30"/>
    <mergeCell ref="C31:K31"/>
    <mergeCell ref="L31:Q31"/>
    <mergeCell ref="R31:W31"/>
    <mergeCell ref="X31:AC31"/>
    <mergeCell ref="AD31:AI31"/>
    <mergeCell ref="C27:K27"/>
    <mergeCell ref="L27:Q27"/>
    <mergeCell ref="C28:K28"/>
    <mergeCell ref="L28:Q28"/>
    <mergeCell ref="C29:K29"/>
    <mergeCell ref="L29:Q29"/>
    <mergeCell ref="AJ26:AO26"/>
    <mergeCell ref="C25:K25"/>
    <mergeCell ref="L25:Q25"/>
    <mergeCell ref="R25:W25"/>
    <mergeCell ref="X25:AC25"/>
    <mergeCell ref="AD25:AI25"/>
    <mergeCell ref="AJ25:AO25"/>
    <mergeCell ref="C26:K26"/>
    <mergeCell ref="L26:Q26"/>
    <mergeCell ref="R26:W26"/>
    <mergeCell ref="X26:AC26"/>
    <mergeCell ref="AD26:AI26"/>
    <mergeCell ref="AD23:AI23"/>
    <mergeCell ref="AJ23:AO23"/>
    <mergeCell ref="C24:K24"/>
    <mergeCell ref="L24:Q24"/>
    <mergeCell ref="R24:W24"/>
    <mergeCell ref="X24:AC24"/>
    <mergeCell ref="AD24:AI24"/>
    <mergeCell ref="R2:S2"/>
    <mergeCell ref="AB4:AO4"/>
    <mergeCell ref="J10:AD10"/>
    <mergeCell ref="C15:AO18"/>
    <mergeCell ref="A22:A33"/>
    <mergeCell ref="C22:K22"/>
    <mergeCell ref="L22:Q22"/>
    <mergeCell ref="R22:W22"/>
    <mergeCell ref="X22:AC22"/>
    <mergeCell ref="AD22:AI22"/>
    <mergeCell ref="AJ24:AO24"/>
    <mergeCell ref="AJ22:AO22"/>
    <mergeCell ref="C23:K23"/>
    <mergeCell ref="L23:Q23"/>
    <mergeCell ref="R23:W23"/>
    <mergeCell ref="X23:AC23"/>
  </mergeCells>
  <phoneticPr fontId="4"/>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66"/>
  <sheetViews>
    <sheetView showGridLines="0" topLeftCell="A30" workbookViewId="0">
      <selection activeCell="B8" sqref="B8:C31"/>
    </sheetView>
  </sheetViews>
  <sheetFormatPr defaultRowHeight="14.25"/>
  <cols>
    <col min="1" max="1" width="6" style="244" customWidth="1"/>
    <col min="2" max="2" width="21.875" style="244" customWidth="1"/>
    <col min="3" max="3" width="27.625" style="244" customWidth="1"/>
    <col min="4" max="4" width="15" style="245" customWidth="1"/>
    <col min="5" max="5" width="4.5" style="244" customWidth="1"/>
    <col min="6" max="6" width="24.875" style="244" customWidth="1"/>
    <col min="7" max="7" width="15" style="245" customWidth="1"/>
    <col min="8" max="8" width="16.125" style="244" customWidth="1"/>
    <col min="9" max="256" width="9" style="244"/>
    <col min="257" max="257" width="6" style="244" customWidth="1"/>
    <col min="258" max="258" width="21.875" style="244" customWidth="1"/>
    <col min="259" max="259" width="27.625" style="244" customWidth="1"/>
    <col min="260" max="260" width="15" style="244" customWidth="1"/>
    <col min="261" max="261" width="4.5" style="244" customWidth="1"/>
    <col min="262" max="262" width="24.875" style="244" customWidth="1"/>
    <col min="263" max="263" width="15" style="244" customWidth="1"/>
    <col min="264" max="264" width="16.125" style="244" customWidth="1"/>
    <col min="265" max="512" width="9" style="244"/>
    <col min="513" max="513" width="6" style="244" customWidth="1"/>
    <col min="514" max="514" width="21.875" style="244" customWidth="1"/>
    <col min="515" max="515" width="27.625" style="244" customWidth="1"/>
    <col min="516" max="516" width="15" style="244" customWidth="1"/>
    <col min="517" max="517" width="4.5" style="244" customWidth="1"/>
    <col min="518" max="518" width="24.875" style="244" customWidth="1"/>
    <col min="519" max="519" width="15" style="244" customWidth="1"/>
    <col min="520" max="520" width="16.125" style="244" customWidth="1"/>
    <col min="521" max="768" width="9" style="244"/>
    <col min="769" max="769" width="6" style="244" customWidth="1"/>
    <col min="770" max="770" width="21.875" style="244" customWidth="1"/>
    <col min="771" max="771" width="27.625" style="244" customWidth="1"/>
    <col min="772" max="772" width="15" style="244" customWidth="1"/>
    <col min="773" max="773" width="4.5" style="244" customWidth="1"/>
    <col min="774" max="774" width="24.875" style="244" customWidth="1"/>
    <col min="775" max="775" width="15" style="244" customWidth="1"/>
    <col min="776" max="776" width="16.125" style="244" customWidth="1"/>
    <col min="777" max="1024" width="9" style="244"/>
    <col min="1025" max="1025" width="6" style="244" customWidth="1"/>
    <col min="1026" max="1026" width="21.875" style="244" customWidth="1"/>
    <col min="1027" max="1027" width="27.625" style="244" customWidth="1"/>
    <col min="1028" max="1028" width="15" style="244" customWidth="1"/>
    <col min="1029" max="1029" width="4.5" style="244" customWidth="1"/>
    <col min="1030" max="1030" width="24.875" style="244" customWidth="1"/>
    <col min="1031" max="1031" width="15" style="244" customWidth="1"/>
    <col min="1032" max="1032" width="16.125" style="244" customWidth="1"/>
    <col min="1033" max="1280" width="9" style="244"/>
    <col min="1281" max="1281" width="6" style="244" customWidth="1"/>
    <col min="1282" max="1282" width="21.875" style="244" customWidth="1"/>
    <col min="1283" max="1283" width="27.625" style="244" customWidth="1"/>
    <col min="1284" max="1284" width="15" style="244" customWidth="1"/>
    <col min="1285" max="1285" width="4.5" style="244" customWidth="1"/>
    <col min="1286" max="1286" width="24.875" style="244" customWidth="1"/>
    <col min="1287" max="1287" width="15" style="244" customWidth="1"/>
    <col min="1288" max="1288" width="16.125" style="244" customWidth="1"/>
    <col min="1289" max="1536" width="9" style="244"/>
    <col min="1537" max="1537" width="6" style="244" customWidth="1"/>
    <col min="1538" max="1538" width="21.875" style="244" customWidth="1"/>
    <col min="1539" max="1539" width="27.625" style="244" customWidth="1"/>
    <col min="1540" max="1540" width="15" style="244" customWidth="1"/>
    <col min="1541" max="1541" width="4.5" style="244" customWidth="1"/>
    <col min="1542" max="1542" width="24.875" style="244" customWidth="1"/>
    <col min="1543" max="1543" width="15" style="244" customWidth="1"/>
    <col min="1544" max="1544" width="16.125" style="244" customWidth="1"/>
    <col min="1545" max="1792" width="9" style="244"/>
    <col min="1793" max="1793" width="6" style="244" customWidth="1"/>
    <col min="1794" max="1794" width="21.875" style="244" customWidth="1"/>
    <col min="1795" max="1795" width="27.625" style="244" customWidth="1"/>
    <col min="1796" max="1796" width="15" style="244" customWidth="1"/>
    <col min="1797" max="1797" width="4.5" style="244" customWidth="1"/>
    <col min="1798" max="1798" width="24.875" style="244" customWidth="1"/>
    <col min="1799" max="1799" width="15" style="244" customWidth="1"/>
    <col min="1800" max="1800" width="16.125" style="244" customWidth="1"/>
    <col min="1801" max="2048" width="9" style="244"/>
    <col min="2049" max="2049" width="6" style="244" customWidth="1"/>
    <col min="2050" max="2050" width="21.875" style="244" customWidth="1"/>
    <col min="2051" max="2051" width="27.625" style="244" customWidth="1"/>
    <col min="2052" max="2052" width="15" style="244" customWidth="1"/>
    <col min="2053" max="2053" width="4.5" style="244" customWidth="1"/>
    <col min="2054" max="2054" width="24.875" style="244" customWidth="1"/>
    <col min="2055" max="2055" width="15" style="244" customWidth="1"/>
    <col min="2056" max="2056" width="16.125" style="244" customWidth="1"/>
    <col min="2057" max="2304" width="9" style="244"/>
    <col min="2305" max="2305" width="6" style="244" customWidth="1"/>
    <col min="2306" max="2306" width="21.875" style="244" customWidth="1"/>
    <col min="2307" max="2307" width="27.625" style="244" customWidth="1"/>
    <col min="2308" max="2308" width="15" style="244" customWidth="1"/>
    <col min="2309" max="2309" width="4.5" style="244" customWidth="1"/>
    <col min="2310" max="2310" width="24.875" style="244" customWidth="1"/>
    <col min="2311" max="2311" width="15" style="244" customWidth="1"/>
    <col min="2312" max="2312" width="16.125" style="244" customWidth="1"/>
    <col min="2313" max="2560" width="9" style="244"/>
    <col min="2561" max="2561" width="6" style="244" customWidth="1"/>
    <col min="2562" max="2562" width="21.875" style="244" customWidth="1"/>
    <col min="2563" max="2563" width="27.625" style="244" customWidth="1"/>
    <col min="2564" max="2564" width="15" style="244" customWidth="1"/>
    <col min="2565" max="2565" width="4.5" style="244" customWidth="1"/>
    <col min="2566" max="2566" width="24.875" style="244" customWidth="1"/>
    <col min="2567" max="2567" width="15" style="244" customWidth="1"/>
    <col min="2568" max="2568" width="16.125" style="244" customWidth="1"/>
    <col min="2569" max="2816" width="9" style="244"/>
    <col min="2817" max="2817" width="6" style="244" customWidth="1"/>
    <col min="2818" max="2818" width="21.875" style="244" customWidth="1"/>
    <col min="2819" max="2819" width="27.625" style="244" customWidth="1"/>
    <col min="2820" max="2820" width="15" style="244" customWidth="1"/>
    <col min="2821" max="2821" width="4.5" style="244" customWidth="1"/>
    <col min="2822" max="2822" width="24.875" style="244" customWidth="1"/>
    <col min="2823" max="2823" width="15" style="244" customWidth="1"/>
    <col min="2824" max="2824" width="16.125" style="244" customWidth="1"/>
    <col min="2825" max="3072" width="9" style="244"/>
    <col min="3073" max="3073" width="6" style="244" customWidth="1"/>
    <col min="3074" max="3074" width="21.875" style="244" customWidth="1"/>
    <col min="3075" max="3075" width="27.625" style="244" customWidth="1"/>
    <col min="3076" max="3076" width="15" style="244" customWidth="1"/>
    <col min="3077" max="3077" width="4.5" style="244" customWidth="1"/>
    <col min="3078" max="3078" width="24.875" style="244" customWidth="1"/>
    <col min="3079" max="3079" width="15" style="244" customWidth="1"/>
    <col min="3080" max="3080" width="16.125" style="244" customWidth="1"/>
    <col min="3081" max="3328" width="9" style="244"/>
    <col min="3329" max="3329" width="6" style="244" customWidth="1"/>
    <col min="3330" max="3330" width="21.875" style="244" customWidth="1"/>
    <col min="3331" max="3331" width="27.625" style="244" customWidth="1"/>
    <col min="3332" max="3332" width="15" style="244" customWidth="1"/>
    <col min="3333" max="3333" width="4.5" style="244" customWidth="1"/>
    <col min="3334" max="3334" width="24.875" style="244" customWidth="1"/>
    <col min="3335" max="3335" width="15" style="244" customWidth="1"/>
    <col min="3336" max="3336" width="16.125" style="244" customWidth="1"/>
    <col min="3337" max="3584" width="9" style="244"/>
    <col min="3585" max="3585" width="6" style="244" customWidth="1"/>
    <col min="3586" max="3586" width="21.875" style="244" customWidth="1"/>
    <col min="3587" max="3587" width="27.625" style="244" customWidth="1"/>
    <col min="3588" max="3588" width="15" style="244" customWidth="1"/>
    <col min="3589" max="3589" width="4.5" style="244" customWidth="1"/>
    <col min="3590" max="3590" width="24.875" style="244" customWidth="1"/>
    <col min="3591" max="3591" width="15" style="244" customWidth="1"/>
    <col min="3592" max="3592" width="16.125" style="244" customWidth="1"/>
    <col min="3593" max="3840" width="9" style="244"/>
    <col min="3841" max="3841" width="6" style="244" customWidth="1"/>
    <col min="3842" max="3842" width="21.875" style="244" customWidth="1"/>
    <col min="3843" max="3843" width="27.625" style="244" customWidth="1"/>
    <col min="3844" max="3844" width="15" style="244" customWidth="1"/>
    <col min="3845" max="3845" width="4.5" style="244" customWidth="1"/>
    <col min="3846" max="3846" width="24.875" style="244" customWidth="1"/>
    <col min="3847" max="3847" width="15" style="244" customWidth="1"/>
    <col min="3848" max="3848" width="16.125" style="244" customWidth="1"/>
    <col min="3849" max="4096" width="9" style="244"/>
    <col min="4097" max="4097" width="6" style="244" customWidth="1"/>
    <col min="4098" max="4098" width="21.875" style="244" customWidth="1"/>
    <col min="4099" max="4099" width="27.625" style="244" customWidth="1"/>
    <col min="4100" max="4100" width="15" style="244" customWidth="1"/>
    <col min="4101" max="4101" width="4.5" style="244" customWidth="1"/>
    <col min="4102" max="4102" width="24.875" style="244" customWidth="1"/>
    <col min="4103" max="4103" width="15" style="244" customWidth="1"/>
    <col min="4104" max="4104" width="16.125" style="244" customWidth="1"/>
    <col min="4105" max="4352" width="9" style="244"/>
    <col min="4353" max="4353" width="6" style="244" customWidth="1"/>
    <col min="4354" max="4354" width="21.875" style="244" customWidth="1"/>
    <col min="4355" max="4355" width="27.625" style="244" customWidth="1"/>
    <col min="4356" max="4356" width="15" style="244" customWidth="1"/>
    <col min="4357" max="4357" width="4.5" style="244" customWidth="1"/>
    <col min="4358" max="4358" width="24.875" style="244" customWidth="1"/>
    <col min="4359" max="4359" width="15" style="244" customWidth="1"/>
    <col min="4360" max="4360" width="16.125" style="244" customWidth="1"/>
    <col min="4361" max="4608" width="9" style="244"/>
    <col min="4609" max="4609" width="6" style="244" customWidth="1"/>
    <col min="4610" max="4610" width="21.875" style="244" customWidth="1"/>
    <col min="4611" max="4611" width="27.625" style="244" customWidth="1"/>
    <col min="4612" max="4612" width="15" style="244" customWidth="1"/>
    <col min="4613" max="4613" width="4.5" style="244" customWidth="1"/>
    <col min="4614" max="4614" width="24.875" style="244" customWidth="1"/>
    <col min="4615" max="4615" width="15" style="244" customWidth="1"/>
    <col min="4616" max="4616" width="16.125" style="244" customWidth="1"/>
    <col min="4617" max="4864" width="9" style="244"/>
    <col min="4865" max="4865" width="6" style="244" customWidth="1"/>
    <col min="4866" max="4866" width="21.875" style="244" customWidth="1"/>
    <col min="4867" max="4867" width="27.625" style="244" customWidth="1"/>
    <col min="4868" max="4868" width="15" style="244" customWidth="1"/>
    <col min="4869" max="4869" width="4.5" style="244" customWidth="1"/>
    <col min="4870" max="4870" width="24.875" style="244" customWidth="1"/>
    <col min="4871" max="4871" width="15" style="244" customWidth="1"/>
    <col min="4872" max="4872" width="16.125" style="244" customWidth="1"/>
    <col min="4873" max="5120" width="9" style="244"/>
    <col min="5121" max="5121" width="6" style="244" customWidth="1"/>
    <col min="5122" max="5122" width="21.875" style="244" customWidth="1"/>
    <col min="5123" max="5123" width="27.625" style="244" customWidth="1"/>
    <col min="5124" max="5124" width="15" style="244" customWidth="1"/>
    <col min="5125" max="5125" width="4.5" style="244" customWidth="1"/>
    <col min="5126" max="5126" width="24.875" style="244" customWidth="1"/>
    <col min="5127" max="5127" width="15" style="244" customWidth="1"/>
    <col min="5128" max="5128" width="16.125" style="244" customWidth="1"/>
    <col min="5129" max="5376" width="9" style="244"/>
    <col min="5377" max="5377" width="6" style="244" customWidth="1"/>
    <col min="5378" max="5378" width="21.875" style="244" customWidth="1"/>
    <col min="5379" max="5379" width="27.625" style="244" customWidth="1"/>
    <col min="5380" max="5380" width="15" style="244" customWidth="1"/>
    <col min="5381" max="5381" width="4.5" style="244" customWidth="1"/>
    <col min="5382" max="5382" width="24.875" style="244" customWidth="1"/>
    <col min="5383" max="5383" width="15" style="244" customWidth="1"/>
    <col min="5384" max="5384" width="16.125" style="244" customWidth="1"/>
    <col min="5385" max="5632" width="9" style="244"/>
    <col min="5633" max="5633" width="6" style="244" customWidth="1"/>
    <col min="5634" max="5634" width="21.875" style="244" customWidth="1"/>
    <col min="5635" max="5635" width="27.625" style="244" customWidth="1"/>
    <col min="5636" max="5636" width="15" style="244" customWidth="1"/>
    <col min="5637" max="5637" width="4.5" style="244" customWidth="1"/>
    <col min="5638" max="5638" width="24.875" style="244" customWidth="1"/>
    <col min="5639" max="5639" width="15" style="244" customWidth="1"/>
    <col min="5640" max="5640" width="16.125" style="244" customWidth="1"/>
    <col min="5641" max="5888" width="9" style="244"/>
    <col min="5889" max="5889" width="6" style="244" customWidth="1"/>
    <col min="5890" max="5890" width="21.875" style="244" customWidth="1"/>
    <col min="5891" max="5891" width="27.625" style="244" customWidth="1"/>
    <col min="5892" max="5892" width="15" style="244" customWidth="1"/>
    <col min="5893" max="5893" width="4.5" style="244" customWidth="1"/>
    <col min="5894" max="5894" width="24.875" style="244" customWidth="1"/>
    <col min="5895" max="5895" width="15" style="244" customWidth="1"/>
    <col min="5896" max="5896" width="16.125" style="244" customWidth="1"/>
    <col min="5897" max="6144" width="9" style="244"/>
    <col min="6145" max="6145" width="6" style="244" customWidth="1"/>
    <col min="6146" max="6146" width="21.875" style="244" customWidth="1"/>
    <col min="6147" max="6147" width="27.625" style="244" customWidth="1"/>
    <col min="6148" max="6148" width="15" style="244" customWidth="1"/>
    <col min="6149" max="6149" width="4.5" style="244" customWidth="1"/>
    <col min="6150" max="6150" width="24.875" style="244" customWidth="1"/>
    <col min="6151" max="6151" width="15" style="244" customWidth="1"/>
    <col min="6152" max="6152" width="16.125" style="244" customWidth="1"/>
    <col min="6153" max="6400" width="9" style="244"/>
    <col min="6401" max="6401" width="6" style="244" customWidth="1"/>
    <col min="6402" max="6402" width="21.875" style="244" customWidth="1"/>
    <col min="6403" max="6403" width="27.625" style="244" customWidth="1"/>
    <col min="6404" max="6404" width="15" style="244" customWidth="1"/>
    <col min="6405" max="6405" width="4.5" style="244" customWidth="1"/>
    <col min="6406" max="6406" width="24.875" style="244" customWidth="1"/>
    <col min="6407" max="6407" width="15" style="244" customWidth="1"/>
    <col min="6408" max="6408" width="16.125" style="244" customWidth="1"/>
    <col min="6409" max="6656" width="9" style="244"/>
    <col min="6657" max="6657" width="6" style="244" customWidth="1"/>
    <col min="6658" max="6658" width="21.875" style="244" customWidth="1"/>
    <col min="6659" max="6659" width="27.625" style="244" customWidth="1"/>
    <col min="6660" max="6660" width="15" style="244" customWidth="1"/>
    <col min="6661" max="6661" width="4.5" style="244" customWidth="1"/>
    <col min="6662" max="6662" width="24.875" style="244" customWidth="1"/>
    <col min="6663" max="6663" width="15" style="244" customWidth="1"/>
    <col min="6664" max="6664" width="16.125" style="244" customWidth="1"/>
    <col min="6665" max="6912" width="9" style="244"/>
    <col min="6913" max="6913" width="6" style="244" customWidth="1"/>
    <col min="6914" max="6914" width="21.875" style="244" customWidth="1"/>
    <col min="6915" max="6915" width="27.625" style="244" customWidth="1"/>
    <col min="6916" max="6916" width="15" style="244" customWidth="1"/>
    <col min="6917" max="6917" width="4.5" style="244" customWidth="1"/>
    <col min="6918" max="6918" width="24.875" style="244" customWidth="1"/>
    <col min="6919" max="6919" width="15" style="244" customWidth="1"/>
    <col min="6920" max="6920" width="16.125" style="244" customWidth="1"/>
    <col min="6921" max="7168" width="9" style="244"/>
    <col min="7169" max="7169" width="6" style="244" customWidth="1"/>
    <col min="7170" max="7170" width="21.875" style="244" customWidth="1"/>
    <col min="7171" max="7171" width="27.625" style="244" customWidth="1"/>
    <col min="7172" max="7172" width="15" style="244" customWidth="1"/>
    <col min="7173" max="7173" width="4.5" style="244" customWidth="1"/>
    <col min="7174" max="7174" width="24.875" style="244" customWidth="1"/>
    <col min="7175" max="7175" width="15" style="244" customWidth="1"/>
    <col min="7176" max="7176" width="16.125" style="244" customWidth="1"/>
    <col min="7177" max="7424" width="9" style="244"/>
    <col min="7425" max="7425" width="6" style="244" customWidth="1"/>
    <col min="7426" max="7426" width="21.875" style="244" customWidth="1"/>
    <col min="7427" max="7427" width="27.625" style="244" customWidth="1"/>
    <col min="7428" max="7428" width="15" style="244" customWidth="1"/>
    <col min="7429" max="7429" width="4.5" style="244" customWidth="1"/>
    <col min="7430" max="7430" width="24.875" style="244" customWidth="1"/>
    <col min="7431" max="7431" width="15" style="244" customWidth="1"/>
    <col min="7432" max="7432" width="16.125" style="244" customWidth="1"/>
    <col min="7433" max="7680" width="9" style="244"/>
    <col min="7681" max="7681" width="6" style="244" customWidth="1"/>
    <col min="7682" max="7682" width="21.875" style="244" customWidth="1"/>
    <col min="7683" max="7683" width="27.625" style="244" customWidth="1"/>
    <col min="7684" max="7684" width="15" style="244" customWidth="1"/>
    <col min="7685" max="7685" width="4.5" style="244" customWidth="1"/>
    <col min="7686" max="7686" width="24.875" style="244" customWidth="1"/>
    <col min="7687" max="7687" width="15" style="244" customWidth="1"/>
    <col min="7688" max="7688" width="16.125" style="244" customWidth="1"/>
    <col min="7689" max="7936" width="9" style="244"/>
    <col min="7937" max="7937" width="6" style="244" customWidth="1"/>
    <col min="7938" max="7938" width="21.875" style="244" customWidth="1"/>
    <col min="7939" max="7939" width="27.625" style="244" customWidth="1"/>
    <col min="7940" max="7940" width="15" style="244" customWidth="1"/>
    <col min="7941" max="7941" width="4.5" style="244" customWidth="1"/>
    <col min="7942" max="7942" width="24.875" style="244" customWidth="1"/>
    <col min="7943" max="7943" width="15" style="244" customWidth="1"/>
    <col min="7944" max="7944" width="16.125" style="244" customWidth="1"/>
    <col min="7945" max="8192" width="9" style="244"/>
    <col min="8193" max="8193" width="6" style="244" customWidth="1"/>
    <col min="8194" max="8194" width="21.875" style="244" customWidth="1"/>
    <col min="8195" max="8195" width="27.625" style="244" customWidth="1"/>
    <col min="8196" max="8196" width="15" style="244" customWidth="1"/>
    <col min="8197" max="8197" width="4.5" style="244" customWidth="1"/>
    <col min="8198" max="8198" width="24.875" style="244" customWidth="1"/>
    <col min="8199" max="8199" width="15" style="244" customWidth="1"/>
    <col min="8200" max="8200" width="16.125" style="244" customWidth="1"/>
    <col min="8201" max="8448" width="9" style="244"/>
    <col min="8449" max="8449" width="6" style="244" customWidth="1"/>
    <col min="8450" max="8450" width="21.875" style="244" customWidth="1"/>
    <col min="8451" max="8451" width="27.625" style="244" customWidth="1"/>
    <col min="8452" max="8452" width="15" style="244" customWidth="1"/>
    <col min="8453" max="8453" width="4.5" style="244" customWidth="1"/>
    <col min="8454" max="8454" width="24.875" style="244" customWidth="1"/>
    <col min="8455" max="8455" width="15" style="244" customWidth="1"/>
    <col min="8456" max="8456" width="16.125" style="244" customWidth="1"/>
    <col min="8457" max="8704" width="9" style="244"/>
    <col min="8705" max="8705" width="6" style="244" customWidth="1"/>
    <col min="8706" max="8706" width="21.875" style="244" customWidth="1"/>
    <col min="8707" max="8707" width="27.625" style="244" customWidth="1"/>
    <col min="8708" max="8708" width="15" style="244" customWidth="1"/>
    <col min="8709" max="8709" width="4.5" style="244" customWidth="1"/>
    <col min="8710" max="8710" width="24.875" style="244" customWidth="1"/>
    <col min="8711" max="8711" width="15" style="244" customWidth="1"/>
    <col min="8712" max="8712" width="16.125" style="244" customWidth="1"/>
    <col min="8713" max="8960" width="9" style="244"/>
    <col min="8961" max="8961" width="6" style="244" customWidth="1"/>
    <col min="8962" max="8962" width="21.875" style="244" customWidth="1"/>
    <col min="8963" max="8963" width="27.625" style="244" customWidth="1"/>
    <col min="8964" max="8964" width="15" style="244" customWidth="1"/>
    <col min="8965" max="8965" width="4.5" style="244" customWidth="1"/>
    <col min="8966" max="8966" width="24.875" style="244" customWidth="1"/>
    <col min="8967" max="8967" width="15" style="244" customWidth="1"/>
    <col min="8968" max="8968" width="16.125" style="244" customWidth="1"/>
    <col min="8969" max="9216" width="9" style="244"/>
    <col min="9217" max="9217" width="6" style="244" customWidth="1"/>
    <col min="9218" max="9218" width="21.875" style="244" customWidth="1"/>
    <col min="9219" max="9219" width="27.625" style="244" customWidth="1"/>
    <col min="9220" max="9220" width="15" style="244" customWidth="1"/>
    <col min="9221" max="9221" width="4.5" style="244" customWidth="1"/>
    <col min="9222" max="9222" width="24.875" style="244" customWidth="1"/>
    <col min="9223" max="9223" width="15" style="244" customWidth="1"/>
    <col min="9224" max="9224" width="16.125" style="244" customWidth="1"/>
    <col min="9225" max="9472" width="9" style="244"/>
    <col min="9473" max="9473" width="6" style="244" customWidth="1"/>
    <col min="9474" max="9474" width="21.875" style="244" customWidth="1"/>
    <col min="9475" max="9475" width="27.625" style="244" customWidth="1"/>
    <col min="9476" max="9476" width="15" style="244" customWidth="1"/>
    <col min="9477" max="9477" width="4.5" style="244" customWidth="1"/>
    <col min="9478" max="9478" width="24.875" style="244" customWidth="1"/>
    <col min="9479" max="9479" width="15" style="244" customWidth="1"/>
    <col min="9480" max="9480" width="16.125" style="244" customWidth="1"/>
    <col min="9481" max="9728" width="9" style="244"/>
    <col min="9729" max="9729" width="6" style="244" customWidth="1"/>
    <col min="9730" max="9730" width="21.875" style="244" customWidth="1"/>
    <col min="9731" max="9731" width="27.625" style="244" customWidth="1"/>
    <col min="9732" max="9732" width="15" style="244" customWidth="1"/>
    <col min="9733" max="9733" width="4.5" style="244" customWidth="1"/>
    <col min="9734" max="9734" width="24.875" style="244" customWidth="1"/>
    <col min="9735" max="9735" width="15" style="244" customWidth="1"/>
    <col min="9736" max="9736" width="16.125" style="244" customWidth="1"/>
    <col min="9737" max="9984" width="9" style="244"/>
    <col min="9985" max="9985" width="6" style="244" customWidth="1"/>
    <col min="9986" max="9986" width="21.875" style="244" customWidth="1"/>
    <col min="9987" max="9987" width="27.625" style="244" customWidth="1"/>
    <col min="9988" max="9988" width="15" style="244" customWidth="1"/>
    <col min="9989" max="9989" width="4.5" style="244" customWidth="1"/>
    <col min="9990" max="9990" width="24.875" style="244" customWidth="1"/>
    <col min="9991" max="9991" width="15" style="244" customWidth="1"/>
    <col min="9992" max="9992" width="16.125" style="244" customWidth="1"/>
    <col min="9993" max="10240" width="9" style="244"/>
    <col min="10241" max="10241" width="6" style="244" customWidth="1"/>
    <col min="10242" max="10242" width="21.875" style="244" customWidth="1"/>
    <col min="10243" max="10243" width="27.625" style="244" customWidth="1"/>
    <col min="10244" max="10244" width="15" style="244" customWidth="1"/>
    <col min="10245" max="10245" width="4.5" style="244" customWidth="1"/>
    <col min="10246" max="10246" width="24.875" style="244" customWidth="1"/>
    <col min="10247" max="10247" width="15" style="244" customWidth="1"/>
    <col min="10248" max="10248" width="16.125" style="244" customWidth="1"/>
    <col min="10249" max="10496" width="9" style="244"/>
    <col min="10497" max="10497" width="6" style="244" customWidth="1"/>
    <col min="10498" max="10498" width="21.875" style="244" customWidth="1"/>
    <col min="10499" max="10499" width="27.625" style="244" customWidth="1"/>
    <col min="10500" max="10500" width="15" style="244" customWidth="1"/>
    <col min="10501" max="10501" width="4.5" style="244" customWidth="1"/>
    <col min="10502" max="10502" width="24.875" style="244" customWidth="1"/>
    <col min="10503" max="10503" width="15" style="244" customWidth="1"/>
    <col min="10504" max="10504" width="16.125" style="244" customWidth="1"/>
    <col min="10505" max="10752" width="9" style="244"/>
    <col min="10753" max="10753" width="6" style="244" customWidth="1"/>
    <col min="10754" max="10754" width="21.875" style="244" customWidth="1"/>
    <col min="10755" max="10755" width="27.625" style="244" customWidth="1"/>
    <col min="10756" max="10756" width="15" style="244" customWidth="1"/>
    <col min="10757" max="10757" width="4.5" style="244" customWidth="1"/>
    <col min="10758" max="10758" width="24.875" style="244" customWidth="1"/>
    <col min="10759" max="10759" width="15" style="244" customWidth="1"/>
    <col min="10760" max="10760" width="16.125" style="244" customWidth="1"/>
    <col min="10761" max="11008" width="9" style="244"/>
    <col min="11009" max="11009" width="6" style="244" customWidth="1"/>
    <col min="11010" max="11010" width="21.875" style="244" customWidth="1"/>
    <col min="11011" max="11011" width="27.625" style="244" customWidth="1"/>
    <col min="11012" max="11012" width="15" style="244" customWidth="1"/>
    <col min="11013" max="11013" width="4.5" style="244" customWidth="1"/>
    <col min="11014" max="11014" width="24.875" style="244" customWidth="1"/>
    <col min="11015" max="11015" width="15" style="244" customWidth="1"/>
    <col min="11016" max="11016" width="16.125" style="244" customWidth="1"/>
    <col min="11017" max="11264" width="9" style="244"/>
    <col min="11265" max="11265" width="6" style="244" customWidth="1"/>
    <col min="11266" max="11266" width="21.875" style="244" customWidth="1"/>
    <col min="11267" max="11267" width="27.625" style="244" customWidth="1"/>
    <col min="11268" max="11268" width="15" style="244" customWidth="1"/>
    <col min="11269" max="11269" width="4.5" style="244" customWidth="1"/>
    <col min="11270" max="11270" width="24.875" style="244" customWidth="1"/>
    <col min="11271" max="11271" width="15" style="244" customWidth="1"/>
    <col min="11272" max="11272" width="16.125" style="244" customWidth="1"/>
    <col min="11273" max="11520" width="9" style="244"/>
    <col min="11521" max="11521" width="6" style="244" customWidth="1"/>
    <col min="11522" max="11522" width="21.875" style="244" customWidth="1"/>
    <col min="11523" max="11523" width="27.625" style="244" customWidth="1"/>
    <col min="11524" max="11524" width="15" style="244" customWidth="1"/>
    <col min="11525" max="11525" width="4.5" style="244" customWidth="1"/>
    <col min="11526" max="11526" width="24.875" style="244" customWidth="1"/>
    <col min="11527" max="11527" width="15" style="244" customWidth="1"/>
    <col min="11528" max="11528" width="16.125" style="244" customWidth="1"/>
    <col min="11529" max="11776" width="9" style="244"/>
    <col min="11777" max="11777" width="6" style="244" customWidth="1"/>
    <col min="11778" max="11778" width="21.875" style="244" customWidth="1"/>
    <col min="11779" max="11779" width="27.625" style="244" customWidth="1"/>
    <col min="11780" max="11780" width="15" style="244" customWidth="1"/>
    <col min="11781" max="11781" width="4.5" style="244" customWidth="1"/>
    <col min="11782" max="11782" width="24.875" style="244" customWidth="1"/>
    <col min="11783" max="11783" width="15" style="244" customWidth="1"/>
    <col min="11784" max="11784" width="16.125" style="244" customWidth="1"/>
    <col min="11785" max="12032" width="9" style="244"/>
    <col min="12033" max="12033" width="6" style="244" customWidth="1"/>
    <col min="12034" max="12034" width="21.875" style="244" customWidth="1"/>
    <col min="12035" max="12035" width="27.625" style="244" customWidth="1"/>
    <col min="12036" max="12036" width="15" style="244" customWidth="1"/>
    <col min="12037" max="12037" width="4.5" style="244" customWidth="1"/>
    <col min="12038" max="12038" width="24.875" style="244" customWidth="1"/>
    <col min="12039" max="12039" width="15" style="244" customWidth="1"/>
    <col min="12040" max="12040" width="16.125" style="244" customWidth="1"/>
    <col min="12041" max="12288" width="9" style="244"/>
    <col min="12289" max="12289" width="6" style="244" customWidth="1"/>
    <col min="12290" max="12290" width="21.875" style="244" customWidth="1"/>
    <col min="12291" max="12291" width="27.625" style="244" customWidth="1"/>
    <col min="12292" max="12292" width="15" style="244" customWidth="1"/>
    <col min="12293" max="12293" width="4.5" style="244" customWidth="1"/>
    <col min="12294" max="12294" width="24.875" style="244" customWidth="1"/>
    <col min="12295" max="12295" width="15" style="244" customWidth="1"/>
    <col min="12296" max="12296" width="16.125" style="244" customWidth="1"/>
    <col min="12297" max="12544" width="9" style="244"/>
    <col min="12545" max="12545" width="6" style="244" customWidth="1"/>
    <col min="12546" max="12546" width="21.875" style="244" customWidth="1"/>
    <col min="12547" max="12547" width="27.625" style="244" customWidth="1"/>
    <col min="12548" max="12548" width="15" style="244" customWidth="1"/>
    <col min="12549" max="12549" width="4.5" style="244" customWidth="1"/>
    <col min="12550" max="12550" width="24.875" style="244" customWidth="1"/>
    <col min="12551" max="12551" width="15" style="244" customWidth="1"/>
    <col min="12552" max="12552" width="16.125" style="244" customWidth="1"/>
    <col min="12553" max="12800" width="9" style="244"/>
    <col min="12801" max="12801" width="6" style="244" customWidth="1"/>
    <col min="12802" max="12802" width="21.875" style="244" customWidth="1"/>
    <col min="12803" max="12803" width="27.625" style="244" customWidth="1"/>
    <col min="12804" max="12804" width="15" style="244" customWidth="1"/>
    <col min="12805" max="12805" width="4.5" style="244" customWidth="1"/>
    <col min="12806" max="12806" width="24.875" style="244" customWidth="1"/>
    <col min="12807" max="12807" width="15" style="244" customWidth="1"/>
    <col min="12808" max="12808" width="16.125" style="244" customWidth="1"/>
    <col min="12809" max="13056" width="9" style="244"/>
    <col min="13057" max="13057" width="6" style="244" customWidth="1"/>
    <col min="13058" max="13058" width="21.875" style="244" customWidth="1"/>
    <col min="13059" max="13059" width="27.625" style="244" customWidth="1"/>
    <col min="13060" max="13060" width="15" style="244" customWidth="1"/>
    <col min="13061" max="13061" width="4.5" style="244" customWidth="1"/>
    <col min="13062" max="13062" width="24.875" style="244" customWidth="1"/>
    <col min="13063" max="13063" width="15" style="244" customWidth="1"/>
    <col min="13064" max="13064" width="16.125" style="244" customWidth="1"/>
    <col min="13065" max="13312" width="9" style="244"/>
    <col min="13313" max="13313" width="6" style="244" customWidth="1"/>
    <col min="13314" max="13314" width="21.875" style="244" customWidth="1"/>
    <col min="13315" max="13315" width="27.625" style="244" customWidth="1"/>
    <col min="13316" max="13316" width="15" style="244" customWidth="1"/>
    <col min="13317" max="13317" width="4.5" style="244" customWidth="1"/>
    <col min="13318" max="13318" width="24.875" style="244" customWidth="1"/>
    <col min="13319" max="13319" width="15" style="244" customWidth="1"/>
    <col min="13320" max="13320" width="16.125" style="244" customWidth="1"/>
    <col min="13321" max="13568" width="9" style="244"/>
    <col min="13569" max="13569" width="6" style="244" customWidth="1"/>
    <col min="13570" max="13570" width="21.875" style="244" customWidth="1"/>
    <col min="13571" max="13571" width="27.625" style="244" customWidth="1"/>
    <col min="13572" max="13572" width="15" style="244" customWidth="1"/>
    <col min="13573" max="13573" width="4.5" style="244" customWidth="1"/>
    <col min="13574" max="13574" width="24.875" style="244" customWidth="1"/>
    <col min="13575" max="13575" width="15" style="244" customWidth="1"/>
    <col min="13576" max="13576" width="16.125" style="244" customWidth="1"/>
    <col min="13577" max="13824" width="9" style="244"/>
    <col min="13825" max="13825" width="6" style="244" customWidth="1"/>
    <col min="13826" max="13826" width="21.875" style="244" customWidth="1"/>
    <col min="13827" max="13827" width="27.625" style="244" customWidth="1"/>
    <col min="13828" max="13828" width="15" style="244" customWidth="1"/>
    <col min="13829" max="13829" width="4.5" style="244" customWidth="1"/>
    <col min="13830" max="13830" width="24.875" style="244" customWidth="1"/>
    <col min="13831" max="13831" width="15" style="244" customWidth="1"/>
    <col min="13832" max="13832" width="16.125" style="244" customWidth="1"/>
    <col min="13833" max="14080" width="9" style="244"/>
    <col min="14081" max="14081" width="6" style="244" customWidth="1"/>
    <col min="14082" max="14082" width="21.875" style="244" customWidth="1"/>
    <col min="14083" max="14083" width="27.625" style="244" customWidth="1"/>
    <col min="14084" max="14084" width="15" style="244" customWidth="1"/>
    <col min="14085" max="14085" width="4.5" style="244" customWidth="1"/>
    <col min="14086" max="14086" width="24.875" style="244" customWidth="1"/>
    <col min="14087" max="14087" width="15" style="244" customWidth="1"/>
    <col min="14088" max="14088" width="16.125" style="244" customWidth="1"/>
    <col min="14089" max="14336" width="9" style="244"/>
    <col min="14337" max="14337" width="6" style="244" customWidth="1"/>
    <col min="14338" max="14338" width="21.875" style="244" customWidth="1"/>
    <col min="14339" max="14339" width="27.625" style="244" customWidth="1"/>
    <col min="14340" max="14340" width="15" style="244" customWidth="1"/>
    <col min="14341" max="14341" width="4.5" style="244" customWidth="1"/>
    <col min="14342" max="14342" width="24.875" style="244" customWidth="1"/>
    <col min="14343" max="14343" width="15" style="244" customWidth="1"/>
    <col min="14344" max="14344" width="16.125" style="244" customWidth="1"/>
    <col min="14345" max="14592" width="9" style="244"/>
    <col min="14593" max="14593" width="6" style="244" customWidth="1"/>
    <col min="14594" max="14594" width="21.875" style="244" customWidth="1"/>
    <col min="14595" max="14595" width="27.625" style="244" customWidth="1"/>
    <col min="14596" max="14596" width="15" style="244" customWidth="1"/>
    <col min="14597" max="14597" width="4.5" style="244" customWidth="1"/>
    <col min="14598" max="14598" width="24.875" style="244" customWidth="1"/>
    <col min="14599" max="14599" width="15" style="244" customWidth="1"/>
    <col min="14600" max="14600" width="16.125" style="244" customWidth="1"/>
    <col min="14601" max="14848" width="9" style="244"/>
    <col min="14849" max="14849" width="6" style="244" customWidth="1"/>
    <col min="14850" max="14850" width="21.875" style="244" customWidth="1"/>
    <col min="14851" max="14851" width="27.625" style="244" customWidth="1"/>
    <col min="14852" max="14852" width="15" style="244" customWidth="1"/>
    <col min="14853" max="14853" width="4.5" style="244" customWidth="1"/>
    <col min="14854" max="14854" width="24.875" style="244" customWidth="1"/>
    <col min="14855" max="14855" width="15" style="244" customWidth="1"/>
    <col min="14856" max="14856" width="16.125" style="244" customWidth="1"/>
    <col min="14857" max="15104" width="9" style="244"/>
    <col min="15105" max="15105" width="6" style="244" customWidth="1"/>
    <col min="15106" max="15106" width="21.875" style="244" customWidth="1"/>
    <col min="15107" max="15107" width="27.625" style="244" customWidth="1"/>
    <col min="15108" max="15108" width="15" style="244" customWidth="1"/>
    <col min="15109" max="15109" width="4.5" style="244" customWidth="1"/>
    <col min="15110" max="15110" width="24.875" style="244" customWidth="1"/>
    <col min="15111" max="15111" width="15" style="244" customWidth="1"/>
    <col min="15112" max="15112" width="16.125" style="244" customWidth="1"/>
    <col min="15113" max="15360" width="9" style="244"/>
    <col min="15361" max="15361" width="6" style="244" customWidth="1"/>
    <col min="15362" max="15362" width="21.875" style="244" customWidth="1"/>
    <col min="15363" max="15363" width="27.625" style="244" customWidth="1"/>
    <col min="15364" max="15364" width="15" style="244" customWidth="1"/>
    <col min="15365" max="15365" width="4.5" style="244" customWidth="1"/>
    <col min="15366" max="15366" width="24.875" style="244" customWidth="1"/>
    <col min="15367" max="15367" width="15" style="244" customWidth="1"/>
    <col min="15368" max="15368" width="16.125" style="244" customWidth="1"/>
    <col min="15369" max="15616" width="9" style="244"/>
    <col min="15617" max="15617" width="6" style="244" customWidth="1"/>
    <col min="15618" max="15618" width="21.875" style="244" customWidth="1"/>
    <col min="15619" max="15619" width="27.625" style="244" customWidth="1"/>
    <col min="15620" max="15620" width="15" style="244" customWidth="1"/>
    <col min="15621" max="15621" width="4.5" style="244" customWidth="1"/>
    <col min="15622" max="15622" width="24.875" style="244" customWidth="1"/>
    <col min="15623" max="15623" width="15" style="244" customWidth="1"/>
    <col min="15624" max="15624" width="16.125" style="244" customWidth="1"/>
    <col min="15625" max="15872" width="9" style="244"/>
    <col min="15873" max="15873" width="6" style="244" customWidth="1"/>
    <col min="15874" max="15874" width="21.875" style="244" customWidth="1"/>
    <col min="15875" max="15875" width="27.625" style="244" customWidth="1"/>
    <col min="15876" max="15876" width="15" style="244" customWidth="1"/>
    <col min="15877" max="15877" width="4.5" style="244" customWidth="1"/>
    <col min="15878" max="15878" width="24.875" style="244" customWidth="1"/>
    <col min="15879" max="15879" width="15" style="244" customWidth="1"/>
    <col min="15880" max="15880" width="16.125" style="244" customWidth="1"/>
    <col min="15881" max="16128" width="9" style="244"/>
    <col min="16129" max="16129" width="6" style="244" customWidth="1"/>
    <col min="16130" max="16130" width="21.875" style="244" customWidth="1"/>
    <col min="16131" max="16131" width="27.625" style="244" customWidth="1"/>
    <col min="16132" max="16132" width="15" style="244" customWidth="1"/>
    <col min="16133" max="16133" width="4.5" style="244" customWidth="1"/>
    <col min="16134" max="16134" width="24.875" style="244" customWidth="1"/>
    <col min="16135" max="16135" width="15" style="244" customWidth="1"/>
    <col min="16136" max="16136" width="16.125" style="244" customWidth="1"/>
    <col min="16137" max="16384" width="9" style="244"/>
  </cols>
  <sheetData>
    <row r="1" spans="1:8">
      <c r="A1" s="91" t="s">
        <v>246</v>
      </c>
      <c r="B1" s="91"/>
    </row>
    <row r="2" spans="1:8">
      <c r="A2" s="579"/>
      <c r="B2" s="579"/>
      <c r="C2" s="580"/>
    </row>
    <row r="3" spans="1:8">
      <c r="A3" s="581" t="s">
        <v>323</v>
      </c>
      <c r="B3" s="581"/>
      <c r="C3" s="581"/>
      <c r="D3" s="581"/>
      <c r="E3" s="581"/>
      <c r="F3" s="581"/>
      <c r="G3" s="581"/>
      <c r="H3" s="581"/>
    </row>
    <row r="4" spans="1:8" ht="24.75" customHeight="1">
      <c r="A4" s="582"/>
      <c r="B4" s="582"/>
      <c r="C4" s="582"/>
      <c r="D4" s="582"/>
      <c r="E4" s="246"/>
      <c r="F4" s="247" t="s">
        <v>25</v>
      </c>
      <c r="G4" s="583">
        <f>区内変更申請書!W15</f>
        <v>0</v>
      </c>
      <c r="H4" s="583"/>
    </row>
    <row r="5" spans="1:8" ht="21.75" customHeight="1">
      <c r="A5" s="584" t="s">
        <v>247</v>
      </c>
      <c r="B5" s="584"/>
      <c r="C5" s="584"/>
      <c r="D5" s="584"/>
      <c r="E5" s="584"/>
      <c r="F5" s="584"/>
      <c r="G5" s="584"/>
    </row>
    <row r="6" spans="1:8" ht="15.75" customHeight="1">
      <c r="A6" s="578" t="s">
        <v>248</v>
      </c>
      <c r="B6" s="578"/>
      <c r="C6" s="578"/>
      <c r="D6" s="578"/>
      <c r="E6" s="578" t="s">
        <v>249</v>
      </c>
      <c r="F6" s="578"/>
      <c r="G6" s="578"/>
      <c r="H6" s="578"/>
    </row>
    <row r="7" spans="1:8" ht="60.75" customHeight="1" thickBot="1">
      <c r="A7" s="578" t="s">
        <v>250</v>
      </c>
      <c r="B7" s="585"/>
      <c r="C7" s="585"/>
      <c r="D7" s="248" t="s">
        <v>251</v>
      </c>
      <c r="E7" s="578"/>
      <c r="F7" s="578"/>
      <c r="G7" s="249" t="s">
        <v>251</v>
      </c>
      <c r="H7" s="250" t="s">
        <v>343</v>
      </c>
    </row>
    <row r="8" spans="1:8" ht="15.75" customHeight="1">
      <c r="A8" s="586" t="s">
        <v>252</v>
      </c>
      <c r="B8" s="361" t="s">
        <v>253</v>
      </c>
      <c r="C8" s="362"/>
      <c r="D8" s="313">
        <f>SUM(D9:D18)</f>
        <v>0</v>
      </c>
      <c r="E8" s="590" t="s">
        <v>254</v>
      </c>
      <c r="F8" s="251" t="s">
        <v>255</v>
      </c>
      <c r="G8" s="252"/>
      <c r="H8" s="594"/>
    </row>
    <row r="9" spans="1:8" ht="15.75" customHeight="1">
      <c r="A9" s="587"/>
      <c r="B9" s="363" t="s">
        <v>256</v>
      </c>
      <c r="C9" s="256" t="s">
        <v>256</v>
      </c>
      <c r="D9" s="314">
        <f>区内変更計画書!AF25</f>
        <v>0</v>
      </c>
      <c r="E9" s="591"/>
      <c r="F9" s="253" t="s">
        <v>257</v>
      </c>
      <c r="G9" s="252"/>
      <c r="H9" s="594"/>
    </row>
    <row r="10" spans="1:8" ht="15.75" customHeight="1">
      <c r="A10" s="587"/>
      <c r="B10" s="364" t="s">
        <v>258</v>
      </c>
      <c r="C10" s="256" t="s">
        <v>259</v>
      </c>
      <c r="D10" s="314">
        <f>区内変更計画書!X33</f>
        <v>0</v>
      </c>
      <c r="E10" s="591"/>
      <c r="F10" s="253" t="s">
        <v>260</v>
      </c>
      <c r="G10" s="252"/>
      <c r="H10" s="594"/>
    </row>
    <row r="11" spans="1:8" ht="15.75" customHeight="1">
      <c r="A11" s="587"/>
      <c r="B11" s="365"/>
      <c r="C11" s="256" t="s">
        <v>261</v>
      </c>
      <c r="D11" s="314">
        <f>区内変更計画書!X34</f>
        <v>0</v>
      </c>
      <c r="E11" s="591"/>
      <c r="F11" s="253" t="s">
        <v>262</v>
      </c>
      <c r="G11" s="252"/>
      <c r="H11" s="594"/>
    </row>
    <row r="12" spans="1:8" ht="15.75" customHeight="1">
      <c r="A12" s="587"/>
      <c r="B12" s="365"/>
      <c r="C12" s="256" t="s">
        <v>263</v>
      </c>
      <c r="D12" s="605" t="str">
        <f>区内変更計画書!X35</f>
        <v>0</v>
      </c>
      <c r="E12" s="591"/>
      <c r="F12" s="253" t="s">
        <v>264</v>
      </c>
      <c r="G12" s="252"/>
      <c r="H12" s="594"/>
    </row>
    <row r="13" spans="1:8" ht="15.75" customHeight="1">
      <c r="A13" s="587"/>
      <c r="B13" s="365"/>
      <c r="C13" s="256" t="s">
        <v>265</v>
      </c>
      <c r="D13" s="606"/>
      <c r="E13" s="591"/>
      <c r="F13" s="253" t="s">
        <v>266</v>
      </c>
      <c r="G13" s="252"/>
      <c r="H13" s="594"/>
    </row>
    <row r="14" spans="1:8" ht="15.75" customHeight="1">
      <c r="A14" s="587"/>
      <c r="B14" s="365"/>
      <c r="C14" s="256" t="s">
        <v>267</v>
      </c>
      <c r="D14" s="314">
        <f>区内変更計画書!X39</f>
        <v>0</v>
      </c>
      <c r="E14" s="591"/>
      <c r="F14" s="253" t="s">
        <v>268</v>
      </c>
      <c r="G14" s="252"/>
      <c r="H14" s="594"/>
    </row>
    <row r="15" spans="1:8" ht="15.75" customHeight="1">
      <c r="A15" s="587"/>
      <c r="B15" s="365"/>
      <c r="C15" s="256" t="s">
        <v>269</v>
      </c>
      <c r="D15" s="314">
        <f>区内変更計画書!X37+区内変更計画書!X38</f>
        <v>0</v>
      </c>
      <c r="E15" s="591"/>
      <c r="F15" s="251"/>
      <c r="G15" s="252"/>
      <c r="H15" s="594"/>
    </row>
    <row r="16" spans="1:8" ht="15" customHeight="1">
      <c r="A16" s="587"/>
      <c r="B16" s="365"/>
      <c r="C16" s="256" t="s">
        <v>270</v>
      </c>
      <c r="D16" s="314">
        <f>区内変更計画書!AI42</f>
        <v>0</v>
      </c>
      <c r="E16" s="591"/>
      <c r="F16" s="253"/>
      <c r="G16" s="252"/>
      <c r="H16" s="594"/>
    </row>
    <row r="17" spans="1:8" ht="15.75" customHeight="1">
      <c r="A17" s="587"/>
      <c r="B17" s="365"/>
      <c r="C17" s="256" t="s">
        <v>271</v>
      </c>
      <c r="D17" s="314">
        <f>区内変更計画書!Q48</f>
        <v>0</v>
      </c>
      <c r="E17" s="591"/>
      <c r="F17" s="253"/>
      <c r="G17" s="252"/>
      <c r="H17" s="594"/>
    </row>
    <row r="18" spans="1:8" ht="15.75" customHeight="1" thickBot="1">
      <c r="A18" s="587"/>
      <c r="B18" s="366"/>
      <c r="C18" s="367" t="s">
        <v>272</v>
      </c>
      <c r="D18" s="315">
        <f>区内変更計画書!AF45</f>
        <v>0</v>
      </c>
      <c r="E18" s="591"/>
      <c r="F18" s="253"/>
      <c r="G18" s="252"/>
      <c r="H18" s="594"/>
    </row>
    <row r="19" spans="1:8" ht="15.75" customHeight="1">
      <c r="A19" s="588"/>
      <c r="B19" s="254" t="s">
        <v>273</v>
      </c>
      <c r="C19" s="254"/>
      <c r="D19" s="255"/>
      <c r="E19" s="592"/>
      <c r="F19" s="253"/>
      <c r="G19" s="252"/>
      <c r="H19" s="594"/>
    </row>
    <row r="20" spans="1:8" ht="15.75" customHeight="1">
      <c r="A20" s="588"/>
      <c r="B20" s="256" t="s">
        <v>274</v>
      </c>
      <c r="C20" s="256"/>
      <c r="D20" s="257"/>
      <c r="E20" s="592"/>
      <c r="F20" s="253"/>
      <c r="G20" s="252"/>
      <c r="H20" s="594"/>
    </row>
    <row r="21" spans="1:8" ht="15.75" customHeight="1">
      <c r="A21" s="588"/>
      <c r="B21" s="256" t="s">
        <v>275</v>
      </c>
      <c r="C21" s="256"/>
      <c r="D21" s="257"/>
      <c r="E21" s="592"/>
      <c r="F21" s="253"/>
      <c r="G21" s="252"/>
      <c r="H21" s="594"/>
    </row>
    <row r="22" spans="1:8" ht="15.75" customHeight="1">
      <c r="A22" s="588"/>
      <c r="B22" s="256" t="s">
        <v>276</v>
      </c>
      <c r="C22" s="256"/>
      <c r="D22" s="257"/>
      <c r="E22" s="592"/>
      <c r="F22" s="253"/>
      <c r="G22" s="252"/>
      <c r="H22" s="594"/>
    </row>
    <row r="23" spans="1:8" ht="15.75" customHeight="1">
      <c r="A23" s="588"/>
      <c r="B23" s="256" t="s">
        <v>277</v>
      </c>
      <c r="C23" s="256"/>
      <c r="D23" s="252"/>
      <c r="E23" s="592"/>
      <c r="F23" s="253"/>
      <c r="G23" s="252"/>
      <c r="H23" s="594"/>
    </row>
    <row r="24" spans="1:8" ht="15.75" customHeight="1">
      <c r="A24" s="588"/>
      <c r="B24" s="256" t="s">
        <v>278</v>
      </c>
      <c r="C24" s="256"/>
      <c r="D24" s="252"/>
      <c r="E24" s="592"/>
      <c r="F24" s="253"/>
      <c r="G24" s="252"/>
      <c r="H24" s="594"/>
    </row>
    <row r="25" spans="1:8" ht="15.75" customHeight="1">
      <c r="A25" s="588"/>
      <c r="B25" s="256" t="s">
        <v>279</v>
      </c>
      <c r="C25" s="256"/>
      <c r="D25" s="252"/>
      <c r="E25" s="593"/>
      <c r="F25" s="258" t="s">
        <v>280</v>
      </c>
      <c r="G25" s="260">
        <f>SUM(G8:G24)</f>
        <v>0</v>
      </c>
      <c r="H25" s="594"/>
    </row>
    <row r="26" spans="1:8" ht="15.75" customHeight="1">
      <c r="A26" s="588"/>
      <c r="B26" s="256" t="s">
        <v>281</v>
      </c>
      <c r="C26" s="256"/>
      <c r="D26" s="252"/>
      <c r="E26" s="595" t="s">
        <v>243</v>
      </c>
      <c r="F26" s="251" t="s">
        <v>200</v>
      </c>
      <c r="G26" s="252"/>
      <c r="H26" s="596"/>
    </row>
    <row r="27" spans="1:8" ht="15.75" customHeight="1">
      <c r="A27" s="588"/>
      <c r="B27" s="256" t="s">
        <v>282</v>
      </c>
      <c r="C27" s="256"/>
      <c r="D27" s="252"/>
      <c r="E27" s="592"/>
      <c r="F27" s="253" t="s">
        <v>283</v>
      </c>
      <c r="G27" s="252"/>
      <c r="H27" s="597"/>
    </row>
    <row r="28" spans="1:8" ht="15.75" customHeight="1">
      <c r="A28" s="588"/>
      <c r="B28" s="289" t="s">
        <v>284</v>
      </c>
      <c r="C28" s="256"/>
      <c r="D28" s="252"/>
      <c r="E28" s="592"/>
      <c r="F28" s="253" t="s">
        <v>285</v>
      </c>
      <c r="G28" s="252"/>
      <c r="H28" s="597"/>
    </row>
    <row r="29" spans="1:8" ht="15.75" customHeight="1">
      <c r="A29" s="588"/>
      <c r="B29" s="289" t="s">
        <v>286</v>
      </c>
      <c r="C29" s="256"/>
      <c r="D29" s="252"/>
      <c r="E29" s="592"/>
      <c r="F29" s="251" t="s">
        <v>287</v>
      </c>
      <c r="G29" s="252"/>
      <c r="H29" s="597"/>
    </row>
    <row r="30" spans="1:8" ht="15.75" customHeight="1">
      <c r="A30" s="588"/>
      <c r="B30" s="256"/>
      <c r="C30" s="256"/>
      <c r="D30" s="260"/>
      <c r="E30" s="592"/>
      <c r="F30" s="251" t="s">
        <v>288</v>
      </c>
      <c r="G30" s="252"/>
      <c r="H30" s="597"/>
    </row>
    <row r="31" spans="1:8" ht="15.75" customHeight="1">
      <c r="A31" s="588"/>
      <c r="B31" s="256"/>
      <c r="C31" s="256"/>
      <c r="D31" s="260"/>
      <c r="E31" s="592"/>
      <c r="F31" s="251" t="s">
        <v>289</v>
      </c>
      <c r="G31" s="252"/>
      <c r="H31" s="597"/>
    </row>
    <row r="32" spans="1:8" ht="15.75" customHeight="1">
      <c r="A32" s="588"/>
      <c r="B32" s="256"/>
      <c r="C32" s="256"/>
      <c r="D32" s="260"/>
      <c r="E32" s="592"/>
      <c r="F32" s="253"/>
      <c r="G32" s="252"/>
      <c r="H32" s="597"/>
    </row>
    <row r="33" spans="1:8" ht="15.75" customHeight="1">
      <c r="A33" s="589"/>
      <c r="B33" s="599" t="s">
        <v>290</v>
      </c>
      <c r="C33" s="600"/>
      <c r="D33" s="260">
        <f>SUM(D8+D19+D20+D21+D22+D23+D24+D25+D26+D27+D28+D29)</f>
        <v>0</v>
      </c>
      <c r="E33" s="592"/>
      <c r="F33" s="253"/>
      <c r="G33" s="252"/>
      <c r="H33" s="597"/>
    </row>
    <row r="34" spans="1:8" ht="15.75" customHeight="1">
      <c r="A34" s="601" t="s">
        <v>291</v>
      </c>
      <c r="B34" s="261"/>
      <c r="C34" s="253" t="s">
        <v>292</v>
      </c>
      <c r="D34" s="252"/>
      <c r="E34" s="592"/>
      <c r="F34" s="251"/>
      <c r="G34" s="252"/>
      <c r="H34" s="597"/>
    </row>
    <row r="35" spans="1:8" ht="15.75" customHeight="1">
      <c r="A35" s="602"/>
      <c r="B35" s="261"/>
      <c r="C35" s="251" t="s">
        <v>293</v>
      </c>
      <c r="D35" s="252"/>
      <c r="E35" s="592"/>
      <c r="F35" s="251"/>
      <c r="G35" s="252"/>
      <c r="H35" s="597"/>
    </row>
    <row r="36" spans="1:8" ht="15.75" customHeight="1">
      <c r="A36" s="603"/>
      <c r="B36" s="599" t="s">
        <v>294</v>
      </c>
      <c r="C36" s="600"/>
      <c r="D36" s="260">
        <f>SUM(D34:D35)</f>
        <v>0</v>
      </c>
      <c r="E36" s="592"/>
      <c r="F36" s="251"/>
      <c r="G36" s="252"/>
      <c r="H36" s="597"/>
    </row>
    <row r="37" spans="1:8" ht="15.75" customHeight="1">
      <c r="A37" s="604" t="s">
        <v>245</v>
      </c>
      <c r="B37" s="262"/>
      <c r="C37" s="253" t="s">
        <v>295</v>
      </c>
      <c r="D37" s="252"/>
      <c r="E37" s="593"/>
      <c r="F37" s="258" t="s">
        <v>296</v>
      </c>
      <c r="G37" s="260">
        <f>SUM(G26:G36)</f>
        <v>0</v>
      </c>
      <c r="H37" s="598"/>
    </row>
    <row r="38" spans="1:8" ht="15.75" customHeight="1">
      <c r="A38" s="604"/>
      <c r="B38" s="262"/>
      <c r="C38" s="251" t="s">
        <v>297</v>
      </c>
      <c r="D38" s="252"/>
      <c r="E38" s="595" t="s">
        <v>244</v>
      </c>
      <c r="F38" s="251" t="s">
        <v>298</v>
      </c>
      <c r="G38" s="252"/>
      <c r="H38" s="596"/>
    </row>
    <row r="39" spans="1:8" ht="15.75" customHeight="1">
      <c r="A39" s="604"/>
      <c r="B39" s="262"/>
      <c r="C39" s="253" t="s">
        <v>299</v>
      </c>
      <c r="D39" s="252"/>
      <c r="E39" s="592"/>
      <c r="F39" s="251" t="s">
        <v>300</v>
      </c>
      <c r="G39" s="252"/>
      <c r="H39" s="597"/>
    </row>
    <row r="40" spans="1:8" ht="15.75" customHeight="1">
      <c r="A40" s="604"/>
      <c r="B40" s="599" t="s">
        <v>301</v>
      </c>
      <c r="C40" s="600"/>
      <c r="D40" s="260">
        <f>SUM(D37:D39)</f>
        <v>0</v>
      </c>
      <c r="E40" s="592"/>
      <c r="F40" s="251" t="s">
        <v>302</v>
      </c>
      <c r="G40" s="252"/>
      <c r="H40" s="597"/>
    </row>
    <row r="41" spans="1:8" ht="15.75" customHeight="1">
      <c r="A41" s="263"/>
      <c r="B41" s="263"/>
      <c r="C41" s="251"/>
      <c r="D41" s="260"/>
      <c r="E41" s="592"/>
      <c r="F41" s="251" t="s">
        <v>303</v>
      </c>
      <c r="G41" s="252"/>
      <c r="H41" s="597"/>
    </row>
    <row r="42" spans="1:8" ht="15.75" customHeight="1">
      <c r="A42" s="263"/>
      <c r="B42" s="263"/>
      <c r="C42" s="253"/>
      <c r="D42" s="260"/>
      <c r="E42" s="592"/>
      <c r="F42" s="253" t="s">
        <v>304</v>
      </c>
      <c r="G42" s="252"/>
      <c r="H42" s="597"/>
    </row>
    <row r="43" spans="1:8" ht="15.75" customHeight="1">
      <c r="A43" s="263"/>
      <c r="B43" s="263"/>
      <c r="C43" s="253"/>
      <c r="D43" s="260"/>
      <c r="E43" s="592"/>
      <c r="F43" s="251" t="s">
        <v>305</v>
      </c>
      <c r="G43" s="252"/>
      <c r="H43" s="597"/>
    </row>
    <row r="44" spans="1:8" ht="15.75" customHeight="1">
      <c r="A44" s="263"/>
      <c r="B44" s="263"/>
      <c r="C44" s="253"/>
      <c r="D44" s="260"/>
      <c r="E44" s="592"/>
      <c r="F44" s="251" t="s">
        <v>306</v>
      </c>
      <c r="G44" s="252"/>
      <c r="H44" s="597"/>
    </row>
    <row r="45" spans="1:8" ht="15.75" customHeight="1">
      <c r="A45" s="263"/>
      <c r="B45" s="263"/>
      <c r="C45" s="253"/>
      <c r="D45" s="260"/>
      <c r="E45" s="592"/>
      <c r="F45" s="251" t="s">
        <v>307</v>
      </c>
      <c r="G45" s="252"/>
      <c r="H45" s="597"/>
    </row>
    <row r="46" spans="1:8" ht="15.75" customHeight="1">
      <c r="A46" s="263"/>
      <c r="B46" s="263"/>
      <c r="C46" s="253"/>
      <c r="D46" s="260"/>
      <c r="E46" s="592"/>
      <c r="F46" s="251" t="s">
        <v>308</v>
      </c>
      <c r="G46" s="252"/>
      <c r="H46" s="597"/>
    </row>
    <row r="47" spans="1:8" ht="15.75" customHeight="1">
      <c r="A47" s="263"/>
      <c r="B47" s="263"/>
      <c r="C47" s="253"/>
      <c r="D47" s="260"/>
      <c r="E47" s="592"/>
      <c r="F47" s="251" t="s">
        <v>309</v>
      </c>
      <c r="G47" s="252"/>
      <c r="H47" s="597"/>
    </row>
    <row r="48" spans="1:8" ht="15.75" customHeight="1">
      <c r="A48" s="263"/>
      <c r="B48" s="263"/>
      <c r="C48" s="253"/>
      <c r="D48" s="260"/>
      <c r="E48" s="592"/>
      <c r="F48" s="251" t="s">
        <v>310</v>
      </c>
      <c r="G48" s="252"/>
      <c r="H48" s="597"/>
    </row>
    <row r="49" spans="1:8" ht="15.75" customHeight="1">
      <c r="A49" s="263"/>
      <c r="B49" s="263"/>
      <c r="C49" s="253"/>
      <c r="D49" s="260"/>
      <c r="E49" s="592"/>
      <c r="F49" s="251" t="s">
        <v>311</v>
      </c>
      <c r="G49" s="252"/>
      <c r="H49" s="597"/>
    </row>
    <row r="50" spans="1:8" ht="15.75" customHeight="1">
      <c r="A50" s="263"/>
      <c r="B50" s="263"/>
      <c r="C50" s="253"/>
      <c r="D50" s="260"/>
      <c r="E50" s="592"/>
      <c r="F50" s="251"/>
      <c r="G50" s="252"/>
      <c r="H50" s="597"/>
    </row>
    <row r="51" spans="1:8" ht="15.75" customHeight="1">
      <c r="A51" s="263"/>
      <c r="B51" s="263"/>
      <c r="C51" s="253"/>
      <c r="D51" s="260"/>
      <c r="E51" s="592"/>
      <c r="F51" s="251"/>
      <c r="G51" s="252"/>
      <c r="H51" s="597"/>
    </row>
    <row r="52" spans="1:8" ht="15.75" customHeight="1">
      <c r="A52" s="263"/>
      <c r="B52" s="263"/>
      <c r="C52" s="253"/>
      <c r="D52" s="260"/>
      <c r="E52" s="593"/>
      <c r="F52" s="258" t="s">
        <v>312</v>
      </c>
      <c r="G52" s="260">
        <f>SUM(G38:G51)</f>
        <v>0</v>
      </c>
      <c r="H52" s="598"/>
    </row>
    <row r="53" spans="1:8" ht="15.75" customHeight="1">
      <c r="A53" s="263"/>
      <c r="B53" s="263"/>
      <c r="C53" s="253"/>
      <c r="D53" s="260"/>
      <c r="E53" s="595" t="s">
        <v>245</v>
      </c>
      <c r="F53" s="607" t="s">
        <v>313</v>
      </c>
      <c r="G53" s="608"/>
      <c r="H53" s="596"/>
    </row>
    <row r="54" spans="1:8" ht="15.75" customHeight="1">
      <c r="A54" s="263"/>
      <c r="B54" s="263"/>
      <c r="C54" s="253"/>
      <c r="D54" s="260"/>
      <c r="E54" s="592"/>
      <c r="F54" s="251" t="s">
        <v>314</v>
      </c>
      <c r="G54" s="252"/>
      <c r="H54" s="597"/>
    </row>
    <row r="55" spans="1:8" ht="15.75" customHeight="1">
      <c r="A55" s="263"/>
      <c r="B55" s="263"/>
      <c r="C55" s="253"/>
      <c r="D55" s="260"/>
      <c r="E55" s="592"/>
      <c r="F55" s="251"/>
      <c r="G55" s="252"/>
      <c r="H55" s="597"/>
    </row>
    <row r="56" spans="1:8" ht="15.75" customHeight="1">
      <c r="A56" s="263"/>
      <c r="B56" s="263"/>
      <c r="C56" s="253"/>
      <c r="D56" s="260"/>
      <c r="E56" s="592"/>
      <c r="F56" s="251"/>
      <c r="G56" s="252"/>
      <c r="H56" s="597"/>
    </row>
    <row r="57" spans="1:8" ht="15.75" customHeight="1">
      <c r="A57" s="609" t="s">
        <v>315</v>
      </c>
      <c r="B57" s="609"/>
      <c r="C57" s="609"/>
      <c r="D57" s="338"/>
      <c r="E57" s="593"/>
      <c r="F57" s="264" t="s">
        <v>316</v>
      </c>
      <c r="G57" s="260">
        <f>SUM(G54:G56)</f>
        <v>0</v>
      </c>
      <c r="H57" s="598"/>
    </row>
    <row r="58" spans="1:8" ht="26.25" customHeight="1" thickBot="1">
      <c r="A58" s="611" t="s">
        <v>317</v>
      </c>
      <c r="B58" s="611"/>
      <c r="C58" s="611"/>
      <c r="D58" s="265">
        <f>D33+D36+D40+D57</f>
        <v>0</v>
      </c>
      <c r="E58" s="612" t="s">
        <v>318</v>
      </c>
      <c r="F58" s="612"/>
      <c r="G58" s="266">
        <f>G25+G37+G52+G57</f>
        <v>0</v>
      </c>
      <c r="H58" s="267">
        <f>D8</f>
        <v>0</v>
      </c>
    </row>
    <row r="59" spans="1:8" ht="26.25" customHeight="1" thickBot="1">
      <c r="D59" s="268"/>
      <c r="E59" s="613" t="s">
        <v>319</v>
      </c>
      <c r="F59" s="614"/>
      <c r="G59" s="269">
        <f>D58-G58</f>
        <v>0</v>
      </c>
      <c r="H59" s="270"/>
    </row>
    <row r="60" spans="1:8">
      <c r="C60" s="271"/>
      <c r="D60" s="272"/>
      <c r="E60" s="270"/>
      <c r="F60" s="270"/>
      <c r="G60" s="268"/>
      <c r="H60" s="270"/>
    </row>
    <row r="61" spans="1:8">
      <c r="A61" s="271"/>
      <c r="B61" s="271"/>
      <c r="C61" s="273"/>
      <c r="D61" s="273"/>
      <c r="E61" s="271"/>
      <c r="F61" s="271"/>
      <c r="G61" s="273"/>
    </row>
    <row r="62" spans="1:8">
      <c r="A62" s="273"/>
      <c r="B62" s="273"/>
      <c r="C62" s="273"/>
      <c r="D62" s="273"/>
      <c r="E62" s="615"/>
      <c r="F62" s="615"/>
      <c r="G62" s="615"/>
    </row>
    <row r="63" spans="1:8">
      <c r="A63" s="273"/>
      <c r="B63" s="273"/>
      <c r="C63" s="274"/>
      <c r="D63" s="275"/>
      <c r="E63" s="616"/>
      <c r="F63" s="616"/>
      <c r="G63" s="273"/>
    </row>
    <row r="64" spans="1:8" ht="32.25" customHeight="1">
      <c r="A64" s="274"/>
      <c r="B64" s="274"/>
      <c r="C64" s="274"/>
      <c r="D64" s="273"/>
      <c r="E64" s="616"/>
      <c r="F64" s="616"/>
      <c r="G64" s="275"/>
    </row>
    <row r="65" spans="1:7">
      <c r="A65" s="274"/>
      <c r="B65" s="274"/>
      <c r="C65" s="274"/>
      <c r="D65" s="273"/>
      <c r="E65" s="584"/>
      <c r="F65" s="584"/>
      <c r="G65" s="610"/>
    </row>
    <row r="66" spans="1:7">
      <c r="A66" s="274"/>
      <c r="B66" s="274"/>
      <c r="C66" s="274"/>
      <c r="D66" s="273"/>
      <c r="E66" s="584"/>
      <c r="F66" s="584"/>
      <c r="G66" s="610"/>
    </row>
  </sheetData>
  <mergeCells count="35">
    <mergeCell ref="E53:E57"/>
    <mergeCell ref="F53:G53"/>
    <mergeCell ref="H53:H57"/>
    <mergeCell ref="A57:C57"/>
    <mergeCell ref="E65:F65"/>
    <mergeCell ref="G65:G66"/>
    <mergeCell ref="E66:F66"/>
    <mergeCell ref="A58:C58"/>
    <mergeCell ref="E58:F58"/>
    <mergeCell ref="E59:F59"/>
    <mergeCell ref="E62:G62"/>
    <mergeCell ref="E63:F63"/>
    <mergeCell ref="E64:F64"/>
    <mergeCell ref="A7:C7"/>
    <mergeCell ref="E7:F7"/>
    <mergeCell ref="A8:A33"/>
    <mergeCell ref="E8:E25"/>
    <mergeCell ref="H8:H25"/>
    <mergeCell ref="E26:E37"/>
    <mergeCell ref="H26:H37"/>
    <mergeCell ref="B33:C33"/>
    <mergeCell ref="A34:A36"/>
    <mergeCell ref="B36:C36"/>
    <mergeCell ref="A37:A40"/>
    <mergeCell ref="E38:E52"/>
    <mergeCell ref="H38:H52"/>
    <mergeCell ref="B40:C40"/>
    <mergeCell ref="D12:D13"/>
    <mergeCell ref="A6:D6"/>
    <mergeCell ref="E6:H6"/>
    <mergeCell ref="A2:C2"/>
    <mergeCell ref="A3:H3"/>
    <mergeCell ref="A4:D4"/>
    <mergeCell ref="G4:H4"/>
    <mergeCell ref="A5:G5"/>
  </mergeCells>
  <phoneticPr fontId="4"/>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7C80"/>
  </sheetPr>
  <dimension ref="B1:L532"/>
  <sheetViews>
    <sheetView view="pageBreakPreview" topLeftCell="A3" zoomScaleNormal="100" zoomScaleSheetLayoutView="100" workbookViewId="0">
      <selection activeCell="J25" sqref="J25"/>
    </sheetView>
  </sheetViews>
  <sheetFormatPr defaultColWidth="9" defaultRowHeight="13.5"/>
  <cols>
    <col min="1" max="1" width="1.625" style="15" customWidth="1"/>
    <col min="2" max="2" width="10.625" style="15" customWidth="1"/>
    <col min="3" max="3" width="15.875" style="15" customWidth="1"/>
    <col min="4" max="4" width="15.125" style="15" customWidth="1"/>
    <col min="5" max="5" width="11.875" style="15" customWidth="1"/>
    <col min="6" max="6" width="17.125" style="15" customWidth="1"/>
    <col min="7" max="7" width="19.875" style="15" customWidth="1"/>
    <col min="8" max="8" width="6.625" style="15" customWidth="1"/>
    <col min="9" max="9" width="25.375" style="15" customWidth="1"/>
    <col min="10" max="10" width="11" style="15" customWidth="1"/>
    <col min="11" max="11" width="10.375" style="15" customWidth="1"/>
    <col min="12" max="16384" width="9" style="15"/>
  </cols>
  <sheetData>
    <row r="1" spans="2:10" ht="27.75" customHeight="1">
      <c r="B1" s="631" t="s">
        <v>344</v>
      </c>
      <c r="C1" s="631"/>
      <c r="D1" s="631"/>
      <c r="E1" s="631"/>
      <c r="F1" s="631"/>
      <c r="G1" s="632">
        <f>区内変更申請書!W15</f>
        <v>0</v>
      </c>
      <c r="H1" s="632"/>
    </row>
    <row r="2" spans="2:10" ht="9.75" customHeight="1">
      <c r="B2" s="46"/>
    </row>
    <row r="3" spans="2:10" ht="9.75" customHeight="1">
      <c r="B3" s="49"/>
      <c r="C3" s="48"/>
      <c r="D3" s="48"/>
      <c r="E3" s="48"/>
      <c r="F3" s="48"/>
      <c r="G3" s="48"/>
      <c r="H3" s="48"/>
    </row>
    <row r="4" spans="2:10" ht="28.5" customHeight="1">
      <c r="B4" s="619" t="s">
        <v>104</v>
      </c>
      <c r="C4" s="620"/>
      <c r="D4" s="620"/>
      <c r="E4" s="620"/>
      <c r="F4" s="48"/>
      <c r="G4" s="48"/>
      <c r="H4" s="48"/>
    </row>
    <row r="5" spans="2:10" ht="16.5" customHeight="1" thickBot="1">
      <c r="B5" s="87" t="s">
        <v>105</v>
      </c>
      <c r="G5" s="50" t="s">
        <v>75</v>
      </c>
      <c r="H5" s="51"/>
    </row>
    <row r="6" spans="2:10" ht="27.75" customHeight="1">
      <c r="B6" s="633" t="s">
        <v>76</v>
      </c>
      <c r="C6" s="635" t="s">
        <v>77</v>
      </c>
      <c r="D6" s="637" t="s">
        <v>79</v>
      </c>
      <c r="E6" s="638"/>
      <c r="F6" s="639"/>
      <c r="G6" s="640" t="s">
        <v>106</v>
      </c>
      <c r="H6" s="88"/>
      <c r="I6" s="51"/>
      <c r="J6" s="51"/>
    </row>
    <row r="7" spans="2:10" ht="30" customHeight="1">
      <c r="B7" s="634"/>
      <c r="C7" s="636"/>
      <c r="D7" s="52" t="s">
        <v>81</v>
      </c>
      <c r="E7" s="53" t="s">
        <v>82</v>
      </c>
      <c r="F7" s="54"/>
      <c r="G7" s="641"/>
      <c r="I7" s="16"/>
    </row>
    <row r="8" spans="2:10" ht="16.5" customHeight="1">
      <c r="B8" s="55" t="s">
        <v>60</v>
      </c>
      <c r="C8" s="351"/>
      <c r="D8" s="316">
        <v>8800</v>
      </c>
      <c r="E8" s="116">
        <f>算出根拠!P6</f>
        <v>0</v>
      </c>
      <c r="F8" s="56">
        <f>D8*E8</f>
        <v>0</v>
      </c>
      <c r="G8" s="57">
        <f t="shared" ref="G8:G19" si="0">F8*6</f>
        <v>0</v>
      </c>
    </row>
    <row r="9" spans="2:10" ht="20.100000000000001" customHeight="1">
      <c r="B9" s="55" t="s">
        <v>83</v>
      </c>
      <c r="C9" s="351"/>
      <c r="D9" s="316">
        <v>8800</v>
      </c>
      <c r="E9" s="116">
        <f>算出根拠!P8</f>
        <v>0</v>
      </c>
      <c r="F9" s="56">
        <f t="shared" ref="F9:F19" si="1">D9*E9</f>
        <v>0</v>
      </c>
      <c r="G9" s="57">
        <f t="shared" si="0"/>
        <v>0</v>
      </c>
    </row>
    <row r="10" spans="2:10" ht="20.100000000000001" customHeight="1">
      <c r="B10" s="55" t="s">
        <v>61</v>
      </c>
      <c r="C10" s="351"/>
      <c r="D10" s="316">
        <v>8800</v>
      </c>
      <c r="E10" s="116">
        <f>算出根拠!P10</f>
        <v>0</v>
      </c>
      <c r="F10" s="56">
        <f t="shared" si="1"/>
        <v>0</v>
      </c>
      <c r="G10" s="57">
        <f t="shared" si="0"/>
        <v>0</v>
      </c>
    </row>
    <row r="11" spans="2:10" ht="20.100000000000001" customHeight="1">
      <c r="B11" s="55" t="s">
        <v>62</v>
      </c>
      <c r="C11" s="351"/>
      <c r="D11" s="316">
        <v>8800</v>
      </c>
      <c r="E11" s="116">
        <f>算出根拠!P12</f>
        <v>0</v>
      </c>
      <c r="F11" s="56">
        <f t="shared" si="1"/>
        <v>0</v>
      </c>
      <c r="G11" s="57">
        <f t="shared" si="0"/>
        <v>0</v>
      </c>
    </row>
    <row r="12" spans="2:10" ht="20.100000000000001" customHeight="1">
      <c r="B12" s="55" t="s">
        <v>63</v>
      </c>
      <c r="C12" s="351"/>
      <c r="D12" s="316">
        <v>8800</v>
      </c>
      <c r="E12" s="116">
        <f>算出根拠!P14</f>
        <v>0</v>
      </c>
      <c r="F12" s="56">
        <f t="shared" si="1"/>
        <v>0</v>
      </c>
      <c r="G12" s="57">
        <f t="shared" si="0"/>
        <v>0</v>
      </c>
    </row>
    <row r="13" spans="2:10" ht="20.100000000000001" customHeight="1">
      <c r="B13" s="55" t="s">
        <v>64</v>
      </c>
      <c r="C13" s="351"/>
      <c r="D13" s="316">
        <v>8800</v>
      </c>
      <c r="E13" s="116">
        <f>算出根拠!P16</f>
        <v>0</v>
      </c>
      <c r="F13" s="56">
        <f t="shared" si="1"/>
        <v>0</v>
      </c>
      <c r="G13" s="57">
        <f t="shared" si="0"/>
        <v>0</v>
      </c>
    </row>
    <row r="14" spans="2:10" ht="20.100000000000001" customHeight="1">
      <c r="B14" s="55" t="s">
        <v>65</v>
      </c>
      <c r="C14" s="351"/>
      <c r="D14" s="316">
        <v>8800</v>
      </c>
      <c r="E14" s="116">
        <f>算出根拠!P18</f>
        <v>0</v>
      </c>
      <c r="F14" s="56">
        <f t="shared" si="1"/>
        <v>0</v>
      </c>
      <c r="G14" s="57">
        <f t="shared" si="0"/>
        <v>0</v>
      </c>
    </row>
    <row r="15" spans="2:10" ht="20.100000000000001" customHeight="1">
      <c r="B15" s="55" t="s">
        <v>66</v>
      </c>
      <c r="C15" s="351"/>
      <c r="D15" s="316">
        <v>8800</v>
      </c>
      <c r="E15" s="116">
        <f>算出根拠!P20</f>
        <v>0</v>
      </c>
      <c r="F15" s="56">
        <f t="shared" si="1"/>
        <v>0</v>
      </c>
      <c r="G15" s="57">
        <f t="shared" si="0"/>
        <v>0</v>
      </c>
    </row>
    <row r="16" spans="2:10" ht="20.100000000000001" customHeight="1">
      <c r="B16" s="55" t="s">
        <v>67</v>
      </c>
      <c r="C16" s="351"/>
      <c r="D16" s="316">
        <v>8800</v>
      </c>
      <c r="E16" s="116">
        <f>算出根拠!P22</f>
        <v>0</v>
      </c>
      <c r="F16" s="56">
        <f t="shared" si="1"/>
        <v>0</v>
      </c>
      <c r="G16" s="57">
        <f t="shared" si="0"/>
        <v>0</v>
      </c>
    </row>
    <row r="17" spans="2:12" ht="20.100000000000001" customHeight="1">
      <c r="B17" s="55" t="s">
        <v>68</v>
      </c>
      <c r="C17" s="351"/>
      <c r="D17" s="316">
        <v>8800</v>
      </c>
      <c r="E17" s="116">
        <f>算出根拠!P22</f>
        <v>0</v>
      </c>
      <c r="F17" s="56">
        <f t="shared" si="1"/>
        <v>0</v>
      </c>
      <c r="G17" s="57">
        <f t="shared" si="0"/>
        <v>0</v>
      </c>
    </row>
    <row r="18" spans="2:12" ht="20.100000000000001" customHeight="1">
      <c r="B18" s="55" t="s">
        <v>69</v>
      </c>
      <c r="C18" s="351"/>
      <c r="D18" s="316">
        <v>8800</v>
      </c>
      <c r="E18" s="116">
        <f>算出根拠!P24</f>
        <v>0</v>
      </c>
      <c r="F18" s="56">
        <f t="shared" si="1"/>
        <v>0</v>
      </c>
      <c r="G18" s="57">
        <f t="shared" si="0"/>
        <v>0</v>
      </c>
    </row>
    <row r="19" spans="2:12" ht="20.100000000000001" customHeight="1" thickBot="1">
      <c r="B19" s="58" t="s">
        <v>70</v>
      </c>
      <c r="C19" s="351"/>
      <c r="D19" s="316">
        <v>8800</v>
      </c>
      <c r="E19" s="116">
        <f>算出根拠!P28</f>
        <v>0</v>
      </c>
      <c r="F19" s="56">
        <f t="shared" si="1"/>
        <v>0</v>
      </c>
      <c r="G19" s="57">
        <f t="shared" si="0"/>
        <v>0</v>
      </c>
    </row>
    <row r="20" spans="2:12" ht="20.100000000000001" customHeight="1" thickTop="1" thickBot="1">
      <c r="B20" s="59" t="s">
        <v>84</v>
      </c>
      <c r="C20" s="60">
        <f>SUM(C8:C19)</f>
        <v>0</v>
      </c>
      <c r="D20" s="61" t="s">
        <v>107</v>
      </c>
      <c r="E20" s="60">
        <f>SUM(E8:E19)</f>
        <v>0</v>
      </c>
      <c r="F20" s="60">
        <f>SUM(F8:F19)</f>
        <v>0</v>
      </c>
      <c r="G20" s="352">
        <f>SUM(G8:G19)</f>
        <v>0</v>
      </c>
    </row>
    <row r="21" spans="2:12" ht="21" customHeight="1">
      <c r="B21" s="84" t="s">
        <v>108</v>
      </c>
      <c r="C21" s="85"/>
      <c r="D21" s="85"/>
      <c r="E21" s="85"/>
      <c r="F21" s="85"/>
      <c r="G21" s="85"/>
      <c r="H21" s="85"/>
    </row>
    <row r="22" spans="2:12" ht="18.75" customHeight="1">
      <c r="I22" s="85"/>
      <c r="J22" s="85"/>
      <c r="K22" s="85"/>
    </row>
    <row r="23" spans="2:12" ht="22.5" customHeight="1">
      <c r="B23" s="619" t="s">
        <v>109</v>
      </c>
      <c r="C23" s="620"/>
      <c r="D23" s="620"/>
      <c r="E23" s="620"/>
      <c r="H23" s="62"/>
      <c r="L23" s="89"/>
    </row>
    <row r="24" spans="2:12" ht="58.5" customHeight="1">
      <c r="B24" s="621" t="s">
        <v>110</v>
      </c>
      <c r="C24" s="621"/>
      <c r="D24" s="622" t="s">
        <v>111</v>
      </c>
      <c r="E24" s="623"/>
      <c r="F24" s="624" t="s">
        <v>112</v>
      </c>
      <c r="G24" s="625"/>
    </row>
    <row r="25" spans="2:12" ht="48" customHeight="1">
      <c r="B25" s="626">
        <f>C20</f>
        <v>0</v>
      </c>
      <c r="C25" s="626"/>
      <c r="D25" s="627">
        <f>G20</f>
        <v>0</v>
      </c>
      <c r="E25" s="628"/>
      <c r="F25" s="629" t="str">
        <f>IF(B25&gt;D25,"対象",IF(B25&lt;=D25,"対象外"))</f>
        <v>対象外</v>
      </c>
      <c r="G25" s="630"/>
    </row>
    <row r="26" spans="2:12" ht="77.25" customHeight="1">
      <c r="B26" s="617" t="s">
        <v>113</v>
      </c>
      <c r="C26" s="617"/>
      <c r="D26" s="617"/>
      <c r="E26" s="617"/>
      <c r="F26" s="617"/>
      <c r="G26" s="617"/>
      <c r="H26" s="86"/>
      <c r="I26" s="69"/>
      <c r="J26" s="70"/>
    </row>
    <row r="27" spans="2:12" ht="32.25" customHeight="1">
      <c r="B27" s="618"/>
      <c r="C27" s="618"/>
      <c r="K27" s="71">
        <v>0.75</v>
      </c>
    </row>
    <row r="28" spans="2:12" ht="20.100000000000001" customHeight="1">
      <c r="K28" s="72"/>
    </row>
    <row r="29" spans="2:12" ht="44.25" customHeight="1"/>
    <row r="30" spans="2:12" ht="24.75" customHeight="1"/>
    <row r="31" spans="2:12" ht="20.100000000000001" customHeight="1"/>
    <row r="32" spans="2: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2:2" ht="20.100000000000001" customHeight="1"/>
    <row r="50" spans="2:2" ht="20.100000000000001" customHeight="1"/>
    <row r="51" spans="2:2" ht="20.100000000000001" customHeight="1"/>
    <row r="52" spans="2:2" ht="20.100000000000001" customHeight="1"/>
    <row r="53" spans="2:2" ht="20.100000000000001" customHeight="1"/>
    <row r="54" spans="2:2" ht="20.100000000000001" customHeight="1"/>
    <row r="55" spans="2:2" ht="20.100000000000001" customHeight="1"/>
    <row r="56" spans="2:2" ht="20.100000000000001" customHeight="1"/>
    <row r="57" spans="2:2" ht="20.100000000000001" customHeight="1">
      <c r="B57" s="75">
        <v>8.3333333333333329E-2</v>
      </c>
    </row>
    <row r="58" spans="2:2" ht="20.100000000000001" customHeight="1">
      <c r="B58" s="75">
        <v>0.16666666666666666</v>
      </c>
    </row>
    <row r="59" spans="2:2" ht="20.100000000000001" customHeight="1">
      <c r="B59" s="75">
        <v>0.25</v>
      </c>
    </row>
    <row r="60" spans="2:2" ht="20.100000000000001" customHeight="1">
      <c r="B60" s="75">
        <v>0.33333333333333331</v>
      </c>
    </row>
    <row r="61" spans="2:2" ht="20.100000000000001" customHeight="1">
      <c r="B61" s="75">
        <v>0.41666666666666669</v>
      </c>
    </row>
    <row r="62" spans="2:2" ht="20.100000000000001" customHeight="1">
      <c r="B62" s="75">
        <v>0.5</v>
      </c>
    </row>
    <row r="63" spans="2:2" ht="20.100000000000001" customHeight="1">
      <c r="B63" s="75">
        <v>0.58333333333333337</v>
      </c>
    </row>
    <row r="64" spans="2:2" ht="20.100000000000001" customHeight="1">
      <c r="B64" s="75">
        <v>0.66666666666666663</v>
      </c>
    </row>
    <row r="65" spans="2:2" ht="20.100000000000001" customHeight="1">
      <c r="B65" s="75">
        <v>0.75</v>
      </c>
    </row>
    <row r="66" spans="2:2" ht="20.100000000000001" customHeight="1">
      <c r="B66" s="75">
        <v>0.83333333333333337</v>
      </c>
    </row>
    <row r="67" spans="2:2" ht="20.100000000000001" customHeight="1">
      <c r="B67" s="75">
        <v>0.91666666666666663</v>
      </c>
    </row>
    <row r="68" spans="2:2" ht="20.100000000000001" customHeight="1">
      <c r="B68" s="75">
        <v>1</v>
      </c>
    </row>
    <row r="69" spans="2:2" ht="20.100000000000001" customHeight="1">
      <c r="B69" s="76"/>
    </row>
    <row r="70" spans="2:2" ht="20.100000000000001" customHeight="1">
      <c r="B70" s="76"/>
    </row>
    <row r="71" spans="2:2" ht="20.100000000000001" customHeight="1">
      <c r="B71" s="90"/>
    </row>
    <row r="72" spans="2:2" ht="20.100000000000001" customHeight="1">
      <c r="B72" s="90"/>
    </row>
    <row r="73" spans="2:2" ht="20.100000000000001" customHeight="1"/>
    <row r="74" spans="2:2" ht="20.100000000000001" customHeight="1"/>
    <row r="75" spans="2:2" ht="20.100000000000001" customHeight="1"/>
    <row r="76" spans="2:2" ht="20.100000000000001" customHeight="1"/>
    <row r="77" spans="2:2" ht="20.100000000000001" customHeight="1"/>
    <row r="78" spans="2:2" ht="20.100000000000001" customHeight="1"/>
    <row r="79" spans="2:2" ht="20.100000000000001" customHeight="1"/>
    <row r="80" spans="2:2"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row r="415" ht="20.100000000000001" customHeight="1"/>
    <row r="416" ht="20.100000000000001" customHeight="1"/>
    <row r="417" ht="20.100000000000001" customHeight="1"/>
    <row r="418" ht="20.100000000000001" customHeight="1"/>
    <row r="419" ht="20.100000000000001" customHeight="1"/>
    <row r="420" ht="20.100000000000001" customHeight="1"/>
    <row r="421" ht="20.100000000000001" customHeight="1"/>
    <row r="422" ht="20.100000000000001" customHeight="1"/>
    <row r="423" ht="20.100000000000001" customHeight="1"/>
    <row r="424" ht="20.100000000000001" customHeight="1"/>
    <row r="425" ht="20.100000000000001" customHeight="1"/>
    <row r="426" ht="20.100000000000001" customHeight="1"/>
    <row r="427" ht="20.100000000000001" customHeight="1"/>
    <row r="428" ht="20.100000000000001" customHeight="1"/>
    <row r="429" ht="20.100000000000001" customHeight="1"/>
    <row r="430" ht="20.100000000000001" customHeight="1"/>
    <row r="431" ht="20.100000000000001" customHeight="1"/>
    <row r="432" ht="20.100000000000001" customHeight="1"/>
    <row r="433" ht="20.100000000000001" customHeight="1"/>
    <row r="434" ht="20.100000000000001" customHeight="1"/>
    <row r="435" ht="20.100000000000001" customHeight="1"/>
    <row r="436" ht="20.100000000000001" customHeight="1"/>
    <row r="437" ht="20.100000000000001" customHeight="1"/>
    <row r="438" ht="20.100000000000001" customHeight="1"/>
    <row r="439" ht="20.100000000000001" customHeight="1"/>
    <row r="440" ht="20.100000000000001" customHeight="1"/>
    <row r="441" ht="20.100000000000001" customHeight="1"/>
    <row r="442" ht="20.100000000000001" customHeight="1"/>
    <row r="443" ht="20.100000000000001" customHeight="1"/>
    <row r="444" ht="20.100000000000001" customHeight="1"/>
    <row r="445" ht="20.100000000000001" customHeight="1"/>
    <row r="446" ht="20.100000000000001" customHeight="1"/>
    <row r="447" ht="20.100000000000001" customHeight="1"/>
    <row r="448" ht="20.100000000000001" customHeight="1"/>
    <row r="449" ht="20.100000000000001" customHeight="1"/>
    <row r="450" ht="20.100000000000001" customHeight="1"/>
    <row r="451" ht="20.100000000000001" customHeight="1"/>
    <row r="452" ht="20.100000000000001" customHeight="1"/>
    <row r="453" ht="20.100000000000001" customHeight="1"/>
    <row r="454" ht="20.100000000000001" customHeight="1"/>
    <row r="455" ht="20.100000000000001" customHeight="1"/>
    <row r="456" ht="20.100000000000001" customHeight="1"/>
    <row r="457" ht="20.100000000000001" customHeight="1"/>
    <row r="458" ht="20.100000000000001" customHeight="1"/>
    <row r="459" ht="20.100000000000001" customHeight="1"/>
    <row r="460" ht="20.100000000000001" customHeight="1"/>
    <row r="461" ht="20.100000000000001" customHeight="1"/>
    <row r="462" ht="20.100000000000001" customHeight="1"/>
    <row r="463" ht="20.100000000000001" customHeight="1"/>
    <row r="464" ht="20.100000000000001" customHeight="1"/>
    <row r="465" ht="20.100000000000001" customHeight="1"/>
    <row r="466" ht="20.100000000000001" customHeight="1"/>
    <row r="467" ht="20.100000000000001" customHeight="1"/>
    <row r="468" ht="20.100000000000001" customHeight="1"/>
    <row r="469" ht="20.100000000000001" customHeight="1"/>
    <row r="470" ht="20.100000000000001" customHeight="1"/>
    <row r="471" ht="20.100000000000001" customHeight="1"/>
    <row r="472" ht="20.100000000000001" customHeight="1"/>
    <row r="473" ht="20.100000000000001" customHeight="1"/>
    <row r="474" ht="20.100000000000001" customHeight="1"/>
    <row r="475" ht="20.100000000000001" customHeight="1"/>
    <row r="476" ht="20.100000000000001" customHeight="1"/>
    <row r="477" ht="20.100000000000001" customHeight="1"/>
    <row r="478" ht="20.100000000000001" customHeight="1"/>
    <row r="479" ht="20.100000000000001" customHeight="1"/>
    <row r="480" ht="20.100000000000001" customHeight="1"/>
    <row r="481" ht="20.100000000000001" customHeight="1"/>
    <row r="482" ht="20.100000000000001" customHeight="1"/>
    <row r="483" ht="20.100000000000001" customHeight="1"/>
    <row r="484" ht="20.100000000000001" customHeight="1"/>
    <row r="485" ht="20.100000000000001" customHeight="1"/>
    <row r="486" ht="20.100000000000001" customHeight="1"/>
    <row r="487" ht="20.100000000000001" customHeight="1"/>
    <row r="488" ht="20.100000000000001" customHeight="1"/>
    <row r="489" ht="20.100000000000001" customHeight="1"/>
    <row r="490" ht="20.100000000000001" customHeight="1"/>
    <row r="491" ht="20.100000000000001" customHeight="1"/>
    <row r="492" ht="20.100000000000001" customHeight="1"/>
    <row r="493" ht="20.100000000000001" customHeight="1"/>
    <row r="494" ht="20.100000000000001" customHeight="1"/>
    <row r="495" ht="20.100000000000001" customHeight="1"/>
    <row r="496" ht="20.100000000000001" customHeight="1"/>
    <row r="497" ht="20.100000000000001" customHeight="1"/>
    <row r="498" ht="20.100000000000001" customHeight="1"/>
    <row r="499" ht="20.100000000000001" customHeight="1"/>
    <row r="500" ht="20.100000000000001" customHeight="1"/>
    <row r="501" ht="20.100000000000001" customHeight="1"/>
    <row r="502" ht="20.100000000000001" customHeight="1"/>
    <row r="503" ht="20.100000000000001" customHeight="1"/>
    <row r="504" ht="20.100000000000001" customHeight="1"/>
    <row r="505" ht="20.100000000000001" customHeight="1"/>
    <row r="506" ht="20.100000000000001" customHeight="1"/>
    <row r="507" ht="20.100000000000001" customHeight="1"/>
    <row r="508" ht="20.100000000000001" customHeight="1"/>
    <row r="509" ht="20.100000000000001" customHeight="1"/>
    <row r="510" ht="20.100000000000001" customHeight="1"/>
    <row r="511" ht="20.100000000000001" customHeight="1"/>
    <row r="512" ht="20.100000000000001" customHeight="1"/>
    <row r="513" ht="20.100000000000001" customHeight="1"/>
    <row r="514" ht="20.100000000000001" customHeight="1"/>
    <row r="515" ht="20.100000000000001" customHeight="1"/>
    <row r="516" ht="20.100000000000001" customHeight="1"/>
    <row r="517" ht="20.100000000000001" customHeight="1"/>
    <row r="518" ht="20.100000000000001" customHeight="1"/>
    <row r="519" ht="20.100000000000001" customHeight="1"/>
    <row r="520" ht="20.100000000000001" customHeight="1"/>
    <row r="521" ht="20.100000000000001" customHeight="1"/>
    <row r="522" ht="20.100000000000001" customHeight="1"/>
    <row r="523" ht="20.100000000000001" customHeight="1"/>
    <row r="524" ht="20.100000000000001" customHeight="1"/>
    <row r="525" ht="20.100000000000001" customHeight="1"/>
    <row r="526" ht="20.100000000000001" customHeight="1"/>
    <row r="527" ht="20.100000000000001" customHeight="1"/>
    <row r="528" ht="20.100000000000001" customHeight="1"/>
    <row r="529" ht="20.100000000000001" customHeight="1"/>
    <row r="530" ht="20.100000000000001" customHeight="1"/>
    <row r="531" ht="20.100000000000001" customHeight="1"/>
    <row r="532" ht="20.100000000000001" customHeight="1"/>
  </sheetData>
  <mergeCells count="16">
    <mergeCell ref="B1:F1"/>
    <mergeCell ref="G1:H1"/>
    <mergeCell ref="B4:E4"/>
    <mergeCell ref="B6:B7"/>
    <mergeCell ref="C6:C7"/>
    <mergeCell ref="D6:F6"/>
    <mergeCell ref="G6:G7"/>
    <mergeCell ref="B26:G26"/>
    <mergeCell ref="B27:C27"/>
    <mergeCell ref="B23:E23"/>
    <mergeCell ref="B24:C24"/>
    <mergeCell ref="D24:E24"/>
    <mergeCell ref="F24:G24"/>
    <mergeCell ref="B25:C25"/>
    <mergeCell ref="D25:E25"/>
    <mergeCell ref="F25:G25"/>
  </mergeCells>
  <phoneticPr fontId="4"/>
  <pageMargins left="0.51181102362204722" right="0.31496062992125984" top="0.35433070866141736" bottom="0.15748031496062992" header="0.31496062992125984" footer="0.31496062992125984"/>
  <pageSetup paperSize="9" scale="92"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B1:K72"/>
  <sheetViews>
    <sheetView view="pageBreakPreview" zoomScaleNormal="100" zoomScaleSheetLayoutView="100" workbookViewId="0">
      <selection activeCell="N15" sqref="N15"/>
    </sheetView>
  </sheetViews>
  <sheetFormatPr defaultRowHeight="13.5"/>
  <cols>
    <col min="1" max="1" width="2.875" style="15" customWidth="1"/>
    <col min="2" max="2" width="13.125" style="15" customWidth="1"/>
    <col min="3" max="3" width="15" style="15" customWidth="1"/>
    <col min="4" max="4" width="13.625" style="15" customWidth="1"/>
    <col min="5" max="5" width="13.125" style="15" customWidth="1"/>
    <col min="6" max="6" width="11.125" style="15" customWidth="1"/>
    <col min="7" max="7" width="13.625" style="15" customWidth="1"/>
    <col min="8" max="8" width="15.625" style="15" customWidth="1"/>
    <col min="9" max="256" width="9" style="15"/>
    <col min="257" max="257" width="2.875" style="15" customWidth="1"/>
    <col min="258" max="258" width="13.125" style="15" customWidth="1"/>
    <col min="259" max="259" width="15" style="15" customWidth="1"/>
    <col min="260" max="260" width="13.625" style="15" customWidth="1"/>
    <col min="261" max="261" width="13.125" style="15" customWidth="1"/>
    <col min="262" max="262" width="11.125" style="15" customWidth="1"/>
    <col min="263" max="263" width="13.625" style="15" customWidth="1"/>
    <col min="264" max="264" width="15.625" style="15" customWidth="1"/>
    <col min="265" max="512" width="9" style="15"/>
    <col min="513" max="513" width="2.875" style="15" customWidth="1"/>
    <col min="514" max="514" width="13.125" style="15" customWidth="1"/>
    <col min="515" max="515" width="15" style="15" customWidth="1"/>
    <col min="516" max="516" width="13.625" style="15" customWidth="1"/>
    <col min="517" max="517" width="13.125" style="15" customWidth="1"/>
    <col min="518" max="518" width="11.125" style="15" customWidth="1"/>
    <col min="519" max="519" width="13.625" style="15" customWidth="1"/>
    <col min="520" max="520" width="15.625" style="15" customWidth="1"/>
    <col min="521" max="768" width="9" style="15"/>
    <col min="769" max="769" width="2.875" style="15" customWidth="1"/>
    <col min="770" max="770" width="13.125" style="15" customWidth="1"/>
    <col min="771" max="771" width="15" style="15" customWidth="1"/>
    <col min="772" max="772" width="13.625" style="15" customWidth="1"/>
    <col min="773" max="773" width="13.125" style="15" customWidth="1"/>
    <col min="774" max="774" width="11.125" style="15" customWidth="1"/>
    <col min="775" max="775" width="13.625" style="15" customWidth="1"/>
    <col min="776" max="776" width="15.625" style="15" customWidth="1"/>
    <col min="777" max="1024" width="9" style="15"/>
    <col min="1025" max="1025" width="2.875" style="15" customWidth="1"/>
    <col min="1026" max="1026" width="13.125" style="15" customWidth="1"/>
    <col min="1027" max="1027" width="15" style="15" customWidth="1"/>
    <col min="1028" max="1028" width="13.625" style="15" customWidth="1"/>
    <col min="1029" max="1029" width="13.125" style="15" customWidth="1"/>
    <col min="1030" max="1030" width="11.125" style="15" customWidth="1"/>
    <col min="1031" max="1031" width="13.625" style="15" customWidth="1"/>
    <col min="1032" max="1032" width="15.625" style="15" customWidth="1"/>
    <col min="1033" max="1280" width="9" style="15"/>
    <col min="1281" max="1281" width="2.875" style="15" customWidth="1"/>
    <col min="1282" max="1282" width="13.125" style="15" customWidth="1"/>
    <col min="1283" max="1283" width="15" style="15" customWidth="1"/>
    <col min="1284" max="1284" width="13.625" style="15" customWidth="1"/>
    <col min="1285" max="1285" width="13.125" style="15" customWidth="1"/>
    <col min="1286" max="1286" width="11.125" style="15" customWidth="1"/>
    <col min="1287" max="1287" width="13.625" style="15" customWidth="1"/>
    <col min="1288" max="1288" width="15.625" style="15" customWidth="1"/>
    <col min="1289" max="1536" width="9" style="15"/>
    <col min="1537" max="1537" width="2.875" style="15" customWidth="1"/>
    <col min="1538" max="1538" width="13.125" style="15" customWidth="1"/>
    <col min="1539" max="1539" width="15" style="15" customWidth="1"/>
    <col min="1540" max="1540" width="13.625" style="15" customWidth="1"/>
    <col min="1541" max="1541" width="13.125" style="15" customWidth="1"/>
    <col min="1542" max="1542" width="11.125" style="15" customWidth="1"/>
    <col min="1543" max="1543" width="13.625" style="15" customWidth="1"/>
    <col min="1544" max="1544" width="15.625" style="15" customWidth="1"/>
    <col min="1545" max="1792" width="9" style="15"/>
    <col min="1793" max="1793" width="2.875" style="15" customWidth="1"/>
    <col min="1794" max="1794" width="13.125" style="15" customWidth="1"/>
    <col min="1795" max="1795" width="15" style="15" customWidth="1"/>
    <col min="1796" max="1796" width="13.625" style="15" customWidth="1"/>
    <col min="1797" max="1797" width="13.125" style="15" customWidth="1"/>
    <col min="1798" max="1798" width="11.125" style="15" customWidth="1"/>
    <col min="1799" max="1799" width="13.625" style="15" customWidth="1"/>
    <col min="1800" max="1800" width="15.625" style="15" customWidth="1"/>
    <col min="1801" max="2048" width="9" style="15"/>
    <col min="2049" max="2049" width="2.875" style="15" customWidth="1"/>
    <col min="2050" max="2050" width="13.125" style="15" customWidth="1"/>
    <col min="2051" max="2051" width="15" style="15" customWidth="1"/>
    <col min="2052" max="2052" width="13.625" style="15" customWidth="1"/>
    <col min="2053" max="2053" width="13.125" style="15" customWidth="1"/>
    <col min="2054" max="2054" width="11.125" style="15" customWidth="1"/>
    <col min="2055" max="2055" width="13.625" style="15" customWidth="1"/>
    <col min="2056" max="2056" width="15.625" style="15" customWidth="1"/>
    <col min="2057" max="2304" width="9" style="15"/>
    <col min="2305" max="2305" width="2.875" style="15" customWidth="1"/>
    <col min="2306" max="2306" width="13.125" style="15" customWidth="1"/>
    <col min="2307" max="2307" width="15" style="15" customWidth="1"/>
    <col min="2308" max="2308" width="13.625" style="15" customWidth="1"/>
    <col min="2309" max="2309" width="13.125" style="15" customWidth="1"/>
    <col min="2310" max="2310" width="11.125" style="15" customWidth="1"/>
    <col min="2311" max="2311" width="13.625" style="15" customWidth="1"/>
    <col min="2312" max="2312" width="15.625" style="15" customWidth="1"/>
    <col min="2313" max="2560" width="9" style="15"/>
    <col min="2561" max="2561" width="2.875" style="15" customWidth="1"/>
    <col min="2562" max="2562" width="13.125" style="15" customWidth="1"/>
    <col min="2563" max="2563" width="15" style="15" customWidth="1"/>
    <col min="2564" max="2564" width="13.625" style="15" customWidth="1"/>
    <col min="2565" max="2565" width="13.125" style="15" customWidth="1"/>
    <col min="2566" max="2566" width="11.125" style="15" customWidth="1"/>
    <col min="2567" max="2567" width="13.625" style="15" customWidth="1"/>
    <col min="2568" max="2568" width="15.625" style="15" customWidth="1"/>
    <col min="2569" max="2816" width="9" style="15"/>
    <col min="2817" max="2817" width="2.875" style="15" customWidth="1"/>
    <col min="2818" max="2818" width="13.125" style="15" customWidth="1"/>
    <col min="2819" max="2819" width="15" style="15" customWidth="1"/>
    <col min="2820" max="2820" width="13.625" style="15" customWidth="1"/>
    <col min="2821" max="2821" width="13.125" style="15" customWidth="1"/>
    <col min="2822" max="2822" width="11.125" style="15" customWidth="1"/>
    <col min="2823" max="2823" width="13.625" style="15" customWidth="1"/>
    <col min="2824" max="2824" width="15.625" style="15" customWidth="1"/>
    <col min="2825" max="3072" width="9" style="15"/>
    <col min="3073" max="3073" width="2.875" style="15" customWidth="1"/>
    <col min="3074" max="3074" width="13.125" style="15" customWidth="1"/>
    <col min="3075" max="3075" width="15" style="15" customWidth="1"/>
    <col min="3076" max="3076" width="13.625" style="15" customWidth="1"/>
    <col min="3077" max="3077" width="13.125" style="15" customWidth="1"/>
    <col min="3078" max="3078" width="11.125" style="15" customWidth="1"/>
    <col min="3079" max="3079" width="13.625" style="15" customWidth="1"/>
    <col min="3080" max="3080" width="15.625" style="15" customWidth="1"/>
    <col min="3081" max="3328" width="9" style="15"/>
    <col min="3329" max="3329" width="2.875" style="15" customWidth="1"/>
    <col min="3330" max="3330" width="13.125" style="15" customWidth="1"/>
    <col min="3331" max="3331" width="15" style="15" customWidth="1"/>
    <col min="3332" max="3332" width="13.625" style="15" customWidth="1"/>
    <col min="3333" max="3333" width="13.125" style="15" customWidth="1"/>
    <col min="3334" max="3334" width="11.125" style="15" customWidth="1"/>
    <col min="3335" max="3335" width="13.625" style="15" customWidth="1"/>
    <col min="3336" max="3336" width="15.625" style="15" customWidth="1"/>
    <col min="3337" max="3584" width="9" style="15"/>
    <col min="3585" max="3585" width="2.875" style="15" customWidth="1"/>
    <col min="3586" max="3586" width="13.125" style="15" customWidth="1"/>
    <col min="3587" max="3587" width="15" style="15" customWidth="1"/>
    <col min="3588" max="3588" width="13.625" style="15" customWidth="1"/>
    <col min="3589" max="3589" width="13.125" style="15" customWidth="1"/>
    <col min="3590" max="3590" width="11.125" style="15" customWidth="1"/>
    <col min="3591" max="3591" width="13.625" style="15" customWidth="1"/>
    <col min="3592" max="3592" width="15.625" style="15" customWidth="1"/>
    <col min="3593" max="3840" width="9" style="15"/>
    <col min="3841" max="3841" width="2.875" style="15" customWidth="1"/>
    <col min="3842" max="3842" width="13.125" style="15" customWidth="1"/>
    <col min="3843" max="3843" width="15" style="15" customWidth="1"/>
    <col min="3844" max="3844" width="13.625" style="15" customWidth="1"/>
    <col min="3845" max="3845" width="13.125" style="15" customWidth="1"/>
    <col min="3846" max="3846" width="11.125" style="15" customWidth="1"/>
    <col min="3847" max="3847" width="13.625" style="15" customWidth="1"/>
    <col min="3848" max="3848" width="15.625" style="15" customWidth="1"/>
    <col min="3849" max="4096" width="9" style="15"/>
    <col min="4097" max="4097" width="2.875" style="15" customWidth="1"/>
    <col min="4098" max="4098" width="13.125" style="15" customWidth="1"/>
    <col min="4099" max="4099" width="15" style="15" customWidth="1"/>
    <col min="4100" max="4100" width="13.625" style="15" customWidth="1"/>
    <col min="4101" max="4101" width="13.125" style="15" customWidth="1"/>
    <col min="4102" max="4102" width="11.125" style="15" customWidth="1"/>
    <col min="4103" max="4103" width="13.625" style="15" customWidth="1"/>
    <col min="4104" max="4104" width="15.625" style="15" customWidth="1"/>
    <col min="4105" max="4352" width="9" style="15"/>
    <col min="4353" max="4353" width="2.875" style="15" customWidth="1"/>
    <col min="4354" max="4354" width="13.125" style="15" customWidth="1"/>
    <col min="4355" max="4355" width="15" style="15" customWidth="1"/>
    <col min="4356" max="4356" width="13.625" style="15" customWidth="1"/>
    <col min="4357" max="4357" width="13.125" style="15" customWidth="1"/>
    <col min="4358" max="4358" width="11.125" style="15" customWidth="1"/>
    <col min="4359" max="4359" width="13.625" style="15" customWidth="1"/>
    <col min="4360" max="4360" width="15.625" style="15" customWidth="1"/>
    <col min="4361" max="4608" width="9" style="15"/>
    <col min="4609" max="4609" width="2.875" style="15" customWidth="1"/>
    <col min="4610" max="4610" width="13.125" style="15" customWidth="1"/>
    <col min="4611" max="4611" width="15" style="15" customWidth="1"/>
    <col min="4612" max="4612" width="13.625" style="15" customWidth="1"/>
    <col min="4613" max="4613" width="13.125" style="15" customWidth="1"/>
    <col min="4614" max="4614" width="11.125" style="15" customWidth="1"/>
    <col min="4615" max="4615" width="13.625" style="15" customWidth="1"/>
    <col min="4616" max="4616" width="15.625" style="15" customWidth="1"/>
    <col min="4617" max="4864" width="9" style="15"/>
    <col min="4865" max="4865" width="2.875" style="15" customWidth="1"/>
    <col min="4866" max="4866" width="13.125" style="15" customWidth="1"/>
    <col min="4867" max="4867" width="15" style="15" customWidth="1"/>
    <col min="4868" max="4868" width="13.625" style="15" customWidth="1"/>
    <col min="4869" max="4869" width="13.125" style="15" customWidth="1"/>
    <col min="4870" max="4870" width="11.125" style="15" customWidth="1"/>
    <col min="4871" max="4871" width="13.625" style="15" customWidth="1"/>
    <col min="4872" max="4872" width="15.625" style="15" customWidth="1"/>
    <col min="4873" max="5120" width="9" style="15"/>
    <col min="5121" max="5121" width="2.875" style="15" customWidth="1"/>
    <col min="5122" max="5122" width="13.125" style="15" customWidth="1"/>
    <col min="5123" max="5123" width="15" style="15" customWidth="1"/>
    <col min="5124" max="5124" width="13.625" style="15" customWidth="1"/>
    <col min="5125" max="5125" width="13.125" style="15" customWidth="1"/>
    <col min="5126" max="5126" width="11.125" style="15" customWidth="1"/>
    <col min="5127" max="5127" width="13.625" style="15" customWidth="1"/>
    <col min="5128" max="5128" width="15.625" style="15" customWidth="1"/>
    <col min="5129" max="5376" width="9" style="15"/>
    <col min="5377" max="5377" width="2.875" style="15" customWidth="1"/>
    <col min="5378" max="5378" width="13.125" style="15" customWidth="1"/>
    <col min="5379" max="5379" width="15" style="15" customWidth="1"/>
    <col min="5380" max="5380" width="13.625" style="15" customWidth="1"/>
    <col min="5381" max="5381" width="13.125" style="15" customWidth="1"/>
    <col min="5382" max="5382" width="11.125" style="15" customWidth="1"/>
    <col min="5383" max="5383" width="13.625" style="15" customWidth="1"/>
    <col min="5384" max="5384" width="15.625" style="15" customWidth="1"/>
    <col min="5385" max="5632" width="9" style="15"/>
    <col min="5633" max="5633" width="2.875" style="15" customWidth="1"/>
    <col min="5634" max="5634" width="13.125" style="15" customWidth="1"/>
    <col min="5635" max="5635" width="15" style="15" customWidth="1"/>
    <col min="5636" max="5636" width="13.625" style="15" customWidth="1"/>
    <col min="5637" max="5637" width="13.125" style="15" customWidth="1"/>
    <col min="5638" max="5638" width="11.125" style="15" customWidth="1"/>
    <col min="5639" max="5639" width="13.625" style="15" customWidth="1"/>
    <col min="5640" max="5640" width="15.625" style="15" customWidth="1"/>
    <col min="5641" max="5888" width="9" style="15"/>
    <col min="5889" max="5889" width="2.875" style="15" customWidth="1"/>
    <col min="5890" max="5890" width="13.125" style="15" customWidth="1"/>
    <col min="5891" max="5891" width="15" style="15" customWidth="1"/>
    <col min="5892" max="5892" width="13.625" style="15" customWidth="1"/>
    <col min="5893" max="5893" width="13.125" style="15" customWidth="1"/>
    <col min="5894" max="5894" width="11.125" style="15" customWidth="1"/>
    <col min="5895" max="5895" width="13.625" style="15" customWidth="1"/>
    <col min="5896" max="5896" width="15.625" style="15" customWidth="1"/>
    <col min="5897" max="6144" width="9" style="15"/>
    <col min="6145" max="6145" width="2.875" style="15" customWidth="1"/>
    <col min="6146" max="6146" width="13.125" style="15" customWidth="1"/>
    <col min="6147" max="6147" width="15" style="15" customWidth="1"/>
    <col min="6148" max="6148" width="13.625" style="15" customWidth="1"/>
    <col min="6149" max="6149" width="13.125" style="15" customWidth="1"/>
    <col min="6150" max="6150" width="11.125" style="15" customWidth="1"/>
    <col min="6151" max="6151" width="13.625" style="15" customWidth="1"/>
    <col min="6152" max="6152" width="15.625" style="15" customWidth="1"/>
    <col min="6153" max="6400" width="9" style="15"/>
    <col min="6401" max="6401" width="2.875" style="15" customWidth="1"/>
    <col min="6402" max="6402" width="13.125" style="15" customWidth="1"/>
    <col min="6403" max="6403" width="15" style="15" customWidth="1"/>
    <col min="6404" max="6404" width="13.625" style="15" customWidth="1"/>
    <col min="6405" max="6405" width="13.125" style="15" customWidth="1"/>
    <col min="6406" max="6406" width="11.125" style="15" customWidth="1"/>
    <col min="6407" max="6407" width="13.625" style="15" customWidth="1"/>
    <col min="6408" max="6408" width="15.625" style="15" customWidth="1"/>
    <col min="6409" max="6656" width="9" style="15"/>
    <col min="6657" max="6657" width="2.875" style="15" customWidth="1"/>
    <col min="6658" max="6658" width="13.125" style="15" customWidth="1"/>
    <col min="6659" max="6659" width="15" style="15" customWidth="1"/>
    <col min="6660" max="6660" width="13.625" style="15" customWidth="1"/>
    <col min="6661" max="6661" width="13.125" style="15" customWidth="1"/>
    <col min="6662" max="6662" width="11.125" style="15" customWidth="1"/>
    <col min="6663" max="6663" width="13.625" style="15" customWidth="1"/>
    <col min="6664" max="6664" width="15.625" style="15" customWidth="1"/>
    <col min="6665" max="6912" width="9" style="15"/>
    <col min="6913" max="6913" width="2.875" style="15" customWidth="1"/>
    <col min="6914" max="6914" width="13.125" style="15" customWidth="1"/>
    <col min="6915" max="6915" width="15" style="15" customWidth="1"/>
    <col min="6916" max="6916" width="13.625" style="15" customWidth="1"/>
    <col min="6917" max="6917" width="13.125" style="15" customWidth="1"/>
    <col min="6918" max="6918" width="11.125" style="15" customWidth="1"/>
    <col min="6919" max="6919" width="13.625" style="15" customWidth="1"/>
    <col min="6920" max="6920" width="15.625" style="15" customWidth="1"/>
    <col min="6921" max="7168" width="9" style="15"/>
    <col min="7169" max="7169" width="2.875" style="15" customWidth="1"/>
    <col min="7170" max="7170" width="13.125" style="15" customWidth="1"/>
    <col min="7171" max="7171" width="15" style="15" customWidth="1"/>
    <col min="7172" max="7172" width="13.625" style="15" customWidth="1"/>
    <col min="7173" max="7173" width="13.125" style="15" customWidth="1"/>
    <col min="7174" max="7174" width="11.125" style="15" customWidth="1"/>
    <col min="7175" max="7175" width="13.625" style="15" customWidth="1"/>
    <col min="7176" max="7176" width="15.625" style="15" customWidth="1"/>
    <col min="7177" max="7424" width="9" style="15"/>
    <col min="7425" max="7425" width="2.875" style="15" customWidth="1"/>
    <col min="7426" max="7426" width="13.125" style="15" customWidth="1"/>
    <col min="7427" max="7427" width="15" style="15" customWidth="1"/>
    <col min="7428" max="7428" width="13.625" style="15" customWidth="1"/>
    <col min="7429" max="7429" width="13.125" style="15" customWidth="1"/>
    <col min="7430" max="7430" width="11.125" style="15" customWidth="1"/>
    <col min="7431" max="7431" width="13.625" style="15" customWidth="1"/>
    <col min="7432" max="7432" width="15.625" style="15" customWidth="1"/>
    <col min="7433" max="7680" width="9" style="15"/>
    <col min="7681" max="7681" width="2.875" style="15" customWidth="1"/>
    <col min="7682" max="7682" width="13.125" style="15" customWidth="1"/>
    <col min="7683" max="7683" width="15" style="15" customWidth="1"/>
    <col min="7684" max="7684" width="13.625" style="15" customWidth="1"/>
    <col min="7685" max="7685" width="13.125" style="15" customWidth="1"/>
    <col min="7686" max="7686" width="11.125" style="15" customWidth="1"/>
    <col min="7687" max="7687" width="13.625" style="15" customWidth="1"/>
    <col min="7688" max="7688" width="15.625" style="15" customWidth="1"/>
    <col min="7689" max="7936" width="9" style="15"/>
    <col min="7937" max="7937" width="2.875" style="15" customWidth="1"/>
    <col min="7938" max="7938" width="13.125" style="15" customWidth="1"/>
    <col min="7939" max="7939" width="15" style="15" customWidth="1"/>
    <col min="7940" max="7940" width="13.625" style="15" customWidth="1"/>
    <col min="7941" max="7941" width="13.125" style="15" customWidth="1"/>
    <col min="7942" max="7942" width="11.125" style="15" customWidth="1"/>
    <col min="7943" max="7943" width="13.625" style="15" customWidth="1"/>
    <col min="7944" max="7944" width="15.625" style="15" customWidth="1"/>
    <col min="7945" max="8192" width="9" style="15"/>
    <col min="8193" max="8193" width="2.875" style="15" customWidth="1"/>
    <col min="8194" max="8194" width="13.125" style="15" customWidth="1"/>
    <col min="8195" max="8195" width="15" style="15" customWidth="1"/>
    <col min="8196" max="8196" width="13.625" style="15" customWidth="1"/>
    <col min="8197" max="8197" width="13.125" style="15" customWidth="1"/>
    <col min="8198" max="8198" width="11.125" style="15" customWidth="1"/>
    <col min="8199" max="8199" width="13.625" style="15" customWidth="1"/>
    <col min="8200" max="8200" width="15.625" style="15" customWidth="1"/>
    <col min="8201" max="8448" width="9" style="15"/>
    <col min="8449" max="8449" width="2.875" style="15" customWidth="1"/>
    <col min="8450" max="8450" width="13.125" style="15" customWidth="1"/>
    <col min="8451" max="8451" width="15" style="15" customWidth="1"/>
    <col min="8452" max="8452" width="13.625" style="15" customWidth="1"/>
    <col min="8453" max="8453" width="13.125" style="15" customWidth="1"/>
    <col min="8454" max="8454" width="11.125" style="15" customWidth="1"/>
    <col min="8455" max="8455" width="13.625" style="15" customWidth="1"/>
    <col min="8456" max="8456" width="15.625" style="15" customWidth="1"/>
    <col min="8457" max="8704" width="9" style="15"/>
    <col min="8705" max="8705" width="2.875" style="15" customWidth="1"/>
    <col min="8706" max="8706" width="13.125" style="15" customWidth="1"/>
    <col min="8707" max="8707" width="15" style="15" customWidth="1"/>
    <col min="8708" max="8708" width="13.625" style="15" customWidth="1"/>
    <col min="8709" max="8709" width="13.125" style="15" customWidth="1"/>
    <col min="8710" max="8710" width="11.125" style="15" customWidth="1"/>
    <col min="8711" max="8711" width="13.625" style="15" customWidth="1"/>
    <col min="8712" max="8712" width="15.625" style="15" customWidth="1"/>
    <col min="8713" max="8960" width="9" style="15"/>
    <col min="8961" max="8961" width="2.875" style="15" customWidth="1"/>
    <col min="8962" max="8962" width="13.125" style="15" customWidth="1"/>
    <col min="8963" max="8963" width="15" style="15" customWidth="1"/>
    <col min="8964" max="8964" width="13.625" style="15" customWidth="1"/>
    <col min="8965" max="8965" width="13.125" style="15" customWidth="1"/>
    <col min="8966" max="8966" width="11.125" style="15" customWidth="1"/>
    <col min="8967" max="8967" width="13.625" style="15" customWidth="1"/>
    <col min="8968" max="8968" width="15.625" style="15" customWidth="1"/>
    <col min="8969" max="9216" width="9" style="15"/>
    <col min="9217" max="9217" width="2.875" style="15" customWidth="1"/>
    <col min="9218" max="9218" width="13.125" style="15" customWidth="1"/>
    <col min="9219" max="9219" width="15" style="15" customWidth="1"/>
    <col min="9220" max="9220" width="13.625" style="15" customWidth="1"/>
    <col min="9221" max="9221" width="13.125" style="15" customWidth="1"/>
    <col min="9222" max="9222" width="11.125" style="15" customWidth="1"/>
    <col min="9223" max="9223" width="13.625" style="15" customWidth="1"/>
    <col min="9224" max="9224" width="15.625" style="15" customWidth="1"/>
    <col min="9225" max="9472" width="9" style="15"/>
    <col min="9473" max="9473" width="2.875" style="15" customWidth="1"/>
    <col min="9474" max="9474" width="13.125" style="15" customWidth="1"/>
    <col min="9475" max="9475" width="15" style="15" customWidth="1"/>
    <col min="9476" max="9476" width="13.625" style="15" customWidth="1"/>
    <col min="9477" max="9477" width="13.125" style="15" customWidth="1"/>
    <col min="9478" max="9478" width="11.125" style="15" customWidth="1"/>
    <col min="9479" max="9479" width="13.625" style="15" customWidth="1"/>
    <col min="9480" max="9480" width="15.625" style="15" customWidth="1"/>
    <col min="9481" max="9728" width="9" style="15"/>
    <col min="9729" max="9729" width="2.875" style="15" customWidth="1"/>
    <col min="9730" max="9730" width="13.125" style="15" customWidth="1"/>
    <col min="9731" max="9731" width="15" style="15" customWidth="1"/>
    <col min="9732" max="9732" width="13.625" style="15" customWidth="1"/>
    <col min="9733" max="9733" width="13.125" style="15" customWidth="1"/>
    <col min="9734" max="9734" width="11.125" style="15" customWidth="1"/>
    <col min="9735" max="9735" width="13.625" style="15" customWidth="1"/>
    <col min="9736" max="9736" width="15.625" style="15" customWidth="1"/>
    <col min="9737" max="9984" width="9" style="15"/>
    <col min="9985" max="9985" width="2.875" style="15" customWidth="1"/>
    <col min="9986" max="9986" width="13.125" style="15" customWidth="1"/>
    <col min="9987" max="9987" width="15" style="15" customWidth="1"/>
    <col min="9988" max="9988" width="13.625" style="15" customWidth="1"/>
    <col min="9989" max="9989" width="13.125" style="15" customWidth="1"/>
    <col min="9990" max="9990" width="11.125" style="15" customWidth="1"/>
    <col min="9991" max="9991" width="13.625" style="15" customWidth="1"/>
    <col min="9992" max="9992" width="15.625" style="15" customWidth="1"/>
    <col min="9993" max="10240" width="9" style="15"/>
    <col min="10241" max="10241" width="2.875" style="15" customWidth="1"/>
    <col min="10242" max="10242" width="13.125" style="15" customWidth="1"/>
    <col min="10243" max="10243" width="15" style="15" customWidth="1"/>
    <col min="10244" max="10244" width="13.625" style="15" customWidth="1"/>
    <col min="10245" max="10245" width="13.125" style="15" customWidth="1"/>
    <col min="10246" max="10246" width="11.125" style="15" customWidth="1"/>
    <col min="10247" max="10247" width="13.625" style="15" customWidth="1"/>
    <col min="10248" max="10248" width="15.625" style="15" customWidth="1"/>
    <col min="10249" max="10496" width="9" style="15"/>
    <col min="10497" max="10497" width="2.875" style="15" customWidth="1"/>
    <col min="10498" max="10498" width="13.125" style="15" customWidth="1"/>
    <col min="10499" max="10499" width="15" style="15" customWidth="1"/>
    <col min="10500" max="10500" width="13.625" style="15" customWidth="1"/>
    <col min="10501" max="10501" width="13.125" style="15" customWidth="1"/>
    <col min="10502" max="10502" width="11.125" style="15" customWidth="1"/>
    <col min="10503" max="10503" width="13.625" style="15" customWidth="1"/>
    <col min="10504" max="10504" width="15.625" style="15" customWidth="1"/>
    <col min="10505" max="10752" width="9" style="15"/>
    <col min="10753" max="10753" width="2.875" style="15" customWidth="1"/>
    <col min="10754" max="10754" width="13.125" style="15" customWidth="1"/>
    <col min="10755" max="10755" width="15" style="15" customWidth="1"/>
    <col min="10756" max="10756" width="13.625" style="15" customWidth="1"/>
    <col min="10757" max="10757" width="13.125" style="15" customWidth="1"/>
    <col min="10758" max="10758" width="11.125" style="15" customWidth="1"/>
    <col min="10759" max="10759" width="13.625" style="15" customWidth="1"/>
    <col min="10760" max="10760" width="15.625" style="15" customWidth="1"/>
    <col min="10761" max="11008" width="9" style="15"/>
    <col min="11009" max="11009" width="2.875" style="15" customWidth="1"/>
    <col min="11010" max="11010" width="13.125" style="15" customWidth="1"/>
    <col min="11011" max="11011" width="15" style="15" customWidth="1"/>
    <col min="11012" max="11012" width="13.625" style="15" customWidth="1"/>
    <col min="11013" max="11013" width="13.125" style="15" customWidth="1"/>
    <col min="11014" max="11014" width="11.125" style="15" customWidth="1"/>
    <col min="11015" max="11015" width="13.625" style="15" customWidth="1"/>
    <col min="11016" max="11016" width="15.625" style="15" customWidth="1"/>
    <col min="11017" max="11264" width="9" style="15"/>
    <col min="11265" max="11265" width="2.875" style="15" customWidth="1"/>
    <col min="11266" max="11266" width="13.125" style="15" customWidth="1"/>
    <col min="11267" max="11267" width="15" style="15" customWidth="1"/>
    <col min="11268" max="11268" width="13.625" style="15" customWidth="1"/>
    <col min="11269" max="11269" width="13.125" style="15" customWidth="1"/>
    <col min="11270" max="11270" width="11.125" style="15" customWidth="1"/>
    <col min="11271" max="11271" width="13.625" style="15" customWidth="1"/>
    <col min="11272" max="11272" width="15.625" style="15" customWidth="1"/>
    <col min="11273" max="11520" width="9" style="15"/>
    <col min="11521" max="11521" width="2.875" style="15" customWidth="1"/>
    <col min="11522" max="11522" width="13.125" style="15" customWidth="1"/>
    <col min="11523" max="11523" width="15" style="15" customWidth="1"/>
    <col min="11524" max="11524" width="13.625" style="15" customWidth="1"/>
    <col min="11525" max="11525" width="13.125" style="15" customWidth="1"/>
    <col min="11526" max="11526" width="11.125" style="15" customWidth="1"/>
    <col min="11527" max="11527" width="13.625" style="15" customWidth="1"/>
    <col min="11528" max="11528" width="15.625" style="15" customWidth="1"/>
    <col min="11529" max="11776" width="9" style="15"/>
    <col min="11777" max="11777" width="2.875" style="15" customWidth="1"/>
    <col min="11778" max="11778" width="13.125" style="15" customWidth="1"/>
    <col min="11779" max="11779" width="15" style="15" customWidth="1"/>
    <col min="11780" max="11780" width="13.625" style="15" customWidth="1"/>
    <col min="11781" max="11781" width="13.125" style="15" customWidth="1"/>
    <col min="11782" max="11782" width="11.125" style="15" customWidth="1"/>
    <col min="11783" max="11783" width="13.625" style="15" customWidth="1"/>
    <col min="11784" max="11784" width="15.625" style="15" customWidth="1"/>
    <col min="11785" max="12032" width="9" style="15"/>
    <col min="12033" max="12033" width="2.875" style="15" customWidth="1"/>
    <col min="12034" max="12034" width="13.125" style="15" customWidth="1"/>
    <col min="12035" max="12035" width="15" style="15" customWidth="1"/>
    <col min="12036" max="12036" width="13.625" style="15" customWidth="1"/>
    <col min="12037" max="12037" width="13.125" style="15" customWidth="1"/>
    <col min="12038" max="12038" width="11.125" style="15" customWidth="1"/>
    <col min="12039" max="12039" width="13.625" style="15" customWidth="1"/>
    <col min="12040" max="12040" width="15.625" style="15" customWidth="1"/>
    <col min="12041" max="12288" width="9" style="15"/>
    <col min="12289" max="12289" width="2.875" style="15" customWidth="1"/>
    <col min="12290" max="12290" width="13.125" style="15" customWidth="1"/>
    <col min="12291" max="12291" width="15" style="15" customWidth="1"/>
    <col min="12292" max="12292" width="13.625" style="15" customWidth="1"/>
    <col min="12293" max="12293" width="13.125" style="15" customWidth="1"/>
    <col min="12294" max="12294" width="11.125" style="15" customWidth="1"/>
    <col min="12295" max="12295" width="13.625" style="15" customWidth="1"/>
    <col min="12296" max="12296" width="15.625" style="15" customWidth="1"/>
    <col min="12297" max="12544" width="9" style="15"/>
    <col min="12545" max="12545" width="2.875" style="15" customWidth="1"/>
    <col min="12546" max="12546" width="13.125" style="15" customWidth="1"/>
    <col min="12547" max="12547" width="15" style="15" customWidth="1"/>
    <col min="12548" max="12548" width="13.625" style="15" customWidth="1"/>
    <col min="12549" max="12549" width="13.125" style="15" customWidth="1"/>
    <col min="12550" max="12550" width="11.125" style="15" customWidth="1"/>
    <col min="12551" max="12551" width="13.625" style="15" customWidth="1"/>
    <col min="12552" max="12552" width="15.625" style="15" customWidth="1"/>
    <col min="12553" max="12800" width="9" style="15"/>
    <col min="12801" max="12801" width="2.875" style="15" customWidth="1"/>
    <col min="12802" max="12802" width="13.125" style="15" customWidth="1"/>
    <col min="12803" max="12803" width="15" style="15" customWidth="1"/>
    <col min="12804" max="12804" width="13.625" style="15" customWidth="1"/>
    <col min="12805" max="12805" width="13.125" style="15" customWidth="1"/>
    <col min="12806" max="12806" width="11.125" style="15" customWidth="1"/>
    <col min="12807" max="12807" width="13.625" style="15" customWidth="1"/>
    <col min="12808" max="12808" width="15.625" style="15" customWidth="1"/>
    <col min="12809" max="13056" width="9" style="15"/>
    <col min="13057" max="13057" width="2.875" style="15" customWidth="1"/>
    <col min="13058" max="13058" width="13.125" style="15" customWidth="1"/>
    <col min="13059" max="13059" width="15" style="15" customWidth="1"/>
    <col min="13060" max="13060" width="13.625" style="15" customWidth="1"/>
    <col min="13061" max="13061" width="13.125" style="15" customWidth="1"/>
    <col min="13062" max="13062" width="11.125" style="15" customWidth="1"/>
    <col min="13063" max="13063" width="13.625" style="15" customWidth="1"/>
    <col min="13064" max="13064" width="15.625" style="15" customWidth="1"/>
    <col min="13065" max="13312" width="9" style="15"/>
    <col min="13313" max="13313" width="2.875" style="15" customWidth="1"/>
    <col min="13314" max="13314" width="13.125" style="15" customWidth="1"/>
    <col min="13315" max="13315" width="15" style="15" customWidth="1"/>
    <col min="13316" max="13316" width="13.625" style="15" customWidth="1"/>
    <col min="13317" max="13317" width="13.125" style="15" customWidth="1"/>
    <col min="13318" max="13318" width="11.125" style="15" customWidth="1"/>
    <col min="13319" max="13319" width="13.625" style="15" customWidth="1"/>
    <col min="13320" max="13320" width="15.625" style="15" customWidth="1"/>
    <col min="13321" max="13568" width="9" style="15"/>
    <col min="13569" max="13569" width="2.875" style="15" customWidth="1"/>
    <col min="13570" max="13570" width="13.125" style="15" customWidth="1"/>
    <col min="13571" max="13571" width="15" style="15" customWidth="1"/>
    <col min="13572" max="13572" width="13.625" style="15" customWidth="1"/>
    <col min="13573" max="13573" width="13.125" style="15" customWidth="1"/>
    <col min="13574" max="13574" width="11.125" style="15" customWidth="1"/>
    <col min="13575" max="13575" width="13.625" style="15" customWidth="1"/>
    <col min="13576" max="13576" width="15.625" style="15" customWidth="1"/>
    <col min="13577" max="13824" width="9" style="15"/>
    <col min="13825" max="13825" width="2.875" style="15" customWidth="1"/>
    <col min="13826" max="13826" width="13.125" style="15" customWidth="1"/>
    <col min="13827" max="13827" width="15" style="15" customWidth="1"/>
    <col min="13828" max="13828" width="13.625" style="15" customWidth="1"/>
    <col min="13829" max="13829" width="13.125" style="15" customWidth="1"/>
    <col min="13830" max="13830" width="11.125" style="15" customWidth="1"/>
    <col min="13831" max="13831" width="13.625" style="15" customWidth="1"/>
    <col min="13832" max="13832" width="15.625" style="15" customWidth="1"/>
    <col min="13833" max="14080" width="9" style="15"/>
    <col min="14081" max="14081" width="2.875" style="15" customWidth="1"/>
    <col min="14082" max="14082" width="13.125" style="15" customWidth="1"/>
    <col min="14083" max="14083" width="15" style="15" customWidth="1"/>
    <col min="14084" max="14084" width="13.625" style="15" customWidth="1"/>
    <col min="14085" max="14085" width="13.125" style="15" customWidth="1"/>
    <col min="14086" max="14086" width="11.125" style="15" customWidth="1"/>
    <col min="14087" max="14087" width="13.625" style="15" customWidth="1"/>
    <col min="14088" max="14088" width="15.625" style="15" customWidth="1"/>
    <col min="14089" max="14336" width="9" style="15"/>
    <col min="14337" max="14337" width="2.875" style="15" customWidth="1"/>
    <col min="14338" max="14338" width="13.125" style="15" customWidth="1"/>
    <col min="14339" max="14339" width="15" style="15" customWidth="1"/>
    <col min="14340" max="14340" width="13.625" style="15" customWidth="1"/>
    <col min="14341" max="14341" width="13.125" style="15" customWidth="1"/>
    <col min="14342" max="14342" width="11.125" style="15" customWidth="1"/>
    <col min="14343" max="14343" width="13.625" style="15" customWidth="1"/>
    <col min="14344" max="14344" width="15.625" style="15" customWidth="1"/>
    <col min="14345" max="14592" width="9" style="15"/>
    <col min="14593" max="14593" width="2.875" style="15" customWidth="1"/>
    <col min="14594" max="14594" width="13.125" style="15" customWidth="1"/>
    <col min="14595" max="14595" width="15" style="15" customWidth="1"/>
    <col min="14596" max="14596" width="13.625" style="15" customWidth="1"/>
    <col min="14597" max="14597" width="13.125" style="15" customWidth="1"/>
    <col min="14598" max="14598" width="11.125" style="15" customWidth="1"/>
    <col min="14599" max="14599" width="13.625" style="15" customWidth="1"/>
    <col min="14600" max="14600" width="15.625" style="15" customWidth="1"/>
    <col min="14601" max="14848" width="9" style="15"/>
    <col min="14849" max="14849" width="2.875" style="15" customWidth="1"/>
    <col min="14850" max="14850" width="13.125" style="15" customWidth="1"/>
    <col min="14851" max="14851" width="15" style="15" customWidth="1"/>
    <col min="14852" max="14852" width="13.625" style="15" customWidth="1"/>
    <col min="14853" max="14853" width="13.125" style="15" customWidth="1"/>
    <col min="14854" max="14854" width="11.125" style="15" customWidth="1"/>
    <col min="14855" max="14855" width="13.625" style="15" customWidth="1"/>
    <col min="14856" max="14856" width="15.625" style="15" customWidth="1"/>
    <col min="14857" max="15104" width="9" style="15"/>
    <col min="15105" max="15105" width="2.875" style="15" customWidth="1"/>
    <col min="15106" max="15106" width="13.125" style="15" customWidth="1"/>
    <col min="15107" max="15107" width="15" style="15" customWidth="1"/>
    <col min="15108" max="15108" width="13.625" style="15" customWidth="1"/>
    <col min="15109" max="15109" width="13.125" style="15" customWidth="1"/>
    <col min="15110" max="15110" width="11.125" style="15" customWidth="1"/>
    <col min="15111" max="15111" width="13.625" style="15" customWidth="1"/>
    <col min="15112" max="15112" width="15.625" style="15" customWidth="1"/>
    <col min="15113" max="15360" width="9" style="15"/>
    <col min="15361" max="15361" width="2.875" style="15" customWidth="1"/>
    <col min="15362" max="15362" width="13.125" style="15" customWidth="1"/>
    <col min="15363" max="15363" width="15" style="15" customWidth="1"/>
    <col min="15364" max="15364" width="13.625" style="15" customWidth="1"/>
    <col min="15365" max="15365" width="13.125" style="15" customWidth="1"/>
    <col min="15366" max="15366" width="11.125" style="15" customWidth="1"/>
    <col min="15367" max="15367" width="13.625" style="15" customWidth="1"/>
    <col min="15368" max="15368" width="15.625" style="15" customWidth="1"/>
    <col min="15369" max="15616" width="9" style="15"/>
    <col min="15617" max="15617" width="2.875" style="15" customWidth="1"/>
    <col min="15618" max="15618" width="13.125" style="15" customWidth="1"/>
    <col min="15619" max="15619" width="15" style="15" customWidth="1"/>
    <col min="15620" max="15620" width="13.625" style="15" customWidth="1"/>
    <col min="15621" max="15621" width="13.125" style="15" customWidth="1"/>
    <col min="15622" max="15622" width="11.125" style="15" customWidth="1"/>
    <col min="15623" max="15623" width="13.625" style="15" customWidth="1"/>
    <col min="15624" max="15624" width="15.625" style="15" customWidth="1"/>
    <col min="15625" max="15872" width="9" style="15"/>
    <col min="15873" max="15873" width="2.875" style="15" customWidth="1"/>
    <col min="15874" max="15874" width="13.125" style="15" customWidth="1"/>
    <col min="15875" max="15875" width="15" style="15" customWidth="1"/>
    <col min="15876" max="15876" width="13.625" style="15" customWidth="1"/>
    <col min="15877" max="15877" width="13.125" style="15" customWidth="1"/>
    <col min="15878" max="15878" width="11.125" style="15" customWidth="1"/>
    <col min="15879" max="15879" width="13.625" style="15" customWidth="1"/>
    <col min="15880" max="15880" width="15.625" style="15" customWidth="1"/>
    <col min="15881" max="16128" width="9" style="15"/>
    <col min="16129" max="16129" width="2.875" style="15" customWidth="1"/>
    <col min="16130" max="16130" width="13.125" style="15" customWidth="1"/>
    <col min="16131" max="16131" width="15" style="15" customWidth="1"/>
    <col min="16132" max="16132" width="13.625" style="15" customWidth="1"/>
    <col min="16133" max="16133" width="13.125" style="15" customWidth="1"/>
    <col min="16134" max="16134" width="11.125" style="15" customWidth="1"/>
    <col min="16135" max="16135" width="13.625" style="15" customWidth="1"/>
    <col min="16136" max="16136" width="15.625" style="15" customWidth="1"/>
    <col min="16137" max="16384" width="9" style="15"/>
  </cols>
  <sheetData>
    <row r="1" spans="2:11" ht="29.25" customHeight="1">
      <c r="B1" s="644" t="s">
        <v>99</v>
      </c>
      <c r="C1" s="644"/>
      <c r="D1" s="644"/>
      <c r="E1" s="644"/>
      <c r="F1" s="644"/>
      <c r="G1" s="645" t="s">
        <v>72</v>
      </c>
      <c r="H1" s="645"/>
    </row>
    <row r="2" spans="2:11" ht="18" thickBot="1">
      <c r="B2" s="46"/>
    </row>
    <row r="3" spans="2:11" ht="33" customHeight="1" thickBot="1">
      <c r="B3" s="646" t="s">
        <v>73</v>
      </c>
      <c r="C3" s="647"/>
      <c r="D3" s="648">
        <f>H30</f>
        <v>0</v>
      </c>
      <c r="E3" s="649"/>
      <c r="F3" s="649"/>
      <c r="G3" s="47" t="s">
        <v>5</v>
      </c>
      <c r="H3" s="48"/>
    </row>
    <row r="4" spans="2:11">
      <c r="B4" s="49"/>
      <c r="C4" s="48"/>
      <c r="D4" s="48"/>
      <c r="E4" s="48"/>
      <c r="F4" s="48"/>
      <c r="G4" s="48"/>
      <c r="H4" s="48"/>
    </row>
    <row r="5" spans="2:11" ht="23.25" customHeight="1">
      <c r="B5" s="619" t="s">
        <v>74</v>
      </c>
      <c r="C5" s="620"/>
      <c r="D5" s="620"/>
      <c r="E5" s="620"/>
      <c r="F5" s="48"/>
      <c r="G5" s="48"/>
      <c r="H5" s="48"/>
    </row>
    <row r="6" spans="2:11" ht="14.25" thickBot="1">
      <c r="H6" s="50" t="s">
        <v>75</v>
      </c>
      <c r="J6" s="51"/>
      <c r="K6" s="51"/>
    </row>
    <row r="7" spans="2:11" ht="28.5" customHeight="1">
      <c r="B7" s="633" t="s">
        <v>76</v>
      </c>
      <c r="C7" s="635" t="s">
        <v>77</v>
      </c>
      <c r="D7" s="642" t="s">
        <v>78</v>
      </c>
      <c r="E7" s="637" t="s">
        <v>79</v>
      </c>
      <c r="F7" s="638"/>
      <c r="G7" s="639"/>
      <c r="H7" s="640" t="s">
        <v>80</v>
      </c>
      <c r="J7" s="16"/>
    </row>
    <row r="8" spans="2:11" ht="24">
      <c r="B8" s="634"/>
      <c r="C8" s="636"/>
      <c r="D8" s="643"/>
      <c r="E8" s="52" t="s">
        <v>81</v>
      </c>
      <c r="F8" s="53" t="s">
        <v>82</v>
      </c>
      <c r="G8" s="54"/>
      <c r="H8" s="641"/>
    </row>
    <row r="9" spans="2:11" ht="20.100000000000001" customHeight="1">
      <c r="B9" s="55" t="s">
        <v>60</v>
      </c>
      <c r="C9" s="115">
        <f>'6年目以降 対象確認シート'!C8</f>
        <v>0</v>
      </c>
      <c r="D9" s="77"/>
      <c r="E9" s="115">
        <f>区内変更計画書!$L$35</f>
        <v>0</v>
      </c>
      <c r="F9" s="116">
        <f>算出根拠!I5+算出根拠!I6</f>
        <v>0</v>
      </c>
      <c r="G9" s="56">
        <f t="shared" ref="G9:G20" si="0">E9*F9</f>
        <v>0</v>
      </c>
      <c r="H9" s="57">
        <f>MAX(C9+D9-G9,0)</f>
        <v>0</v>
      </c>
    </row>
    <row r="10" spans="2:11" ht="20.100000000000001" customHeight="1">
      <c r="B10" s="55" t="s">
        <v>83</v>
      </c>
      <c r="C10" s="115">
        <f>'6年目以降 対象確認シート'!C9</f>
        <v>0</v>
      </c>
      <c r="D10" s="77"/>
      <c r="E10" s="115">
        <f>区内変更計画書!$L$35</f>
        <v>0</v>
      </c>
      <c r="F10" s="116">
        <f>算出根拠!I7+算出根拠!I8</f>
        <v>0</v>
      </c>
      <c r="G10" s="56">
        <f t="shared" si="0"/>
        <v>0</v>
      </c>
      <c r="H10" s="57">
        <f t="shared" ref="H10:H20" si="1">MAX(C10+D10-G10,0)</f>
        <v>0</v>
      </c>
    </row>
    <row r="11" spans="2:11" ht="20.100000000000001" customHeight="1">
      <c r="B11" s="55" t="s">
        <v>61</v>
      </c>
      <c r="C11" s="115">
        <f>'6年目以降 対象確認シート'!C10</f>
        <v>0</v>
      </c>
      <c r="D11" s="77"/>
      <c r="E11" s="115">
        <f>区内変更計画書!$L$35</f>
        <v>0</v>
      </c>
      <c r="F11" s="116">
        <f>算出根拠!I9+算出根拠!I10</f>
        <v>0</v>
      </c>
      <c r="G11" s="56">
        <f t="shared" si="0"/>
        <v>0</v>
      </c>
      <c r="H11" s="57">
        <f t="shared" si="1"/>
        <v>0</v>
      </c>
    </row>
    <row r="12" spans="2:11" ht="20.100000000000001" customHeight="1">
      <c r="B12" s="55" t="s">
        <v>62</v>
      </c>
      <c r="C12" s="115">
        <f>'6年目以降 対象確認シート'!C11</f>
        <v>0</v>
      </c>
      <c r="D12" s="77"/>
      <c r="E12" s="115">
        <f>区内変更計画書!$L$35</f>
        <v>0</v>
      </c>
      <c r="F12" s="116">
        <f>算出根拠!I11+算出根拠!I12</f>
        <v>0</v>
      </c>
      <c r="G12" s="56">
        <f t="shared" si="0"/>
        <v>0</v>
      </c>
      <c r="H12" s="57">
        <f t="shared" si="1"/>
        <v>0</v>
      </c>
    </row>
    <row r="13" spans="2:11" ht="20.100000000000001" customHeight="1">
      <c r="B13" s="55" t="s">
        <v>63</v>
      </c>
      <c r="C13" s="115">
        <f>'6年目以降 対象確認シート'!C12</f>
        <v>0</v>
      </c>
      <c r="D13" s="77"/>
      <c r="E13" s="115">
        <f>区内変更計画書!$L$35</f>
        <v>0</v>
      </c>
      <c r="F13" s="116">
        <f>算出根拠!I13+算出根拠!I14</f>
        <v>0</v>
      </c>
      <c r="G13" s="56">
        <f t="shared" si="0"/>
        <v>0</v>
      </c>
      <c r="H13" s="57">
        <f t="shared" si="1"/>
        <v>0</v>
      </c>
    </row>
    <row r="14" spans="2:11" ht="20.100000000000001" customHeight="1">
      <c r="B14" s="55" t="s">
        <v>64</v>
      </c>
      <c r="C14" s="115">
        <f>'6年目以降 対象確認シート'!C13</f>
        <v>0</v>
      </c>
      <c r="D14" s="77"/>
      <c r="E14" s="115">
        <f>区内変更計画書!$L$35</f>
        <v>0</v>
      </c>
      <c r="F14" s="116">
        <f>算出根拠!I15+算出根拠!I16</f>
        <v>0</v>
      </c>
      <c r="G14" s="56">
        <f t="shared" si="0"/>
        <v>0</v>
      </c>
      <c r="H14" s="57">
        <f t="shared" si="1"/>
        <v>0</v>
      </c>
    </row>
    <row r="15" spans="2:11" ht="20.100000000000001" customHeight="1">
      <c r="B15" s="55" t="s">
        <v>65</v>
      </c>
      <c r="C15" s="115">
        <f>'6年目以降 対象確認シート'!C14</f>
        <v>0</v>
      </c>
      <c r="D15" s="77"/>
      <c r="E15" s="115">
        <f>区内変更計画書!$L$35</f>
        <v>0</v>
      </c>
      <c r="F15" s="116">
        <f>算出根拠!I17+算出根拠!I18</f>
        <v>0</v>
      </c>
      <c r="G15" s="56">
        <f t="shared" si="0"/>
        <v>0</v>
      </c>
      <c r="H15" s="57">
        <f t="shared" si="1"/>
        <v>0</v>
      </c>
    </row>
    <row r="16" spans="2:11" ht="20.100000000000001" customHeight="1">
      <c r="B16" s="55" t="s">
        <v>66</v>
      </c>
      <c r="C16" s="115">
        <f>'6年目以降 対象確認シート'!C15</f>
        <v>0</v>
      </c>
      <c r="D16" s="77"/>
      <c r="E16" s="115">
        <f>区内変更計画書!$L$35</f>
        <v>0</v>
      </c>
      <c r="F16" s="116">
        <f>算出根拠!I19+算出根拠!I20</f>
        <v>0</v>
      </c>
      <c r="G16" s="56">
        <f t="shared" si="0"/>
        <v>0</v>
      </c>
      <c r="H16" s="57">
        <f t="shared" si="1"/>
        <v>0</v>
      </c>
    </row>
    <row r="17" spans="2:11" ht="20.100000000000001" customHeight="1">
      <c r="B17" s="55" t="s">
        <v>67</v>
      </c>
      <c r="C17" s="115">
        <f>'6年目以降 対象確認シート'!C16</f>
        <v>0</v>
      </c>
      <c r="D17" s="77"/>
      <c r="E17" s="115">
        <f>区内変更計画書!$L$35</f>
        <v>0</v>
      </c>
      <c r="F17" s="116">
        <f>算出根拠!I21+算出根拠!I22</f>
        <v>0</v>
      </c>
      <c r="G17" s="56">
        <f t="shared" si="0"/>
        <v>0</v>
      </c>
      <c r="H17" s="57">
        <f t="shared" si="1"/>
        <v>0</v>
      </c>
    </row>
    <row r="18" spans="2:11" ht="20.100000000000001" customHeight="1">
      <c r="B18" s="55" t="s">
        <v>68</v>
      </c>
      <c r="C18" s="115">
        <f>'6年目以降 対象確認シート'!C17</f>
        <v>0</v>
      </c>
      <c r="D18" s="77"/>
      <c r="E18" s="115">
        <f>区内変更計画書!$L$35</f>
        <v>0</v>
      </c>
      <c r="F18" s="116">
        <f>算出根拠!I23+算出根拠!I24</f>
        <v>0</v>
      </c>
      <c r="G18" s="56">
        <f t="shared" si="0"/>
        <v>0</v>
      </c>
      <c r="H18" s="57">
        <f t="shared" si="1"/>
        <v>0</v>
      </c>
    </row>
    <row r="19" spans="2:11" ht="20.100000000000001" customHeight="1">
      <c r="B19" s="55" t="s">
        <v>69</v>
      </c>
      <c r="C19" s="115">
        <f>'6年目以降 対象確認シート'!C18</f>
        <v>0</v>
      </c>
      <c r="D19" s="77"/>
      <c r="E19" s="115">
        <f>区内変更計画書!$L$35</f>
        <v>0</v>
      </c>
      <c r="F19" s="116">
        <f>算出根拠!I25+算出根拠!I26</f>
        <v>0</v>
      </c>
      <c r="G19" s="56">
        <f>E19*F19</f>
        <v>0</v>
      </c>
      <c r="H19" s="57">
        <f t="shared" si="1"/>
        <v>0</v>
      </c>
    </row>
    <row r="20" spans="2:11" ht="20.100000000000001" customHeight="1" thickBot="1">
      <c r="B20" s="58" t="s">
        <v>70</v>
      </c>
      <c r="C20" s="115">
        <f>'6年目以降 対象確認シート'!C19</f>
        <v>0</v>
      </c>
      <c r="D20" s="78"/>
      <c r="E20" s="115">
        <f>区内変更計画書!$L$35</f>
        <v>0</v>
      </c>
      <c r="F20" s="116">
        <f>算出根拠!I27+算出根拠!I28</f>
        <v>0</v>
      </c>
      <c r="G20" s="56">
        <f t="shared" si="0"/>
        <v>0</v>
      </c>
      <c r="H20" s="57">
        <f t="shared" si="1"/>
        <v>0</v>
      </c>
    </row>
    <row r="21" spans="2:11" ht="20.100000000000001" customHeight="1" thickTop="1" thickBot="1">
      <c r="B21" s="59" t="s">
        <v>84</v>
      </c>
      <c r="C21" s="60">
        <f>SUM(C9:C20)</f>
        <v>0</v>
      </c>
      <c r="D21" s="60">
        <f>SUM(D9:D20)</f>
        <v>0</v>
      </c>
      <c r="E21" s="61" t="s">
        <v>100</v>
      </c>
      <c r="F21" s="60">
        <f>SUM(F9:F20)</f>
        <v>0</v>
      </c>
      <c r="G21" s="60">
        <f>SUM(G9:G20)</f>
        <v>0</v>
      </c>
      <c r="H21" s="57">
        <f>MAX(C21+D21-G21,0)</f>
        <v>0</v>
      </c>
    </row>
    <row r="22" spans="2:11">
      <c r="B22" s="650" t="s">
        <v>101</v>
      </c>
      <c r="C22" s="651"/>
      <c r="D22" s="651"/>
      <c r="E22" s="651"/>
      <c r="F22" s="651"/>
      <c r="G22" s="651"/>
      <c r="H22" s="651"/>
      <c r="I22" s="651"/>
      <c r="J22" s="651"/>
      <c r="K22" s="651"/>
    </row>
    <row r="24" spans="2:11" ht="14.25">
      <c r="B24" s="619" t="s">
        <v>85</v>
      </c>
      <c r="C24" s="620"/>
      <c r="D24" s="620"/>
      <c r="E24" s="620"/>
      <c r="H24" s="62" t="s">
        <v>86</v>
      </c>
    </row>
    <row r="25" spans="2:11" ht="53.25" thickBot="1">
      <c r="B25" s="652" t="s">
        <v>87</v>
      </c>
      <c r="C25" s="652"/>
      <c r="D25" s="63" t="s">
        <v>88</v>
      </c>
      <c r="E25" s="64" t="s">
        <v>89</v>
      </c>
      <c r="F25" s="624" t="s">
        <v>90</v>
      </c>
      <c r="G25" s="625"/>
      <c r="H25" s="65" t="s">
        <v>91</v>
      </c>
      <c r="I25" s="66"/>
    </row>
    <row r="26" spans="2:11" ht="25.5" customHeight="1" thickBot="1">
      <c r="B26" s="626">
        <v>22000000</v>
      </c>
      <c r="C26" s="626"/>
      <c r="D26" s="13"/>
      <c r="E26" s="67">
        <f>ROUNDDOWN((B26*D26),-3)</f>
        <v>0</v>
      </c>
      <c r="F26" s="653">
        <f>G21</f>
        <v>0</v>
      </c>
      <c r="G26" s="654"/>
      <c r="H26" s="68">
        <f>MAX(E26-F26,0)</f>
        <v>0</v>
      </c>
      <c r="I26" s="69"/>
      <c r="J26" s="70"/>
    </row>
    <row r="27" spans="2:11" ht="27" customHeight="1">
      <c r="B27" s="655" t="s">
        <v>92</v>
      </c>
      <c r="C27" s="655"/>
      <c r="D27" s="655"/>
      <c r="E27" s="655"/>
      <c r="F27" s="655"/>
      <c r="G27" s="655"/>
      <c r="H27" s="655"/>
      <c r="K27" s="71">
        <v>0.75</v>
      </c>
    </row>
    <row r="28" spans="2:11" ht="23.25" customHeight="1">
      <c r="B28" s="618" t="s">
        <v>93</v>
      </c>
      <c r="C28" s="618"/>
      <c r="K28" s="72"/>
    </row>
    <row r="29" spans="2:11" ht="40.5">
      <c r="B29" s="656" t="s">
        <v>94</v>
      </c>
      <c r="C29" s="656"/>
      <c r="D29" s="73" t="s">
        <v>95</v>
      </c>
      <c r="E29" s="74" t="s">
        <v>96</v>
      </c>
      <c r="F29" s="656" t="s">
        <v>97</v>
      </c>
      <c r="G29" s="656"/>
      <c r="H29" s="74" t="s">
        <v>98</v>
      </c>
    </row>
    <row r="30" spans="2:11" ht="26.25" customHeight="1">
      <c r="B30" s="657">
        <f>H21</f>
        <v>0</v>
      </c>
      <c r="C30" s="658"/>
      <c r="D30" s="79">
        <f>H26</f>
        <v>0</v>
      </c>
      <c r="E30" s="79">
        <f>MIN(B30,D30)</f>
        <v>0</v>
      </c>
      <c r="F30" s="659">
        <v>0.75</v>
      </c>
      <c r="G30" s="659"/>
      <c r="H30" s="80">
        <f>ROUNDDOWN(E30*F30,-3)</f>
        <v>0</v>
      </c>
    </row>
    <row r="31" spans="2:11" ht="22.5" customHeight="1"/>
    <row r="60" spans="2:2">
      <c r="B60" s="75">
        <v>8.3333333333333329E-2</v>
      </c>
    </row>
    <row r="61" spans="2:2">
      <c r="B61" s="75">
        <v>0.16666666666666666</v>
      </c>
    </row>
    <row r="62" spans="2:2">
      <c r="B62" s="75">
        <v>0.25</v>
      </c>
    </row>
    <row r="63" spans="2:2">
      <c r="B63" s="75">
        <v>0.33333333333333331</v>
      </c>
    </row>
    <row r="64" spans="2:2">
      <c r="B64" s="75">
        <v>0.41666666666666669</v>
      </c>
    </row>
    <row r="65" spans="2:2">
      <c r="B65" s="75">
        <v>0.5</v>
      </c>
    </row>
    <row r="66" spans="2:2">
      <c r="B66" s="75">
        <v>0.58333333333333337</v>
      </c>
    </row>
    <row r="67" spans="2:2">
      <c r="B67" s="75">
        <v>0.66666666666666663</v>
      </c>
    </row>
    <row r="68" spans="2:2">
      <c r="B68" s="75">
        <v>0.75</v>
      </c>
    </row>
    <row r="69" spans="2:2">
      <c r="B69" s="75">
        <v>0.83333333333333337</v>
      </c>
    </row>
    <row r="70" spans="2:2">
      <c r="B70" s="75">
        <v>0.91666666666666663</v>
      </c>
    </row>
    <row r="71" spans="2:2">
      <c r="B71" s="75">
        <v>1</v>
      </c>
    </row>
    <row r="72" spans="2:2">
      <c r="B72" s="76"/>
    </row>
  </sheetData>
  <sheetProtection selectLockedCells="1"/>
  <mergeCells count="22">
    <mergeCell ref="B27:H27"/>
    <mergeCell ref="B28:C28"/>
    <mergeCell ref="B29:C29"/>
    <mergeCell ref="F29:G29"/>
    <mergeCell ref="B30:C30"/>
    <mergeCell ref="F30:G30"/>
    <mergeCell ref="B22:K22"/>
    <mergeCell ref="B24:E24"/>
    <mergeCell ref="B25:C25"/>
    <mergeCell ref="F25:G25"/>
    <mergeCell ref="B26:C26"/>
    <mergeCell ref="F26:G26"/>
    <mergeCell ref="B1:F1"/>
    <mergeCell ref="G1:H1"/>
    <mergeCell ref="B3:C3"/>
    <mergeCell ref="D3:F3"/>
    <mergeCell ref="B5:E5"/>
    <mergeCell ref="B7:B8"/>
    <mergeCell ref="C7:C8"/>
    <mergeCell ref="D7:D8"/>
    <mergeCell ref="E7:G7"/>
    <mergeCell ref="H7:H8"/>
  </mergeCells>
  <phoneticPr fontId="4"/>
  <dataValidations count="2">
    <dataValidation type="list" allowBlank="1" showInputMessage="1" showErrorMessage="1" sqref="D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xr:uid="{00000000-0002-0000-0700-000000000000}">
      <formula1>$B$60:$B$71</formula1>
    </dataValidation>
    <dataValidation type="list" allowBlank="1" showInputMessage="1" showErrorMessage="1" sqref="F30:G30 JB30:JC30 SX30:SY30 ACT30:ACU30 AMP30:AMQ30 AWL30:AWM30 BGH30:BGI30 BQD30:BQE30 BZZ30:CAA30 CJV30:CJW30 CTR30:CTS30 DDN30:DDO30 DNJ30:DNK30 DXF30:DXG30 EHB30:EHC30 EQX30:EQY30 FAT30:FAU30 FKP30:FKQ30 FUL30:FUM30 GEH30:GEI30 GOD30:GOE30 GXZ30:GYA30 HHV30:HHW30 HRR30:HRS30 IBN30:IBO30 ILJ30:ILK30 IVF30:IVG30 JFB30:JFC30 JOX30:JOY30 JYT30:JYU30 KIP30:KIQ30 KSL30:KSM30 LCH30:LCI30 LMD30:LME30 LVZ30:LWA30 MFV30:MFW30 MPR30:MPS30 MZN30:MZO30 NJJ30:NJK30 NTF30:NTG30 ODB30:ODC30 OMX30:OMY30 OWT30:OWU30 PGP30:PGQ30 PQL30:PQM30 QAH30:QAI30 QKD30:QKE30 QTZ30:QUA30 RDV30:RDW30 RNR30:RNS30 RXN30:RXO30 SHJ30:SHK30 SRF30:SRG30 TBB30:TBC30 TKX30:TKY30 TUT30:TUU30 UEP30:UEQ30 UOL30:UOM30 UYH30:UYI30 VID30:VIE30 VRZ30:VSA30 WBV30:WBW30 WLR30:WLS30 WVN30:WVO30 F65566:G65566 JB65566:JC65566 SX65566:SY65566 ACT65566:ACU65566 AMP65566:AMQ65566 AWL65566:AWM65566 BGH65566:BGI65566 BQD65566:BQE65566 BZZ65566:CAA65566 CJV65566:CJW65566 CTR65566:CTS65566 DDN65566:DDO65566 DNJ65566:DNK65566 DXF65566:DXG65566 EHB65566:EHC65566 EQX65566:EQY65566 FAT65566:FAU65566 FKP65566:FKQ65566 FUL65566:FUM65566 GEH65566:GEI65566 GOD65566:GOE65566 GXZ65566:GYA65566 HHV65566:HHW65566 HRR65566:HRS65566 IBN65566:IBO65566 ILJ65566:ILK65566 IVF65566:IVG65566 JFB65566:JFC65566 JOX65566:JOY65566 JYT65566:JYU65566 KIP65566:KIQ65566 KSL65566:KSM65566 LCH65566:LCI65566 LMD65566:LME65566 LVZ65566:LWA65566 MFV65566:MFW65566 MPR65566:MPS65566 MZN65566:MZO65566 NJJ65566:NJK65566 NTF65566:NTG65566 ODB65566:ODC65566 OMX65566:OMY65566 OWT65566:OWU65566 PGP65566:PGQ65566 PQL65566:PQM65566 QAH65566:QAI65566 QKD65566:QKE65566 QTZ65566:QUA65566 RDV65566:RDW65566 RNR65566:RNS65566 RXN65566:RXO65566 SHJ65566:SHK65566 SRF65566:SRG65566 TBB65566:TBC65566 TKX65566:TKY65566 TUT65566:TUU65566 UEP65566:UEQ65566 UOL65566:UOM65566 UYH65566:UYI65566 VID65566:VIE65566 VRZ65566:VSA65566 WBV65566:WBW65566 WLR65566:WLS65566 WVN65566:WVO65566 F131102:G131102 JB131102:JC131102 SX131102:SY131102 ACT131102:ACU131102 AMP131102:AMQ131102 AWL131102:AWM131102 BGH131102:BGI131102 BQD131102:BQE131102 BZZ131102:CAA131102 CJV131102:CJW131102 CTR131102:CTS131102 DDN131102:DDO131102 DNJ131102:DNK131102 DXF131102:DXG131102 EHB131102:EHC131102 EQX131102:EQY131102 FAT131102:FAU131102 FKP131102:FKQ131102 FUL131102:FUM131102 GEH131102:GEI131102 GOD131102:GOE131102 GXZ131102:GYA131102 HHV131102:HHW131102 HRR131102:HRS131102 IBN131102:IBO131102 ILJ131102:ILK131102 IVF131102:IVG131102 JFB131102:JFC131102 JOX131102:JOY131102 JYT131102:JYU131102 KIP131102:KIQ131102 KSL131102:KSM131102 LCH131102:LCI131102 LMD131102:LME131102 LVZ131102:LWA131102 MFV131102:MFW131102 MPR131102:MPS131102 MZN131102:MZO131102 NJJ131102:NJK131102 NTF131102:NTG131102 ODB131102:ODC131102 OMX131102:OMY131102 OWT131102:OWU131102 PGP131102:PGQ131102 PQL131102:PQM131102 QAH131102:QAI131102 QKD131102:QKE131102 QTZ131102:QUA131102 RDV131102:RDW131102 RNR131102:RNS131102 RXN131102:RXO131102 SHJ131102:SHK131102 SRF131102:SRG131102 TBB131102:TBC131102 TKX131102:TKY131102 TUT131102:TUU131102 UEP131102:UEQ131102 UOL131102:UOM131102 UYH131102:UYI131102 VID131102:VIE131102 VRZ131102:VSA131102 WBV131102:WBW131102 WLR131102:WLS131102 WVN131102:WVO131102 F196638:G196638 JB196638:JC196638 SX196638:SY196638 ACT196638:ACU196638 AMP196638:AMQ196638 AWL196638:AWM196638 BGH196638:BGI196638 BQD196638:BQE196638 BZZ196638:CAA196638 CJV196638:CJW196638 CTR196638:CTS196638 DDN196638:DDO196638 DNJ196638:DNK196638 DXF196638:DXG196638 EHB196638:EHC196638 EQX196638:EQY196638 FAT196638:FAU196638 FKP196638:FKQ196638 FUL196638:FUM196638 GEH196638:GEI196638 GOD196638:GOE196638 GXZ196638:GYA196638 HHV196638:HHW196638 HRR196638:HRS196638 IBN196638:IBO196638 ILJ196638:ILK196638 IVF196638:IVG196638 JFB196638:JFC196638 JOX196638:JOY196638 JYT196638:JYU196638 KIP196638:KIQ196638 KSL196638:KSM196638 LCH196638:LCI196638 LMD196638:LME196638 LVZ196638:LWA196638 MFV196638:MFW196638 MPR196638:MPS196638 MZN196638:MZO196638 NJJ196638:NJK196638 NTF196638:NTG196638 ODB196638:ODC196638 OMX196638:OMY196638 OWT196638:OWU196638 PGP196638:PGQ196638 PQL196638:PQM196638 QAH196638:QAI196638 QKD196638:QKE196638 QTZ196638:QUA196638 RDV196638:RDW196638 RNR196638:RNS196638 RXN196638:RXO196638 SHJ196638:SHK196638 SRF196638:SRG196638 TBB196638:TBC196638 TKX196638:TKY196638 TUT196638:TUU196638 UEP196638:UEQ196638 UOL196638:UOM196638 UYH196638:UYI196638 VID196638:VIE196638 VRZ196638:VSA196638 WBV196638:WBW196638 WLR196638:WLS196638 WVN196638:WVO196638 F262174:G262174 JB262174:JC262174 SX262174:SY262174 ACT262174:ACU262174 AMP262174:AMQ262174 AWL262174:AWM262174 BGH262174:BGI262174 BQD262174:BQE262174 BZZ262174:CAA262174 CJV262174:CJW262174 CTR262174:CTS262174 DDN262174:DDO262174 DNJ262174:DNK262174 DXF262174:DXG262174 EHB262174:EHC262174 EQX262174:EQY262174 FAT262174:FAU262174 FKP262174:FKQ262174 FUL262174:FUM262174 GEH262174:GEI262174 GOD262174:GOE262174 GXZ262174:GYA262174 HHV262174:HHW262174 HRR262174:HRS262174 IBN262174:IBO262174 ILJ262174:ILK262174 IVF262174:IVG262174 JFB262174:JFC262174 JOX262174:JOY262174 JYT262174:JYU262174 KIP262174:KIQ262174 KSL262174:KSM262174 LCH262174:LCI262174 LMD262174:LME262174 LVZ262174:LWA262174 MFV262174:MFW262174 MPR262174:MPS262174 MZN262174:MZO262174 NJJ262174:NJK262174 NTF262174:NTG262174 ODB262174:ODC262174 OMX262174:OMY262174 OWT262174:OWU262174 PGP262174:PGQ262174 PQL262174:PQM262174 QAH262174:QAI262174 QKD262174:QKE262174 QTZ262174:QUA262174 RDV262174:RDW262174 RNR262174:RNS262174 RXN262174:RXO262174 SHJ262174:SHK262174 SRF262174:SRG262174 TBB262174:TBC262174 TKX262174:TKY262174 TUT262174:TUU262174 UEP262174:UEQ262174 UOL262174:UOM262174 UYH262174:UYI262174 VID262174:VIE262174 VRZ262174:VSA262174 WBV262174:WBW262174 WLR262174:WLS262174 WVN262174:WVO262174 F327710:G327710 JB327710:JC327710 SX327710:SY327710 ACT327710:ACU327710 AMP327710:AMQ327710 AWL327710:AWM327710 BGH327710:BGI327710 BQD327710:BQE327710 BZZ327710:CAA327710 CJV327710:CJW327710 CTR327710:CTS327710 DDN327710:DDO327710 DNJ327710:DNK327710 DXF327710:DXG327710 EHB327710:EHC327710 EQX327710:EQY327710 FAT327710:FAU327710 FKP327710:FKQ327710 FUL327710:FUM327710 GEH327710:GEI327710 GOD327710:GOE327710 GXZ327710:GYA327710 HHV327710:HHW327710 HRR327710:HRS327710 IBN327710:IBO327710 ILJ327710:ILK327710 IVF327710:IVG327710 JFB327710:JFC327710 JOX327710:JOY327710 JYT327710:JYU327710 KIP327710:KIQ327710 KSL327710:KSM327710 LCH327710:LCI327710 LMD327710:LME327710 LVZ327710:LWA327710 MFV327710:MFW327710 MPR327710:MPS327710 MZN327710:MZO327710 NJJ327710:NJK327710 NTF327710:NTG327710 ODB327710:ODC327710 OMX327710:OMY327710 OWT327710:OWU327710 PGP327710:PGQ327710 PQL327710:PQM327710 QAH327710:QAI327710 QKD327710:QKE327710 QTZ327710:QUA327710 RDV327710:RDW327710 RNR327710:RNS327710 RXN327710:RXO327710 SHJ327710:SHK327710 SRF327710:SRG327710 TBB327710:TBC327710 TKX327710:TKY327710 TUT327710:TUU327710 UEP327710:UEQ327710 UOL327710:UOM327710 UYH327710:UYI327710 VID327710:VIE327710 VRZ327710:VSA327710 WBV327710:WBW327710 WLR327710:WLS327710 WVN327710:WVO327710 F393246:G393246 JB393246:JC393246 SX393246:SY393246 ACT393246:ACU393246 AMP393246:AMQ393246 AWL393246:AWM393246 BGH393246:BGI393246 BQD393246:BQE393246 BZZ393246:CAA393246 CJV393246:CJW393246 CTR393246:CTS393246 DDN393246:DDO393246 DNJ393246:DNK393246 DXF393246:DXG393246 EHB393246:EHC393246 EQX393246:EQY393246 FAT393246:FAU393246 FKP393246:FKQ393246 FUL393246:FUM393246 GEH393246:GEI393246 GOD393246:GOE393246 GXZ393246:GYA393246 HHV393246:HHW393246 HRR393246:HRS393246 IBN393246:IBO393246 ILJ393246:ILK393246 IVF393246:IVG393246 JFB393246:JFC393246 JOX393246:JOY393246 JYT393246:JYU393246 KIP393246:KIQ393246 KSL393246:KSM393246 LCH393246:LCI393246 LMD393246:LME393246 LVZ393246:LWA393246 MFV393246:MFW393246 MPR393246:MPS393246 MZN393246:MZO393246 NJJ393246:NJK393246 NTF393246:NTG393246 ODB393246:ODC393246 OMX393246:OMY393246 OWT393246:OWU393246 PGP393246:PGQ393246 PQL393246:PQM393246 QAH393246:QAI393246 QKD393246:QKE393246 QTZ393246:QUA393246 RDV393246:RDW393246 RNR393246:RNS393246 RXN393246:RXO393246 SHJ393246:SHK393246 SRF393246:SRG393246 TBB393246:TBC393246 TKX393246:TKY393246 TUT393246:TUU393246 UEP393246:UEQ393246 UOL393246:UOM393246 UYH393246:UYI393246 VID393246:VIE393246 VRZ393246:VSA393246 WBV393246:WBW393246 WLR393246:WLS393246 WVN393246:WVO393246 F458782:G458782 JB458782:JC458782 SX458782:SY458782 ACT458782:ACU458782 AMP458782:AMQ458782 AWL458782:AWM458782 BGH458782:BGI458782 BQD458782:BQE458782 BZZ458782:CAA458782 CJV458782:CJW458782 CTR458782:CTS458782 DDN458782:DDO458782 DNJ458782:DNK458782 DXF458782:DXG458782 EHB458782:EHC458782 EQX458782:EQY458782 FAT458782:FAU458782 FKP458782:FKQ458782 FUL458782:FUM458782 GEH458782:GEI458782 GOD458782:GOE458782 GXZ458782:GYA458782 HHV458782:HHW458782 HRR458782:HRS458782 IBN458782:IBO458782 ILJ458782:ILK458782 IVF458782:IVG458782 JFB458782:JFC458782 JOX458782:JOY458782 JYT458782:JYU458782 KIP458782:KIQ458782 KSL458782:KSM458782 LCH458782:LCI458782 LMD458782:LME458782 LVZ458782:LWA458782 MFV458782:MFW458782 MPR458782:MPS458782 MZN458782:MZO458782 NJJ458782:NJK458782 NTF458782:NTG458782 ODB458782:ODC458782 OMX458782:OMY458782 OWT458782:OWU458782 PGP458782:PGQ458782 PQL458782:PQM458782 QAH458782:QAI458782 QKD458782:QKE458782 QTZ458782:QUA458782 RDV458782:RDW458782 RNR458782:RNS458782 RXN458782:RXO458782 SHJ458782:SHK458782 SRF458782:SRG458782 TBB458782:TBC458782 TKX458782:TKY458782 TUT458782:TUU458782 UEP458782:UEQ458782 UOL458782:UOM458782 UYH458782:UYI458782 VID458782:VIE458782 VRZ458782:VSA458782 WBV458782:WBW458782 WLR458782:WLS458782 WVN458782:WVO458782 F524318:G524318 JB524318:JC524318 SX524318:SY524318 ACT524318:ACU524318 AMP524318:AMQ524318 AWL524318:AWM524318 BGH524318:BGI524318 BQD524318:BQE524318 BZZ524318:CAA524318 CJV524318:CJW524318 CTR524318:CTS524318 DDN524318:DDO524318 DNJ524318:DNK524318 DXF524318:DXG524318 EHB524318:EHC524318 EQX524318:EQY524318 FAT524318:FAU524318 FKP524318:FKQ524318 FUL524318:FUM524318 GEH524318:GEI524318 GOD524318:GOE524318 GXZ524318:GYA524318 HHV524318:HHW524318 HRR524318:HRS524318 IBN524318:IBO524318 ILJ524318:ILK524318 IVF524318:IVG524318 JFB524318:JFC524318 JOX524318:JOY524318 JYT524318:JYU524318 KIP524318:KIQ524318 KSL524318:KSM524318 LCH524318:LCI524318 LMD524318:LME524318 LVZ524318:LWA524318 MFV524318:MFW524318 MPR524318:MPS524318 MZN524318:MZO524318 NJJ524318:NJK524318 NTF524318:NTG524318 ODB524318:ODC524318 OMX524318:OMY524318 OWT524318:OWU524318 PGP524318:PGQ524318 PQL524318:PQM524318 QAH524318:QAI524318 QKD524318:QKE524318 QTZ524318:QUA524318 RDV524318:RDW524318 RNR524318:RNS524318 RXN524318:RXO524318 SHJ524318:SHK524318 SRF524318:SRG524318 TBB524318:TBC524318 TKX524318:TKY524318 TUT524318:TUU524318 UEP524318:UEQ524318 UOL524318:UOM524318 UYH524318:UYI524318 VID524318:VIE524318 VRZ524318:VSA524318 WBV524318:WBW524318 WLR524318:WLS524318 WVN524318:WVO524318 F589854:G589854 JB589854:JC589854 SX589854:SY589854 ACT589854:ACU589854 AMP589854:AMQ589854 AWL589854:AWM589854 BGH589854:BGI589854 BQD589854:BQE589854 BZZ589854:CAA589854 CJV589854:CJW589854 CTR589854:CTS589854 DDN589854:DDO589854 DNJ589854:DNK589854 DXF589854:DXG589854 EHB589854:EHC589854 EQX589854:EQY589854 FAT589854:FAU589854 FKP589854:FKQ589854 FUL589854:FUM589854 GEH589854:GEI589854 GOD589854:GOE589854 GXZ589854:GYA589854 HHV589854:HHW589854 HRR589854:HRS589854 IBN589854:IBO589854 ILJ589854:ILK589854 IVF589854:IVG589854 JFB589854:JFC589854 JOX589854:JOY589854 JYT589854:JYU589854 KIP589854:KIQ589854 KSL589854:KSM589854 LCH589854:LCI589854 LMD589854:LME589854 LVZ589854:LWA589854 MFV589854:MFW589854 MPR589854:MPS589854 MZN589854:MZO589854 NJJ589854:NJK589854 NTF589854:NTG589854 ODB589854:ODC589854 OMX589854:OMY589854 OWT589854:OWU589854 PGP589854:PGQ589854 PQL589854:PQM589854 QAH589854:QAI589854 QKD589854:QKE589854 QTZ589854:QUA589854 RDV589854:RDW589854 RNR589854:RNS589854 RXN589854:RXO589854 SHJ589854:SHK589854 SRF589854:SRG589854 TBB589854:TBC589854 TKX589854:TKY589854 TUT589854:TUU589854 UEP589854:UEQ589854 UOL589854:UOM589854 UYH589854:UYI589854 VID589854:VIE589854 VRZ589854:VSA589854 WBV589854:WBW589854 WLR589854:WLS589854 WVN589854:WVO589854 F655390:G655390 JB655390:JC655390 SX655390:SY655390 ACT655390:ACU655390 AMP655390:AMQ655390 AWL655390:AWM655390 BGH655390:BGI655390 BQD655390:BQE655390 BZZ655390:CAA655390 CJV655390:CJW655390 CTR655390:CTS655390 DDN655390:DDO655390 DNJ655390:DNK655390 DXF655390:DXG655390 EHB655390:EHC655390 EQX655390:EQY655390 FAT655390:FAU655390 FKP655390:FKQ655390 FUL655390:FUM655390 GEH655390:GEI655390 GOD655390:GOE655390 GXZ655390:GYA655390 HHV655390:HHW655390 HRR655390:HRS655390 IBN655390:IBO655390 ILJ655390:ILK655390 IVF655390:IVG655390 JFB655390:JFC655390 JOX655390:JOY655390 JYT655390:JYU655390 KIP655390:KIQ655390 KSL655390:KSM655390 LCH655390:LCI655390 LMD655390:LME655390 LVZ655390:LWA655390 MFV655390:MFW655390 MPR655390:MPS655390 MZN655390:MZO655390 NJJ655390:NJK655390 NTF655390:NTG655390 ODB655390:ODC655390 OMX655390:OMY655390 OWT655390:OWU655390 PGP655390:PGQ655390 PQL655390:PQM655390 QAH655390:QAI655390 QKD655390:QKE655390 QTZ655390:QUA655390 RDV655390:RDW655390 RNR655390:RNS655390 RXN655390:RXO655390 SHJ655390:SHK655390 SRF655390:SRG655390 TBB655390:TBC655390 TKX655390:TKY655390 TUT655390:TUU655390 UEP655390:UEQ655390 UOL655390:UOM655390 UYH655390:UYI655390 VID655390:VIE655390 VRZ655390:VSA655390 WBV655390:WBW655390 WLR655390:WLS655390 WVN655390:WVO655390 F720926:G720926 JB720926:JC720926 SX720926:SY720926 ACT720926:ACU720926 AMP720926:AMQ720926 AWL720926:AWM720926 BGH720926:BGI720926 BQD720926:BQE720926 BZZ720926:CAA720926 CJV720926:CJW720926 CTR720926:CTS720926 DDN720926:DDO720926 DNJ720926:DNK720926 DXF720926:DXG720926 EHB720926:EHC720926 EQX720926:EQY720926 FAT720926:FAU720926 FKP720926:FKQ720926 FUL720926:FUM720926 GEH720926:GEI720926 GOD720926:GOE720926 GXZ720926:GYA720926 HHV720926:HHW720926 HRR720926:HRS720926 IBN720926:IBO720926 ILJ720926:ILK720926 IVF720926:IVG720926 JFB720926:JFC720926 JOX720926:JOY720926 JYT720926:JYU720926 KIP720926:KIQ720926 KSL720926:KSM720926 LCH720926:LCI720926 LMD720926:LME720926 LVZ720926:LWA720926 MFV720926:MFW720926 MPR720926:MPS720926 MZN720926:MZO720926 NJJ720926:NJK720926 NTF720926:NTG720926 ODB720926:ODC720926 OMX720926:OMY720926 OWT720926:OWU720926 PGP720926:PGQ720926 PQL720926:PQM720926 QAH720926:QAI720926 QKD720926:QKE720926 QTZ720926:QUA720926 RDV720926:RDW720926 RNR720926:RNS720926 RXN720926:RXO720926 SHJ720926:SHK720926 SRF720926:SRG720926 TBB720926:TBC720926 TKX720926:TKY720926 TUT720926:TUU720926 UEP720926:UEQ720926 UOL720926:UOM720926 UYH720926:UYI720926 VID720926:VIE720926 VRZ720926:VSA720926 WBV720926:WBW720926 WLR720926:WLS720926 WVN720926:WVO720926 F786462:G786462 JB786462:JC786462 SX786462:SY786462 ACT786462:ACU786462 AMP786462:AMQ786462 AWL786462:AWM786462 BGH786462:BGI786462 BQD786462:BQE786462 BZZ786462:CAA786462 CJV786462:CJW786462 CTR786462:CTS786462 DDN786462:DDO786462 DNJ786462:DNK786462 DXF786462:DXG786462 EHB786462:EHC786462 EQX786462:EQY786462 FAT786462:FAU786462 FKP786462:FKQ786462 FUL786462:FUM786462 GEH786462:GEI786462 GOD786462:GOE786462 GXZ786462:GYA786462 HHV786462:HHW786462 HRR786462:HRS786462 IBN786462:IBO786462 ILJ786462:ILK786462 IVF786462:IVG786462 JFB786462:JFC786462 JOX786462:JOY786462 JYT786462:JYU786462 KIP786462:KIQ786462 KSL786462:KSM786462 LCH786462:LCI786462 LMD786462:LME786462 LVZ786462:LWA786462 MFV786462:MFW786462 MPR786462:MPS786462 MZN786462:MZO786462 NJJ786462:NJK786462 NTF786462:NTG786462 ODB786462:ODC786462 OMX786462:OMY786462 OWT786462:OWU786462 PGP786462:PGQ786462 PQL786462:PQM786462 QAH786462:QAI786462 QKD786462:QKE786462 QTZ786462:QUA786462 RDV786462:RDW786462 RNR786462:RNS786462 RXN786462:RXO786462 SHJ786462:SHK786462 SRF786462:SRG786462 TBB786462:TBC786462 TKX786462:TKY786462 TUT786462:TUU786462 UEP786462:UEQ786462 UOL786462:UOM786462 UYH786462:UYI786462 VID786462:VIE786462 VRZ786462:VSA786462 WBV786462:WBW786462 WLR786462:WLS786462 WVN786462:WVO786462 F851998:G851998 JB851998:JC851998 SX851998:SY851998 ACT851998:ACU851998 AMP851998:AMQ851998 AWL851998:AWM851998 BGH851998:BGI851998 BQD851998:BQE851998 BZZ851998:CAA851998 CJV851998:CJW851998 CTR851998:CTS851998 DDN851998:DDO851998 DNJ851998:DNK851998 DXF851998:DXG851998 EHB851998:EHC851998 EQX851998:EQY851998 FAT851998:FAU851998 FKP851998:FKQ851998 FUL851998:FUM851998 GEH851998:GEI851998 GOD851998:GOE851998 GXZ851998:GYA851998 HHV851998:HHW851998 HRR851998:HRS851998 IBN851998:IBO851998 ILJ851998:ILK851998 IVF851998:IVG851998 JFB851998:JFC851998 JOX851998:JOY851998 JYT851998:JYU851998 KIP851998:KIQ851998 KSL851998:KSM851998 LCH851998:LCI851998 LMD851998:LME851998 LVZ851998:LWA851998 MFV851998:MFW851998 MPR851998:MPS851998 MZN851998:MZO851998 NJJ851998:NJK851998 NTF851998:NTG851998 ODB851998:ODC851998 OMX851998:OMY851998 OWT851998:OWU851998 PGP851998:PGQ851998 PQL851998:PQM851998 QAH851998:QAI851998 QKD851998:QKE851998 QTZ851998:QUA851998 RDV851998:RDW851998 RNR851998:RNS851998 RXN851998:RXO851998 SHJ851998:SHK851998 SRF851998:SRG851998 TBB851998:TBC851998 TKX851998:TKY851998 TUT851998:TUU851998 UEP851998:UEQ851998 UOL851998:UOM851998 UYH851998:UYI851998 VID851998:VIE851998 VRZ851998:VSA851998 WBV851998:WBW851998 WLR851998:WLS851998 WVN851998:WVO851998 F917534:G917534 JB917534:JC917534 SX917534:SY917534 ACT917534:ACU917534 AMP917534:AMQ917534 AWL917534:AWM917534 BGH917534:BGI917534 BQD917534:BQE917534 BZZ917534:CAA917534 CJV917534:CJW917534 CTR917534:CTS917534 DDN917534:DDO917534 DNJ917534:DNK917534 DXF917534:DXG917534 EHB917534:EHC917534 EQX917534:EQY917534 FAT917534:FAU917534 FKP917534:FKQ917534 FUL917534:FUM917534 GEH917534:GEI917534 GOD917534:GOE917534 GXZ917534:GYA917534 HHV917534:HHW917534 HRR917534:HRS917534 IBN917534:IBO917534 ILJ917534:ILK917534 IVF917534:IVG917534 JFB917534:JFC917534 JOX917534:JOY917534 JYT917534:JYU917534 KIP917534:KIQ917534 KSL917534:KSM917534 LCH917534:LCI917534 LMD917534:LME917534 LVZ917534:LWA917534 MFV917534:MFW917534 MPR917534:MPS917534 MZN917534:MZO917534 NJJ917534:NJK917534 NTF917534:NTG917534 ODB917534:ODC917534 OMX917534:OMY917534 OWT917534:OWU917534 PGP917534:PGQ917534 PQL917534:PQM917534 QAH917534:QAI917534 QKD917534:QKE917534 QTZ917534:QUA917534 RDV917534:RDW917534 RNR917534:RNS917534 RXN917534:RXO917534 SHJ917534:SHK917534 SRF917534:SRG917534 TBB917534:TBC917534 TKX917534:TKY917534 TUT917534:TUU917534 UEP917534:UEQ917534 UOL917534:UOM917534 UYH917534:UYI917534 VID917534:VIE917534 VRZ917534:VSA917534 WBV917534:WBW917534 WLR917534:WLS917534 WVN917534:WVO917534 F983070:G983070 JB983070:JC983070 SX983070:SY983070 ACT983070:ACU983070 AMP983070:AMQ983070 AWL983070:AWM983070 BGH983070:BGI983070 BQD983070:BQE983070 BZZ983070:CAA983070 CJV983070:CJW983070 CTR983070:CTS983070 DDN983070:DDO983070 DNJ983070:DNK983070 DXF983070:DXG983070 EHB983070:EHC983070 EQX983070:EQY983070 FAT983070:FAU983070 FKP983070:FKQ983070 FUL983070:FUM983070 GEH983070:GEI983070 GOD983070:GOE983070 GXZ983070:GYA983070 HHV983070:HHW983070 HRR983070:HRS983070 IBN983070:IBO983070 ILJ983070:ILK983070 IVF983070:IVG983070 JFB983070:JFC983070 JOX983070:JOY983070 JYT983070:JYU983070 KIP983070:KIQ983070 KSL983070:KSM983070 LCH983070:LCI983070 LMD983070:LME983070 LVZ983070:LWA983070 MFV983070:MFW983070 MPR983070:MPS983070 MZN983070:MZO983070 NJJ983070:NJK983070 NTF983070:NTG983070 ODB983070:ODC983070 OMX983070:OMY983070 OWT983070:OWU983070 PGP983070:PGQ983070 PQL983070:PQM983070 QAH983070:QAI983070 QKD983070:QKE983070 QTZ983070:QUA983070 RDV983070:RDW983070 RNR983070:RNS983070 RXN983070:RXO983070 SHJ983070:SHK983070 SRF983070:SRG983070 TBB983070:TBC983070 TKX983070:TKY983070 TUT983070:TUU983070 UEP983070:UEQ983070 UOL983070:UOM983070 UYH983070:UYI983070 VID983070:VIE983070 VRZ983070:VSA983070 WBV983070:WBW983070 WLR983070:WLS983070 WVN983070:WVO983070" xr:uid="{00000000-0002-0000-0700-000001000000}">
      <formula1>$K$27:$K$28</formula1>
    </dataValidation>
  </dataValidations>
  <pageMargins left="0.7" right="0.7" top="0.75" bottom="0.75" header="0.3" footer="0.3"/>
  <pageSetup paperSize="9" scale="91"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B7791-44ED-40C3-8FFC-6CC53F97F77E}">
  <sheetPr>
    <tabColor rgb="FF00B0F0"/>
  </sheetPr>
  <dimension ref="A1:AL58"/>
  <sheetViews>
    <sheetView showGridLines="0" view="pageBreakPreview" topLeftCell="A15" zoomScaleNormal="85" zoomScaleSheetLayoutView="100" workbookViewId="0">
      <selection activeCell="D38" sqref="D38"/>
    </sheetView>
  </sheetViews>
  <sheetFormatPr defaultRowHeight="15" customHeight="1"/>
  <cols>
    <col min="1" max="18" width="2.5" style="22" customWidth="1"/>
    <col min="19" max="19" width="4.125" style="22" customWidth="1"/>
    <col min="20" max="20" width="2.5" style="22" customWidth="1"/>
    <col min="21" max="21" width="5.5" style="22" customWidth="1"/>
    <col min="22" max="22" width="8.875" style="22" customWidth="1"/>
    <col min="23" max="35" width="2.5" style="22" customWidth="1"/>
    <col min="36" max="36" width="6.125" style="22" customWidth="1"/>
    <col min="37" max="38" width="2.5" style="22" customWidth="1"/>
    <col min="39" max="39" width="8.375" style="22" customWidth="1"/>
    <col min="40" max="256" width="8.875" style="22"/>
    <col min="257" max="294" width="2.5" style="22" customWidth="1"/>
    <col min="295" max="295" width="2.125" style="22" customWidth="1"/>
    <col min="296" max="512" width="8.875" style="22"/>
    <col min="513" max="550" width="2.5" style="22" customWidth="1"/>
    <col min="551" max="551" width="2.125" style="22" customWidth="1"/>
    <col min="552" max="768" width="8.875" style="22"/>
    <col min="769" max="806" width="2.5" style="22" customWidth="1"/>
    <col min="807" max="807" width="2.125" style="22" customWidth="1"/>
    <col min="808" max="1024" width="8.875" style="22"/>
    <col min="1025" max="1062" width="2.5" style="22" customWidth="1"/>
    <col min="1063" max="1063" width="2.125" style="22" customWidth="1"/>
    <col min="1064" max="1280" width="8.875" style="22"/>
    <col min="1281" max="1318" width="2.5" style="22" customWidth="1"/>
    <col min="1319" max="1319" width="2.125" style="22" customWidth="1"/>
    <col min="1320" max="1536" width="8.875" style="22"/>
    <col min="1537" max="1574" width="2.5" style="22" customWidth="1"/>
    <col min="1575" max="1575" width="2.125" style="22" customWidth="1"/>
    <col min="1576" max="1792" width="8.875" style="22"/>
    <col min="1793" max="1830" width="2.5" style="22" customWidth="1"/>
    <col min="1831" max="1831" width="2.125" style="22" customWidth="1"/>
    <col min="1832" max="2048" width="8.875" style="22"/>
    <col min="2049" max="2086" width="2.5" style="22" customWidth="1"/>
    <col min="2087" max="2087" width="2.125" style="22" customWidth="1"/>
    <col min="2088" max="2304" width="8.875" style="22"/>
    <col min="2305" max="2342" width="2.5" style="22" customWidth="1"/>
    <col min="2343" max="2343" width="2.125" style="22" customWidth="1"/>
    <col min="2344" max="2560" width="8.875" style="22"/>
    <col min="2561" max="2598" width="2.5" style="22" customWidth="1"/>
    <col min="2599" max="2599" width="2.125" style="22" customWidth="1"/>
    <col min="2600" max="2816" width="8.875" style="22"/>
    <col min="2817" max="2854" width="2.5" style="22" customWidth="1"/>
    <col min="2855" max="2855" width="2.125" style="22" customWidth="1"/>
    <col min="2856" max="3072" width="8.875" style="22"/>
    <col min="3073" max="3110" width="2.5" style="22" customWidth="1"/>
    <col min="3111" max="3111" width="2.125" style="22" customWidth="1"/>
    <col min="3112" max="3328" width="8.875" style="22"/>
    <col min="3329" max="3366" width="2.5" style="22" customWidth="1"/>
    <col min="3367" max="3367" width="2.125" style="22" customWidth="1"/>
    <col min="3368" max="3584" width="8.875" style="22"/>
    <col min="3585" max="3622" width="2.5" style="22" customWidth="1"/>
    <col min="3623" max="3623" width="2.125" style="22" customWidth="1"/>
    <col min="3624" max="3840" width="8.875" style="22"/>
    <col min="3841" max="3878" width="2.5" style="22" customWidth="1"/>
    <col min="3879" max="3879" width="2.125" style="22" customWidth="1"/>
    <col min="3880" max="4096" width="8.875" style="22"/>
    <col min="4097" max="4134" width="2.5" style="22" customWidth="1"/>
    <col min="4135" max="4135" width="2.125" style="22" customWidth="1"/>
    <col min="4136" max="4352" width="8.875" style="22"/>
    <col min="4353" max="4390" width="2.5" style="22" customWidth="1"/>
    <col min="4391" max="4391" width="2.125" style="22" customWidth="1"/>
    <col min="4392" max="4608" width="8.875" style="22"/>
    <col min="4609" max="4646" width="2.5" style="22" customWidth="1"/>
    <col min="4647" max="4647" width="2.125" style="22" customWidth="1"/>
    <col min="4648" max="4864" width="8.875" style="22"/>
    <col min="4865" max="4902" width="2.5" style="22" customWidth="1"/>
    <col min="4903" max="4903" width="2.125" style="22" customWidth="1"/>
    <col min="4904" max="5120" width="8.875" style="22"/>
    <col min="5121" max="5158" width="2.5" style="22" customWidth="1"/>
    <col min="5159" max="5159" width="2.125" style="22" customWidth="1"/>
    <col min="5160" max="5376" width="8.875" style="22"/>
    <col min="5377" max="5414" width="2.5" style="22" customWidth="1"/>
    <col min="5415" max="5415" width="2.125" style="22" customWidth="1"/>
    <col min="5416" max="5632" width="8.875" style="22"/>
    <col min="5633" max="5670" width="2.5" style="22" customWidth="1"/>
    <col min="5671" max="5671" width="2.125" style="22" customWidth="1"/>
    <col min="5672" max="5888" width="8.875" style="22"/>
    <col min="5889" max="5926" width="2.5" style="22" customWidth="1"/>
    <col min="5927" max="5927" width="2.125" style="22" customWidth="1"/>
    <col min="5928" max="6144" width="8.875" style="22"/>
    <col min="6145" max="6182" width="2.5" style="22" customWidth="1"/>
    <col min="6183" max="6183" width="2.125" style="22" customWidth="1"/>
    <col min="6184" max="6400" width="8.875" style="22"/>
    <col min="6401" max="6438" width="2.5" style="22" customWidth="1"/>
    <col min="6439" max="6439" width="2.125" style="22" customWidth="1"/>
    <col min="6440" max="6656" width="8.875" style="22"/>
    <col min="6657" max="6694" width="2.5" style="22" customWidth="1"/>
    <col min="6695" max="6695" width="2.125" style="22" customWidth="1"/>
    <col min="6696" max="6912" width="8.875" style="22"/>
    <col min="6913" max="6950" width="2.5" style="22" customWidth="1"/>
    <col min="6951" max="6951" width="2.125" style="22" customWidth="1"/>
    <col min="6952" max="7168" width="8.875" style="22"/>
    <col min="7169" max="7206" width="2.5" style="22" customWidth="1"/>
    <col min="7207" max="7207" width="2.125" style="22" customWidth="1"/>
    <col min="7208" max="7424" width="8.875" style="22"/>
    <col min="7425" max="7462" width="2.5" style="22" customWidth="1"/>
    <col min="7463" max="7463" width="2.125" style="22" customWidth="1"/>
    <col min="7464" max="7680" width="8.875" style="22"/>
    <col min="7681" max="7718" width="2.5" style="22" customWidth="1"/>
    <col min="7719" max="7719" width="2.125" style="22" customWidth="1"/>
    <col min="7720" max="7936" width="8.875" style="22"/>
    <col min="7937" max="7974" width="2.5" style="22" customWidth="1"/>
    <col min="7975" max="7975" width="2.125" style="22" customWidth="1"/>
    <col min="7976" max="8192" width="8.875" style="22"/>
    <col min="8193" max="8230" width="2.5" style="22" customWidth="1"/>
    <col min="8231" max="8231" width="2.125" style="22" customWidth="1"/>
    <col min="8232" max="8448" width="8.875" style="22"/>
    <col min="8449" max="8486" width="2.5" style="22" customWidth="1"/>
    <col min="8487" max="8487" width="2.125" style="22" customWidth="1"/>
    <col min="8488" max="8704" width="8.875" style="22"/>
    <col min="8705" max="8742" width="2.5" style="22" customWidth="1"/>
    <col min="8743" max="8743" width="2.125" style="22" customWidth="1"/>
    <col min="8744" max="8960" width="8.875" style="22"/>
    <col min="8961" max="8998" width="2.5" style="22" customWidth="1"/>
    <col min="8999" max="8999" width="2.125" style="22" customWidth="1"/>
    <col min="9000" max="9216" width="8.875" style="22"/>
    <col min="9217" max="9254" width="2.5" style="22" customWidth="1"/>
    <col min="9255" max="9255" width="2.125" style="22" customWidth="1"/>
    <col min="9256" max="9472" width="8.875" style="22"/>
    <col min="9473" max="9510" width="2.5" style="22" customWidth="1"/>
    <col min="9511" max="9511" width="2.125" style="22" customWidth="1"/>
    <col min="9512" max="9728" width="8.875" style="22"/>
    <col min="9729" max="9766" width="2.5" style="22" customWidth="1"/>
    <col min="9767" max="9767" width="2.125" style="22" customWidth="1"/>
    <col min="9768" max="9984" width="8.875" style="22"/>
    <col min="9985" max="10022" width="2.5" style="22" customWidth="1"/>
    <col min="10023" max="10023" width="2.125" style="22" customWidth="1"/>
    <col min="10024" max="10240" width="8.875" style="22"/>
    <col min="10241" max="10278" width="2.5" style="22" customWidth="1"/>
    <col min="10279" max="10279" width="2.125" style="22" customWidth="1"/>
    <col min="10280" max="10496" width="8.875" style="22"/>
    <col min="10497" max="10534" width="2.5" style="22" customWidth="1"/>
    <col min="10535" max="10535" width="2.125" style="22" customWidth="1"/>
    <col min="10536" max="10752" width="8.875" style="22"/>
    <col min="10753" max="10790" width="2.5" style="22" customWidth="1"/>
    <col min="10791" max="10791" width="2.125" style="22" customWidth="1"/>
    <col min="10792" max="11008" width="8.875" style="22"/>
    <col min="11009" max="11046" width="2.5" style="22" customWidth="1"/>
    <col min="11047" max="11047" width="2.125" style="22" customWidth="1"/>
    <col min="11048" max="11264" width="8.875" style="22"/>
    <col min="11265" max="11302" width="2.5" style="22" customWidth="1"/>
    <col min="11303" max="11303" width="2.125" style="22" customWidth="1"/>
    <col min="11304" max="11520" width="8.875" style="22"/>
    <col min="11521" max="11558" width="2.5" style="22" customWidth="1"/>
    <col min="11559" max="11559" width="2.125" style="22" customWidth="1"/>
    <col min="11560" max="11776" width="8.875" style="22"/>
    <col min="11777" max="11814" width="2.5" style="22" customWidth="1"/>
    <col min="11815" max="11815" width="2.125" style="22" customWidth="1"/>
    <col min="11816" max="12032" width="8.875" style="22"/>
    <col min="12033" max="12070" width="2.5" style="22" customWidth="1"/>
    <col min="12071" max="12071" width="2.125" style="22" customWidth="1"/>
    <col min="12072" max="12288" width="8.875" style="22"/>
    <col min="12289" max="12326" width="2.5" style="22" customWidth="1"/>
    <col min="12327" max="12327" width="2.125" style="22" customWidth="1"/>
    <col min="12328" max="12544" width="8.875" style="22"/>
    <col min="12545" max="12582" width="2.5" style="22" customWidth="1"/>
    <col min="12583" max="12583" width="2.125" style="22" customWidth="1"/>
    <col min="12584" max="12800" width="8.875" style="22"/>
    <col min="12801" max="12838" width="2.5" style="22" customWidth="1"/>
    <col min="12839" max="12839" width="2.125" style="22" customWidth="1"/>
    <col min="12840" max="13056" width="8.875" style="22"/>
    <col min="13057" max="13094" width="2.5" style="22" customWidth="1"/>
    <col min="13095" max="13095" width="2.125" style="22" customWidth="1"/>
    <col min="13096" max="13312" width="8.875" style="22"/>
    <col min="13313" max="13350" width="2.5" style="22" customWidth="1"/>
    <col min="13351" max="13351" width="2.125" style="22" customWidth="1"/>
    <col min="13352" max="13568" width="8.875" style="22"/>
    <col min="13569" max="13606" width="2.5" style="22" customWidth="1"/>
    <col min="13607" max="13607" width="2.125" style="22" customWidth="1"/>
    <col min="13608" max="13824" width="8.875" style="22"/>
    <col min="13825" max="13862" width="2.5" style="22" customWidth="1"/>
    <col min="13863" max="13863" width="2.125" style="22" customWidth="1"/>
    <col min="13864" max="14080" width="8.875" style="22"/>
    <col min="14081" max="14118" width="2.5" style="22" customWidth="1"/>
    <col min="14119" max="14119" width="2.125" style="22" customWidth="1"/>
    <col min="14120" max="14336" width="8.875" style="22"/>
    <col min="14337" max="14374" width="2.5" style="22" customWidth="1"/>
    <col min="14375" max="14375" width="2.125" style="22" customWidth="1"/>
    <col min="14376" max="14592" width="8.875" style="22"/>
    <col min="14593" max="14630" width="2.5" style="22" customWidth="1"/>
    <col min="14631" max="14631" width="2.125" style="22" customWidth="1"/>
    <col min="14632" max="14848" width="8.875" style="22"/>
    <col min="14849" max="14886" width="2.5" style="22" customWidth="1"/>
    <col min="14887" max="14887" width="2.125" style="22" customWidth="1"/>
    <col min="14888" max="15104" width="8.875" style="22"/>
    <col min="15105" max="15142" width="2.5" style="22" customWidth="1"/>
    <col min="15143" max="15143" width="2.125" style="22" customWidth="1"/>
    <col min="15144" max="15360" width="8.875" style="22"/>
    <col min="15361" max="15398" width="2.5" style="22" customWidth="1"/>
    <col min="15399" max="15399" width="2.125" style="22" customWidth="1"/>
    <col min="15400" max="15616" width="8.875" style="22"/>
    <col min="15617" max="15654" width="2.5" style="22" customWidth="1"/>
    <col min="15655" max="15655" width="2.125" style="22" customWidth="1"/>
    <col min="15656" max="15872" width="8.875" style="22"/>
    <col min="15873" max="15910" width="2.5" style="22" customWidth="1"/>
    <col min="15911" max="15911" width="2.125" style="22" customWidth="1"/>
    <col min="15912" max="16128" width="8.875" style="22"/>
    <col min="16129" max="16166" width="2.5" style="22" customWidth="1"/>
    <col min="16167" max="16167" width="2.125" style="22" customWidth="1"/>
    <col min="16168" max="16384" width="8.875" style="22"/>
  </cols>
  <sheetData>
    <row r="1" spans="1:37" ht="15" customHeight="1">
      <c r="A1" s="22" t="s">
        <v>23</v>
      </c>
    </row>
    <row r="4" spans="1:37" ht="15" customHeight="1">
      <c r="AA4" s="373"/>
      <c r="AB4" s="375"/>
      <c r="AC4" s="375"/>
      <c r="AD4" s="375"/>
      <c r="AE4" s="320" t="s">
        <v>0</v>
      </c>
      <c r="AF4" s="373"/>
      <c r="AG4" s="373"/>
      <c r="AH4" s="320" t="s">
        <v>1</v>
      </c>
      <c r="AI4" s="373"/>
      <c r="AJ4" s="373"/>
      <c r="AK4" s="320" t="s">
        <v>2</v>
      </c>
    </row>
    <row r="5" spans="1:37" ht="15" customHeight="1">
      <c r="AB5" s="83"/>
      <c r="AC5" s="83"/>
      <c r="AD5" s="83"/>
      <c r="AE5" s="319"/>
      <c r="AF5" s="83"/>
      <c r="AG5" s="83"/>
      <c r="AH5" s="319"/>
      <c r="AI5" s="83"/>
      <c r="AJ5" s="83"/>
      <c r="AK5" s="319"/>
    </row>
    <row r="7" spans="1:37" ht="15" customHeight="1">
      <c r="A7" s="374" t="s">
        <v>24</v>
      </c>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row>
    <row r="10" spans="1:37" ht="15" customHeight="1">
      <c r="C10" s="323" t="s">
        <v>3</v>
      </c>
      <c r="D10" s="323"/>
      <c r="E10" s="323"/>
      <c r="F10" s="323"/>
      <c r="G10" s="323"/>
      <c r="H10" s="323"/>
      <c r="I10" s="323"/>
    </row>
    <row r="11" spans="1:37" ht="25.5" customHeight="1">
      <c r="S11" s="223"/>
      <c r="T11" s="318"/>
      <c r="U11" s="376" t="s">
        <v>215</v>
      </c>
      <c r="V11" s="376"/>
      <c r="W11" s="377" t="s">
        <v>347</v>
      </c>
      <c r="X11" s="377"/>
      <c r="Y11" s="377"/>
      <c r="Z11" s="377"/>
      <c r="AA11" s="377"/>
      <c r="AB11" s="377"/>
      <c r="AC11" s="377"/>
      <c r="AD11" s="377"/>
      <c r="AE11" s="377"/>
      <c r="AF11" s="377"/>
      <c r="AG11" s="377"/>
      <c r="AH11" s="377"/>
      <c r="AI11" s="377"/>
      <c r="AJ11" s="377"/>
      <c r="AK11" s="225"/>
    </row>
    <row r="12" spans="1:37" ht="6.75" customHeight="1">
      <c r="S12" s="223"/>
      <c r="T12" s="278"/>
      <c r="U12" s="278"/>
      <c r="V12" s="278"/>
      <c r="W12" s="4"/>
      <c r="X12" s="4"/>
      <c r="Y12" s="4"/>
      <c r="Z12" s="4"/>
      <c r="AA12" s="4"/>
      <c r="AB12" s="4"/>
      <c r="AC12" s="4"/>
      <c r="AD12" s="4"/>
      <c r="AE12" s="4"/>
      <c r="AF12" s="4"/>
      <c r="AG12" s="4"/>
      <c r="AH12" s="4"/>
      <c r="AI12" s="4"/>
      <c r="AJ12" s="4"/>
      <c r="AK12" s="225"/>
    </row>
    <row r="13" spans="1:37" ht="25.5" customHeight="1">
      <c r="S13" s="226"/>
      <c r="T13" s="278"/>
      <c r="U13" s="376" t="s">
        <v>216</v>
      </c>
      <c r="V13" s="376"/>
      <c r="W13" s="378" t="s">
        <v>348</v>
      </c>
      <c r="X13" s="378"/>
      <c r="Y13" s="378"/>
      <c r="Z13" s="378"/>
      <c r="AA13" s="378"/>
      <c r="AB13" s="378"/>
      <c r="AC13" s="378"/>
      <c r="AD13" s="378"/>
      <c r="AE13" s="378"/>
      <c r="AF13" s="378"/>
      <c r="AG13" s="378"/>
      <c r="AH13" s="378"/>
      <c r="AI13" s="378"/>
      <c r="AJ13" s="378"/>
      <c r="AK13" s="1"/>
    </row>
    <row r="14" spans="1:37" ht="5.25" customHeight="1">
      <c r="S14" s="83"/>
      <c r="T14" s="376"/>
      <c r="U14" s="376"/>
      <c r="V14" s="376"/>
      <c r="W14" s="4"/>
      <c r="X14" s="4"/>
      <c r="Y14" s="4"/>
      <c r="Z14" s="4"/>
      <c r="AA14" s="4"/>
      <c r="AB14" s="4"/>
      <c r="AC14" s="4"/>
      <c r="AD14" s="4"/>
      <c r="AE14" s="4"/>
      <c r="AF14" s="4"/>
      <c r="AG14" s="4"/>
      <c r="AH14" s="4"/>
      <c r="AI14" s="4"/>
      <c r="AJ14" s="4"/>
      <c r="AK14" s="227"/>
    </row>
    <row r="15" spans="1:37" ht="20.25" customHeight="1">
      <c r="S15" s="83"/>
      <c r="T15" s="278"/>
      <c r="U15" s="379" t="s">
        <v>217</v>
      </c>
      <c r="V15" s="379"/>
      <c r="W15" s="377" t="s">
        <v>349</v>
      </c>
      <c r="X15" s="377"/>
      <c r="Y15" s="377"/>
      <c r="Z15" s="377"/>
      <c r="AA15" s="377"/>
      <c r="AB15" s="377"/>
      <c r="AC15" s="377"/>
      <c r="AD15" s="377"/>
      <c r="AE15" s="377"/>
      <c r="AF15" s="377"/>
      <c r="AG15" s="377"/>
      <c r="AH15" s="377"/>
      <c r="AI15" s="377"/>
      <c r="AJ15" s="377"/>
      <c r="AK15" s="227"/>
    </row>
    <row r="16" spans="1:37" ht="3.75" customHeight="1">
      <c r="S16" s="226"/>
      <c r="T16" s="278"/>
      <c r="U16" s="278"/>
      <c r="V16" s="278"/>
      <c r="W16" s="92"/>
      <c r="X16" s="92"/>
      <c r="Y16" s="92"/>
      <c r="Z16" s="92"/>
      <c r="AA16" s="92"/>
      <c r="AB16" s="92"/>
      <c r="AC16" s="92"/>
      <c r="AD16" s="92"/>
      <c r="AE16" s="92"/>
      <c r="AF16" s="92"/>
      <c r="AG16" s="92"/>
      <c r="AH16" s="92"/>
      <c r="AI16" s="92"/>
      <c r="AJ16" s="92"/>
      <c r="AK16" s="1"/>
    </row>
    <row r="17" spans="1:38" ht="15" customHeight="1">
      <c r="S17" s="83"/>
      <c r="T17" s="317"/>
      <c r="U17" s="380" t="s">
        <v>218</v>
      </c>
      <c r="V17" s="380"/>
      <c r="W17" s="377" t="s">
        <v>348</v>
      </c>
      <c r="X17" s="377"/>
      <c r="Y17" s="377"/>
      <c r="Z17" s="377"/>
      <c r="AA17" s="377"/>
      <c r="AB17" s="377"/>
      <c r="AC17" s="377"/>
      <c r="AD17" s="377"/>
      <c r="AE17" s="377"/>
      <c r="AF17" s="377"/>
      <c r="AG17" s="377"/>
      <c r="AH17" s="377"/>
      <c r="AI17" s="377"/>
      <c r="AJ17" s="377"/>
      <c r="AK17" s="83"/>
    </row>
    <row r="18" spans="1:38" ht="15" customHeight="1">
      <c r="S18" s="83"/>
      <c r="T18" s="278"/>
      <c r="U18" s="278"/>
      <c r="V18" s="278"/>
      <c r="W18" s="377"/>
      <c r="X18" s="377"/>
      <c r="Y18" s="377"/>
      <c r="Z18" s="377"/>
      <c r="AA18" s="377"/>
      <c r="AB18" s="377"/>
      <c r="AC18" s="377"/>
      <c r="AD18" s="377"/>
      <c r="AE18" s="377"/>
      <c r="AF18" s="377"/>
      <c r="AG18" s="377"/>
      <c r="AH18" s="377"/>
      <c r="AI18" s="377"/>
      <c r="AJ18" s="377"/>
      <c r="AK18" s="83"/>
    </row>
    <row r="19" spans="1:38" ht="3.75" customHeight="1">
      <c r="S19" s="83"/>
      <c r="T19" s="278"/>
      <c r="U19" s="278"/>
      <c r="V19" s="278"/>
      <c r="W19" s="92"/>
      <c r="X19" s="92"/>
      <c r="Y19" s="92"/>
      <c r="Z19" s="92"/>
      <c r="AA19" s="92"/>
      <c r="AB19" s="92"/>
      <c r="AC19" s="92"/>
      <c r="AD19" s="92"/>
      <c r="AE19" s="92"/>
      <c r="AF19" s="92"/>
      <c r="AG19" s="92"/>
      <c r="AH19" s="92"/>
      <c r="AI19" s="92"/>
      <c r="AJ19" s="92"/>
      <c r="AK19" s="1"/>
    </row>
    <row r="20" spans="1:38" ht="15" customHeight="1">
      <c r="S20" s="83"/>
      <c r="T20" s="317"/>
      <c r="U20" s="380" t="s">
        <v>219</v>
      </c>
      <c r="V20" s="380"/>
      <c r="W20" s="377" t="s">
        <v>350</v>
      </c>
      <c r="X20" s="377"/>
      <c r="Y20" s="377"/>
      <c r="Z20" s="377"/>
      <c r="AA20" s="377"/>
      <c r="AB20" s="377"/>
      <c r="AC20" s="377"/>
      <c r="AD20" s="377"/>
      <c r="AE20" s="377"/>
      <c r="AF20" s="377"/>
      <c r="AG20" s="377"/>
      <c r="AH20" s="377"/>
      <c r="AI20" s="377"/>
      <c r="AJ20" s="4" t="s">
        <v>220</v>
      </c>
      <c r="AK20" s="4"/>
    </row>
    <row r="21" spans="1:38" ht="15" customHeight="1">
      <c r="P21" s="83"/>
      <c r="Q21" s="83"/>
      <c r="R21" s="83"/>
      <c r="S21" s="83"/>
      <c r="T21" s="224"/>
      <c r="U21" s="224"/>
      <c r="V21" s="224"/>
      <c r="W21" s="224"/>
      <c r="X21" s="4"/>
      <c r="Y21" s="4"/>
      <c r="Z21" s="4"/>
      <c r="AA21" s="4"/>
      <c r="AB21" s="4"/>
      <c r="AC21" s="4"/>
      <c r="AD21" s="4"/>
      <c r="AE21" s="4"/>
      <c r="AF21" s="4"/>
      <c r="AG21" s="4"/>
      <c r="AH21" s="4"/>
      <c r="AI21" s="4"/>
      <c r="AJ21" s="4"/>
      <c r="AK21" s="4"/>
    </row>
    <row r="22" spans="1:38" ht="3.75" customHeight="1">
      <c r="P22" s="83"/>
      <c r="Q22" s="83"/>
      <c r="R22" s="83"/>
      <c r="S22" s="83"/>
      <c r="T22" s="228"/>
      <c r="U22" s="228"/>
      <c r="V22" s="228"/>
      <c r="W22" s="228"/>
      <c r="X22" s="1"/>
      <c r="Y22" s="1"/>
      <c r="Z22" s="1"/>
      <c r="AA22" s="1"/>
      <c r="AB22" s="1"/>
      <c r="AC22" s="1"/>
      <c r="AD22" s="1"/>
      <c r="AE22" s="1"/>
      <c r="AF22" s="1"/>
      <c r="AG22" s="1"/>
      <c r="AH22" s="1"/>
      <c r="AI22" s="1"/>
      <c r="AJ22" s="1"/>
      <c r="AK22" s="1"/>
    </row>
    <row r="26" spans="1:38" ht="15" customHeight="1">
      <c r="D26" s="22" t="s">
        <v>114</v>
      </c>
      <c r="E26" s="83"/>
      <c r="F26" s="372">
        <v>5</v>
      </c>
      <c r="G26" s="372"/>
      <c r="H26" s="372"/>
      <c r="I26" s="323" t="s">
        <v>0</v>
      </c>
      <c r="J26" s="371" t="s">
        <v>352</v>
      </c>
      <c r="K26" s="371"/>
      <c r="L26" s="30" t="s">
        <v>26</v>
      </c>
      <c r="M26" s="371" t="s">
        <v>352</v>
      </c>
      <c r="N26" s="371"/>
      <c r="O26" s="323" t="s">
        <v>2</v>
      </c>
      <c r="P26" s="323" t="s">
        <v>27</v>
      </c>
      <c r="Q26" s="371">
        <v>5</v>
      </c>
      <c r="R26" s="371"/>
      <c r="S26" s="323" t="s">
        <v>28</v>
      </c>
      <c r="T26" s="323"/>
      <c r="U26" s="323"/>
      <c r="V26" s="381" t="s">
        <v>351</v>
      </c>
      <c r="W26" s="381"/>
      <c r="X26" s="381"/>
      <c r="Y26" s="323" t="s">
        <v>29</v>
      </c>
      <c r="Z26" s="323"/>
      <c r="AA26" s="323"/>
      <c r="AB26" s="323"/>
      <c r="AC26" s="323"/>
      <c r="AD26" s="323"/>
      <c r="AE26" s="323"/>
      <c r="AF26" s="323"/>
    </row>
    <row r="27" spans="1:38" ht="9" customHeight="1">
      <c r="A27" s="83"/>
      <c r="B27" s="83"/>
      <c r="C27" s="319"/>
      <c r="D27" s="319"/>
      <c r="E27" s="83"/>
      <c r="F27" s="319"/>
      <c r="G27" s="319"/>
      <c r="H27" s="83"/>
      <c r="I27" s="319"/>
      <c r="J27" s="319"/>
      <c r="K27" s="83"/>
      <c r="L27" s="83"/>
      <c r="M27" s="319"/>
      <c r="N27" s="319"/>
      <c r="O27" s="83"/>
      <c r="P27" s="83"/>
      <c r="Q27" s="83"/>
      <c r="R27" s="83"/>
      <c r="S27" s="319"/>
      <c r="T27" s="319"/>
      <c r="U27" s="83"/>
      <c r="V27" s="83"/>
      <c r="W27" s="83"/>
      <c r="X27" s="83"/>
    </row>
    <row r="28" spans="1:38" ht="15" customHeight="1">
      <c r="D28" s="323" t="s">
        <v>30</v>
      </c>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row>
    <row r="31" spans="1:38" ht="15" customHeight="1">
      <c r="A31" s="369" t="s">
        <v>4</v>
      </c>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row>
    <row r="34" spans="2:38" ht="15" customHeight="1">
      <c r="C34" s="323" t="s">
        <v>31</v>
      </c>
      <c r="D34" s="323"/>
      <c r="E34" s="323"/>
      <c r="F34" s="323"/>
      <c r="G34" s="323"/>
      <c r="H34" s="323"/>
      <c r="I34" s="323"/>
      <c r="J34" s="323"/>
      <c r="K34" s="323"/>
      <c r="L34" s="323"/>
      <c r="M34" s="323"/>
      <c r="N34" s="323"/>
      <c r="O34" s="323"/>
      <c r="P34" s="323"/>
      <c r="Q34" s="323"/>
      <c r="R34" s="323"/>
      <c r="S34" s="323"/>
    </row>
    <row r="35" spans="2:38" ht="9" customHeight="1">
      <c r="C35" s="323"/>
      <c r="D35" s="323"/>
      <c r="E35" s="323"/>
      <c r="F35" s="323"/>
      <c r="G35" s="323"/>
      <c r="H35" s="323"/>
      <c r="I35" s="323"/>
      <c r="J35" s="323"/>
      <c r="K35" s="323"/>
      <c r="L35" s="323"/>
      <c r="M35" s="323"/>
      <c r="N35" s="323"/>
      <c r="O35" s="323"/>
      <c r="P35" s="323"/>
      <c r="Q35" s="323"/>
      <c r="R35" s="323"/>
      <c r="S35" s="323"/>
    </row>
    <row r="36" spans="2:38" ht="15" customHeight="1">
      <c r="C36" s="323"/>
      <c r="D36" s="323" t="s">
        <v>32</v>
      </c>
      <c r="E36" s="323"/>
      <c r="F36" s="323"/>
      <c r="G36" s="323"/>
      <c r="H36" s="323"/>
      <c r="I36" s="323"/>
      <c r="J36" s="323"/>
      <c r="K36" s="323"/>
      <c r="L36" s="323"/>
      <c r="M36" s="323"/>
      <c r="N36" s="323"/>
      <c r="O36" s="323"/>
      <c r="P36" s="323"/>
      <c r="Q36" s="323"/>
      <c r="R36" s="323"/>
      <c r="S36" s="323"/>
    </row>
    <row r="39" spans="2:38" ht="15" customHeight="1">
      <c r="B39" s="323"/>
      <c r="C39" s="323" t="s">
        <v>33</v>
      </c>
      <c r="D39" s="323"/>
      <c r="E39" s="323"/>
      <c r="F39" s="323"/>
      <c r="G39" s="323"/>
    </row>
    <row r="40" spans="2:38" ht="9" customHeight="1"/>
    <row r="41" spans="2:38" ht="15" customHeight="1">
      <c r="C41" s="4"/>
      <c r="D41" s="370" t="s">
        <v>345</v>
      </c>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4"/>
    </row>
    <row r="42" spans="2:38" ht="15" customHeight="1">
      <c r="C42" s="4"/>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4"/>
    </row>
    <row r="43" spans="2:38" ht="15" customHeight="1">
      <c r="C43" s="4"/>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4"/>
    </row>
    <row r="44" spans="2:38" ht="15" customHeight="1">
      <c r="C44" s="4"/>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4"/>
    </row>
    <row r="45" spans="2:38" ht="15" customHeight="1">
      <c r="AL45" s="83"/>
    </row>
    <row r="46" spans="2:38" ht="15" customHeight="1">
      <c r="C46" s="323" t="s">
        <v>34</v>
      </c>
      <c r="D46" s="323"/>
      <c r="E46" s="323"/>
      <c r="F46" s="323"/>
      <c r="G46" s="323"/>
      <c r="H46" s="323"/>
      <c r="I46" s="323"/>
      <c r="J46" s="323"/>
      <c r="K46" s="323"/>
      <c r="L46" s="323"/>
      <c r="M46" s="323"/>
      <c r="N46" s="323"/>
      <c r="O46" s="323"/>
      <c r="P46" s="323"/>
      <c r="Q46" s="323"/>
      <c r="AL46" s="83"/>
    </row>
    <row r="47" spans="2:38" ht="9" customHeight="1">
      <c r="AL47" s="83"/>
    </row>
    <row r="48" spans="2:38" ht="15" customHeight="1">
      <c r="C48" s="4"/>
      <c r="D48" s="370" t="s">
        <v>346</v>
      </c>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4"/>
    </row>
    <row r="49" spans="3:38" ht="15" customHeight="1">
      <c r="C49" s="4"/>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4"/>
    </row>
    <row r="50" spans="3:38" ht="15" customHeight="1">
      <c r="C50" s="4"/>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4"/>
    </row>
    <row r="51" spans="3:38" ht="15" customHeight="1">
      <c r="C51" s="4"/>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c r="AH51" s="370"/>
      <c r="AI51" s="370"/>
      <c r="AJ51" s="370"/>
      <c r="AK51" s="370"/>
      <c r="AL51" s="4"/>
    </row>
    <row r="53" spans="3:38" ht="15" customHeight="1">
      <c r="C53" s="323" t="s">
        <v>35</v>
      </c>
      <c r="D53" s="323"/>
      <c r="E53" s="323"/>
      <c r="F53" s="323"/>
      <c r="G53" s="323"/>
    </row>
    <row r="54" spans="3:38" ht="9" customHeight="1">
      <c r="AL54" s="83"/>
    </row>
    <row r="55" spans="3:38" ht="15" customHeight="1">
      <c r="C55" s="323" t="s">
        <v>320</v>
      </c>
      <c r="D55" s="284"/>
      <c r="E55" s="284"/>
      <c r="F55" s="284"/>
      <c r="G55" s="284"/>
      <c r="H55" s="284"/>
      <c r="I55" s="284"/>
      <c r="J55" s="284"/>
      <c r="K55" s="284"/>
      <c r="L55" s="284"/>
      <c r="M55" s="323" t="s">
        <v>326</v>
      </c>
      <c r="N55" s="284"/>
      <c r="O55" s="284"/>
      <c r="P55" s="284"/>
      <c r="Q55" s="284"/>
      <c r="R55" s="284"/>
      <c r="S55" s="284"/>
      <c r="T55" s="284"/>
      <c r="U55" s="284"/>
      <c r="V55" s="284"/>
      <c r="W55" s="323" t="s">
        <v>330</v>
      </c>
      <c r="X55" s="284"/>
      <c r="Y55" s="284"/>
      <c r="Z55" s="284"/>
      <c r="AA55" s="284"/>
      <c r="AB55" s="284"/>
      <c r="AC55" s="284"/>
      <c r="AD55" s="284"/>
      <c r="AE55" s="284"/>
      <c r="AF55" s="284"/>
      <c r="AG55" s="284"/>
      <c r="AH55" s="284"/>
      <c r="AI55" s="4"/>
    </row>
    <row r="56" spans="3:38" ht="15" customHeight="1">
      <c r="C56" s="323" t="s">
        <v>321</v>
      </c>
      <c r="D56" s="284"/>
      <c r="E56" s="284"/>
      <c r="F56" s="284"/>
      <c r="G56" s="284"/>
      <c r="H56" s="284"/>
      <c r="I56" s="284"/>
      <c r="J56" s="284"/>
      <c r="K56" s="284"/>
      <c r="L56" s="284"/>
      <c r="M56" s="323" t="s">
        <v>327</v>
      </c>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4"/>
    </row>
    <row r="57" spans="3:38" ht="15" customHeight="1">
      <c r="C57" s="323" t="s">
        <v>324</v>
      </c>
      <c r="D57" s="284"/>
      <c r="E57" s="284"/>
      <c r="F57" s="284"/>
      <c r="G57" s="284"/>
      <c r="H57" s="284"/>
      <c r="I57" s="284"/>
      <c r="J57" s="284"/>
      <c r="K57" s="284"/>
      <c r="L57" s="284"/>
      <c r="M57" s="323" t="s">
        <v>328</v>
      </c>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4"/>
    </row>
    <row r="58" spans="3:38" ht="15" customHeight="1">
      <c r="C58" s="323" t="s">
        <v>325</v>
      </c>
      <c r="D58" s="284"/>
      <c r="E58" s="284"/>
      <c r="F58" s="284"/>
      <c r="G58" s="284"/>
      <c r="H58" s="284"/>
      <c r="I58" s="284"/>
      <c r="J58" s="284"/>
      <c r="K58" s="284"/>
      <c r="L58" s="284"/>
      <c r="M58" s="323" t="s">
        <v>329</v>
      </c>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4"/>
    </row>
  </sheetData>
  <sheetProtection formatCells="0" formatColumns="0" formatRows="0"/>
  <mergeCells count="23">
    <mergeCell ref="A31:AL31"/>
    <mergeCell ref="D41:AK44"/>
    <mergeCell ref="D48:AK51"/>
    <mergeCell ref="U20:V20"/>
    <mergeCell ref="W20:AI20"/>
    <mergeCell ref="F26:H26"/>
    <mergeCell ref="J26:K26"/>
    <mergeCell ref="M26:N26"/>
    <mergeCell ref="Q26:R26"/>
    <mergeCell ref="V26:X26"/>
    <mergeCell ref="U17:V17"/>
    <mergeCell ref="W17:AJ18"/>
    <mergeCell ref="AA4:AD4"/>
    <mergeCell ref="AF4:AG4"/>
    <mergeCell ref="AI4:AJ4"/>
    <mergeCell ref="A7:AK7"/>
    <mergeCell ref="U11:V11"/>
    <mergeCell ref="W11:AJ11"/>
    <mergeCell ref="U13:V13"/>
    <mergeCell ref="W13:AJ13"/>
    <mergeCell ref="T14:V14"/>
    <mergeCell ref="U15:V15"/>
    <mergeCell ref="W15:AJ15"/>
  </mergeCells>
  <phoneticPr fontId="4"/>
  <pageMargins left="0.39370078740157483" right="0.39370078740157483" top="0.59055118110236227" bottom="0.39370078740157483" header="0.39370078740157483" footer="0.51181102362204722"/>
  <pageSetup paperSize="9" scale="83"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7</vt:i4>
      </vt:variant>
    </vt:vector>
  </HeadingPairs>
  <TitlesOfParts>
    <vt:vector size="22" baseType="lpstr">
      <vt:lpstr>区内変更申請書</vt:lpstr>
      <vt:lpstr>区内変更計画書</vt:lpstr>
      <vt:lpstr>算出根拠</vt:lpstr>
      <vt:lpstr>処遇改善加算</vt:lpstr>
      <vt:lpstr>事業計画書</vt:lpstr>
      <vt:lpstr>収支予算書</vt:lpstr>
      <vt:lpstr>6年目以降 対象確認シート</vt:lpstr>
      <vt:lpstr>附則第2条に定める加算内訳書(6年目以降)</vt:lpstr>
      <vt:lpstr>区内変更申請書 【記載例】</vt:lpstr>
      <vt:lpstr>区内変更計画書 【記載例】</vt:lpstr>
      <vt:lpstr>算出根拠 【記載例】</vt:lpstr>
      <vt:lpstr>処遇改善加算 (記載例)</vt:lpstr>
      <vt:lpstr>事業計画書 【記載例】</vt:lpstr>
      <vt:lpstr>収支予算書 【記載例】</vt:lpstr>
      <vt:lpstr>新単価表</vt:lpstr>
      <vt:lpstr>'6年目以降 対象確認シート'!Print_Area</vt:lpstr>
      <vt:lpstr>区内変更計画書!Print_Area</vt:lpstr>
      <vt:lpstr>'区内変更計画書 【記載例】'!Print_Area</vt:lpstr>
      <vt:lpstr>'区内変更申請書 【記載例】'!Print_Area</vt:lpstr>
      <vt:lpstr>算出根拠!Print_Area</vt:lpstr>
      <vt:lpstr>'算出根拠 【記載例】'!Print_Area</vt:lpstr>
      <vt:lpstr>'附則第2条に定める加算内訳書(6年目以降)'!Print_Area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ito020</dc:creator>
  <cp:lastModifiedBy>Hayashi126</cp:lastModifiedBy>
  <cp:lastPrinted>2024-01-30T08:53:49Z</cp:lastPrinted>
  <dcterms:created xsi:type="dcterms:W3CDTF">2018-12-17T06:13:34Z</dcterms:created>
  <dcterms:modified xsi:type="dcterms:W3CDTF">2024-02-22T00:20:57Z</dcterms:modified>
</cp:coreProperties>
</file>