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tagaya.local\files\SEA01044\６年度\認可外保育施設担当\認証保育所\04_補助金\00_補助金様式集（最新・随時更新・ＨＰアップ用）\01_運営費\03_請求\区内\"/>
    </mc:Choice>
  </mc:AlternateContent>
  <bookViews>
    <workbookView xWindow="-120" yWindow="-120" windowWidth="29040" windowHeight="15840"/>
  </bookViews>
  <sheets>
    <sheet name="区内請求書①" sheetId="21" r:id="rId1"/>
    <sheet name="処遇改善加算②" sheetId="15" r:id="rId2"/>
    <sheet name="区内請求書記載例" sheetId="30" r:id="rId3"/>
    <sheet name="処遇改善加算記載例" sheetId="22" r:id="rId4"/>
    <sheet name="単価表" sheetId="9" r:id="rId5"/>
  </sheets>
  <definedNames>
    <definedName name="_xlnm.Print_Area" localSheetId="0">区内請求書①!$A$1:$AI$63</definedName>
    <definedName name="_xlnm.Print_Area" localSheetId="2">区内請求書記載例!$A$1:$AI$67</definedName>
    <definedName name="_xlnm.Print_Area" localSheetId="1">処遇改善加算②!$B$1:$T$26</definedName>
    <definedName name="_xlnm.Print_Area" localSheetId="3">処遇改善加算記載例!$A$1:$S$27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7" i="30" l="1"/>
  <c r="K56" i="30"/>
  <c r="P19" i="15"/>
  <c r="P24" i="15"/>
  <c r="T56" i="21"/>
  <c r="K55" i="21"/>
  <c r="Q52" i="21"/>
  <c r="Q52" i="30" l="1"/>
  <c r="J52" i="30"/>
  <c r="AM51" i="30"/>
  <c r="R50" i="30"/>
  <c r="K50" i="30"/>
  <c r="R49" i="30"/>
  <c r="K49" i="30"/>
  <c r="R45" i="30"/>
  <c r="K45" i="30"/>
  <c r="AP43" i="30"/>
  <c r="AM43" i="30"/>
  <c r="AM42" i="30"/>
  <c r="AM44" i="30" s="1"/>
  <c r="K43" i="30" s="1"/>
  <c r="R42" i="30"/>
  <c r="R56" i="30" s="1"/>
  <c r="T56" i="30" s="1"/>
  <c r="Z56" i="30" s="1"/>
  <c r="K42" i="30"/>
  <c r="R41" i="30"/>
  <c r="K41" i="30"/>
  <c r="K37" i="30"/>
  <c r="T37" i="30" s="1"/>
  <c r="K36" i="30"/>
  <c r="T36" i="30" s="1"/>
  <c r="K35" i="30"/>
  <c r="T35" i="30" s="1"/>
  <c r="K34" i="30"/>
  <c r="T34" i="30" s="1"/>
  <c r="T42" i="30" l="1"/>
  <c r="T41" i="30"/>
  <c r="T45" i="30"/>
  <c r="Y52" i="30"/>
  <c r="T49" i="30"/>
  <c r="T50" i="30"/>
  <c r="X34" i="30"/>
  <c r="R43" i="30"/>
  <c r="T43" i="30" s="1"/>
  <c r="J52" i="21"/>
  <c r="X41" i="30" l="1"/>
  <c r="T25" i="30" s="1"/>
  <c r="X49" i="30"/>
  <c r="P8" i="15"/>
  <c r="AM51" i="21"/>
  <c r="R42" i="21"/>
  <c r="AP43" i="21" l="1"/>
  <c r="R49" i="21" s="1"/>
  <c r="P3" i="15" l="1"/>
  <c r="AP14" i="22" l="1"/>
  <c r="AL14" i="22"/>
  <c r="AH14" i="22"/>
  <c r="AD14" i="22"/>
  <c r="AP13" i="22"/>
  <c r="AL13" i="22"/>
  <c r="AH13" i="22"/>
  <c r="AD13" i="22"/>
  <c r="AP12" i="22"/>
  <c r="AL12" i="22"/>
  <c r="AH12" i="22"/>
  <c r="AD12" i="22"/>
  <c r="Q12" i="22"/>
  <c r="P12" i="22"/>
  <c r="AP11" i="22"/>
  <c r="AL11" i="22"/>
  <c r="AH11" i="22"/>
  <c r="AD11" i="22"/>
  <c r="Q11" i="22"/>
  <c r="P11" i="22"/>
  <c r="AP10" i="22"/>
  <c r="AL10" i="22"/>
  <c r="AH10" i="22"/>
  <c r="AD10" i="22"/>
  <c r="Q10" i="22"/>
  <c r="P10" i="22"/>
  <c r="AP9" i="22"/>
  <c r="AM9" i="22"/>
  <c r="AM10" i="22" s="1"/>
  <c r="AM11" i="22" s="1"/>
  <c r="AM12" i="22" s="1"/>
  <c r="AM13" i="22" s="1"/>
  <c r="AM14" i="22" s="1"/>
  <c r="AL9" i="22"/>
  <c r="AI9" i="22"/>
  <c r="AI10" i="22" s="1"/>
  <c r="AI11" i="22" s="1"/>
  <c r="AI12" i="22" s="1"/>
  <c r="AI13" i="22" s="1"/>
  <c r="AI14" i="22" s="1"/>
  <c r="AH9" i="22"/>
  <c r="AE9" i="22"/>
  <c r="AE10" i="22" s="1"/>
  <c r="AE11" i="22" s="1"/>
  <c r="AE12" i="22" s="1"/>
  <c r="AE13" i="22" s="1"/>
  <c r="AE14" i="22" s="1"/>
  <c r="AD9" i="22"/>
  <c r="AA9" i="22"/>
  <c r="AA10" i="22" s="1"/>
  <c r="AA11" i="22" s="1"/>
  <c r="AA12" i="22" s="1"/>
  <c r="AA13" i="22" s="1"/>
  <c r="AA14" i="22" s="1"/>
  <c r="Q9" i="22"/>
  <c r="P9" i="22"/>
  <c r="AP8" i="22"/>
  <c r="AO8" i="22"/>
  <c r="AO9" i="22" s="1"/>
  <c r="AO10" i="22" s="1"/>
  <c r="AO11" i="22" s="1"/>
  <c r="AO12" i="22" s="1"/>
  <c r="AO13" i="22" s="1"/>
  <c r="AO14" i="22" s="1"/>
  <c r="AL8" i="22"/>
  <c r="AK8" i="22"/>
  <c r="AK9" i="22" s="1"/>
  <c r="AK10" i="22" s="1"/>
  <c r="AK11" i="22" s="1"/>
  <c r="AK12" i="22" s="1"/>
  <c r="AK13" i="22" s="1"/>
  <c r="AK14" i="22" s="1"/>
  <c r="AH8" i="22"/>
  <c r="AG8" i="22"/>
  <c r="AG9" i="22" s="1"/>
  <c r="AG10" i="22" s="1"/>
  <c r="AG11" i="22" s="1"/>
  <c r="AG12" i="22" s="1"/>
  <c r="AG13" i="22" s="1"/>
  <c r="AG14" i="22" s="1"/>
  <c r="AD8" i="22"/>
  <c r="AC8" i="22"/>
  <c r="AC9" i="22" s="1"/>
  <c r="AC10" i="22" s="1"/>
  <c r="AC11" i="22" s="1"/>
  <c r="AC12" i="22" s="1"/>
  <c r="AC13" i="22" s="1"/>
  <c r="AC14" i="22" s="1"/>
  <c r="Q8" i="22"/>
  <c r="Q13" i="22" s="1"/>
  <c r="P8" i="22"/>
  <c r="P13" i="22" s="1"/>
  <c r="AP7" i="22"/>
  <c r="AL7" i="22"/>
  <c r="AH7" i="22"/>
  <c r="AD7" i="22"/>
  <c r="O7" i="22"/>
  <c r="N7" i="22"/>
  <c r="M7" i="22"/>
  <c r="L7" i="22"/>
  <c r="K7" i="22"/>
  <c r="J7" i="22"/>
  <c r="I7" i="22"/>
  <c r="H7" i="22"/>
  <c r="G7" i="22"/>
  <c r="F7" i="22"/>
  <c r="E7" i="22"/>
  <c r="AP6" i="22"/>
  <c r="AL6" i="22"/>
  <c r="AH6" i="22"/>
  <c r="AD6" i="22"/>
  <c r="AP14" i="15"/>
  <c r="AL14" i="15"/>
  <c r="AH14" i="15"/>
  <c r="AD14" i="15"/>
  <c r="AP13" i="15"/>
  <c r="AL13" i="15"/>
  <c r="AH13" i="15"/>
  <c r="AD13" i="15"/>
  <c r="AP12" i="15"/>
  <c r="AL12" i="15"/>
  <c r="AH12" i="15"/>
  <c r="AD12" i="15"/>
  <c r="Q12" i="15"/>
  <c r="P12" i="15"/>
  <c r="AP11" i="15"/>
  <c r="AL11" i="15"/>
  <c r="AH11" i="15"/>
  <c r="AD11" i="15"/>
  <c r="Q11" i="15"/>
  <c r="P11" i="15"/>
  <c r="AP10" i="15"/>
  <c r="AL10" i="15"/>
  <c r="AH10" i="15"/>
  <c r="AD10" i="15"/>
  <c r="Q10" i="15"/>
  <c r="P10" i="15"/>
  <c r="AP9" i="15"/>
  <c r="AM9" i="15"/>
  <c r="AM10" i="15" s="1"/>
  <c r="AM11" i="15" s="1"/>
  <c r="AM12" i="15" s="1"/>
  <c r="AM13" i="15" s="1"/>
  <c r="AM14" i="15" s="1"/>
  <c r="AL9" i="15"/>
  <c r="AI9" i="15"/>
  <c r="AI10" i="15" s="1"/>
  <c r="AI11" i="15" s="1"/>
  <c r="AI12" i="15" s="1"/>
  <c r="AI13" i="15" s="1"/>
  <c r="AI14" i="15" s="1"/>
  <c r="AH9" i="15"/>
  <c r="AE9" i="15"/>
  <c r="AE10" i="15" s="1"/>
  <c r="AE11" i="15" s="1"/>
  <c r="AE12" i="15" s="1"/>
  <c r="AE13" i="15" s="1"/>
  <c r="AE14" i="15" s="1"/>
  <c r="AD9" i="15"/>
  <c r="AC9" i="15"/>
  <c r="AC10" i="15" s="1"/>
  <c r="AC11" i="15" s="1"/>
  <c r="AC12" i="15" s="1"/>
  <c r="AC13" i="15" s="1"/>
  <c r="AC14" i="15" s="1"/>
  <c r="AA9" i="15"/>
  <c r="AA10" i="15" s="1"/>
  <c r="AA11" i="15" s="1"/>
  <c r="AA12" i="15" s="1"/>
  <c r="AA13" i="15" s="1"/>
  <c r="AA14" i="15" s="1"/>
  <c r="Q9" i="15"/>
  <c r="P9" i="15"/>
  <c r="AP8" i="15"/>
  <c r="AO8" i="15"/>
  <c r="AO9" i="15" s="1"/>
  <c r="AO10" i="15" s="1"/>
  <c r="AO11" i="15" s="1"/>
  <c r="AO12" i="15" s="1"/>
  <c r="AO13" i="15" s="1"/>
  <c r="AO14" i="15" s="1"/>
  <c r="AL8" i="15"/>
  <c r="AK8" i="15"/>
  <c r="AK9" i="15" s="1"/>
  <c r="AK10" i="15" s="1"/>
  <c r="AK11" i="15" s="1"/>
  <c r="AK12" i="15" s="1"/>
  <c r="AK13" i="15" s="1"/>
  <c r="AK14" i="15" s="1"/>
  <c r="AH8" i="15"/>
  <c r="AG8" i="15"/>
  <c r="AG9" i="15" s="1"/>
  <c r="AG10" i="15" s="1"/>
  <c r="AG11" i="15" s="1"/>
  <c r="AG12" i="15" s="1"/>
  <c r="AG13" i="15" s="1"/>
  <c r="AG14" i="15" s="1"/>
  <c r="AD8" i="15"/>
  <c r="AC8" i="15"/>
  <c r="Q8" i="15"/>
  <c r="AP7" i="15"/>
  <c r="AL7" i="15"/>
  <c r="AH7" i="15"/>
  <c r="AD7" i="15"/>
  <c r="O7" i="15"/>
  <c r="N7" i="15"/>
  <c r="M7" i="15"/>
  <c r="L7" i="15"/>
  <c r="K7" i="15"/>
  <c r="J7" i="15"/>
  <c r="I7" i="15"/>
  <c r="H7" i="15"/>
  <c r="G7" i="15"/>
  <c r="F7" i="15"/>
  <c r="E7" i="15"/>
  <c r="AP6" i="15"/>
  <c r="AL6" i="15"/>
  <c r="AH6" i="15"/>
  <c r="AD6" i="15"/>
  <c r="Q13" i="15" l="1"/>
  <c r="P7" i="22"/>
  <c r="P18" i="22" s="1"/>
  <c r="P23" i="22" s="1"/>
  <c r="R23" i="22" s="1"/>
  <c r="P13" i="15"/>
  <c r="P7" i="15"/>
  <c r="P18" i="15" s="1"/>
  <c r="P16" i="22"/>
  <c r="P21" i="22" s="1"/>
  <c r="R21" i="22" s="1"/>
  <c r="P17" i="22"/>
  <c r="P22" i="22" s="1"/>
  <c r="R22" i="22" s="1"/>
  <c r="Q7" i="22"/>
  <c r="Q7" i="15"/>
  <c r="P15" i="22" l="1"/>
  <c r="P20" i="22" s="1"/>
  <c r="R20" i="22" s="1"/>
  <c r="P14" i="22"/>
  <c r="P19" i="22" s="1"/>
  <c r="R19" i="22" s="1"/>
  <c r="P17" i="15"/>
  <c r="P16" i="15"/>
  <c r="P21" i="15" s="1"/>
  <c r="R21" i="15" s="1"/>
  <c r="P22" i="15"/>
  <c r="R22" i="15" s="1"/>
  <c r="P23" i="15"/>
  <c r="R23" i="15" s="1"/>
  <c r="P15" i="15"/>
  <c r="P20" i="15" s="1"/>
  <c r="P14" i="15"/>
  <c r="R24" i="22" l="1"/>
  <c r="P24" i="22"/>
  <c r="R20" i="15"/>
  <c r="R19" i="15" l="1"/>
  <c r="R24" i="15" s="1"/>
  <c r="Y52" i="21" s="1"/>
  <c r="K50" i="21"/>
  <c r="K49" i="21"/>
  <c r="K45" i="21"/>
  <c r="K42" i="21"/>
  <c r="K41" i="21"/>
  <c r="K37" i="21"/>
  <c r="K36" i="21"/>
  <c r="K35" i="21"/>
  <c r="K34" i="21"/>
  <c r="R45" i="21" l="1"/>
  <c r="R50" i="21"/>
  <c r="T50" i="21" s="1"/>
  <c r="AM43" i="21"/>
  <c r="AM42" i="21"/>
  <c r="T42" i="21"/>
  <c r="R41" i="21"/>
  <c r="T37" i="21"/>
  <c r="T36" i="21"/>
  <c r="T35" i="21"/>
  <c r="T34" i="21"/>
  <c r="R55" i="21" l="1"/>
  <c r="T55" i="21" s="1"/>
  <c r="Z55" i="21" s="1"/>
  <c r="X34" i="21"/>
  <c r="T49" i="21"/>
  <c r="X49" i="21" s="1"/>
  <c r="AM44" i="21"/>
  <c r="K43" i="21" s="1"/>
  <c r="T41" i="21"/>
  <c r="T45" i="21"/>
  <c r="R43" i="21" l="1"/>
  <c r="T43" i="21" s="1"/>
  <c r="X41" i="21" s="1"/>
  <c r="T25" i="21" s="1"/>
</calcChain>
</file>

<file path=xl/comments1.xml><?xml version="1.0" encoding="utf-8"?>
<comments xmlns="http://schemas.openxmlformats.org/spreadsheetml/2006/main">
  <authors>
    <author>tanaka040</author>
    <author>Matsuhashi101</author>
  </authors>
  <commentList>
    <comment ref="M31" authorId="0" shapeId="0">
      <text>
        <r>
          <rPr>
            <sz val="9"/>
            <color indexed="81"/>
            <rFont val="ＭＳ Ｐゴシック"/>
            <family val="3"/>
            <charset val="128"/>
          </rPr>
          <t xml:space="preserve">定員を入力すると、自動的に基本単価が入力されますので必ず定員数を入れてください。
</t>
        </r>
      </text>
    </comment>
    <comment ref="J48" authorId="1" shapeId="0">
      <text>
        <r>
          <rPr>
            <sz val="9"/>
            <color indexed="81"/>
            <rFont val="MS P ゴシック"/>
            <family val="3"/>
            <charset val="128"/>
          </rPr>
          <t>技能・経験に着目した加算、保育従事職員処遇改善加算を受ける施設は必ず入力して下さい。3歳児加算を受けている場合は配置基準数算出が異なるので注意すること。</t>
        </r>
      </text>
    </comment>
    <comment ref="X49" authorId="1" shapeId="0">
      <text>
        <r>
          <rPr>
            <sz val="9"/>
            <color indexed="81"/>
            <rFont val="MS P ゴシック"/>
            <family val="3"/>
            <charset val="128"/>
          </rPr>
          <t>実施していない園は０円にしてください。</t>
        </r>
      </text>
    </comment>
    <comment ref="P52" authorId="1" shapeId="0">
      <text>
        <r>
          <rPr>
            <b/>
            <sz val="9"/>
            <color indexed="81"/>
            <rFont val="MS P ゴシック"/>
            <family val="3"/>
            <charset val="128"/>
          </rPr>
          <t>Matsuhashi101:</t>
        </r>
        <r>
          <rPr>
            <sz val="9"/>
            <color indexed="81"/>
            <rFont val="MS P ゴシック"/>
            <family val="3"/>
            <charset val="128"/>
          </rPr>
          <t xml:space="preserve">
職員１人あたりの単価11,000円に配置基準職員数に1.3を乗じて、定員に応じた数字をたす。（１人未満の端数は四捨五入）</t>
        </r>
      </text>
    </comment>
    <comment ref="Y52" authorId="1" shapeId="0">
      <text>
        <r>
          <rPr>
            <sz val="9"/>
            <color indexed="81"/>
            <rFont val="MS P ゴシック"/>
            <family val="3"/>
            <charset val="128"/>
          </rPr>
          <t>実施していない園は０円にしてください。</t>
        </r>
      </text>
    </comment>
    <comment ref="K56" authorId="1" shapeId="0">
      <text>
        <r>
          <rPr>
            <sz val="9"/>
            <color indexed="81"/>
            <rFont val="MS P ゴシック"/>
            <family val="3"/>
            <charset val="128"/>
          </rPr>
          <t xml:space="preserve">交付申請時にＡ配置としていても、請求月に状況がかわった場合はＢ兼務やＣ嘱託等に変更して請求してください。
</t>
        </r>
      </text>
    </comment>
  </commentList>
</comments>
</file>

<file path=xl/comments2.xml><?xml version="1.0" encoding="utf-8"?>
<comments xmlns="http://schemas.openxmlformats.org/spreadsheetml/2006/main">
  <authors>
    <author>Matsuhashi101</author>
  </authors>
  <commentList>
    <comment ref="D7" authorId="0" shapeId="0">
      <text>
        <r>
          <rPr>
            <sz val="12"/>
            <color indexed="81"/>
            <rFont val="MS P ゴシック"/>
            <family val="3"/>
            <charset val="128"/>
          </rPr>
          <t>令和５年度定員</t>
        </r>
        <r>
          <rPr>
            <b/>
            <sz val="9"/>
            <color indexed="81"/>
            <rFont val="MS P ゴシック"/>
            <family val="3"/>
            <charset val="128"/>
          </rPr>
          <t xml:space="preserve">
</t>
        </r>
      </text>
    </comment>
    <comment ref="D8" authorId="0" shapeId="0">
      <text>
        <r>
          <rPr>
            <sz val="14"/>
            <color indexed="81"/>
            <rFont val="MS P ゴシック"/>
            <family val="3"/>
            <charset val="128"/>
          </rPr>
          <t>令和５年度受託実績（区外児童含む）</t>
        </r>
      </text>
    </comment>
    <comment ref="P19" authorId="0" shapeId="0">
      <text>
        <r>
          <rPr>
            <sz val="16"/>
            <color indexed="81"/>
            <rFont val="MS P ゴシック"/>
            <family val="3"/>
            <charset val="128"/>
          </rPr>
          <t xml:space="preserve">１か月分の金額です。
</t>
        </r>
      </text>
    </comment>
  </commentList>
</comments>
</file>

<file path=xl/comments3.xml><?xml version="1.0" encoding="utf-8"?>
<comments xmlns="http://schemas.openxmlformats.org/spreadsheetml/2006/main">
  <authors>
    <author>tanaka040</author>
    <author>Matsuhashi101</author>
  </authors>
  <commentList>
    <comment ref="M31" authorId="0" shapeId="0">
      <text>
        <r>
          <rPr>
            <sz val="9"/>
            <color indexed="81"/>
            <rFont val="ＭＳ Ｐゴシック"/>
            <family val="3"/>
            <charset val="128"/>
          </rPr>
          <t xml:space="preserve">定員を入力すると、自動的に基本単価が入力されますので必ず定員数を入れてください。
</t>
        </r>
      </text>
    </comment>
    <comment ref="J48" authorId="1" shapeId="0">
      <text>
        <r>
          <rPr>
            <b/>
            <sz val="9"/>
            <color indexed="81"/>
            <rFont val="MS P ゴシック"/>
            <family val="3"/>
            <charset val="128"/>
          </rPr>
          <t>Matsuhashi101:</t>
        </r>
        <r>
          <rPr>
            <sz val="9"/>
            <color indexed="81"/>
            <rFont val="MS P ゴシック"/>
            <family val="3"/>
            <charset val="128"/>
          </rPr>
          <t xml:space="preserve">
技能・経験に着目した加算、保育従事職員処遇改善加算を受ける施設は必ず入力して下さい。3歳児加算を受けている場合は配置基準数算出が異なるので注意すること。</t>
        </r>
      </text>
    </comment>
    <comment ref="X49" authorId="1" shapeId="0">
      <text>
        <r>
          <rPr>
            <b/>
            <sz val="9"/>
            <color indexed="81"/>
            <rFont val="MS P ゴシック"/>
            <family val="3"/>
            <charset val="128"/>
          </rPr>
          <t>Matsuhashi101:</t>
        </r>
        <r>
          <rPr>
            <sz val="9"/>
            <color indexed="81"/>
            <rFont val="MS P ゴシック"/>
            <family val="3"/>
            <charset val="128"/>
          </rPr>
          <t xml:space="preserve">
実施していない園は０円にしてください。</t>
        </r>
      </text>
    </comment>
    <comment ref="P52" authorId="1" shapeId="0">
      <text>
        <r>
          <rPr>
            <b/>
            <sz val="9"/>
            <color indexed="81"/>
            <rFont val="MS P ゴシック"/>
            <family val="3"/>
            <charset val="128"/>
          </rPr>
          <t>Matsuhashi101:</t>
        </r>
        <r>
          <rPr>
            <sz val="9"/>
            <color indexed="81"/>
            <rFont val="MS P ゴシック"/>
            <family val="3"/>
            <charset val="128"/>
          </rPr>
          <t xml:space="preserve">
職員１人あたりの単価11,000円に配置基準職員数に1.3を乗じて、定員に応じた数字をたす。（１人未満の端数は四捨五入）</t>
        </r>
      </text>
    </comment>
    <comment ref="Y52" authorId="1" shapeId="0">
      <text>
        <r>
          <rPr>
            <b/>
            <sz val="9"/>
            <color indexed="81"/>
            <rFont val="MS P ゴシック"/>
            <family val="3"/>
            <charset val="128"/>
          </rPr>
          <t>Matsuhashi101:</t>
        </r>
        <r>
          <rPr>
            <sz val="9"/>
            <color indexed="81"/>
            <rFont val="MS P ゴシック"/>
            <family val="3"/>
            <charset val="128"/>
          </rPr>
          <t xml:space="preserve">
実施していない園は０円にしてください。</t>
        </r>
      </text>
    </comment>
  </commentList>
</comments>
</file>

<file path=xl/comments4.xml><?xml version="1.0" encoding="utf-8"?>
<comments xmlns="http://schemas.openxmlformats.org/spreadsheetml/2006/main">
  <authors>
    <author>Kimura102</author>
  </authors>
  <commentList>
    <comment ref="V10" authorId="0" shapeId="0">
      <text>
        <r>
          <rPr>
            <b/>
            <sz val="14"/>
            <color indexed="81"/>
            <rFont val="MS P ゴシック"/>
            <family val="3"/>
            <charset val="128"/>
          </rPr>
          <t>ほかの様式もそうですが、印刷すると、文字が切れるところがあるのでご確認ください。</t>
        </r>
      </text>
    </comment>
    <comment ref="X28" authorId="0" shapeId="0">
      <text>
        <r>
          <rPr>
            <b/>
            <sz val="14"/>
            <color indexed="81"/>
            <rFont val="MS P ゴシック"/>
            <family val="3"/>
            <charset val="128"/>
          </rPr>
          <t>黄色セルの金額について、要綱別表第５の金額と異なるものがあるのでご確認ください。</t>
        </r>
      </text>
    </comment>
  </commentList>
</comments>
</file>

<file path=xl/sharedStrings.xml><?xml version="1.0" encoding="utf-8"?>
<sst xmlns="http://schemas.openxmlformats.org/spreadsheetml/2006/main" count="630" uniqueCount="166">
  <si>
    <t>年</t>
    <rPh sb="0" eb="1">
      <t>ネン</t>
    </rPh>
    <phoneticPr fontId="2"/>
  </si>
  <si>
    <t>月</t>
    <rPh sb="0" eb="1">
      <t>ツキ</t>
    </rPh>
    <phoneticPr fontId="2"/>
  </si>
  <si>
    <t>日</t>
    <rPh sb="0" eb="1">
      <t>ニチ</t>
    </rPh>
    <phoneticPr fontId="2"/>
  </si>
  <si>
    <t>世田谷区長　　あて</t>
    <rPh sb="0" eb="3">
      <t>セタガヤ</t>
    </rPh>
    <rPh sb="3" eb="5">
      <t>クチョウ</t>
    </rPh>
    <phoneticPr fontId="2"/>
  </si>
  <si>
    <t>円</t>
  </si>
  <si>
    <t>円</t>
    <rPh sb="0" eb="1">
      <t>エン</t>
    </rPh>
    <phoneticPr fontId="2"/>
  </si>
  <si>
    <t>算出基礎</t>
  </si>
  <si>
    <t>（基本額）</t>
  </si>
  <si>
    <t>０歳児</t>
    <rPh sb="1" eb="3">
      <t>サイジ</t>
    </rPh>
    <phoneticPr fontId="2"/>
  </si>
  <si>
    <t>１～２歳児</t>
    <rPh sb="3" eb="4">
      <t>サイ</t>
    </rPh>
    <rPh sb="4" eb="5">
      <t>ジ</t>
    </rPh>
    <phoneticPr fontId="2"/>
  </si>
  <si>
    <t>３歳児</t>
    <rPh sb="1" eb="3">
      <t>サイジ</t>
    </rPh>
    <phoneticPr fontId="2"/>
  </si>
  <si>
    <t>４歳児以上</t>
    <rPh sb="1" eb="2">
      <t>サイ</t>
    </rPh>
    <rPh sb="2" eb="3">
      <t>ジ</t>
    </rPh>
    <rPh sb="3" eb="5">
      <t>イジョウ</t>
    </rPh>
    <phoneticPr fontId="2"/>
  </si>
  <si>
    <t>月</t>
  </si>
  <si>
    <t>人</t>
    <rPh sb="0" eb="1">
      <t>ニン</t>
    </rPh>
    <phoneticPr fontId="2"/>
  </si>
  <si>
    <t>項目　</t>
    <rPh sb="0" eb="2">
      <t>コウモク</t>
    </rPh>
    <phoneticPr fontId="2"/>
  </si>
  <si>
    <t>基本単価</t>
    <rPh sb="0" eb="2">
      <t>キホン</t>
    </rPh>
    <rPh sb="2" eb="4">
      <t>タンカ</t>
    </rPh>
    <phoneticPr fontId="2"/>
  </si>
  <si>
    <t>申　請　額</t>
    <rPh sb="0" eb="1">
      <t>サル</t>
    </rPh>
    <rPh sb="2" eb="3">
      <t>ショウ</t>
    </rPh>
    <rPh sb="4" eb="5">
      <t>ガク</t>
    </rPh>
    <phoneticPr fontId="2"/>
  </si>
  <si>
    <t>金　額</t>
    <rPh sb="0" eb="1">
      <t>キン</t>
    </rPh>
    <rPh sb="2" eb="3">
      <t>ガク</t>
    </rPh>
    <phoneticPr fontId="2"/>
  </si>
  <si>
    <t>人　数</t>
    <rPh sb="0" eb="1">
      <t>ヒト</t>
    </rPh>
    <rPh sb="2" eb="3">
      <t>カズ</t>
    </rPh>
    <phoneticPr fontId="2"/>
  </si>
  <si>
    <t>月　数</t>
    <rPh sb="0" eb="1">
      <t>ツキ</t>
    </rPh>
    <rPh sb="2" eb="3">
      <t>カズ</t>
    </rPh>
    <phoneticPr fontId="2"/>
  </si>
  <si>
    <t>（加算額）</t>
    <rPh sb="1" eb="3">
      <t>カサン</t>
    </rPh>
    <phoneticPr fontId="2"/>
  </si>
  <si>
    <t>加算単価</t>
    <rPh sb="0" eb="2">
      <t>カサン</t>
    </rPh>
    <rPh sb="2" eb="4">
      <t>タンカ</t>
    </rPh>
    <phoneticPr fontId="2"/>
  </si>
  <si>
    <t>　区分</t>
    <rPh sb="1" eb="3">
      <t>クブン</t>
    </rPh>
    <phoneticPr fontId="2"/>
  </si>
  <si>
    <t>児童一人当たりの補助単価（月額）</t>
    <rPh sb="0" eb="2">
      <t>ジドウ</t>
    </rPh>
    <rPh sb="2" eb="4">
      <t>ヒトリ</t>
    </rPh>
    <rPh sb="4" eb="5">
      <t>ア</t>
    </rPh>
    <rPh sb="8" eb="10">
      <t>ホジョ</t>
    </rPh>
    <rPh sb="10" eb="12">
      <t>タンカ</t>
    </rPh>
    <rPh sb="13" eb="15">
      <t>ゲツガク</t>
    </rPh>
    <phoneticPr fontId="2"/>
  </si>
  <si>
    <t>（２）契約書の写し</t>
    <phoneticPr fontId="2"/>
  </si>
  <si>
    <t>（３）家庭状況申立書（区内に存する認証保育所Ｂ型の場合）</t>
    <rPh sb="11" eb="13">
      <t>クナイ</t>
    </rPh>
    <rPh sb="14" eb="15">
      <t>ソン</t>
    </rPh>
    <rPh sb="17" eb="19">
      <t>ニンショウ</t>
    </rPh>
    <phoneticPr fontId="2"/>
  </si>
  <si>
    <t>冷暖房費
（４月～３月まで）</t>
    <rPh sb="0" eb="3">
      <t>レイダンボウ</t>
    </rPh>
    <rPh sb="3" eb="4">
      <t>ヒ</t>
    </rPh>
    <rPh sb="7" eb="8">
      <t>ガツ</t>
    </rPh>
    <rPh sb="10" eb="11">
      <t>ガツ</t>
    </rPh>
    <phoneticPr fontId="2"/>
  </si>
  <si>
    <t>※減価償却費加算又は賃借料加算の当てはまる方に○をつけてください。</t>
    <rPh sb="1" eb="3">
      <t>ゲンカ</t>
    </rPh>
    <rPh sb="3" eb="5">
      <t>ショウキャク</t>
    </rPh>
    <rPh sb="5" eb="6">
      <t>ヒ</t>
    </rPh>
    <rPh sb="6" eb="8">
      <t>カサン</t>
    </rPh>
    <rPh sb="8" eb="9">
      <t>マタ</t>
    </rPh>
    <rPh sb="10" eb="12">
      <t>チンシャク</t>
    </rPh>
    <rPh sb="12" eb="13">
      <t>リョウ</t>
    </rPh>
    <rPh sb="13" eb="15">
      <t>カサン</t>
    </rPh>
    <rPh sb="16" eb="17">
      <t>ア</t>
    </rPh>
    <rPh sb="21" eb="22">
      <t>ホウ</t>
    </rPh>
    <phoneticPr fontId="2"/>
  </si>
  <si>
    <t>減価償却費加算</t>
    <rPh sb="0" eb="2">
      <t>ゲンカ</t>
    </rPh>
    <rPh sb="2" eb="4">
      <t>ショウキャク</t>
    </rPh>
    <rPh sb="4" eb="5">
      <t>ヒ</t>
    </rPh>
    <rPh sb="5" eb="7">
      <t>カサン</t>
    </rPh>
    <phoneticPr fontId="2"/>
  </si>
  <si>
    <t>賃借料加算</t>
    <rPh sb="0" eb="2">
      <t>チンシャク</t>
    </rPh>
    <rPh sb="2" eb="3">
      <t>リョウ</t>
    </rPh>
    <rPh sb="3" eb="5">
      <t>カサン</t>
    </rPh>
    <phoneticPr fontId="2"/>
  </si>
  <si>
    <t>定員</t>
    <rPh sb="0" eb="2">
      <t>テイイン</t>
    </rPh>
    <phoneticPr fontId="2"/>
  </si>
  <si>
    <t>0歳児</t>
    <rPh sb="1" eb="3">
      <t>サイジ</t>
    </rPh>
    <phoneticPr fontId="2"/>
  </si>
  <si>
    <t>1～2歳児</t>
    <rPh sb="3" eb="5">
      <t>サイジ</t>
    </rPh>
    <phoneticPr fontId="2"/>
  </si>
  <si>
    <t>3歳児</t>
    <rPh sb="1" eb="3">
      <t>サイジ</t>
    </rPh>
    <phoneticPr fontId="2"/>
  </si>
  <si>
    <t>4歳児以上</t>
    <rPh sb="1" eb="3">
      <t>サイジ</t>
    </rPh>
    <rPh sb="3" eb="5">
      <t>イジョウ</t>
    </rPh>
    <phoneticPr fontId="2"/>
  </si>
  <si>
    <t>単価</t>
    <rPh sb="0" eb="2">
      <t>タンカ</t>
    </rPh>
    <phoneticPr fontId="2"/>
  </si>
  <si>
    <t>技能・経験着目第3職層</t>
    <rPh sb="0" eb="2">
      <t>ギノウ</t>
    </rPh>
    <rPh sb="3" eb="5">
      <t>ケイケン</t>
    </rPh>
    <rPh sb="5" eb="7">
      <t>チャクモク</t>
    </rPh>
    <rPh sb="7" eb="8">
      <t>ダイ</t>
    </rPh>
    <rPh sb="9" eb="10">
      <t>ショク</t>
    </rPh>
    <rPh sb="10" eb="11">
      <t>ソウ</t>
    </rPh>
    <phoneticPr fontId="2"/>
  </si>
  <si>
    <t>技能・経験着目第4職層</t>
    <rPh sb="0" eb="2">
      <t>ギノウ</t>
    </rPh>
    <rPh sb="3" eb="5">
      <t>ケイケン</t>
    </rPh>
    <rPh sb="5" eb="7">
      <t>チャクモク</t>
    </rPh>
    <rPh sb="7" eb="8">
      <t>ダイ</t>
    </rPh>
    <rPh sb="9" eb="10">
      <t>ショク</t>
    </rPh>
    <rPh sb="10" eb="11">
      <t>ソウ</t>
    </rPh>
    <phoneticPr fontId="2"/>
  </si>
  <si>
    <t>記</t>
    <rPh sb="0" eb="1">
      <t>キ</t>
    </rPh>
    <phoneticPr fontId="2"/>
  </si>
  <si>
    <t>円</t>
    <rPh sb="0" eb="1">
      <t>エン</t>
    </rPh>
    <phoneticPr fontId="2"/>
  </si>
  <si>
    <t>３歳児配置改善加算</t>
    <rPh sb="1" eb="3">
      <t>サイジ</t>
    </rPh>
    <rPh sb="3" eb="5">
      <t>ハイチ</t>
    </rPh>
    <rPh sb="5" eb="7">
      <t>カイゼン</t>
    </rPh>
    <rPh sb="7" eb="9">
      <t>カサン</t>
    </rPh>
    <phoneticPr fontId="2"/>
  </si>
  <si>
    <t>世田谷区認証保育所運営費補助金交付請求書</t>
    <rPh sb="17" eb="20">
      <t>セイキュウショ</t>
    </rPh>
    <phoneticPr fontId="2"/>
  </si>
  <si>
    <t>第４号様式（第８条関係）</t>
    <rPh sb="0" eb="1">
      <t>ダイ</t>
    </rPh>
    <rPh sb="2" eb="3">
      <t>ゴウ</t>
    </rPh>
    <rPh sb="3" eb="5">
      <t>ヨウシキ</t>
    </rPh>
    <rPh sb="6" eb="7">
      <t>ダイ</t>
    </rPh>
    <rPh sb="8" eb="9">
      <t>ジョウ</t>
    </rPh>
    <rPh sb="9" eb="11">
      <t>カンケイ</t>
    </rPh>
    <phoneticPr fontId="2"/>
  </si>
  <si>
    <t xml:space="preserve">         
    </t>
    <phoneticPr fontId="2"/>
  </si>
  <si>
    <t>年</t>
    <rPh sb="0" eb="1">
      <t>ネン</t>
    </rPh>
    <phoneticPr fontId="2"/>
  </si>
  <si>
    <t>月</t>
    <rPh sb="0" eb="1">
      <t>ガツ</t>
    </rPh>
    <phoneticPr fontId="2"/>
  </si>
  <si>
    <t>日付</t>
    <rPh sb="0" eb="2">
      <t>ヒヅケ</t>
    </rPh>
    <phoneticPr fontId="2"/>
  </si>
  <si>
    <t>令和</t>
    <rPh sb="0" eb="1">
      <t>レイ</t>
    </rPh>
    <rPh sb="1" eb="2">
      <t>ワ</t>
    </rPh>
    <phoneticPr fontId="2"/>
  </si>
  <si>
    <t>～</t>
    <phoneticPr fontId="2"/>
  </si>
  <si>
    <t>３歳児配置加算</t>
    <rPh sb="1" eb="3">
      <t>サイジ</t>
    </rPh>
    <rPh sb="3" eb="5">
      <t>ハイチ</t>
    </rPh>
    <rPh sb="5" eb="7">
      <t>カサン</t>
    </rPh>
    <phoneticPr fontId="19"/>
  </si>
  <si>
    <t>技能経験加算</t>
    <rPh sb="0" eb="2">
      <t>ギノウ</t>
    </rPh>
    <rPh sb="2" eb="4">
      <t>ケイケン</t>
    </rPh>
    <rPh sb="4" eb="6">
      <t>カサン</t>
    </rPh>
    <phoneticPr fontId="19"/>
  </si>
  <si>
    <t>第3職層</t>
    <rPh sb="0" eb="1">
      <t>ダイ</t>
    </rPh>
    <rPh sb="2" eb="3">
      <t>ショク</t>
    </rPh>
    <rPh sb="3" eb="4">
      <t>ソウ</t>
    </rPh>
    <phoneticPr fontId="19"/>
  </si>
  <si>
    <t>第4職層</t>
    <rPh sb="0" eb="1">
      <t>ダイ</t>
    </rPh>
    <rPh sb="2" eb="3">
      <t>ショク</t>
    </rPh>
    <rPh sb="3" eb="4">
      <t>ソウ</t>
    </rPh>
    <phoneticPr fontId="19"/>
  </si>
  <si>
    <t>添付書類</t>
    <phoneticPr fontId="2"/>
  </si>
  <si>
    <t>対象児童数(区外児含む)</t>
    <rPh sb="0" eb="2">
      <t>タイショウ</t>
    </rPh>
    <rPh sb="2" eb="4">
      <t>ジドウ</t>
    </rPh>
    <rPh sb="4" eb="5">
      <t>スウ</t>
    </rPh>
    <rPh sb="6" eb="8">
      <t>クガイ</t>
    </rPh>
    <rPh sb="8" eb="9">
      <t>ジ</t>
    </rPh>
    <rPh sb="9" eb="10">
      <t>フク</t>
    </rPh>
    <phoneticPr fontId="2"/>
  </si>
  <si>
    <t>１歳児</t>
    <rPh sb="1" eb="3">
      <t>サイジ</t>
    </rPh>
    <phoneticPr fontId="2"/>
  </si>
  <si>
    <t>円</t>
    <phoneticPr fontId="2"/>
  </si>
  <si>
    <t>１歳児受入促進事業</t>
    <rPh sb="1" eb="9">
      <t>サイジウケイレソクシンジギョウ</t>
    </rPh>
    <phoneticPr fontId="2"/>
  </si>
  <si>
    <t>冷暖房費</t>
    <rPh sb="0" eb="4">
      <t>レイダンボウヒ</t>
    </rPh>
    <phoneticPr fontId="2"/>
  </si>
  <si>
    <t>１歳児受入促進</t>
    <rPh sb="1" eb="3">
      <t>サイジ</t>
    </rPh>
    <rPh sb="3" eb="5">
      <t>ウケイレ</t>
    </rPh>
    <rPh sb="5" eb="7">
      <t>ソクシン</t>
    </rPh>
    <phoneticPr fontId="2"/>
  </si>
  <si>
    <t xml:space="preserve">                                      </t>
    <phoneticPr fontId="2"/>
  </si>
  <si>
    <t xml:space="preserve"> 月分運営費 </t>
  </si>
  <si>
    <t>３歳児</t>
    <rPh sb="1" eb="2">
      <t>サイ</t>
    </rPh>
    <rPh sb="2" eb="3">
      <t>ジ</t>
    </rPh>
    <phoneticPr fontId="2"/>
  </si>
  <si>
    <t>加算額算定職員数</t>
    <rPh sb="0" eb="3">
      <t>カサンガク</t>
    </rPh>
    <rPh sb="3" eb="5">
      <t>サンテイ</t>
    </rPh>
    <rPh sb="5" eb="7">
      <t>ショクイン</t>
    </rPh>
    <rPh sb="7" eb="8">
      <t>スウ</t>
    </rPh>
    <phoneticPr fontId="2"/>
  </si>
  <si>
    <t>別紙1-2（認可保育所）</t>
    <rPh sb="0" eb="2">
      <t>ベッシ</t>
    </rPh>
    <rPh sb="6" eb="8">
      <t>ニンカ</t>
    </rPh>
    <rPh sb="8" eb="10">
      <t>ホイク</t>
    </rPh>
    <rPh sb="10" eb="11">
      <t>ショ</t>
    </rPh>
    <phoneticPr fontId="24"/>
  </si>
  <si>
    <t>施設名</t>
    <rPh sb="0" eb="2">
      <t>シセツ</t>
    </rPh>
    <rPh sb="2" eb="3">
      <t>メイ</t>
    </rPh>
    <phoneticPr fontId="2"/>
  </si>
  <si>
    <t>各月算定</t>
    <rPh sb="0" eb="2">
      <t>カクツキ</t>
    </rPh>
    <rPh sb="2" eb="4">
      <t>サンテイ</t>
    </rPh>
    <phoneticPr fontId="24"/>
  </si>
  <si>
    <t>金額計(円）</t>
    <rPh sb="0" eb="2">
      <t>キンガク</t>
    </rPh>
    <rPh sb="2" eb="3">
      <t>ケイ</t>
    </rPh>
    <rPh sb="4" eb="5">
      <t>エン</t>
    </rPh>
    <phoneticPr fontId="24"/>
  </si>
  <si>
    <t>定員区分</t>
    <rPh sb="0" eb="2">
      <t>テイイン</t>
    </rPh>
    <rPh sb="2" eb="4">
      <t>クブン</t>
    </rPh>
    <phoneticPr fontId="2"/>
  </si>
  <si>
    <t>年齢区分</t>
    <rPh sb="0" eb="2">
      <t>ネンレイ</t>
    </rPh>
    <rPh sb="2" eb="4">
      <t>クブン</t>
    </rPh>
    <phoneticPr fontId="2"/>
  </si>
  <si>
    <t>単価(円）</t>
    <rPh sb="0" eb="2">
      <t>タンカ</t>
    </rPh>
    <rPh sb="3" eb="4">
      <t>エン</t>
    </rPh>
    <phoneticPr fontId="38"/>
  </si>
  <si>
    <t>４歳以上</t>
    <rPh sb="1" eb="2">
      <t>サイ</t>
    </rPh>
    <rPh sb="2" eb="4">
      <t>イジョウ</t>
    </rPh>
    <phoneticPr fontId="2"/>
  </si>
  <si>
    <t>３歳</t>
    <rPh sb="1" eb="2">
      <t>サイ</t>
    </rPh>
    <phoneticPr fontId="2"/>
  </si>
  <si>
    <t>１歳、２歳</t>
    <rPh sb="1" eb="2">
      <t>サイ</t>
    </rPh>
    <rPh sb="4" eb="5">
      <t>サイ</t>
    </rPh>
    <phoneticPr fontId="2"/>
  </si>
  <si>
    <t>０歳</t>
    <rPh sb="1" eb="2">
      <t>サイ</t>
    </rPh>
    <phoneticPr fontId="2"/>
  </si>
  <si>
    <t>４月</t>
    <rPh sb="1" eb="2">
      <t>ガツ</t>
    </rPh>
    <phoneticPr fontId="24"/>
  </si>
  <si>
    <t>５月</t>
  </si>
  <si>
    <t>６月</t>
  </si>
  <si>
    <t>７月</t>
    <phoneticPr fontId="2"/>
  </si>
  <si>
    <t>８月</t>
    <phoneticPr fontId="2"/>
  </si>
  <si>
    <t>９月</t>
  </si>
  <si>
    <t>１０月</t>
  </si>
  <si>
    <t>１１月</t>
  </si>
  <si>
    <t>１２月</t>
  </si>
  <si>
    <t>１月</t>
  </si>
  <si>
    <t>２月</t>
  </si>
  <si>
    <t>３月</t>
  </si>
  <si>
    <t>平均利用児童数</t>
    <rPh sb="0" eb="2">
      <t>ヘイキン</t>
    </rPh>
    <rPh sb="2" eb="4">
      <t>リヨウ</t>
    </rPh>
    <rPh sb="4" eb="6">
      <t>ジドウ</t>
    </rPh>
    <rPh sb="6" eb="7">
      <t>スウ</t>
    </rPh>
    <phoneticPr fontId="40"/>
  </si>
  <si>
    <t>計</t>
    <rPh sb="0" eb="1">
      <t>ケイ</t>
    </rPh>
    <phoneticPr fontId="2"/>
  </si>
  <si>
    <t>　40人</t>
    <rPh sb="3" eb="4">
      <t>ニン</t>
    </rPh>
    <phoneticPr fontId="2"/>
  </si>
  <si>
    <t>４歳以上児</t>
    <rPh sb="1" eb="2">
      <t>サイ</t>
    </rPh>
    <rPh sb="2" eb="4">
      <t>イジョウ</t>
    </rPh>
    <rPh sb="4" eb="5">
      <t>ジ</t>
    </rPh>
    <phoneticPr fontId="2"/>
  </si>
  <si>
    <t>利用定員数(人）</t>
    <rPh sb="0" eb="2">
      <t>リヨウ</t>
    </rPh>
    <rPh sb="2" eb="4">
      <t>テイイン</t>
    </rPh>
    <rPh sb="4" eb="5">
      <t>スウ</t>
    </rPh>
    <rPh sb="6" eb="7">
      <t>ニン</t>
    </rPh>
    <phoneticPr fontId="2"/>
  </si>
  <si>
    <t>各月初日在籍児童数(人）(a)</t>
    <rPh sb="0" eb="1">
      <t>カク</t>
    </rPh>
    <rPh sb="1" eb="2">
      <t>ツキ</t>
    </rPh>
    <rPh sb="2" eb="4">
      <t>ショニチ</t>
    </rPh>
    <rPh sb="4" eb="6">
      <t>ザイセキ</t>
    </rPh>
    <rPh sb="6" eb="8">
      <t>ジドウ</t>
    </rPh>
    <rPh sb="8" eb="9">
      <t>スウ</t>
    </rPh>
    <rPh sb="10" eb="11">
      <t>ニン</t>
    </rPh>
    <phoneticPr fontId="2"/>
  </si>
  <si>
    <t>４歳以上児</t>
    <rPh sb="1" eb="4">
      <t>サイイジョウ</t>
    </rPh>
    <rPh sb="4" eb="5">
      <t>ジ</t>
    </rPh>
    <phoneticPr fontId="2"/>
  </si>
  <si>
    <t>１、２歳児</t>
    <rPh sb="3" eb="5">
      <t>サイジ</t>
    </rPh>
    <phoneticPr fontId="2"/>
  </si>
  <si>
    <t>乳児</t>
    <rPh sb="0" eb="2">
      <t>ニュウジ</t>
    </rPh>
    <phoneticPr fontId="2"/>
  </si>
  <si>
    <t>２歳児</t>
    <rPh sb="1" eb="3">
      <t>サイジ</t>
    </rPh>
    <phoneticPr fontId="2"/>
  </si>
  <si>
    <t>　41人
　　から
　50人
　　まで</t>
    <rPh sb="3" eb="4">
      <t>ニン</t>
    </rPh>
    <rPh sb="13" eb="14">
      <t>ニン</t>
    </rPh>
    <phoneticPr fontId="2"/>
  </si>
  <si>
    <t xml:space="preserve">乳児  </t>
    <rPh sb="0" eb="2">
      <t>ニュウジ</t>
    </rPh>
    <phoneticPr fontId="2"/>
  </si>
  <si>
    <t xml:space="preserve">補助基準額(円）(b)  </t>
    <rPh sb="0" eb="5">
      <t>ホジョキジュンガク</t>
    </rPh>
    <rPh sb="6" eb="7">
      <t>エン</t>
    </rPh>
    <phoneticPr fontId="2"/>
  </si>
  <si>
    <t>　51人
　　から
　60人
　　まで</t>
    <rPh sb="3" eb="4">
      <t>ニン</t>
    </rPh>
    <rPh sb="13" eb="14">
      <t>ニン</t>
    </rPh>
    <phoneticPr fontId="2"/>
  </si>
  <si>
    <t>３歳児　</t>
    <rPh sb="1" eb="2">
      <t>サイ</t>
    </rPh>
    <rPh sb="2" eb="3">
      <t>ジ</t>
    </rPh>
    <phoneticPr fontId="2"/>
  </si>
  <si>
    <t>２歳児　</t>
    <rPh sb="1" eb="2">
      <t>サイ</t>
    </rPh>
    <rPh sb="2" eb="3">
      <t>ジ</t>
    </rPh>
    <phoneticPr fontId="2"/>
  </si>
  <si>
    <t xml:space="preserve">乳児 </t>
    <rPh sb="0" eb="2">
      <t>ニュウジ</t>
    </rPh>
    <phoneticPr fontId="2"/>
  </si>
  <si>
    <t>　61人
　　から
　70人
　　まで</t>
    <rPh sb="3" eb="4">
      <t>ニン</t>
    </rPh>
    <rPh sb="13" eb="14">
      <t>ニン</t>
    </rPh>
    <phoneticPr fontId="2"/>
  </si>
  <si>
    <t>計算結果(円）(c=a×ｂ×月数）</t>
    <rPh sb="0" eb="2">
      <t>ケイサン</t>
    </rPh>
    <rPh sb="2" eb="4">
      <t>ケッカ</t>
    </rPh>
    <rPh sb="5" eb="6">
      <t>エン</t>
    </rPh>
    <rPh sb="14" eb="16">
      <t>ツキスウ</t>
    </rPh>
    <rPh sb="16" eb="17">
      <t>トウゲツ</t>
    </rPh>
    <phoneticPr fontId="2"/>
  </si>
  <si>
    <t>　71人
　　から
　80人
　　まで</t>
    <rPh sb="3" eb="4">
      <t>ニン</t>
    </rPh>
    <rPh sb="13" eb="14">
      <t>ニン</t>
    </rPh>
    <phoneticPr fontId="2"/>
  </si>
  <si>
    <t>合計（円）</t>
    <rPh sb="0" eb="2">
      <t>ゴウケイ</t>
    </rPh>
    <rPh sb="3" eb="4">
      <t>エン</t>
    </rPh>
    <phoneticPr fontId="2"/>
  </si>
  <si>
    <t>　81人
　　から
　90人
　　まで</t>
    <rPh sb="3" eb="4">
      <t>ニン</t>
    </rPh>
    <rPh sb="13" eb="14">
      <t>ニン</t>
    </rPh>
    <phoneticPr fontId="2"/>
  </si>
  <si>
    <t>　91人
　　から
　100人
　　まで</t>
    <rPh sb="3" eb="4">
      <t>ニン</t>
    </rPh>
    <rPh sb="14" eb="15">
      <t>ニン</t>
    </rPh>
    <phoneticPr fontId="2"/>
  </si>
  <si>
    <t>　101人
　　から
　110人
　　まで</t>
    <rPh sb="4" eb="5">
      <t>ニン</t>
    </rPh>
    <rPh sb="15" eb="16">
      <t>ニン</t>
    </rPh>
    <phoneticPr fontId="2"/>
  </si>
  <si>
    <t>　111人
　　から
　120人
　　まで</t>
    <rPh sb="4" eb="5">
      <t>ニン</t>
    </rPh>
    <rPh sb="15" eb="16">
      <t>ニン</t>
    </rPh>
    <phoneticPr fontId="2"/>
  </si>
  <si>
    <t>平均受託児童数</t>
    <rPh sb="0" eb="2">
      <t>ヘイキン</t>
    </rPh>
    <rPh sb="2" eb="4">
      <t>ジュタク</t>
    </rPh>
    <rPh sb="4" eb="6">
      <t>ジドウ</t>
    </rPh>
    <rPh sb="6" eb="7">
      <t>スウ</t>
    </rPh>
    <phoneticPr fontId="40"/>
  </si>
  <si>
    <t>処遇改善</t>
    <rPh sb="0" eb="2">
      <t>ショグウ</t>
    </rPh>
    <rPh sb="2" eb="4">
      <t>カイゼン</t>
    </rPh>
    <phoneticPr fontId="2"/>
  </si>
  <si>
    <t>給食費</t>
    <rPh sb="0" eb="2">
      <t>キュウショク</t>
    </rPh>
    <rPh sb="2" eb="3">
      <t>ヒ</t>
    </rPh>
    <phoneticPr fontId="2"/>
  </si>
  <si>
    <t>区外児</t>
    <rPh sb="0" eb="2">
      <t>クガイ</t>
    </rPh>
    <rPh sb="2" eb="3">
      <t>ジ</t>
    </rPh>
    <phoneticPr fontId="2"/>
  </si>
  <si>
    <t>（１）月初日現在児童名簿、職員名簿</t>
    <rPh sb="13" eb="15">
      <t>ショクイン</t>
    </rPh>
    <rPh sb="15" eb="17">
      <t>メイボ</t>
    </rPh>
    <phoneticPr fontId="2"/>
  </si>
  <si>
    <t>光熱費</t>
    <rPh sb="0" eb="2">
      <t>コウネツ</t>
    </rPh>
    <rPh sb="2" eb="3">
      <t>ヒ</t>
    </rPh>
    <phoneticPr fontId="2"/>
  </si>
  <si>
    <t>月初在籍児童分（区内児＋区外児）</t>
    <rPh sb="0" eb="2">
      <t>ゲッショ</t>
    </rPh>
    <rPh sb="2" eb="4">
      <t>ザイセキ</t>
    </rPh>
    <rPh sb="4" eb="6">
      <t>ジドウ</t>
    </rPh>
    <rPh sb="6" eb="7">
      <t>ブン</t>
    </rPh>
    <rPh sb="8" eb="10">
      <t>クナイ</t>
    </rPh>
    <rPh sb="10" eb="11">
      <t>ジ</t>
    </rPh>
    <rPh sb="12" eb="14">
      <t>クガイ</t>
    </rPh>
    <rPh sb="14" eb="15">
      <t>ジ</t>
    </rPh>
    <phoneticPr fontId="2"/>
  </si>
  <si>
    <t>保育従事職員等処遇改善事業加算算出根拠</t>
    <rPh sb="0" eb="2">
      <t>ホイク</t>
    </rPh>
    <rPh sb="2" eb="4">
      <t>ジュウジ</t>
    </rPh>
    <rPh sb="4" eb="6">
      <t>ショクイン</t>
    </rPh>
    <rPh sb="6" eb="7">
      <t>トウ</t>
    </rPh>
    <rPh sb="7" eb="9">
      <t>ショグウ</t>
    </rPh>
    <rPh sb="9" eb="11">
      <t>カイゼン</t>
    </rPh>
    <rPh sb="11" eb="13">
      <t>ジギョウ</t>
    </rPh>
    <rPh sb="13" eb="15">
      <t>カサン</t>
    </rPh>
    <rPh sb="15" eb="17">
      <t>サンシュツ</t>
    </rPh>
    <rPh sb="17" eb="19">
      <t>コンキョ</t>
    </rPh>
    <phoneticPr fontId="2"/>
  </si>
  <si>
    <t>１　処遇改善事業加算の算定</t>
    <rPh sb="2" eb="4">
      <t>ショグウ</t>
    </rPh>
    <rPh sb="4" eb="6">
      <t>カイゼン</t>
    </rPh>
    <rPh sb="6" eb="8">
      <t>ジギョウ</t>
    </rPh>
    <rPh sb="8" eb="10">
      <t>カサン</t>
    </rPh>
    <rPh sb="11" eb="13">
      <t>サンテイ</t>
    </rPh>
    <phoneticPr fontId="2"/>
  </si>
  <si>
    <t>（４）保育従事職員等処遇改善事業加算算出根拠</t>
    <phoneticPr fontId="2"/>
  </si>
  <si>
    <t>事業者名称</t>
    <rPh sb="0" eb="3">
      <t>ジギョウシャ</t>
    </rPh>
    <rPh sb="3" eb="5">
      <t>メイショウ</t>
    </rPh>
    <phoneticPr fontId="2"/>
  </si>
  <si>
    <t>所在地</t>
    <rPh sb="0" eb="3">
      <t>ショザイチ</t>
    </rPh>
    <phoneticPr fontId="2"/>
  </si>
  <si>
    <t xml:space="preserve">施設名称 </t>
  </si>
  <si>
    <t>施設所在地</t>
    <rPh sb="0" eb="2">
      <t>シセツ</t>
    </rPh>
    <rPh sb="2" eb="5">
      <t>ショザイチ</t>
    </rPh>
    <phoneticPr fontId="2"/>
  </si>
  <si>
    <t>代表者職・氏名</t>
    <rPh sb="0" eb="3">
      <t>ダイヒョウシャ</t>
    </rPh>
    <rPh sb="3" eb="4">
      <t>ショク</t>
    </rPh>
    <rPh sb="5" eb="7">
      <t>シメイ</t>
    </rPh>
    <phoneticPr fontId="2"/>
  </si>
  <si>
    <t>月初定員数</t>
    <rPh sb="0" eb="2">
      <t>ゲッショ</t>
    </rPh>
    <rPh sb="2" eb="4">
      <t>テイイン</t>
    </rPh>
    <rPh sb="4" eb="5">
      <t>スウ</t>
    </rPh>
    <phoneticPr fontId="2"/>
  </si>
  <si>
    <t>第４号様式（第８条関係）</t>
  </si>
  <si>
    <t>（５）世田谷区認証保育所運営費補助金交付決定通知書又は世田谷区認証保育所運営費補助事業変更・休止・廃止承認書の写し</t>
    <rPh sb="41" eb="43">
      <t>ジギョウ</t>
    </rPh>
    <phoneticPr fontId="2"/>
  </si>
  <si>
    <t>世保認調　第</t>
    <rPh sb="0" eb="4">
      <t>セホニン</t>
    </rPh>
    <rPh sb="5" eb="6">
      <t>ダイ</t>
    </rPh>
    <phoneticPr fontId="2"/>
  </si>
  <si>
    <t>号で交付決定通知又は変更・休止・廃止の</t>
    <rPh sb="0" eb="1">
      <t>ゴウ</t>
    </rPh>
    <rPh sb="2" eb="4">
      <t>コウフ</t>
    </rPh>
    <rPh sb="4" eb="6">
      <t>ケッテイ</t>
    </rPh>
    <rPh sb="6" eb="8">
      <t>ツウチ</t>
    </rPh>
    <phoneticPr fontId="2"/>
  </si>
  <si>
    <t>承認を受けた世田谷区認証保育所運営費補助金について、下記のとおり請求します。</t>
    <rPh sb="0" eb="2">
      <t>ショウニン</t>
    </rPh>
    <rPh sb="3" eb="4">
      <t>ウ</t>
    </rPh>
    <rPh sb="6" eb="10">
      <t>セタガヤク</t>
    </rPh>
    <rPh sb="10" eb="12">
      <t>ニンショウ</t>
    </rPh>
    <rPh sb="12" eb="14">
      <t>ホイク</t>
    </rPh>
    <rPh sb="14" eb="15">
      <t>ジョ</t>
    </rPh>
    <rPh sb="15" eb="18">
      <t>ウンエイヒ</t>
    </rPh>
    <rPh sb="18" eb="21">
      <t>ホジョキン</t>
    </rPh>
    <rPh sb="26" eb="28">
      <t>カキ</t>
    </rPh>
    <phoneticPr fontId="2"/>
  </si>
  <si>
    <t>令和</t>
    <rPh sb="0" eb="2">
      <t>レイワ</t>
    </rPh>
    <phoneticPr fontId="2"/>
  </si>
  <si>
    <t>保育従事職員等処遇改善事業</t>
    <rPh sb="0" eb="2">
      <t>ホイク</t>
    </rPh>
    <rPh sb="2" eb="4">
      <t>ジュウジ</t>
    </rPh>
    <rPh sb="4" eb="6">
      <t>ショクイン</t>
    </rPh>
    <rPh sb="6" eb="7">
      <t>トウ</t>
    </rPh>
    <rPh sb="7" eb="9">
      <t>ショグウ</t>
    </rPh>
    <rPh sb="9" eb="11">
      <t>カイゼン</t>
    </rPh>
    <rPh sb="11" eb="13">
      <t>ジギョウ</t>
    </rPh>
    <phoneticPr fontId="2"/>
  </si>
  <si>
    <t>①</t>
    <phoneticPr fontId="2"/>
  </si>
  <si>
    <t>②</t>
    <phoneticPr fontId="2"/>
  </si>
  <si>
    <t>①と②の高いほう</t>
    <rPh sb="4" eb="5">
      <t>タカ</t>
    </rPh>
    <phoneticPr fontId="2"/>
  </si>
  <si>
    <t>チーム保育推進加算</t>
    <rPh sb="3" eb="5">
      <t>ホイク</t>
    </rPh>
    <rPh sb="5" eb="7">
      <t>スイシン</t>
    </rPh>
    <rPh sb="7" eb="9">
      <t>カサン</t>
    </rPh>
    <phoneticPr fontId="2"/>
  </si>
  <si>
    <t>加算額</t>
    <rPh sb="0" eb="3">
      <t>カサンガク</t>
    </rPh>
    <phoneticPr fontId="2"/>
  </si>
  <si>
    <t>施設機能強化推進費加算</t>
    <rPh sb="0" eb="2">
      <t>シセツ</t>
    </rPh>
    <rPh sb="2" eb="4">
      <t>キノウ</t>
    </rPh>
    <rPh sb="4" eb="6">
      <t>キョウカ</t>
    </rPh>
    <rPh sb="6" eb="8">
      <t>スイシン</t>
    </rPh>
    <rPh sb="8" eb="9">
      <t>ヒ</t>
    </rPh>
    <rPh sb="9" eb="11">
      <t>カサン</t>
    </rPh>
    <phoneticPr fontId="2"/>
  </si>
  <si>
    <t>３月に支払い</t>
    <rPh sb="1" eb="2">
      <t>ガツ</t>
    </rPh>
    <rPh sb="3" eb="5">
      <t>シハラ</t>
    </rPh>
    <phoneticPr fontId="2"/>
  </si>
  <si>
    <t>小学校接続加算</t>
    <rPh sb="0" eb="3">
      <t>ショウガッコウ</t>
    </rPh>
    <rPh sb="3" eb="5">
      <t>セツゾク</t>
    </rPh>
    <rPh sb="5" eb="7">
      <t>カサン</t>
    </rPh>
    <phoneticPr fontId="2"/>
  </si>
  <si>
    <t>栄養管理加算</t>
    <rPh sb="0" eb="2">
      <t>エイヨウ</t>
    </rPh>
    <rPh sb="2" eb="4">
      <t>カンリ</t>
    </rPh>
    <rPh sb="4" eb="6">
      <t>カサン</t>
    </rPh>
    <phoneticPr fontId="2"/>
  </si>
  <si>
    <t>A</t>
    <phoneticPr fontId="2"/>
  </si>
  <si>
    <t>Bを除く（当加算の専任）</t>
    <rPh sb="2" eb="3">
      <t>ノゾ</t>
    </rPh>
    <rPh sb="5" eb="6">
      <t>トウ</t>
    </rPh>
    <rPh sb="6" eb="8">
      <t>カサン</t>
    </rPh>
    <rPh sb="9" eb="11">
      <t>センニン</t>
    </rPh>
    <phoneticPr fontId="2"/>
  </si>
  <si>
    <t>B</t>
    <phoneticPr fontId="2"/>
  </si>
  <si>
    <t>基本額または他加算で兼ねる場合</t>
    <rPh sb="0" eb="3">
      <t>キホンガク</t>
    </rPh>
    <rPh sb="6" eb="7">
      <t>ホカ</t>
    </rPh>
    <rPh sb="7" eb="9">
      <t>カサン</t>
    </rPh>
    <rPh sb="10" eb="11">
      <t>ケン</t>
    </rPh>
    <rPh sb="13" eb="15">
      <t>バアイ</t>
    </rPh>
    <phoneticPr fontId="2"/>
  </si>
  <si>
    <t>C</t>
    <phoneticPr fontId="2"/>
  </si>
  <si>
    <t>AとBを除く嘱託等をしている施設</t>
    <rPh sb="4" eb="5">
      <t>ノゾ</t>
    </rPh>
    <rPh sb="6" eb="8">
      <t>ショクタク</t>
    </rPh>
    <rPh sb="8" eb="9">
      <t>トウ</t>
    </rPh>
    <rPh sb="14" eb="16">
      <t>シセツ</t>
    </rPh>
    <phoneticPr fontId="2"/>
  </si>
  <si>
    <t>物価高騰対策（～令和５年度終了）</t>
    <rPh sb="0" eb="2">
      <t>ブッカ</t>
    </rPh>
    <rPh sb="2" eb="4">
      <t>コウトウ</t>
    </rPh>
    <rPh sb="4" eb="6">
      <t>タイサク</t>
    </rPh>
    <rPh sb="8" eb="10">
      <t>レイワ</t>
    </rPh>
    <rPh sb="11" eb="13">
      <t>ネンド</t>
    </rPh>
    <rPh sb="13" eb="15">
      <t>シュウリョウ</t>
    </rPh>
    <phoneticPr fontId="2"/>
  </si>
  <si>
    <t>チーム保育推進加算</t>
    <rPh sb="3" eb="9">
      <t>ホイクスイシンカサン</t>
    </rPh>
    <phoneticPr fontId="2"/>
  </si>
  <si>
    <t>（２）契約書（児童、職員）の写し</t>
    <rPh sb="7" eb="9">
      <t>ジドウ</t>
    </rPh>
    <rPh sb="10" eb="12">
      <t>ショクイン</t>
    </rPh>
    <phoneticPr fontId="2"/>
  </si>
  <si>
    <t>B兼務</t>
  </si>
  <si>
    <t>各月算定（令和５年度実績）</t>
    <rPh sb="0" eb="2">
      <t>カクツキ</t>
    </rPh>
    <rPh sb="2" eb="4">
      <t>サンテイ</t>
    </rPh>
    <phoneticPr fontId="24"/>
  </si>
  <si>
    <t>（３）保育従事職員等処遇改善事業加算算出根拠</t>
    <phoneticPr fontId="2"/>
  </si>
  <si>
    <t>（４）世田谷区認証保育所運営費補助金交付決定通知書又は世田谷区認証保育所運営費補助事業変更・休止・廃止承認書の写し</t>
    <rPh sb="41" eb="43">
      <t>ジギョウ</t>
    </rPh>
    <phoneticPr fontId="2"/>
  </si>
  <si>
    <t>株式会社〇〇〇〇</t>
    <rPh sb="0" eb="2">
      <t>カブシキ</t>
    </rPh>
    <rPh sb="2" eb="4">
      <t>カイシャ</t>
    </rPh>
    <phoneticPr fontId="2"/>
  </si>
  <si>
    <t>東京都〇〇区〇〇Ｘ－Ｘ－Ｘ</t>
    <rPh sb="0" eb="3">
      <t>トウキョウト</t>
    </rPh>
    <rPh sb="5" eb="6">
      <t>ク</t>
    </rPh>
    <phoneticPr fontId="2"/>
  </si>
  <si>
    <t>〇〇保育園</t>
    <rPh sb="2" eb="5">
      <t>ホイクエン</t>
    </rPh>
    <phoneticPr fontId="2"/>
  </si>
  <si>
    <t>世田谷区〇〇Ｘ－Ｘ－Ｘ</t>
    <rPh sb="0" eb="4">
      <t>セタガヤク</t>
    </rPh>
    <phoneticPr fontId="2"/>
  </si>
  <si>
    <t>代表取締役〇〇〇〇</t>
    <rPh sb="0" eb="5">
      <t>ダイヒョウトリシマリヤク</t>
    </rPh>
    <phoneticPr fontId="2"/>
  </si>
  <si>
    <t>Ｘ</t>
    <phoneticPr fontId="2"/>
  </si>
  <si>
    <t>ＸＸＸ</t>
    <phoneticPr fontId="2"/>
  </si>
  <si>
    <t>Ｘ</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</si>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</sst>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Red]\(0\)"/>
    <numFmt numFmtId="178" formatCode="#,###"/>
    <numFmt numFmtId="179" formatCode="#,##0_ "/>
    <numFmt numFmtId="180" formatCode="#,##0;[Red]#,##0"/>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1"/>
      <name val="ＭＳ Ｐゴシック"/>
      <family val="3"/>
      <charset val="128"/>
    </font>
    <font>
      <b/>
      <sz val="12"/>
      <name val="ＭＳ Ｐゴシック"/>
      <family val="3"/>
      <charset val="128"/>
    </font>
    <font>
      <sz val="9"/>
      <color indexed="81"/>
      <name val="ＭＳ Ｐゴシック"/>
      <family val="3"/>
      <charset val="128"/>
    </font>
    <font>
      <sz val="9"/>
      <name val="ＭＳ Ｐゴシック"/>
      <family val="3"/>
      <charset val="128"/>
    </font>
    <font>
      <sz val="10"/>
      <name val="ＭＳ ゴシック"/>
      <family val="3"/>
      <charset val="128"/>
    </font>
    <font>
      <sz val="11"/>
      <color indexed="8"/>
      <name val="ＭＳ Ｐゴシック"/>
      <family val="3"/>
      <charset val="128"/>
    </font>
    <font>
      <sz val="12"/>
      <color theme="0"/>
      <name val="ＭＳ Ｐ明朝"/>
      <family val="1"/>
      <charset val="128"/>
    </font>
    <font>
      <sz val="11"/>
      <color theme="0"/>
      <name val="ＭＳ Ｐ明朝"/>
      <family val="1"/>
      <charset val="128"/>
    </font>
    <font>
      <sz val="10"/>
      <color theme="0"/>
      <name val="ＭＳ Ｐ明朝"/>
      <family val="1"/>
      <charset val="128"/>
    </font>
    <font>
      <sz val="16"/>
      <name val="ＭＳ Ｐゴシック"/>
      <family val="3"/>
      <charset val="128"/>
    </font>
    <font>
      <sz val="12"/>
      <color theme="0" tint="-0.34998626667073579"/>
      <name val="ＭＳ Ｐ明朝"/>
      <family val="1"/>
      <charset val="128"/>
    </font>
    <font>
      <sz val="8"/>
      <name val="ＭＳ Ｐ明朝"/>
      <family val="1"/>
      <charset val="128"/>
    </font>
    <font>
      <sz val="12"/>
      <name val="ＭＳ Ｐゴシック"/>
      <family val="3"/>
      <charset val="128"/>
    </font>
    <font>
      <sz val="12"/>
      <color rgb="FFFF0000"/>
      <name val="ＭＳ Ｐ明朝"/>
      <family val="1"/>
      <charset val="128"/>
    </font>
    <font>
      <sz val="12"/>
      <color theme="1"/>
      <name val="ＭＳ Ｐ明朝"/>
      <family val="1"/>
      <charset val="128"/>
    </font>
    <font>
      <sz val="14"/>
      <name val="ＭＳ 明朝"/>
      <family val="1"/>
      <charset val="128"/>
    </font>
    <font>
      <sz val="6"/>
      <name val="ＭＳ Ｐ明朝"/>
      <family val="1"/>
      <charset val="128"/>
    </font>
    <font>
      <sz val="20"/>
      <name val="HG丸ｺﾞｼｯｸM-PRO"/>
      <family val="3"/>
      <charset val="128"/>
    </font>
    <font>
      <sz val="14"/>
      <name val="HG丸ｺﾞｼｯｸM-PRO"/>
      <family val="3"/>
      <charset val="128"/>
    </font>
    <font>
      <sz val="10"/>
      <name val="HG丸ｺﾞｼｯｸM-PRO"/>
      <family val="3"/>
      <charset val="128"/>
    </font>
    <font>
      <sz val="16"/>
      <name val="ＭＳ 明朝"/>
      <family val="1"/>
      <charset val="128"/>
    </font>
    <font>
      <sz val="16"/>
      <name val="HG丸ｺﾞｼｯｸM-PRO"/>
      <family val="3"/>
      <charset val="128"/>
    </font>
    <font>
      <sz val="12"/>
      <name val="ＭＳ 明朝"/>
      <family val="1"/>
      <charset val="128"/>
    </font>
    <font>
      <sz val="10"/>
      <name val="ＭＳ 明朝"/>
      <family val="1"/>
      <charset val="128"/>
    </font>
    <font>
      <b/>
      <sz val="14"/>
      <name val="ＭＳ 明朝"/>
      <family val="1"/>
      <charset val="128"/>
    </font>
    <font>
      <b/>
      <sz val="20"/>
      <name val="HG丸ｺﾞｼｯｸM-PRO"/>
      <family val="3"/>
      <charset val="128"/>
    </font>
    <font>
      <b/>
      <sz val="14"/>
      <name val="HG丸ｺﾞｼｯｸM-PRO"/>
      <family val="3"/>
      <charset val="128"/>
    </font>
    <font>
      <b/>
      <sz val="10"/>
      <name val="HG丸ｺﾞｼｯｸM-PRO"/>
      <family val="3"/>
      <charset val="128"/>
    </font>
    <font>
      <b/>
      <sz val="10"/>
      <name val="ＭＳ 明朝"/>
      <family val="1"/>
      <charset val="128"/>
    </font>
    <font>
      <sz val="11"/>
      <name val="明朝"/>
      <family val="3"/>
      <charset val="128"/>
    </font>
    <font>
      <sz val="6"/>
      <name val="明朝"/>
      <family val="1"/>
      <charset val="128"/>
    </font>
    <font>
      <sz val="12"/>
      <name val="HG丸ｺﾞｼｯｸM-PRO"/>
      <family val="3"/>
      <charset val="128"/>
    </font>
    <font>
      <sz val="6"/>
      <name val="ＭＳ Ｐゴシック"/>
      <family val="3"/>
      <charset val="128"/>
      <scheme val="minor"/>
    </font>
    <font>
      <b/>
      <sz val="9"/>
      <color indexed="81"/>
      <name val="MS P ゴシック"/>
      <family val="3"/>
      <charset val="128"/>
    </font>
    <font>
      <b/>
      <sz val="14"/>
      <color indexed="81"/>
      <name val="MS P ゴシック"/>
      <family val="3"/>
      <charset val="128"/>
    </font>
    <font>
      <sz val="16"/>
      <color indexed="81"/>
      <name val="MS P ゴシック"/>
      <family val="3"/>
      <charset val="128"/>
    </font>
    <font>
      <sz val="20"/>
      <color rgb="FFFF0000"/>
      <name val="HG丸ｺﾞｼｯｸM-PRO"/>
      <family val="3"/>
      <charset val="128"/>
    </font>
    <font>
      <strike/>
      <sz val="14"/>
      <color rgb="FFFF0000"/>
      <name val="HG丸ｺﾞｼｯｸM-PRO"/>
      <family val="3"/>
      <charset val="128"/>
    </font>
    <font>
      <strike/>
      <sz val="20"/>
      <color rgb="FFFF0000"/>
      <name val="HG丸ｺﾞｼｯｸM-PRO"/>
      <family val="3"/>
      <charset val="128"/>
    </font>
    <font>
      <sz val="11"/>
      <color rgb="FFFF0000"/>
      <name val="ＭＳ Ｐゴシック"/>
      <family val="3"/>
      <charset val="128"/>
    </font>
    <font>
      <sz val="10"/>
      <color rgb="FFFF0000"/>
      <name val="ＭＳ Ｐ明朝"/>
      <family val="1"/>
      <charset val="128"/>
    </font>
    <font>
      <sz val="9"/>
      <color rgb="FFFF0000"/>
      <name val="ＭＳ Ｐ明朝"/>
      <family val="1"/>
      <charset val="128"/>
    </font>
    <font>
      <sz val="7"/>
      <name val="ＭＳ Ｐ明朝"/>
      <family val="1"/>
      <charset val="128"/>
    </font>
    <font>
      <sz val="11"/>
      <color rgb="FFFF0000"/>
      <name val="ＭＳ Ｐ明朝"/>
      <family val="1"/>
      <charset val="128"/>
    </font>
    <font>
      <sz val="16"/>
      <color rgb="FFFF0000"/>
      <name val="ＭＳ 明朝"/>
      <family val="1"/>
      <charset val="128"/>
    </font>
    <font>
      <b/>
      <sz val="14"/>
      <color rgb="FFFF0000"/>
      <name val="ＭＳ 明朝"/>
      <family val="1"/>
      <charset val="128"/>
    </font>
    <font>
      <sz val="9"/>
      <color theme="0"/>
      <name val="ＭＳ Ｐ明朝"/>
      <family val="1"/>
      <charset val="128"/>
    </font>
    <font>
      <sz val="9"/>
      <color indexed="81"/>
      <name val="MS P ゴシック"/>
      <family val="3"/>
      <charset val="128"/>
    </font>
    <font>
      <sz val="11"/>
      <name val="ＭＳ Ｐゴシック"/>
      <family val="2"/>
      <scheme val="minor"/>
    </font>
    <font>
      <sz val="12"/>
      <color indexed="81"/>
      <name val="MS P ゴシック"/>
      <family val="3"/>
      <charset val="128"/>
    </font>
    <font>
      <sz val="14"/>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41">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double">
        <color indexed="64"/>
      </left>
      <right style="double">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style="thin">
        <color indexed="64"/>
      </top>
      <bottom style="hair">
        <color indexed="64"/>
      </bottom>
      <diagonal style="hair">
        <color indexed="64"/>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double">
        <color indexed="64"/>
      </left>
      <right style="double">
        <color indexed="64"/>
      </right>
      <top style="thin">
        <color indexed="64"/>
      </top>
      <bottom style="thin">
        <color indexed="64"/>
      </bottom>
      <diagonal style="hair">
        <color indexed="64"/>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diagonalDown="1">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diagonalDown="1">
      <left style="double">
        <color indexed="64"/>
      </left>
      <right/>
      <top style="thin">
        <color indexed="64"/>
      </top>
      <bottom style="double">
        <color indexed="64"/>
      </bottom>
      <diagonal style="hair">
        <color indexed="64"/>
      </diagonal>
    </border>
    <border>
      <left style="medium">
        <color indexed="64"/>
      </left>
      <right style="medium">
        <color indexed="64"/>
      </right>
      <top style="medium">
        <color indexed="64"/>
      </top>
      <bottom style="medium">
        <color indexed="64"/>
      </bottom>
      <diagonal/>
    </border>
  </borders>
  <cellStyleXfs count="42">
    <xf numFmtId="0" fontId="0" fillId="0" borderId="0"/>
    <xf numFmtId="38" fontId="8" fillId="0" borderId="0" applyFont="0" applyFill="0" applyBorder="0" applyAlignment="0" applyProtection="0"/>
    <xf numFmtId="9" fontId="8" fillId="0" borderId="0" applyFont="0" applyFill="0" applyBorder="0" applyAlignment="0" applyProtection="0"/>
    <xf numFmtId="38" fontId="8"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8" fontId="8" fillId="0" borderId="0" applyFont="0" applyFill="0" applyBorder="0" applyAlignment="0" applyProtection="0">
      <alignment vertical="center"/>
    </xf>
    <xf numFmtId="0" fontId="5" fillId="0" borderId="0"/>
    <xf numFmtId="0" fontId="1" fillId="0" borderId="0">
      <alignment vertical="center"/>
    </xf>
    <xf numFmtId="38" fontId="37" fillId="0" borderId="0" applyFont="0" applyFill="0" applyBorder="0" applyAlignment="0" applyProtection="0">
      <alignment vertical="center"/>
    </xf>
    <xf numFmtId="38" fontId="8" fillId="0" borderId="0" applyFont="0" applyFill="0" applyBorder="0" applyAlignment="0" applyProtection="0">
      <alignment vertical="center"/>
    </xf>
  </cellStyleXfs>
  <cellXfs count="473">
    <xf numFmtId="0" fontId="0" fillId="0" borderId="0" xfId="0"/>
    <xf numFmtId="0" fontId="3" fillId="0" borderId="0" xfId="0" applyFont="1" applyProtection="1"/>
    <xf numFmtId="0" fontId="3" fillId="0" borderId="0" xfId="0" applyFont="1" applyAlignment="1" applyProtection="1"/>
    <xf numFmtId="0" fontId="3" fillId="0" borderId="0" xfId="0" applyFont="1" applyAlignment="1" applyProtection="1">
      <alignment vertical="center"/>
    </xf>
    <xf numFmtId="0" fontId="7" fillId="0" borderId="1" xfId="0" applyFont="1" applyBorder="1" applyAlignment="1" applyProtection="1">
      <alignment vertical="center"/>
    </xf>
    <xf numFmtId="0" fontId="6" fillId="0" borderId="0" xfId="0" applyFont="1" applyAlignment="1">
      <alignment vertical="center"/>
    </xf>
    <xf numFmtId="0" fontId="9" fillId="0" borderId="0" xfId="0" applyFont="1"/>
    <xf numFmtId="0" fontId="3" fillId="2" borderId="7" xfId="0" applyFont="1" applyFill="1" applyBorder="1" applyAlignment="1" applyProtection="1">
      <alignment vertical="center"/>
      <protection locked="0"/>
    </xf>
    <xf numFmtId="0" fontId="3" fillId="0" borderId="0" xfId="0" applyFont="1" applyBorder="1" applyProtection="1"/>
    <xf numFmtId="0" fontId="3"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protection locked="0"/>
    </xf>
    <xf numFmtId="0" fontId="14" fillId="0" borderId="0" xfId="0" applyFont="1" applyAlignment="1" applyProtection="1"/>
    <xf numFmtId="0" fontId="14" fillId="0" borderId="0" xfId="0" applyFont="1" applyProtection="1"/>
    <xf numFmtId="0" fontId="15" fillId="0" borderId="0" xfId="0" applyFont="1" applyProtection="1"/>
    <xf numFmtId="0" fontId="5" fillId="0" borderId="0" xfId="0" applyFont="1" applyProtection="1"/>
    <xf numFmtId="0" fontId="14" fillId="0" borderId="0" xfId="0" applyFont="1" applyAlignment="1" applyProtection="1">
      <alignment vertical="center"/>
    </xf>
    <xf numFmtId="0" fontId="16" fillId="0" borderId="0" xfId="0" applyFont="1" applyAlignment="1" applyProtection="1">
      <alignment vertical="top"/>
    </xf>
    <xf numFmtId="0" fontId="5" fillId="0" borderId="0" xfId="0" applyFont="1" applyAlignment="1" applyProtection="1">
      <alignment horizontal="right"/>
    </xf>
    <xf numFmtId="0" fontId="16" fillId="0" borderId="0" xfId="0" applyFont="1" applyAlignment="1" applyProtection="1">
      <alignment horizontal="left" vertical="top"/>
    </xf>
    <xf numFmtId="0" fontId="4" fillId="0" borderId="0" xfId="0" applyFont="1" applyAlignment="1" applyProtection="1">
      <alignment vertical="top"/>
    </xf>
    <xf numFmtId="0" fontId="3" fillId="0" borderId="0" xfId="0" applyFont="1" applyFill="1" applyAlignment="1" applyProtection="1">
      <alignment horizontal="left" vertical="center" wrapText="1"/>
    </xf>
    <xf numFmtId="0" fontId="16" fillId="0" borderId="0" xfId="0" applyFont="1" applyAlignment="1" applyProtection="1">
      <alignment horizontal="center" vertical="top"/>
    </xf>
    <xf numFmtId="0" fontId="16" fillId="0" borderId="0" xfId="0" applyFont="1" applyAlignment="1" applyProtection="1">
      <alignment vertical="top" wrapText="1"/>
    </xf>
    <xf numFmtId="0" fontId="16" fillId="0" borderId="0" xfId="0" applyFont="1" applyAlignment="1" applyProtection="1">
      <alignment horizontal="center" vertical="top" wrapText="1"/>
    </xf>
    <xf numFmtId="0" fontId="16" fillId="0" borderId="0" xfId="0" applyFont="1" applyAlignment="1" applyProtection="1">
      <alignment vertical="top" shrinkToFit="1"/>
    </xf>
    <xf numFmtId="0" fontId="3" fillId="0" borderId="0" xfId="0" applyFont="1" applyAlignment="1" applyProtection="1">
      <alignment horizontal="center" vertical="top" wrapText="1"/>
    </xf>
    <xf numFmtId="0" fontId="14" fillId="0" borderId="0" xfId="0" applyFont="1" applyAlignment="1" applyProtection="1">
      <alignment wrapText="1"/>
    </xf>
    <xf numFmtId="0" fontId="5" fillId="0" borderId="0" xfId="0" applyFont="1" applyAlignment="1" applyProtection="1">
      <alignment horizontal="center" vertical="top" wrapText="1"/>
    </xf>
    <xf numFmtId="0" fontId="5" fillId="0" borderId="0" xfId="0" applyFont="1" applyBorder="1" applyAlignment="1" applyProtection="1">
      <alignment horizontal="left" vertical="top"/>
    </xf>
    <xf numFmtId="0" fontId="5" fillId="0" borderId="0" xfId="0" applyFont="1" applyBorder="1" applyAlignment="1" applyProtection="1">
      <alignment horizontal="center" vertical="top"/>
    </xf>
    <xf numFmtId="0" fontId="0" fillId="0" borderId="0" xfId="0" applyFont="1" applyAlignment="1" applyProtection="1">
      <alignment horizontal="left" vertical="top" wrapText="1"/>
    </xf>
    <xf numFmtId="0" fontId="3" fillId="0" borderId="0"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shrinkToFit="1"/>
    </xf>
    <xf numFmtId="0" fontId="3" fillId="0" borderId="0" xfId="0" applyFont="1" applyAlignment="1" applyProtection="1">
      <alignment horizontal="right"/>
    </xf>
    <xf numFmtId="0" fontId="3" fillId="0" borderId="0" xfId="0" applyFont="1" applyFill="1" applyAlignment="1" applyProtection="1">
      <alignment vertical="center"/>
    </xf>
    <xf numFmtId="0" fontId="16" fillId="0" borderId="0" xfId="0" applyFont="1" applyProtection="1"/>
    <xf numFmtId="0" fontId="0" fillId="0" borderId="0" xfId="0" applyAlignment="1" applyProtection="1"/>
    <xf numFmtId="0" fontId="18" fillId="0" borderId="0" xfId="0" applyFont="1" applyProtection="1"/>
    <xf numFmtId="0" fontId="18" fillId="0" borderId="0" xfId="0" applyFont="1" applyFill="1" applyProtection="1"/>
    <xf numFmtId="0" fontId="18" fillId="0" borderId="0" xfId="0" applyFont="1" applyAlignment="1" applyProtection="1"/>
    <xf numFmtId="0" fontId="19" fillId="0" borderId="0" xfId="0" applyFont="1" applyAlignment="1" applyProtection="1">
      <protection locked="0"/>
    </xf>
    <xf numFmtId="38" fontId="0" fillId="0" borderId="6" xfId="3" applyFont="1" applyBorder="1" applyAlignment="1">
      <alignment horizontal="center"/>
    </xf>
    <xf numFmtId="0" fontId="0" fillId="0" borderId="0" xfId="0" applyAlignment="1" applyProtection="1">
      <protection locked="0"/>
    </xf>
    <xf numFmtId="0" fontId="3" fillId="0" borderId="0" xfId="0" applyFont="1" applyAlignment="1" applyProtection="1">
      <alignment horizontal="center"/>
      <protection locked="0"/>
    </xf>
    <xf numFmtId="0" fontId="3" fillId="0" borderId="0" xfId="0" applyFont="1" applyAlignment="1" applyProtection="1"/>
    <xf numFmtId="0" fontId="21" fillId="0" borderId="0" xfId="0" applyFont="1" applyProtection="1"/>
    <xf numFmtId="0" fontId="22" fillId="4" borderId="0" xfId="0" applyFont="1" applyFill="1" applyAlignment="1" applyProtection="1">
      <alignment vertical="center"/>
    </xf>
    <xf numFmtId="0" fontId="5" fillId="0" borderId="0" xfId="0" applyFont="1" applyAlignment="1" applyProtection="1">
      <alignment vertical="center"/>
    </xf>
    <xf numFmtId="0" fontId="14" fillId="0" borderId="0" xfId="0" applyFont="1" applyFill="1" applyProtection="1"/>
    <xf numFmtId="0" fontId="18" fillId="5" borderId="0" xfId="0" applyFont="1" applyFill="1" applyProtection="1"/>
    <xf numFmtId="0" fontId="0" fillId="3" borderId="7" xfId="0" applyFont="1" applyFill="1" applyBorder="1" applyAlignment="1" applyProtection="1">
      <alignment horizontal="right" vertical="center" indent="1"/>
    </xf>
    <xf numFmtId="0" fontId="0" fillId="0" borderId="0" xfId="0" applyBorder="1" applyAlignment="1" applyProtection="1">
      <alignment vertical="center"/>
    </xf>
    <xf numFmtId="0" fontId="7" fillId="0" borderId="0" xfId="0" applyFont="1" applyFill="1" applyBorder="1" applyAlignment="1" applyProtection="1">
      <alignment vertical="center"/>
    </xf>
    <xf numFmtId="0" fontId="7" fillId="0" borderId="2" xfId="0" applyFont="1" applyBorder="1" applyAlignment="1" applyProtection="1">
      <alignment horizontal="center" vertical="center"/>
    </xf>
    <xf numFmtId="3" fontId="7" fillId="0" borderId="6" xfId="0" applyNumberFormat="1" applyFont="1" applyBorder="1" applyAlignment="1" applyProtection="1">
      <alignment horizontal="center" vertical="center"/>
    </xf>
    <xf numFmtId="38" fontId="0" fillId="0" borderId="6" xfId="37" applyFont="1" applyBorder="1" applyAlignment="1">
      <alignment horizontal="center"/>
    </xf>
    <xf numFmtId="38" fontId="0" fillId="0" borderId="0" xfId="37" applyFont="1" applyAlignment="1"/>
    <xf numFmtId="0" fontId="7" fillId="0" borderId="0" xfId="0" applyFont="1" applyBorder="1" applyAlignment="1" applyProtection="1">
      <alignment horizontal="center" shrinkToFit="1"/>
    </xf>
    <xf numFmtId="0" fontId="0" fillId="0" borderId="0" xfId="0" applyFont="1" applyBorder="1" applyAlignment="1" applyProtection="1">
      <alignment horizontal="center" shrinkToFit="1"/>
    </xf>
    <xf numFmtId="3" fontId="3" fillId="0" borderId="0" xfId="0" applyNumberFormat="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7" fillId="0" borderId="0" xfId="0" applyFont="1" applyBorder="1" applyAlignment="1" applyProtection="1"/>
    <xf numFmtId="0" fontId="3" fillId="4" borderId="0" xfId="0" applyFont="1" applyFill="1" applyBorder="1" applyAlignment="1" applyProtection="1">
      <alignment horizontal="right" vertical="center"/>
    </xf>
    <xf numFmtId="0" fontId="7" fillId="0" borderId="0" xfId="0" applyFont="1" applyBorder="1" applyAlignment="1" applyProtection="1">
      <alignment horizontal="center" vertical="center"/>
    </xf>
    <xf numFmtId="3" fontId="3" fillId="0" borderId="0" xfId="0" applyNumberFormat="1" applyFont="1" applyBorder="1" applyAlignment="1" applyProtection="1">
      <alignment horizontal="right" vertical="center"/>
    </xf>
    <xf numFmtId="3" fontId="7" fillId="0" borderId="0" xfId="0" applyNumberFormat="1" applyFont="1" applyBorder="1" applyAlignment="1" applyProtection="1">
      <alignment horizontal="center" vertical="center"/>
    </xf>
    <xf numFmtId="0" fontId="0" fillId="0" borderId="0" xfId="0" applyBorder="1" applyAlignment="1" applyProtection="1">
      <alignment horizontal="right"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horizontal="center" vertical="center"/>
    </xf>
    <xf numFmtId="0" fontId="23" fillId="0" borderId="0" xfId="38" applyFont="1" applyFill="1" applyAlignment="1" applyProtection="1">
      <alignment vertical="center"/>
      <protection locked="0"/>
    </xf>
    <xf numFmtId="0" fontId="23" fillId="0" borderId="0" xfId="38" applyFont="1" applyFill="1" applyAlignment="1">
      <alignment horizontal="center" vertical="center"/>
    </xf>
    <xf numFmtId="0" fontId="23" fillId="0" borderId="0" xfId="38" applyFont="1" applyFill="1" applyAlignment="1">
      <alignment vertical="center"/>
    </xf>
    <xf numFmtId="0" fontId="23" fillId="0" borderId="0" xfId="38" applyFont="1" applyFill="1"/>
    <xf numFmtId="0" fontId="25" fillId="0" borderId="0" xfId="38" applyFont="1" applyFill="1"/>
    <xf numFmtId="0" fontId="26" fillId="0" borderId="0" xfId="38" applyFont="1" applyFill="1"/>
    <xf numFmtId="0" fontId="27" fillId="0" borderId="0" xfId="38" applyFont="1" applyFill="1" applyAlignment="1">
      <alignment horizontal="center" vertical="center"/>
    </xf>
    <xf numFmtId="0" fontId="27" fillId="0" borderId="0" xfId="38" applyFont="1" applyFill="1"/>
    <xf numFmtId="0" fontId="28" fillId="0" borderId="0" xfId="38" applyFont="1" applyFill="1"/>
    <xf numFmtId="0" fontId="21" fillId="0" borderId="0" xfId="21" applyFont="1" applyFill="1"/>
    <xf numFmtId="0" fontId="29" fillId="0" borderId="0" xfId="38" applyFont="1" applyFill="1"/>
    <xf numFmtId="0" fontId="28" fillId="0" borderId="0" xfId="38" applyFont="1" applyFill="1" applyAlignment="1">
      <alignment horizontal="center" vertical="center"/>
    </xf>
    <xf numFmtId="0" fontId="30" fillId="0" borderId="2" xfId="38" applyFont="1" applyFill="1" applyBorder="1" applyAlignment="1" applyProtection="1">
      <alignment horizontal="left" vertical="center"/>
      <protection locked="0"/>
    </xf>
    <xf numFmtId="0" fontId="27" fillId="0" borderId="0" xfId="38" applyFont="1" applyFill="1" applyAlignment="1">
      <alignment horizontal="left" vertical="center"/>
    </xf>
    <xf numFmtId="0" fontId="31" fillId="0" borderId="0" xfId="38" applyFont="1" applyFill="1"/>
    <xf numFmtId="0" fontId="32" fillId="0" borderId="0" xfId="38" applyFont="1" applyFill="1" applyAlignment="1">
      <alignment horizontal="left" vertical="center"/>
    </xf>
    <xf numFmtId="0" fontId="32" fillId="0" borderId="0" xfId="38" applyFont="1" applyFill="1" applyAlignment="1">
      <alignment horizontal="center" vertical="center"/>
    </xf>
    <xf numFmtId="0" fontId="33" fillId="0" borderId="0" xfId="38" applyFont="1" applyFill="1" applyAlignment="1">
      <alignment horizontal="left" vertical="center"/>
    </xf>
    <xf numFmtId="0" fontId="34" fillId="0" borderId="0" xfId="38" applyFont="1" applyFill="1" applyAlignment="1">
      <alignment horizontal="left" vertical="center"/>
    </xf>
    <xf numFmtId="0" fontId="35" fillId="0" borderId="0" xfId="38" applyFont="1" applyFill="1" applyAlignment="1">
      <alignment horizontal="center" vertical="center"/>
    </xf>
    <xf numFmtId="0" fontId="35" fillId="0" borderId="0" xfId="38" applyFont="1" applyFill="1" applyAlignment="1">
      <alignment horizontal="left" vertical="center"/>
    </xf>
    <xf numFmtId="0" fontId="36" fillId="0" borderId="0" xfId="38" applyFont="1" applyFill="1" applyAlignment="1">
      <alignment horizontal="left" vertical="center"/>
    </xf>
    <xf numFmtId="0" fontId="30" fillId="0" borderId="0" xfId="38" applyFont="1" applyFill="1"/>
    <xf numFmtId="0" fontId="30" fillId="0" borderId="5" xfId="38" applyFont="1" applyFill="1" applyBorder="1"/>
    <xf numFmtId="3" fontId="25" fillId="7" borderId="6" xfId="39" applyNumberFormat="1" applyFont="1" applyFill="1" applyBorder="1" applyAlignment="1">
      <alignment horizontal="center" vertical="center" wrapText="1"/>
    </xf>
    <xf numFmtId="38" fontId="25" fillId="7" borderId="6" xfId="40" applyFont="1" applyFill="1" applyBorder="1" applyAlignment="1">
      <alignment horizontal="center" vertical="center" wrapText="1"/>
    </xf>
    <xf numFmtId="0" fontId="39" fillId="0" borderId="0" xfId="38" applyFont="1" applyFill="1"/>
    <xf numFmtId="0" fontId="35" fillId="0" borderId="6" xfId="38" applyFont="1" applyFill="1" applyBorder="1" applyAlignment="1">
      <alignment horizontal="center" vertical="center"/>
    </xf>
    <xf numFmtId="0" fontId="30" fillId="0" borderId="14" xfId="38" applyFont="1" applyFill="1" applyBorder="1"/>
    <xf numFmtId="0" fontId="30" fillId="0" borderId="6" xfId="38" applyFont="1" applyFill="1" applyBorder="1" applyAlignment="1">
      <alignment horizontal="center" vertical="center" shrinkToFit="1"/>
    </xf>
    <xf numFmtId="0" fontId="30" fillId="0" borderId="7" xfId="38" applyFont="1" applyFill="1" applyBorder="1" applyAlignment="1">
      <alignment horizontal="center" vertical="center" shrinkToFit="1"/>
    </xf>
    <xf numFmtId="0" fontId="30" fillId="0" borderId="15" xfId="38" applyFont="1" applyFill="1" applyBorder="1" applyAlignment="1">
      <alignment horizontal="center" vertical="center" shrinkToFit="1"/>
    </xf>
    <xf numFmtId="3" fontId="25" fillId="0" borderId="16" xfId="39" applyNumberFormat="1" applyFont="1" applyBorder="1" applyAlignment="1">
      <alignment horizontal="distributed" vertical="center"/>
    </xf>
    <xf numFmtId="38" fontId="25" fillId="0" borderId="16" xfId="40" applyFont="1" applyBorder="1">
      <alignment vertical="center"/>
    </xf>
    <xf numFmtId="0" fontId="27" fillId="0" borderId="7" xfId="38" applyFont="1" applyFill="1" applyBorder="1" applyAlignment="1">
      <alignment horizontal="center" vertical="center"/>
    </xf>
    <xf numFmtId="0" fontId="27" fillId="0" borderId="8" xfId="38" applyFont="1" applyFill="1" applyBorder="1" applyAlignment="1">
      <alignment horizontal="center" vertical="center"/>
    </xf>
    <xf numFmtId="0" fontId="27" fillId="0" borderId="1" xfId="38" applyFont="1" applyFill="1" applyBorder="1" applyAlignment="1">
      <alignment horizontal="center" vertical="center"/>
    </xf>
    <xf numFmtId="38" fontId="27" fillId="0" borderId="6" xfId="40" applyFont="1" applyBorder="1">
      <alignment vertical="center"/>
    </xf>
    <xf numFmtId="38" fontId="27" fillId="0" borderId="17" xfId="40" applyFont="1" applyBorder="1">
      <alignment vertical="center"/>
    </xf>
    <xf numFmtId="0" fontId="30" fillId="0" borderId="6" xfId="38" applyFont="1" applyFill="1" applyBorder="1"/>
    <xf numFmtId="0" fontId="30" fillId="0" borderId="7" xfId="38" applyFont="1" applyFill="1" applyBorder="1" applyAlignment="1">
      <alignment horizontal="center" vertical="center"/>
    </xf>
    <xf numFmtId="178" fontId="30" fillId="0" borderId="18" xfId="38" applyNumberFormat="1" applyFont="1" applyFill="1" applyBorder="1" applyAlignment="1">
      <alignment vertical="center" shrinkToFit="1"/>
    </xf>
    <xf numFmtId="178" fontId="30" fillId="0" borderId="0" xfId="38" applyNumberFormat="1" applyFont="1" applyFill="1" applyBorder="1" applyAlignment="1">
      <alignment vertical="center" shrinkToFit="1"/>
    </xf>
    <xf numFmtId="178" fontId="30" fillId="0" borderId="19" xfId="38" applyNumberFormat="1" applyFont="1" applyFill="1" applyBorder="1" applyAlignment="1">
      <alignment vertical="center" shrinkToFit="1"/>
    </xf>
    <xf numFmtId="178" fontId="30" fillId="0" borderId="20" xfId="38" applyNumberFormat="1" applyFont="1" applyFill="1" applyBorder="1" applyAlignment="1">
      <alignment vertical="center" shrinkToFit="1"/>
    </xf>
    <xf numFmtId="3" fontId="25" fillId="0" borderId="21" xfId="39" applyNumberFormat="1" applyFont="1" applyBorder="1" applyAlignment="1">
      <alignment horizontal="distributed" vertical="center"/>
    </xf>
    <xf numFmtId="38" fontId="25" fillId="0" borderId="21" xfId="40" applyFont="1" applyBorder="1">
      <alignment vertical="center"/>
    </xf>
    <xf numFmtId="179" fontId="30" fillId="0" borderId="22" xfId="38" applyNumberFormat="1" applyFont="1" applyFill="1" applyBorder="1" applyAlignment="1">
      <alignment horizontal="center" vertical="center" wrapText="1"/>
    </xf>
    <xf numFmtId="178" fontId="30" fillId="0" borderId="7" xfId="38" applyNumberFormat="1" applyFont="1" applyFill="1" applyBorder="1" applyAlignment="1">
      <alignment vertical="center" wrapText="1"/>
    </xf>
    <xf numFmtId="178" fontId="30" fillId="0" borderId="19" xfId="38" applyNumberFormat="1" applyFont="1" applyFill="1" applyBorder="1" applyAlignment="1">
      <alignment vertical="center" wrapText="1"/>
    </xf>
    <xf numFmtId="178" fontId="30" fillId="0" borderId="23" xfId="38" applyNumberFormat="1" applyFont="1" applyFill="1" applyBorder="1" applyAlignment="1">
      <alignment vertical="center" shrinkToFit="1"/>
    </xf>
    <xf numFmtId="179" fontId="30" fillId="0" borderId="24" xfId="38" applyNumberFormat="1" applyFont="1" applyFill="1" applyBorder="1" applyAlignment="1">
      <alignment horizontal="center" vertical="center" wrapText="1"/>
    </xf>
    <xf numFmtId="178" fontId="30" fillId="0" borderId="25" xfId="38" applyNumberFormat="1" applyFont="1" applyFill="1" applyBorder="1" applyAlignment="1">
      <alignment vertical="center" shrinkToFit="1"/>
    </xf>
    <xf numFmtId="3" fontId="25" fillId="0" borderId="17" xfId="39" applyNumberFormat="1" applyFont="1" applyBorder="1" applyAlignment="1">
      <alignment horizontal="distributed" vertical="center"/>
    </xf>
    <xf numFmtId="38" fontId="25" fillId="0" borderId="17" xfId="40" applyFont="1" applyBorder="1">
      <alignment vertical="center"/>
    </xf>
    <xf numFmtId="179" fontId="30" fillId="0" borderId="24" xfId="38" applyNumberFormat="1" applyFont="1" applyFill="1" applyBorder="1" applyAlignment="1">
      <alignment horizontal="center" vertical="center" shrinkToFit="1"/>
    </xf>
    <xf numFmtId="179" fontId="30" fillId="0" borderId="26" xfId="38" applyNumberFormat="1" applyFont="1" applyFill="1" applyBorder="1" applyAlignment="1">
      <alignment horizontal="center" vertical="center" shrinkToFit="1"/>
    </xf>
    <xf numFmtId="178" fontId="30" fillId="0" borderId="27" xfId="38" applyNumberFormat="1" applyFont="1" applyFill="1" applyBorder="1" applyAlignment="1">
      <alignment vertical="center" shrinkToFit="1"/>
    </xf>
    <xf numFmtId="178" fontId="30" fillId="4" borderId="7" xfId="38" applyNumberFormat="1" applyFont="1" applyFill="1" applyBorder="1" applyAlignment="1">
      <alignment horizontal="right" vertical="center" wrapText="1"/>
    </xf>
    <xf numFmtId="178" fontId="30" fillId="0" borderId="29" xfId="38" applyNumberFormat="1" applyFont="1" applyFill="1" applyBorder="1" applyAlignment="1">
      <alignment vertical="center" wrapText="1"/>
    </xf>
    <xf numFmtId="178" fontId="30" fillId="0" borderId="30" xfId="38" applyNumberFormat="1" applyFont="1" applyFill="1" applyBorder="1" applyAlignment="1">
      <alignment vertical="center" shrinkToFit="1"/>
    </xf>
    <xf numFmtId="178" fontId="30" fillId="0" borderId="31" xfId="38" applyNumberFormat="1" applyFont="1" applyFill="1" applyBorder="1" applyAlignment="1">
      <alignment vertical="center" shrinkToFit="1"/>
    </xf>
    <xf numFmtId="178" fontId="30" fillId="0" borderId="29" xfId="38" applyNumberFormat="1" applyFont="1" applyFill="1" applyBorder="1" applyAlignment="1">
      <alignment vertical="center" shrinkToFit="1"/>
    </xf>
    <xf numFmtId="179" fontId="30" fillId="0" borderId="33" xfId="38" applyNumberFormat="1" applyFont="1" applyFill="1" applyBorder="1" applyAlignment="1">
      <alignment horizontal="center" vertical="center" shrinkToFit="1"/>
    </xf>
    <xf numFmtId="178" fontId="30" fillId="4" borderId="7" xfId="38" applyNumberFormat="1" applyFont="1" applyFill="1" applyBorder="1" applyAlignment="1">
      <alignment horizontal="right" vertical="center" shrinkToFit="1"/>
    </xf>
    <xf numFmtId="178" fontId="30" fillId="0" borderId="34" xfId="38" applyNumberFormat="1" applyFont="1" applyFill="1" applyBorder="1" applyAlignment="1">
      <alignment vertical="center" shrinkToFit="1"/>
    </xf>
    <xf numFmtId="179" fontId="30" fillId="0" borderId="35" xfId="38" applyNumberFormat="1" applyFont="1" applyFill="1" applyBorder="1" applyAlignment="1">
      <alignment horizontal="center" vertical="center" wrapText="1"/>
    </xf>
    <xf numFmtId="178" fontId="30" fillId="0" borderId="36" xfId="38" applyNumberFormat="1" applyFont="1" applyFill="1" applyBorder="1" applyAlignment="1">
      <alignment vertical="center" shrinkToFit="1"/>
    </xf>
    <xf numFmtId="179" fontId="30" fillId="0" borderId="21" xfId="38" applyNumberFormat="1" applyFont="1" applyFill="1" applyBorder="1" applyAlignment="1">
      <alignment horizontal="center" vertical="center" wrapText="1"/>
    </xf>
    <xf numFmtId="178" fontId="30" fillId="0" borderId="37" xfId="38" applyNumberFormat="1" applyFont="1" applyFill="1" applyBorder="1" applyAlignment="1">
      <alignment vertical="center" shrinkToFit="1"/>
    </xf>
    <xf numFmtId="3" fontId="26" fillId="0" borderId="14" xfId="39" applyNumberFormat="1" applyFont="1" applyBorder="1" applyAlignment="1">
      <alignment vertical="center" wrapText="1"/>
    </xf>
    <xf numFmtId="179" fontId="30" fillId="0" borderId="21" xfId="38" applyNumberFormat="1" applyFont="1" applyFill="1" applyBorder="1" applyAlignment="1">
      <alignment horizontal="center" vertical="center" shrinkToFit="1"/>
    </xf>
    <xf numFmtId="179" fontId="30" fillId="0" borderId="17" xfId="38" applyNumberFormat="1" applyFont="1" applyFill="1" applyBorder="1" applyAlignment="1">
      <alignment horizontal="center" vertical="center" shrinkToFit="1"/>
    </xf>
    <xf numFmtId="178" fontId="30" fillId="0" borderId="38" xfId="38" applyNumberFormat="1" applyFont="1" applyFill="1" applyBorder="1" applyAlignment="1">
      <alignment vertical="center" shrinkToFit="1"/>
    </xf>
    <xf numFmtId="0" fontId="30" fillId="0" borderId="0" xfId="38" applyFont="1" applyFill="1" applyAlignment="1">
      <alignment horizontal="center"/>
    </xf>
    <xf numFmtId="0" fontId="30" fillId="0" borderId="0" xfId="38" applyFont="1" applyFill="1" applyAlignment="1">
      <alignment horizontal="right" vertical="top"/>
    </xf>
    <xf numFmtId="38" fontId="25" fillId="0" borderId="21" xfId="40" applyFont="1" applyFill="1" applyBorder="1">
      <alignment vertical="center"/>
    </xf>
    <xf numFmtId="38" fontId="25" fillId="0" borderId="17" xfId="40" applyFont="1" applyFill="1" applyBorder="1">
      <alignment vertical="center"/>
    </xf>
    <xf numFmtId="38" fontId="25" fillId="0" borderId="16" xfId="40" applyFont="1" applyFill="1" applyBorder="1">
      <alignment vertical="center"/>
    </xf>
    <xf numFmtId="38" fontId="25" fillId="8" borderId="21" xfId="40" applyFont="1" applyFill="1" applyBorder="1">
      <alignment vertical="center"/>
    </xf>
    <xf numFmtId="38" fontId="25" fillId="8" borderId="17" xfId="40" applyFont="1" applyFill="1" applyBorder="1">
      <alignment vertical="center"/>
    </xf>
    <xf numFmtId="38" fontId="25" fillId="8" borderId="16" xfId="40" applyFont="1" applyFill="1" applyBorder="1">
      <alignment vertical="center"/>
    </xf>
    <xf numFmtId="38" fontId="44" fillId="8" borderId="16" xfId="40" applyFont="1" applyFill="1" applyBorder="1">
      <alignment vertical="center"/>
    </xf>
    <xf numFmtId="38" fontId="44" fillId="8" borderId="21" xfId="40" applyFont="1" applyFill="1" applyBorder="1">
      <alignment vertical="center"/>
    </xf>
    <xf numFmtId="38" fontId="44" fillId="8" borderId="17" xfId="40" applyFont="1" applyFill="1" applyBorder="1">
      <alignment vertical="center"/>
    </xf>
    <xf numFmtId="3" fontId="46" fillId="0" borderId="16" xfId="39" applyNumberFormat="1" applyFont="1" applyBorder="1" applyAlignment="1">
      <alignment horizontal="distributed" vertical="center"/>
    </xf>
    <xf numFmtId="38" fontId="46" fillId="8" borderId="16" xfId="40" applyFont="1" applyFill="1" applyBorder="1">
      <alignment vertical="center"/>
    </xf>
    <xf numFmtId="3" fontId="46" fillId="0" borderId="21" xfId="39" applyNumberFormat="1" applyFont="1" applyBorder="1" applyAlignment="1">
      <alignment horizontal="distributed" vertical="center"/>
    </xf>
    <xf numFmtId="38" fontId="46" fillId="8" borderId="21" xfId="40" applyFont="1" applyFill="1" applyBorder="1">
      <alignment vertical="center"/>
    </xf>
    <xf numFmtId="3" fontId="46" fillId="0" borderId="17" xfId="39" applyNumberFormat="1" applyFont="1" applyBorder="1" applyAlignment="1">
      <alignment horizontal="distributed" vertical="center"/>
    </xf>
    <xf numFmtId="38" fontId="46" fillId="8" borderId="17" xfId="40" applyFont="1" applyFill="1" applyBorder="1">
      <alignment vertical="center"/>
    </xf>
    <xf numFmtId="0" fontId="47" fillId="0" borderId="0" xfId="0" applyFont="1"/>
    <xf numFmtId="3"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xf>
    <xf numFmtId="0" fontId="48" fillId="0" borderId="0" xfId="0" applyFont="1" applyBorder="1" applyAlignment="1">
      <alignment horizontal="center" vertical="center" wrapText="1"/>
    </xf>
    <xf numFmtId="3" fontId="21"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protection locked="0"/>
    </xf>
    <xf numFmtId="0" fontId="49" fillId="0" borderId="0" xfId="0" applyFont="1" applyFill="1" applyBorder="1" applyAlignment="1" applyProtection="1">
      <alignment horizontal="center" vertical="center"/>
    </xf>
    <xf numFmtId="0" fontId="48" fillId="0" borderId="0" xfId="0" applyFont="1" applyBorder="1" applyAlignment="1">
      <alignment horizontal="center" vertical="center"/>
    </xf>
    <xf numFmtId="0" fontId="0" fillId="0" borderId="0" xfId="0" applyFont="1" applyBorder="1" applyAlignment="1" applyProtection="1">
      <alignment vertical="center"/>
    </xf>
    <xf numFmtId="0" fontId="4" fillId="0" borderId="0" xfId="0" applyFont="1" applyAlignment="1" applyProtection="1">
      <alignment horizontal="center" vertical="top"/>
    </xf>
    <xf numFmtId="0" fontId="53" fillId="0" borderId="0" xfId="38" applyFont="1" applyFill="1" applyAlignment="1">
      <alignment horizontal="left" vertical="center"/>
    </xf>
    <xf numFmtId="0" fontId="4" fillId="0" borderId="0" xfId="0" applyFont="1" applyAlignment="1" applyProtection="1">
      <alignment vertical="top" shrinkToFit="1"/>
    </xf>
    <xf numFmtId="0" fontId="19"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3" fontId="21"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shrinkToFit="1"/>
    </xf>
    <xf numFmtId="0" fontId="4" fillId="0" borderId="0" xfId="0" applyFont="1" applyAlignment="1" applyProtection="1">
      <alignment horizontal="center" vertical="top"/>
    </xf>
    <xf numFmtId="0" fontId="48" fillId="0" borderId="0" xfId="0" applyFont="1" applyFill="1" applyBorder="1" applyAlignment="1" applyProtection="1">
      <alignment vertical="center"/>
    </xf>
    <xf numFmtId="0" fontId="47" fillId="0" borderId="0" xfId="0" applyFont="1" applyFill="1" applyBorder="1" applyAlignment="1" applyProtection="1">
      <alignment horizontal="right" vertical="center" indent="1"/>
    </xf>
    <xf numFmtId="3" fontId="49" fillId="0" borderId="0" xfId="0" applyNumberFormat="1" applyFont="1" applyBorder="1" applyAlignment="1" applyProtection="1">
      <alignment vertical="center"/>
    </xf>
    <xf numFmtId="178" fontId="30" fillId="3" borderId="18" xfId="38" applyNumberFormat="1" applyFont="1" applyFill="1" applyBorder="1" applyAlignment="1">
      <alignment vertical="center" shrinkToFit="1"/>
    </xf>
    <xf numFmtId="178" fontId="30" fillId="3" borderId="6" xfId="38" applyNumberFormat="1" applyFont="1" applyFill="1" applyBorder="1" applyAlignment="1">
      <alignment vertical="center" wrapText="1"/>
    </xf>
    <xf numFmtId="179" fontId="30" fillId="6" borderId="11" xfId="38" applyNumberFormat="1" applyFont="1" applyFill="1" applyBorder="1" applyAlignment="1">
      <alignment horizontal="center" vertical="center" shrinkToFit="1"/>
    </xf>
    <xf numFmtId="178" fontId="30" fillId="6" borderId="7" xfId="38" applyNumberFormat="1" applyFont="1" applyFill="1" applyBorder="1" applyAlignment="1">
      <alignment vertical="center" shrinkToFit="1"/>
    </xf>
    <xf numFmtId="178" fontId="30" fillId="6" borderId="19" xfId="38" applyNumberFormat="1" applyFont="1" applyFill="1" applyBorder="1" applyAlignment="1">
      <alignment vertical="center" shrinkToFit="1"/>
    </xf>
    <xf numFmtId="178" fontId="30" fillId="6" borderId="28" xfId="38" applyNumberFormat="1" applyFont="1" applyFill="1" applyBorder="1" applyAlignment="1">
      <alignment vertical="center" shrinkToFit="1"/>
    </xf>
    <xf numFmtId="178" fontId="30" fillId="6" borderId="7" xfId="4" applyNumberFormat="1" applyFont="1" applyFill="1" applyBorder="1" applyAlignment="1">
      <alignment vertical="center" shrinkToFit="1"/>
    </xf>
    <xf numFmtId="178" fontId="30" fillId="6" borderId="39" xfId="4" applyNumberFormat="1" applyFont="1" applyFill="1" applyBorder="1" applyAlignment="1">
      <alignment vertical="center" shrinkToFit="1"/>
    </xf>
    <xf numFmtId="178" fontId="30" fillId="6" borderId="40" xfId="4" applyNumberFormat="1" applyFont="1" applyFill="1" applyBorder="1" applyAlignment="1">
      <alignment vertical="center" shrinkToFit="1"/>
    </xf>
    <xf numFmtId="3" fontId="0" fillId="9" borderId="6" xfId="0" applyNumberFormat="1" applyFont="1" applyFill="1" applyBorder="1" applyAlignment="1">
      <alignment horizontal="right" vertical="center" wrapText="1"/>
    </xf>
    <xf numFmtId="38" fontId="0" fillId="0" borderId="6" xfId="37" applyFont="1" applyBorder="1" applyAlignment="1"/>
    <xf numFmtId="0" fontId="0" fillId="0" borderId="0" xfId="0" applyAlignment="1" applyProtection="1">
      <alignment vertical="top"/>
    </xf>
    <xf numFmtId="0" fontId="0" fillId="0" borderId="0" xfId="0" applyAlignment="1" applyProtection="1"/>
    <xf numFmtId="0" fontId="20" fillId="0" borderId="0" xfId="0" applyFont="1" applyAlignment="1" applyProtection="1">
      <alignment horizontal="center"/>
      <protection locked="0"/>
    </xf>
    <xf numFmtId="0" fontId="5" fillId="0" borderId="0" xfId="0" applyFont="1" applyAlignment="1" applyProtection="1">
      <alignment horizontal="left" vertical="top"/>
    </xf>
    <xf numFmtId="0" fontId="3" fillId="0" borderId="7"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0" fontId="0" fillId="0" borderId="0" xfId="0" applyFill="1" applyBorder="1" applyAlignment="1" applyProtection="1">
      <alignment horizontal="center" vertical="center"/>
    </xf>
    <xf numFmtId="3" fontId="5"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right"/>
      <protection locked="0"/>
    </xf>
    <xf numFmtId="0" fontId="54" fillId="0" borderId="0" xfId="0" applyFont="1" applyAlignment="1" applyProtection="1">
      <alignment horizontal="center" vertical="center"/>
    </xf>
    <xf numFmtId="0" fontId="7" fillId="0" borderId="0" xfId="0" applyFont="1" applyFill="1" applyAlignment="1" applyProtection="1">
      <alignment vertical="center" wrapText="1"/>
      <protection locked="0"/>
    </xf>
    <xf numFmtId="0" fontId="51" fillId="4" borderId="0" xfId="0" applyFont="1" applyFill="1" applyBorder="1" applyAlignment="1" applyProtection="1">
      <alignment horizontal="center" vertical="center"/>
    </xf>
    <xf numFmtId="0" fontId="5" fillId="0" borderId="0" xfId="0" applyFont="1" applyAlignment="1" applyProtection="1">
      <alignment vertical="top"/>
    </xf>
    <xf numFmtId="0" fontId="5" fillId="0" borderId="0" xfId="0" applyFont="1" applyFill="1" applyBorder="1" applyAlignment="1" applyProtection="1">
      <alignment vertical="top"/>
      <protection locked="0"/>
    </xf>
    <xf numFmtId="0" fontId="0" fillId="0" borderId="0" xfId="0" applyFont="1" applyFill="1" applyAlignment="1" applyProtection="1">
      <alignment vertical="top"/>
      <protection locked="0"/>
    </xf>
    <xf numFmtId="0" fontId="5" fillId="0" borderId="0" xfId="0" applyFont="1" applyAlignment="1" applyProtection="1">
      <alignment horizontal="left"/>
    </xf>
    <xf numFmtId="0" fontId="5" fillId="0" borderId="0" xfId="0" applyFont="1" applyAlignment="1" applyProtection="1">
      <alignment horizontal="left" vertical="top" shrinkToFit="1"/>
    </xf>
    <xf numFmtId="3" fontId="3" fillId="0" borderId="4" xfId="0" applyNumberFormat="1" applyFont="1" applyFill="1" applyBorder="1" applyAlignment="1" applyProtection="1">
      <alignment vertical="center"/>
    </xf>
    <xf numFmtId="3" fontId="3" fillId="0" borderId="2" xfId="0" applyNumberFormat="1" applyFont="1" applyFill="1" applyBorder="1" applyAlignment="1" applyProtection="1">
      <alignment vertical="center"/>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7" fillId="0" borderId="3" xfId="0" applyFont="1" applyBorder="1" applyAlignment="1" applyProtection="1">
      <alignment vertical="center"/>
    </xf>
    <xf numFmtId="0" fontId="5" fillId="0" borderId="1" xfId="0" applyFont="1" applyBorder="1" applyAlignment="1" applyProtection="1">
      <alignment horizontal="center" vertical="center"/>
    </xf>
    <xf numFmtId="0" fontId="3" fillId="0" borderId="0" xfId="0" applyFont="1" applyFill="1" applyBorder="1" applyAlignment="1" applyProtection="1">
      <alignment vertical="center"/>
    </xf>
    <xf numFmtId="3" fontId="3" fillId="0" borderId="12" xfId="0" applyNumberFormat="1" applyFont="1" applyFill="1" applyBorder="1" applyAlignment="1" applyProtection="1">
      <alignment vertical="center"/>
    </xf>
    <xf numFmtId="0" fontId="5"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0" fillId="3" borderId="11" xfId="0" applyFont="1" applyFill="1" applyBorder="1" applyAlignment="1" applyProtection="1">
      <alignment horizontal="right" vertical="center" indent="1"/>
    </xf>
    <xf numFmtId="3" fontId="7" fillId="0" borderId="14" xfId="0" applyNumberFormat="1" applyFont="1" applyBorder="1" applyAlignment="1" applyProtection="1">
      <alignment horizontal="center" vertical="center"/>
    </xf>
    <xf numFmtId="0" fontId="5" fillId="0" borderId="14" xfId="0" applyFont="1" applyBorder="1" applyAlignment="1" applyProtection="1">
      <alignment horizontal="right" vertical="center"/>
    </xf>
    <xf numFmtId="0" fontId="11" fillId="0" borderId="14" xfId="0" applyFont="1" applyBorder="1" applyAlignment="1" applyProtection="1">
      <alignment horizontal="center" vertical="center"/>
    </xf>
    <xf numFmtId="3" fontId="7" fillId="0" borderId="0" xfId="0" applyNumberFormat="1" applyFont="1" applyBorder="1" applyAlignment="1" applyProtection="1">
      <alignment vertical="center"/>
    </xf>
    <xf numFmtId="3" fontId="3" fillId="0" borderId="0" xfId="0" applyNumberFormat="1" applyFont="1" applyBorder="1" applyAlignment="1" applyProtection="1">
      <alignment horizontal="right" vertical="center" indent="1"/>
    </xf>
    <xf numFmtId="3" fontId="7" fillId="0" borderId="8" xfId="0" applyNumberFormat="1" applyFont="1" applyBorder="1" applyAlignment="1" applyProtection="1">
      <alignment horizontal="center" vertical="center"/>
    </xf>
    <xf numFmtId="3" fontId="7" fillId="0" borderId="4" xfId="0" applyNumberFormat="1" applyFont="1" applyBorder="1" applyAlignment="1" applyProtection="1">
      <alignment horizontal="center" vertical="center"/>
    </xf>
    <xf numFmtId="3" fontId="7" fillId="0" borderId="2" xfId="0" applyNumberFormat="1" applyFont="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8" xfId="0" applyFont="1" applyFill="1" applyBorder="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protection locked="0"/>
    </xf>
    <xf numFmtId="3" fontId="7" fillId="0" borderId="4" xfId="0" applyNumberFormat="1" applyFont="1" applyBorder="1" applyAlignment="1" applyProtection="1">
      <alignment horizontal="center" vertical="center"/>
    </xf>
    <xf numFmtId="3" fontId="7" fillId="0" borderId="2" xfId="0" applyNumberFormat="1" applyFont="1" applyBorder="1" applyAlignment="1" applyProtection="1">
      <alignment horizontal="center" vertical="center"/>
    </xf>
    <xf numFmtId="0" fontId="51" fillId="4" borderId="0" xfId="0" applyFont="1" applyFill="1" applyBorder="1" applyAlignment="1" applyProtection="1">
      <alignment horizontal="center" vertical="center"/>
    </xf>
    <xf numFmtId="0" fontId="3" fillId="0" borderId="0" xfId="0" applyFont="1" applyAlignment="1" applyProtection="1">
      <alignment horizontal="left"/>
    </xf>
    <xf numFmtId="0" fontId="5" fillId="0" borderId="0" xfId="0" applyFont="1" applyAlignment="1" applyProtection="1">
      <alignment horizontal="left" vertical="top"/>
    </xf>
    <xf numFmtId="0" fontId="5" fillId="0" borderId="0" xfId="0" applyFont="1" applyAlignment="1" applyProtection="1">
      <alignment horizontal="left"/>
    </xf>
    <xf numFmtId="0" fontId="7" fillId="0" borderId="2" xfId="0" applyFont="1" applyBorder="1" applyAlignment="1" applyProtection="1">
      <alignment horizontal="center" vertical="center"/>
    </xf>
    <xf numFmtId="0" fontId="5" fillId="0" borderId="0" xfId="0" applyFont="1" applyAlignment="1" applyProtection="1">
      <alignment horizontal="left" vertical="top" shrinkToFit="1"/>
    </xf>
    <xf numFmtId="0" fontId="7" fillId="0" borderId="8" xfId="0" applyFont="1" applyBorder="1" applyAlignment="1" applyProtection="1">
      <alignment horizontal="center" vertical="center"/>
    </xf>
    <xf numFmtId="0" fontId="0" fillId="0" borderId="0" xfId="0" applyAlignment="1" applyProtection="1"/>
    <xf numFmtId="0" fontId="5" fillId="0" borderId="0" xfId="0" applyFont="1" applyBorder="1" applyAlignment="1" applyProtection="1">
      <alignment horizontal="center" vertical="top"/>
    </xf>
    <xf numFmtId="0" fontId="20" fillId="0" borderId="0" xfId="0" applyFont="1" applyAlignment="1" applyProtection="1">
      <alignment horizontal="center"/>
      <protection locked="0"/>
    </xf>
    <xf numFmtId="0" fontId="0" fillId="0" borderId="0" xfId="0" applyAlignment="1" applyProtection="1">
      <protection locked="0"/>
    </xf>
    <xf numFmtId="0" fontId="7" fillId="0" borderId="1" xfId="0" applyFont="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0" fillId="0" borderId="0" xfId="0" applyAlignment="1" applyProtection="1">
      <alignment vertical="top"/>
    </xf>
    <xf numFmtId="0" fontId="0" fillId="0" borderId="0" xfId="0" applyFont="1" applyAlignment="1" applyProtection="1">
      <alignment vertical="top"/>
    </xf>
    <xf numFmtId="0" fontId="0" fillId="0" borderId="0" xfId="0" applyFont="1"/>
    <xf numFmtId="0" fontId="0" fillId="0" borderId="6" xfId="0" applyFont="1" applyBorder="1" applyAlignment="1">
      <alignment horizontal="center"/>
    </xf>
    <xf numFmtId="0" fontId="0" fillId="0" borderId="7" xfId="0" applyFont="1" applyBorder="1"/>
    <xf numFmtId="0" fontId="0" fillId="0" borderId="8" xfId="0" applyFont="1" applyBorder="1" applyAlignment="1">
      <alignment horizontal="center"/>
    </xf>
    <xf numFmtId="0" fontId="0" fillId="0" borderId="1" xfId="0" applyFont="1" applyBorder="1"/>
    <xf numFmtId="38" fontId="56" fillId="0" borderId="6" xfId="1" applyFont="1" applyBorder="1" applyAlignment="1">
      <alignment horizontal="center"/>
    </xf>
    <xf numFmtId="0" fontId="0" fillId="0" borderId="6" xfId="0" applyFont="1" applyBorder="1" applyAlignment="1">
      <alignment horizontal="centerContinuous"/>
    </xf>
    <xf numFmtId="0" fontId="0" fillId="0" borderId="6" xfId="0" applyFont="1" applyBorder="1"/>
    <xf numFmtId="180" fontId="0" fillId="0" borderId="6" xfId="0" applyNumberFormat="1" applyFont="1" applyBorder="1"/>
    <xf numFmtId="38" fontId="47" fillId="0" borderId="0" xfId="41" applyFont="1" applyAlignment="1"/>
    <xf numFmtId="38" fontId="47" fillId="0" borderId="6" xfId="41" applyFont="1" applyBorder="1" applyAlignment="1">
      <alignment horizontal="center"/>
    </xf>
    <xf numFmtId="0" fontId="8" fillId="0" borderId="0" xfId="10"/>
    <xf numFmtId="0" fontId="47" fillId="0" borderId="7" xfId="0" applyFont="1" applyBorder="1"/>
    <xf numFmtId="0" fontId="47" fillId="0" borderId="8" xfId="0" applyFont="1" applyBorder="1" applyAlignment="1">
      <alignment horizontal="center"/>
    </xf>
    <xf numFmtId="0" fontId="47" fillId="0" borderId="1" xfId="0" applyFont="1" applyBorder="1"/>
    <xf numFmtId="38" fontId="0" fillId="0" borderId="0" xfId="41" applyFont="1" applyAlignment="1"/>
    <xf numFmtId="0" fontId="47" fillId="0" borderId="0" xfId="10" applyFont="1"/>
    <xf numFmtId="0" fontId="47" fillId="0" borderId="6" xfId="10" applyFont="1" applyBorder="1"/>
    <xf numFmtId="38" fontId="47" fillId="0" borderId="6" xfId="41" applyFont="1" applyBorder="1" applyAlignment="1"/>
    <xf numFmtId="0" fontId="48" fillId="0" borderId="0" xfId="0" applyFont="1" applyBorder="1" applyAlignment="1">
      <alignment vertical="center" wrapText="1" shrinkToFit="1"/>
    </xf>
    <xf numFmtId="0" fontId="7" fillId="0" borderId="1"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7" xfId="0" applyFont="1" applyFill="1" applyBorder="1" applyAlignment="1">
      <alignment horizontal="center" vertical="center"/>
    </xf>
    <xf numFmtId="0" fontId="7" fillId="0" borderId="8" xfId="0" applyFont="1" applyBorder="1" applyAlignment="1">
      <alignment horizontal="center" vertical="center"/>
    </xf>
    <xf numFmtId="3" fontId="7" fillId="0" borderId="1" xfId="0" applyNumberFormat="1" applyFont="1" applyBorder="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3" fontId="7" fillId="0" borderId="3" xfId="0" applyNumberFormat="1" applyFont="1" applyBorder="1" applyAlignment="1">
      <alignment horizontal="center" vertical="center"/>
    </xf>
    <xf numFmtId="0" fontId="16" fillId="0" borderId="0" xfId="0" applyFont="1" applyAlignment="1" applyProtection="1">
      <alignment vertical="top" wrapText="1" shrinkToFit="1"/>
    </xf>
    <xf numFmtId="0" fontId="0" fillId="0" borderId="0" xfId="0" applyAlignment="1" applyProtection="1"/>
    <xf numFmtId="0" fontId="5" fillId="0" borderId="0" xfId="0" applyFont="1" applyAlignment="1" applyProtection="1">
      <alignment horizontal="left" vertical="top" wrapText="1"/>
    </xf>
    <xf numFmtId="0" fontId="5" fillId="3" borderId="0" xfId="0" applyFont="1" applyFill="1" applyBorder="1" applyAlignment="1" applyProtection="1">
      <alignment horizontal="center" vertical="top"/>
      <protection locked="0"/>
    </xf>
    <xf numFmtId="0" fontId="0" fillId="3" borderId="0" xfId="0" applyFont="1" applyFill="1" applyBorder="1" applyAlignment="1" applyProtection="1">
      <protection locked="0"/>
    </xf>
    <xf numFmtId="0" fontId="5" fillId="0" borderId="0" xfId="0" applyFont="1" applyBorder="1" applyAlignment="1" applyProtection="1">
      <alignment horizontal="center" vertical="top"/>
    </xf>
    <xf numFmtId="0" fontId="0" fillId="0" borderId="0" xfId="0" applyFont="1" applyBorder="1" applyAlignment="1" applyProtection="1">
      <alignment horizontal="center" vertical="top"/>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0" xfId="0" applyFont="1" applyAlignment="1" applyProtection="1">
      <alignment horizontal="left" vertical="top" shrinkToFit="1"/>
    </xf>
    <xf numFmtId="0" fontId="3" fillId="0" borderId="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0" fillId="0" borderId="0" xfId="0" applyAlignment="1" applyProtection="1">
      <alignment horizontal="left" vertical="top" wrapText="1"/>
    </xf>
    <xf numFmtId="0" fontId="3" fillId="0" borderId="0" xfId="0" applyFont="1" applyAlignment="1" applyProtection="1">
      <alignment horizontal="center" vertical="center"/>
    </xf>
    <xf numFmtId="3" fontId="17" fillId="0" borderId="0" xfId="0" applyNumberFormat="1" applyFont="1" applyBorder="1" applyAlignment="1" applyProtection="1">
      <alignment horizontal="center"/>
    </xf>
    <xf numFmtId="0" fontId="17" fillId="0" borderId="0" xfId="0" applyFont="1" applyBorder="1" applyAlignment="1" applyProtection="1"/>
    <xf numFmtId="0" fontId="17" fillId="0" borderId="2" xfId="0" applyFont="1" applyBorder="1" applyAlignment="1" applyProtection="1"/>
    <xf numFmtId="0" fontId="3" fillId="0" borderId="0" xfId="0" applyFont="1" applyAlignment="1" applyProtection="1">
      <alignment horizontal="left" wrapText="1"/>
    </xf>
    <xf numFmtId="0" fontId="3" fillId="0" borderId="0" xfId="0" applyFont="1" applyAlignment="1" applyProtection="1">
      <alignment horizontal="left"/>
    </xf>
    <xf numFmtId="176" fontId="6" fillId="0" borderId="0" xfId="0" applyNumberFormat="1" applyFont="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xf numFmtId="0" fontId="7" fillId="0" borderId="7" xfId="0" applyFont="1" applyBorder="1" applyAlignment="1" applyProtection="1">
      <alignment horizontal="center" vertical="center" shrinkToFit="1"/>
    </xf>
    <xf numFmtId="0" fontId="0" fillId="0" borderId="8" xfId="0" applyFont="1" applyBorder="1" applyAlignment="1" applyProtection="1">
      <alignment horizontal="center" vertical="center" shrinkToFit="1"/>
    </xf>
    <xf numFmtId="3" fontId="3" fillId="0" borderId="7" xfId="0" applyNumberFormat="1" applyFont="1" applyFill="1" applyBorder="1" applyAlignment="1" applyProtection="1">
      <alignment horizontal="right" vertical="center"/>
    </xf>
    <xf numFmtId="3" fontId="3" fillId="0" borderId="8" xfId="0" applyNumberFormat="1" applyFont="1" applyFill="1" applyBorder="1" applyAlignment="1" applyProtection="1">
      <alignment horizontal="right" vertical="center"/>
    </xf>
    <xf numFmtId="0" fontId="7" fillId="0" borderId="1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3" fontId="3" fillId="0" borderId="11" xfId="0" applyNumberFormat="1" applyFont="1" applyBorder="1" applyAlignment="1" applyProtection="1">
      <alignment horizontal="right" vertical="center"/>
    </xf>
    <xf numFmtId="3" fontId="3" fillId="0" borderId="2" xfId="0" applyNumberFormat="1" applyFont="1" applyBorder="1" applyAlignment="1" applyProtection="1">
      <alignment horizontal="right" vertical="center"/>
    </xf>
    <xf numFmtId="0" fontId="50" fillId="0" borderId="4" xfId="0" applyFont="1" applyBorder="1" applyAlignment="1" applyProtection="1">
      <alignment horizontal="left" vertical="top" wrapText="1"/>
    </xf>
    <xf numFmtId="0" fontId="50" fillId="0" borderId="10" xfId="0" applyFont="1" applyBorder="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horizontal="left"/>
    </xf>
    <xf numFmtId="3" fontId="3" fillId="0" borderId="9" xfId="0" applyNumberFormat="1" applyFont="1" applyFill="1" applyBorder="1" applyAlignment="1" applyProtection="1">
      <alignment horizontal="right" vertical="center"/>
    </xf>
    <xf numFmtId="3" fontId="3" fillId="0" borderId="4" xfId="0" applyNumberFormat="1" applyFont="1" applyFill="1" applyBorder="1" applyAlignment="1" applyProtection="1">
      <alignment horizontal="right" vertical="center"/>
    </xf>
    <xf numFmtId="3" fontId="3" fillId="0" borderId="11"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7" fillId="0" borderId="4" xfId="0" applyFont="1" applyBorder="1" applyAlignment="1" applyProtection="1">
      <alignment horizontal="center" vertical="center"/>
    </xf>
    <xf numFmtId="0" fontId="7" fillId="0" borderId="2" xfId="0" applyFont="1" applyBorder="1" applyAlignment="1" applyProtection="1">
      <alignment horizontal="center" vertical="center"/>
    </xf>
    <xf numFmtId="0" fontId="5" fillId="0" borderId="9"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3" fillId="3" borderId="0" xfId="0" applyFont="1" applyFill="1" applyAlignment="1" applyProtection="1">
      <alignment horizontal="center" vertical="center"/>
      <protection locked="0"/>
    </xf>
    <xf numFmtId="0" fontId="3" fillId="3" borderId="7"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7" fillId="0" borderId="9"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6" xfId="0" applyFont="1" applyFill="1" applyBorder="1" applyAlignment="1" applyProtection="1">
      <alignment horizontal="center" vertical="center" wrapText="1" shrinkToFit="1"/>
    </xf>
    <xf numFmtId="0" fontId="19" fillId="0" borderId="9" xfId="0" applyFont="1" applyFill="1" applyBorder="1" applyAlignment="1" applyProtection="1">
      <alignment horizontal="center" vertical="center" wrapText="1" shrinkToFit="1"/>
    </xf>
    <xf numFmtId="0" fontId="19" fillId="0" borderId="11" xfId="0" applyFont="1" applyFill="1" applyBorder="1" applyAlignment="1" applyProtection="1">
      <alignment horizontal="center" vertical="center" wrapText="1" shrinkToFit="1"/>
    </xf>
    <xf numFmtId="3" fontId="5" fillId="0" borderId="10" xfId="0" applyNumberFormat="1" applyFont="1" applyFill="1" applyBorder="1" applyAlignment="1" applyProtection="1">
      <alignment horizontal="center" vertical="center"/>
    </xf>
    <xf numFmtId="3" fontId="5" fillId="0" borderId="3"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wrapText="1" shrinkToFit="1"/>
    </xf>
    <xf numFmtId="0" fontId="19" fillId="0" borderId="7" xfId="0" applyFont="1" applyFill="1" applyBorder="1" applyAlignment="1" applyProtection="1">
      <alignment horizontal="center" vertical="center" wrapText="1" shrinkToFit="1"/>
    </xf>
    <xf numFmtId="3" fontId="3" fillId="0" borderId="7" xfId="0" applyNumberFormat="1" applyFont="1" applyBorder="1" applyAlignment="1" applyProtection="1">
      <alignment horizontal="right" vertical="center"/>
    </xf>
    <xf numFmtId="3" fontId="3" fillId="0" borderId="8" xfId="0" applyNumberFormat="1" applyFont="1" applyBorder="1" applyAlignment="1" applyProtection="1">
      <alignment horizontal="right" vertical="center"/>
    </xf>
    <xf numFmtId="0" fontId="0" fillId="3" borderId="0" xfId="0" applyFont="1" applyFill="1" applyAlignment="1" applyProtection="1">
      <alignment horizontal="center" vertical="top"/>
      <protection locked="0"/>
    </xf>
    <xf numFmtId="0" fontId="7" fillId="0" borderId="1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4" fillId="3" borderId="7" xfId="0" applyFont="1" applyFill="1" applyBorder="1" applyAlignment="1" applyProtection="1">
      <alignment horizontal="center" wrapText="1"/>
      <protection locked="0"/>
    </xf>
    <xf numFmtId="0" fontId="4" fillId="3" borderId="8" xfId="0" applyFont="1" applyFill="1" applyBorder="1" applyAlignment="1" applyProtection="1">
      <alignment horizontal="center" wrapText="1"/>
      <protection locked="0"/>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3" fontId="5" fillId="0" borderId="9" xfId="0" applyNumberFormat="1" applyFont="1" applyBorder="1" applyAlignment="1" applyProtection="1">
      <alignment horizontal="center" vertical="center"/>
    </xf>
    <xf numFmtId="3" fontId="5" fillId="0" borderId="4" xfId="0" applyNumberFormat="1" applyFont="1" applyBorder="1" applyAlignment="1" applyProtection="1">
      <alignment horizontal="center" vertical="center"/>
    </xf>
    <xf numFmtId="3" fontId="5" fillId="0" borderId="11"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3" fontId="5" fillId="0" borderId="14" xfId="0" applyNumberFormat="1" applyFont="1" applyFill="1" applyBorder="1" applyAlignment="1" applyProtection="1">
      <alignment horizontal="center" vertical="center"/>
    </xf>
    <xf numFmtId="0" fontId="5" fillId="4" borderId="14" xfId="0" applyFont="1" applyFill="1" applyBorder="1" applyAlignment="1" applyProtection="1">
      <alignment horizontal="right"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2" xfId="0" applyFont="1" applyBorder="1" applyAlignment="1" applyProtection="1">
      <alignment horizontal="center" shrinkToFit="1"/>
    </xf>
    <xf numFmtId="0" fontId="3" fillId="0" borderId="3" xfId="0" applyFont="1" applyBorder="1" applyAlignment="1" applyProtection="1">
      <alignment horizontal="center" shrinkToFit="1"/>
    </xf>
    <xf numFmtId="177" fontId="3" fillId="3" borderId="7" xfId="0" applyNumberFormat="1" applyFont="1" applyFill="1" applyBorder="1" applyAlignment="1" applyProtection="1">
      <alignment horizontal="center"/>
      <protection locked="0"/>
    </xf>
    <xf numFmtId="177" fontId="3" fillId="3" borderId="4" xfId="0" applyNumberFormat="1" applyFont="1" applyFill="1" applyBorder="1" applyAlignment="1" applyProtection="1">
      <alignment horizontal="center"/>
      <protection locked="0"/>
    </xf>
    <xf numFmtId="177" fontId="3" fillId="3" borderId="10" xfId="0" applyNumberFormat="1" applyFont="1" applyFill="1" applyBorder="1" applyAlignment="1" applyProtection="1">
      <alignment horizontal="center"/>
      <protection locked="0"/>
    </xf>
    <xf numFmtId="3" fontId="7" fillId="0" borderId="4" xfId="0" applyNumberFormat="1" applyFont="1" applyBorder="1" applyAlignment="1" applyProtection="1">
      <alignment horizontal="center" vertical="center"/>
    </xf>
    <xf numFmtId="3" fontId="7" fillId="0" borderId="2" xfId="0" applyNumberFormat="1" applyFont="1" applyBorder="1" applyAlignment="1" applyProtection="1">
      <alignment horizontal="center" vertical="center"/>
    </xf>
    <xf numFmtId="3" fontId="3" fillId="0" borderId="4" xfId="0" applyNumberFormat="1" applyFont="1" applyBorder="1" applyAlignment="1" applyProtection="1">
      <alignment horizontal="right" vertical="center"/>
    </xf>
    <xf numFmtId="3" fontId="3" fillId="0" borderId="9" xfId="0" applyNumberFormat="1" applyFont="1" applyBorder="1" applyAlignment="1" applyProtection="1">
      <alignment horizontal="right" vertical="center"/>
    </xf>
    <xf numFmtId="0" fontId="3" fillId="0" borderId="9"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3" fontId="5" fillId="0" borderId="9"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2" xfId="0" applyNumberFormat="1" applyFont="1" applyBorder="1" applyAlignment="1">
      <alignment horizontal="center" vertical="center"/>
    </xf>
    <xf numFmtId="0" fontId="3" fillId="4" borderId="4"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0" borderId="4"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2" xfId="0" applyFont="1" applyBorder="1" applyAlignment="1" applyProtection="1">
      <alignment horizontal="right" vertical="center"/>
    </xf>
    <xf numFmtId="0" fontId="5" fillId="4" borderId="6" xfId="0" applyFont="1" applyFill="1" applyBorder="1" applyAlignment="1" applyProtection="1">
      <alignment horizontal="right" vertical="center"/>
    </xf>
    <xf numFmtId="0" fontId="3" fillId="2" borderId="0" xfId="0" applyFont="1" applyFill="1" applyAlignment="1" applyProtection="1">
      <alignment horizontal="center" vertical="center" wrapText="1"/>
      <protection locked="0"/>
    </xf>
    <xf numFmtId="0" fontId="7" fillId="0" borderId="10" xfId="0" applyFont="1" applyBorder="1" applyAlignment="1">
      <alignment horizontal="center" vertical="center"/>
    </xf>
    <xf numFmtId="0" fontId="7" fillId="0" borderId="3" xfId="0" applyFont="1" applyBorder="1" applyAlignment="1">
      <alignment horizontal="center" vertical="center"/>
    </xf>
    <xf numFmtId="3" fontId="3" fillId="3" borderId="8"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0" fontId="4" fillId="0" borderId="5" xfId="0" applyFont="1" applyBorder="1" applyAlignment="1">
      <alignment horizontal="center" vertical="center" wrapText="1" shrinkToFit="1"/>
    </xf>
    <xf numFmtId="3" fontId="3" fillId="0" borderId="7" xfId="0" applyNumberFormat="1" applyFont="1" applyBorder="1" applyAlignment="1">
      <alignment horizontal="center" vertical="center"/>
    </xf>
    <xf numFmtId="0" fontId="5" fillId="0" borderId="8" xfId="0" applyFont="1" applyBorder="1" applyAlignment="1">
      <alignment horizontal="center" vertical="center"/>
    </xf>
    <xf numFmtId="3" fontId="3" fillId="0" borderId="7" xfId="0" applyNumberFormat="1" applyFont="1" applyBorder="1" applyAlignment="1">
      <alignment horizontal="right" vertical="center" shrinkToFit="1"/>
    </xf>
    <xf numFmtId="3" fontId="3" fillId="0" borderId="8" xfId="0" applyNumberFormat="1" applyFont="1" applyBorder="1" applyAlignment="1">
      <alignment horizontal="right" vertical="center" shrinkToFit="1"/>
    </xf>
    <xf numFmtId="0" fontId="4" fillId="0" borderId="6" xfId="0" applyFont="1" applyBorder="1" applyAlignment="1">
      <alignment horizontal="center" vertical="center" wrapText="1" shrinkToFit="1"/>
    </xf>
    <xf numFmtId="3" fontId="3" fillId="0" borderId="11" xfId="0" applyNumberFormat="1" applyFont="1" applyBorder="1" applyAlignment="1">
      <alignment horizontal="right" vertical="center" shrinkToFit="1"/>
    </xf>
    <xf numFmtId="3" fontId="3" fillId="0" borderId="2" xfId="0" applyNumberFormat="1" applyFont="1" applyBorder="1" applyAlignment="1">
      <alignment horizontal="right" vertical="center" shrinkToFit="1"/>
    </xf>
    <xf numFmtId="0" fontId="3" fillId="3" borderId="0" xfId="0" applyFont="1" applyFill="1" applyBorder="1" applyAlignment="1" applyProtection="1">
      <alignment horizontal="center"/>
      <protection locked="0"/>
    </xf>
    <xf numFmtId="0" fontId="3"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5" fillId="3" borderId="0" xfId="0" applyFont="1" applyFill="1" applyAlignment="1" applyProtection="1">
      <alignment horizontal="left" vertical="center"/>
    </xf>
    <xf numFmtId="0" fontId="19" fillId="2" borderId="0" xfId="0" applyFont="1" applyFill="1" applyAlignment="1" applyProtection="1">
      <alignment horizontal="left" vertical="center" wrapText="1"/>
      <protection locked="0"/>
    </xf>
    <xf numFmtId="3" fontId="3" fillId="0" borderId="8" xfId="0" applyNumberFormat="1" applyFont="1" applyBorder="1" applyAlignment="1" applyProtection="1">
      <alignment horizontal="right" vertical="center" shrinkToFit="1"/>
    </xf>
    <xf numFmtId="3" fontId="3" fillId="0" borderId="12"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8" fillId="0" borderId="0" xfId="38" applyFont="1" applyFill="1" applyAlignment="1">
      <alignment horizontal="center" vertical="center"/>
    </xf>
    <xf numFmtId="0" fontId="28" fillId="3" borderId="2" xfId="38" applyFont="1" applyFill="1" applyBorder="1" applyAlignment="1">
      <alignment horizontal="center" vertical="center" shrinkToFit="1"/>
    </xf>
    <xf numFmtId="0" fontId="30" fillId="0" borderId="5" xfId="38" applyFont="1" applyFill="1" applyBorder="1" applyAlignment="1">
      <alignment horizontal="center" vertical="center" wrapText="1"/>
    </xf>
    <xf numFmtId="0" fontId="30" fillId="0" borderId="14" xfId="38" applyFont="1" applyFill="1" applyBorder="1" applyAlignment="1">
      <alignment horizontal="center" vertical="center" wrapText="1"/>
    </xf>
    <xf numFmtId="0" fontId="30" fillId="0" borderId="7" xfId="38" applyFont="1" applyFill="1" applyBorder="1" applyAlignment="1">
      <alignment horizontal="center" vertical="center" wrapText="1"/>
    </xf>
    <xf numFmtId="0" fontId="30" fillId="0" borderId="8" xfId="38" applyFont="1" applyFill="1" applyBorder="1" applyAlignment="1">
      <alignment horizontal="center" vertical="center" wrapText="1"/>
    </xf>
    <xf numFmtId="0" fontId="30" fillId="0" borderId="4" xfId="38" applyFont="1" applyFill="1" applyBorder="1" applyAlignment="1">
      <alignment horizontal="center" vertical="center" wrapText="1"/>
    </xf>
    <xf numFmtId="0" fontId="30" fillId="0" borderId="6" xfId="38" applyFont="1" applyFill="1" applyBorder="1" applyAlignment="1">
      <alignment horizontal="center" vertical="center" shrinkToFit="1"/>
    </xf>
    <xf numFmtId="0" fontId="30" fillId="0" borderId="1" xfId="38" applyFont="1" applyFill="1" applyBorder="1" applyAlignment="1">
      <alignment horizontal="center" vertical="center" shrinkToFit="1"/>
    </xf>
    <xf numFmtId="0" fontId="27" fillId="0" borderId="6" xfId="38" applyFont="1" applyFill="1" applyBorder="1" applyAlignment="1">
      <alignment horizontal="center" vertical="center"/>
    </xf>
    <xf numFmtId="3" fontId="26" fillId="0" borderId="5" xfId="39" applyNumberFormat="1" applyFont="1" applyBorder="1" applyAlignment="1">
      <alignment horizontal="center" vertical="center" wrapText="1"/>
    </xf>
    <xf numFmtId="3" fontId="26" fillId="0" borderId="18" xfId="39" applyNumberFormat="1" applyFont="1" applyBorder="1" applyAlignment="1">
      <alignment horizontal="center" vertical="center" wrapText="1"/>
    </xf>
    <xf numFmtId="3" fontId="26" fillId="0" borderId="14" xfId="39" applyNumberFormat="1" applyFont="1" applyBorder="1" applyAlignment="1">
      <alignment horizontal="center" vertical="center" wrapText="1"/>
    </xf>
    <xf numFmtId="0" fontId="30" fillId="0" borderId="18" xfId="38" applyFont="1" applyFill="1" applyBorder="1" applyAlignment="1">
      <alignment horizontal="center" vertical="center" wrapText="1"/>
    </xf>
    <xf numFmtId="178" fontId="30" fillId="6" borderId="7" xfId="38" applyNumberFormat="1" applyFont="1" applyFill="1" applyBorder="1" applyAlignment="1">
      <alignment horizontal="center" vertical="center" shrinkToFit="1"/>
    </xf>
    <xf numFmtId="178" fontId="30" fillId="6" borderId="8" xfId="38" applyNumberFormat="1" applyFont="1" applyFill="1" applyBorder="1" applyAlignment="1">
      <alignment horizontal="center" vertical="center" shrinkToFit="1"/>
    </xf>
    <xf numFmtId="178" fontId="30" fillId="6" borderId="1" xfId="38" applyNumberFormat="1" applyFont="1" applyFill="1" applyBorder="1" applyAlignment="1">
      <alignment horizontal="center" vertical="center" shrinkToFit="1"/>
    </xf>
    <xf numFmtId="0" fontId="30" fillId="0" borderId="32" xfId="38" applyFont="1" applyFill="1" applyBorder="1" applyAlignment="1">
      <alignment horizontal="center" vertical="center" wrapText="1"/>
    </xf>
    <xf numFmtId="178" fontId="30" fillId="0" borderId="9" xfId="38" applyNumberFormat="1" applyFont="1" applyFill="1" applyBorder="1" applyAlignment="1">
      <alignment horizontal="center" vertical="center" wrapText="1"/>
    </xf>
    <xf numFmtId="178" fontId="30" fillId="0" borderId="4" xfId="38" applyNumberFormat="1" applyFont="1" applyFill="1" applyBorder="1" applyAlignment="1">
      <alignment horizontal="center" vertical="center" wrapText="1"/>
    </xf>
    <xf numFmtId="178" fontId="30" fillId="0" borderId="10" xfId="38" applyNumberFormat="1" applyFont="1" applyFill="1" applyBorder="1" applyAlignment="1">
      <alignment horizontal="center" vertical="center" wrapText="1"/>
    </xf>
    <xf numFmtId="178" fontId="30" fillId="0" borderId="12" xfId="38" applyNumberFormat="1" applyFont="1" applyFill="1" applyBorder="1" applyAlignment="1">
      <alignment horizontal="center" vertical="center" wrapText="1"/>
    </xf>
    <xf numFmtId="178" fontId="30" fillId="0" borderId="0" xfId="38" applyNumberFormat="1" applyFont="1" applyFill="1" applyBorder="1" applyAlignment="1">
      <alignment horizontal="center" vertical="center" wrapText="1"/>
    </xf>
    <xf numFmtId="178" fontId="30" fillId="0" borderId="13" xfId="38" applyNumberFormat="1" applyFont="1" applyFill="1" applyBorder="1" applyAlignment="1">
      <alignment horizontal="center" vertical="center" wrapText="1"/>
    </xf>
    <xf numFmtId="178" fontId="30" fillId="0" borderId="11" xfId="38" applyNumberFormat="1" applyFont="1" applyFill="1" applyBorder="1" applyAlignment="1">
      <alignment horizontal="center" vertical="center" wrapText="1"/>
    </xf>
    <xf numFmtId="178" fontId="30" fillId="0" borderId="2" xfId="38" applyNumberFormat="1" applyFont="1" applyFill="1" applyBorder="1" applyAlignment="1">
      <alignment horizontal="center" vertical="center" wrapText="1"/>
    </xf>
    <xf numFmtId="178" fontId="30" fillId="0" borderId="3" xfId="38" applyNumberFormat="1" applyFont="1" applyFill="1" applyBorder="1" applyAlignment="1">
      <alignment horizontal="center" vertical="center" wrapText="1"/>
    </xf>
    <xf numFmtId="0" fontId="30" fillId="6" borderId="6" xfId="38" applyFont="1" applyFill="1" applyBorder="1" applyAlignment="1">
      <alignment horizontal="center" vertical="center" wrapText="1"/>
    </xf>
    <xf numFmtId="0" fontId="30" fillId="6" borderId="14" xfId="38" applyFont="1" applyFill="1" applyBorder="1" applyAlignment="1">
      <alignment horizontal="center" vertical="center" wrapText="1"/>
    </xf>
    <xf numFmtId="178" fontId="30" fillId="6" borderId="7" xfId="4" applyNumberFormat="1" applyFont="1" applyFill="1" applyBorder="1" applyAlignment="1">
      <alignment horizontal="center" vertical="center" shrinkToFit="1"/>
    </xf>
    <xf numFmtId="178" fontId="30" fillId="6" borderId="8" xfId="4" applyNumberFormat="1" applyFont="1" applyFill="1" applyBorder="1" applyAlignment="1">
      <alignment horizontal="center" vertical="center" shrinkToFit="1"/>
    </xf>
    <xf numFmtId="178" fontId="30" fillId="6" borderId="1" xfId="4" applyNumberFormat="1" applyFont="1" applyFill="1" applyBorder="1" applyAlignment="1">
      <alignment horizontal="center" vertical="center" shrinkToFit="1"/>
    </xf>
    <xf numFmtId="0" fontId="51" fillId="4" borderId="0" xfId="0" applyFont="1" applyFill="1" applyBorder="1" applyAlignment="1" applyProtection="1">
      <alignment horizontal="center" vertical="center"/>
    </xf>
    <xf numFmtId="0" fontId="7" fillId="0" borderId="7" xfId="0" applyFont="1" applyBorder="1" applyAlignment="1" applyProtection="1">
      <alignment horizontal="center" shrinkToFit="1"/>
    </xf>
    <xf numFmtId="0" fontId="0" fillId="0" borderId="8" xfId="0" applyFont="1" applyBorder="1" applyAlignment="1" applyProtection="1">
      <alignment horizontal="center" shrinkToFit="1"/>
    </xf>
    <xf numFmtId="0" fontId="7" fillId="0" borderId="7" xfId="0" applyFont="1" applyBorder="1" applyAlignment="1" applyProtection="1">
      <alignment horizontal="center" wrapText="1"/>
    </xf>
    <xf numFmtId="0" fontId="7" fillId="0" borderId="8" xfId="0" applyFont="1" applyBorder="1" applyAlignment="1" applyProtection="1">
      <alignment horizontal="center" wrapText="1"/>
    </xf>
    <xf numFmtId="0" fontId="51"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3" fontId="3" fillId="0" borderId="9" xfId="0" applyNumberFormat="1" applyFont="1" applyFill="1" applyBorder="1" applyAlignment="1" applyProtection="1">
      <alignment horizontal="right" vertical="center" wrapText="1"/>
    </xf>
    <xf numFmtId="3" fontId="3" fillId="0" borderId="4" xfId="0" applyNumberFormat="1" applyFont="1" applyFill="1" applyBorder="1" applyAlignment="1" applyProtection="1">
      <alignment horizontal="right" vertical="center" wrapText="1"/>
    </xf>
    <xf numFmtId="3" fontId="3" fillId="0" borderId="11"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52" fillId="0" borderId="0" xfId="38" applyFont="1" applyFill="1" applyAlignment="1">
      <alignment horizontal="center" vertical="center"/>
    </xf>
    <xf numFmtId="0" fontId="28" fillId="0" borderId="2" xfId="38" applyFont="1" applyFill="1" applyBorder="1" applyAlignment="1">
      <alignment horizontal="center" vertical="center" shrinkToFit="1"/>
    </xf>
    <xf numFmtId="3" fontId="45" fillId="0" borderId="5" xfId="39" applyNumberFormat="1" applyFont="1" applyBorder="1" applyAlignment="1">
      <alignment horizontal="center" vertical="center" wrapText="1"/>
    </xf>
    <xf numFmtId="3" fontId="45" fillId="0" borderId="18" xfId="39" applyNumberFormat="1" applyFont="1" applyBorder="1" applyAlignment="1">
      <alignment horizontal="center" vertical="center" wrapText="1"/>
    </xf>
    <xf numFmtId="3" fontId="45" fillId="0" borderId="14" xfId="39" applyNumberFormat="1" applyFont="1" applyBorder="1" applyAlignment="1">
      <alignment horizontal="center" vertical="center" wrapText="1"/>
    </xf>
    <xf numFmtId="0" fontId="0" fillId="0" borderId="6" xfId="0" applyFont="1" applyBorder="1" applyAlignment="1">
      <alignment horizontal="center"/>
    </xf>
    <xf numFmtId="0" fontId="47" fillId="0" borderId="6" xfId="0" applyFont="1" applyBorder="1" applyAlignment="1">
      <alignment horizontal="center"/>
    </xf>
  </cellXfs>
  <cellStyles count="42">
    <cellStyle name="パーセント 2" xfId="2"/>
    <cellStyle name="桁区切り" xfId="37" builtinId="6"/>
    <cellStyle name="桁区切り 2" xfId="1"/>
    <cellStyle name="桁区切り 2 2" xfId="3"/>
    <cellStyle name="桁区切り 2 3" xfId="41"/>
    <cellStyle name="桁区切り 3" xfId="4"/>
    <cellStyle name="桁区切り 3 2" xfId="40"/>
    <cellStyle name="桁区切り 4" xfId="5"/>
    <cellStyle name="桁区切り 4 2" xfId="6"/>
    <cellStyle name="桁区切り 5" xfId="7"/>
    <cellStyle name="桁区切り 6" xfId="8"/>
    <cellStyle name="通貨 2" xfId="9"/>
    <cellStyle name="標準" xfId="0" builtinId="0"/>
    <cellStyle name="標準 10" xfId="10"/>
    <cellStyle name="標準 10 2" xfId="11"/>
    <cellStyle name="標準 11" xfId="12"/>
    <cellStyle name="標準 12" xfId="13"/>
    <cellStyle name="標準 13" xfId="14"/>
    <cellStyle name="標準 14" xfId="15"/>
    <cellStyle name="標準 15" xfId="16"/>
    <cellStyle name="標準 16" xfId="17"/>
    <cellStyle name="標準 17" xfId="18"/>
    <cellStyle name="標準 18" xfId="19"/>
    <cellStyle name="標準 19" xfId="20"/>
    <cellStyle name="標準 2" xfId="21"/>
    <cellStyle name="標準 20" xfId="22"/>
    <cellStyle name="標準 21" xfId="23"/>
    <cellStyle name="標準 22" xfId="24"/>
    <cellStyle name="標準 23" xfId="25"/>
    <cellStyle name="標準 24" xfId="26"/>
    <cellStyle name="標準 25" xfId="27"/>
    <cellStyle name="標準 26" xfId="28"/>
    <cellStyle name="標準 27" xfId="29"/>
    <cellStyle name="標準 3" xfId="30"/>
    <cellStyle name="標準 4" xfId="31"/>
    <cellStyle name="標準 4 2" xfId="39"/>
    <cellStyle name="標準 5" xfId="32"/>
    <cellStyle name="標準 6" xfId="33"/>
    <cellStyle name="標準 7" xfId="34"/>
    <cellStyle name="標準 8" xfId="35"/>
    <cellStyle name="標準 9" xfId="36"/>
    <cellStyle name="標準_13様式" xfId="38"/>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171449</xdr:colOff>
      <xdr:row>37</xdr:row>
      <xdr:rowOff>219074</xdr:rowOff>
    </xdr:from>
    <xdr:to>
      <xdr:col>9</xdr:col>
      <xdr:colOff>171449</xdr:colOff>
      <xdr:row>39</xdr:row>
      <xdr:rowOff>152399</xdr:rowOff>
    </xdr:to>
    <xdr:sp macro="" textlink="">
      <xdr:nvSpPr>
        <xdr:cNvPr id="4" name="Line 5">
          <a:extLst>
            <a:ext uri="{FF2B5EF4-FFF2-40B4-BE49-F238E27FC236}">
              <a16:creationId xmlns:a16="http://schemas.microsoft.com/office/drawing/2014/main" id="{00000000-0008-0000-0000-000004000000}"/>
            </a:ext>
          </a:extLst>
        </xdr:cNvPr>
        <xdr:cNvSpPr>
          <a:spLocks noChangeShapeType="1"/>
        </xdr:cNvSpPr>
      </xdr:nvSpPr>
      <xdr:spPr bwMode="auto">
        <a:xfrm flipH="1" flipV="1">
          <a:off x="514349" y="761999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30</xdr:row>
      <xdr:rowOff>219074</xdr:rowOff>
    </xdr:from>
    <xdr:to>
      <xdr:col>10</xdr:col>
      <xdr:colOff>9524</xdr:colOff>
      <xdr:row>32</xdr:row>
      <xdr:rowOff>171449</xdr:rowOff>
    </xdr:to>
    <xdr:sp macro="" textlink="">
      <xdr:nvSpPr>
        <xdr:cNvPr id="5" name="Line 5">
          <a:extLst>
            <a:ext uri="{FF2B5EF4-FFF2-40B4-BE49-F238E27FC236}">
              <a16:creationId xmlns:a16="http://schemas.microsoft.com/office/drawing/2014/main" id="{00000000-0008-0000-0000-000005000000}"/>
            </a:ext>
          </a:extLst>
        </xdr:cNvPr>
        <xdr:cNvSpPr>
          <a:spLocks noChangeShapeType="1"/>
        </xdr:cNvSpPr>
      </xdr:nvSpPr>
      <xdr:spPr bwMode="auto">
        <a:xfrm flipH="1" flipV="1">
          <a:off x="514349" y="6162674"/>
          <a:ext cx="12763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168087</xdr:colOff>
      <xdr:row>52</xdr:row>
      <xdr:rowOff>22412</xdr:rowOff>
    </xdr:from>
    <xdr:to>
      <xdr:col>22</xdr:col>
      <xdr:colOff>425822</xdr:colOff>
      <xdr:row>52</xdr:row>
      <xdr:rowOff>22412</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bwMode="auto">
        <a:xfrm>
          <a:off x="5244352" y="9749118"/>
          <a:ext cx="560294" cy="0"/>
        </a:xfrm>
        <a:prstGeom prst="straightConnector1">
          <a:avLst/>
        </a:prstGeom>
        <a:noFill/>
        <a:ln w="25400" cap="flat" cmpd="sng" algn="ctr">
          <a:solidFill>
            <a:srgbClr val="333333"/>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143770</xdr:colOff>
      <xdr:row>7</xdr:row>
      <xdr:rowOff>59840</xdr:rowOff>
    </xdr:from>
    <xdr:to>
      <xdr:col>57</xdr:col>
      <xdr:colOff>134470</xdr:colOff>
      <xdr:row>20</xdr:row>
      <xdr:rowOff>145676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bwMode="auto">
        <a:xfrm>
          <a:off x="8268035" y="1292487"/>
          <a:ext cx="4024817" cy="2013248"/>
        </a:xfrm>
        <a:prstGeom prst="roundRect">
          <a:avLst/>
        </a:prstGeom>
        <a:solidFill>
          <a:schemeClr val="tx2">
            <a:lumMod val="20000"/>
            <a:lumOff val="8000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ja-JP" altLang="ja-JP" sz="1400" b="1">
              <a:solidFill>
                <a:schemeClr val="dk1"/>
              </a:solidFill>
              <a:effectLst/>
              <a:latin typeface="+mn-lt"/>
              <a:ea typeface="+mn-ea"/>
              <a:cs typeface="+mn-cs"/>
            </a:rPr>
            <a:t>区内請求書①</a:t>
          </a:r>
          <a:endParaRPr lang="ja-JP" altLang="ja-JP" sz="1400">
            <a:effectLst/>
          </a:endParaRPr>
        </a:p>
        <a:p>
          <a:r>
            <a:rPr kumimoji="1" lang="ja-JP" altLang="ja-JP" sz="1400" b="1">
              <a:solidFill>
                <a:schemeClr val="dk1"/>
              </a:solidFill>
              <a:effectLst/>
              <a:latin typeface="+mn-lt"/>
              <a:ea typeface="+mn-ea"/>
              <a:cs typeface="+mn-cs"/>
            </a:rPr>
            <a:t>処遇改善加算</a:t>
          </a:r>
          <a:r>
            <a:rPr kumimoji="1" lang="ja-JP" altLang="en-US" sz="1400" b="1">
              <a:solidFill>
                <a:schemeClr val="dk1"/>
              </a:solidFill>
              <a:effectLst/>
              <a:latin typeface="+mn-lt"/>
              <a:ea typeface="+mn-ea"/>
              <a:cs typeface="+mn-cs"/>
            </a:rPr>
            <a:t>②</a:t>
          </a:r>
          <a:endParaRPr kumimoji="1" lang="en-US" altLang="ja-JP" sz="1400" b="1">
            <a:solidFill>
              <a:schemeClr val="dk1"/>
            </a:solidFill>
            <a:effectLst/>
            <a:latin typeface="+mn-lt"/>
            <a:ea typeface="+mn-ea"/>
            <a:cs typeface="+mn-cs"/>
          </a:endParaRPr>
        </a:p>
        <a:p>
          <a:endParaRPr lang="ja-JP" altLang="ja-JP" sz="1400">
            <a:effectLst/>
          </a:endParaRPr>
        </a:p>
        <a:p>
          <a:r>
            <a:rPr kumimoji="1" lang="ja-JP" altLang="ja-JP" sz="1400" b="1">
              <a:solidFill>
                <a:schemeClr val="dk1"/>
              </a:solidFill>
              <a:effectLst/>
              <a:latin typeface="+mn-lt"/>
              <a:ea typeface="+mn-ea"/>
              <a:cs typeface="+mn-cs"/>
            </a:rPr>
            <a:t>のクリーム色のセルを入力してください。</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請求申請も</a:t>
          </a:r>
          <a:r>
            <a:rPr kumimoji="1" lang="en-US" altLang="ja-JP" sz="1400" b="1">
              <a:solidFill>
                <a:schemeClr val="dk1"/>
              </a:solidFill>
              <a:effectLst/>
              <a:latin typeface="+mn-lt"/>
              <a:ea typeface="+mn-ea"/>
              <a:cs typeface="+mn-cs"/>
            </a:rPr>
            <a:t>LoGo</a:t>
          </a:r>
          <a:r>
            <a:rPr kumimoji="1" lang="ja-JP" altLang="en-US" sz="1400" b="1">
              <a:solidFill>
                <a:schemeClr val="dk1"/>
              </a:solidFill>
              <a:effectLst/>
              <a:latin typeface="+mn-lt"/>
              <a:ea typeface="+mn-ea"/>
              <a:cs typeface="+mn-cs"/>
            </a:rPr>
            <a:t>フォームよりお願いいたします。</a:t>
          </a:r>
          <a:endParaRPr kumimoji="1" lang="en-US" altLang="ja-JP" sz="14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171449</xdr:colOff>
      <xdr:row>37</xdr:row>
      <xdr:rowOff>219074</xdr:rowOff>
    </xdr:from>
    <xdr:to>
      <xdr:col>9</xdr:col>
      <xdr:colOff>171449</xdr:colOff>
      <xdr:row>39</xdr:row>
      <xdr:rowOff>152399</xdr:rowOff>
    </xdr:to>
    <xdr:sp macro="" textlink="">
      <xdr:nvSpPr>
        <xdr:cNvPr id="2" name="Line 5">
          <a:extLst>
            <a:ext uri="{FF2B5EF4-FFF2-40B4-BE49-F238E27FC236}">
              <a16:creationId xmlns:a16="http://schemas.microsoft.com/office/drawing/2014/main" id="{00000000-0008-0000-0300-000002000000}"/>
            </a:ext>
          </a:extLst>
        </xdr:cNvPr>
        <xdr:cNvSpPr>
          <a:spLocks noChangeShapeType="1"/>
        </xdr:cNvSpPr>
      </xdr:nvSpPr>
      <xdr:spPr bwMode="auto">
        <a:xfrm flipH="1" flipV="1">
          <a:off x="514349" y="6781799"/>
          <a:ext cx="12668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171449</xdr:colOff>
      <xdr:row>30</xdr:row>
      <xdr:rowOff>219074</xdr:rowOff>
    </xdr:from>
    <xdr:to>
      <xdr:col>10</xdr:col>
      <xdr:colOff>9524</xdr:colOff>
      <xdr:row>32</xdr:row>
      <xdr:rowOff>171449</xdr:rowOff>
    </xdr:to>
    <xdr:sp macro="" textlink="">
      <xdr:nvSpPr>
        <xdr:cNvPr id="3" name="Line 5">
          <a:extLst>
            <a:ext uri="{FF2B5EF4-FFF2-40B4-BE49-F238E27FC236}">
              <a16:creationId xmlns:a16="http://schemas.microsoft.com/office/drawing/2014/main" id="{00000000-0008-0000-0300-000003000000}"/>
            </a:ext>
          </a:extLst>
        </xdr:cNvPr>
        <xdr:cNvSpPr>
          <a:spLocks noChangeShapeType="1"/>
        </xdr:cNvSpPr>
      </xdr:nvSpPr>
      <xdr:spPr bwMode="auto">
        <a:xfrm flipH="1" flipV="1">
          <a:off x="514349" y="5324474"/>
          <a:ext cx="12763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168087</xdr:colOff>
      <xdr:row>52</xdr:row>
      <xdr:rowOff>22412</xdr:rowOff>
    </xdr:from>
    <xdr:to>
      <xdr:col>22</xdr:col>
      <xdr:colOff>425822</xdr:colOff>
      <xdr:row>52</xdr:row>
      <xdr:rowOff>22412</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bwMode="auto">
        <a:xfrm>
          <a:off x="5216337" y="9709337"/>
          <a:ext cx="562535" cy="0"/>
        </a:xfrm>
        <a:prstGeom prst="straightConnector1">
          <a:avLst/>
        </a:prstGeom>
        <a:noFill/>
        <a:ln w="25400" cap="flat" cmpd="sng" algn="ctr">
          <a:solidFill>
            <a:srgbClr val="333333"/>
          </a:solidFill>
          <a:prstDash val="solid"/>
          <a:round/>
          <a:headEnd type="none" w="med" len="med"/>
          <a:tailEnd type="triangle"/>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145676</xdr:colOff>
      <xdr:row>7</xdr:row>
      <xdr:rowOff>56030</xdr:rowOff>
    </xdr:from>
    <xdr:to>
      <xdr:col>52</xdr:col>
      <xdr:colOff>89648</xdr:colOff>
      <xdr:row>14</xdr:row>
      <xdr:rowOff>45945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bwMode="auto">
        <a:xfrm>
          <a:off x="9127751" y="1303805"/>
          <a:ext cx="3153897" cy="1018615"/>
        </a:xfrm>
        <a:prstGeom prst="roundRect">
          <a:avLst/>
        </a:prstGeom>
        <a:solidFill>
          <a:schemeClr val="tx2">
            <a:lumMod val="20000"/>
            <a:lumOff val="8000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ja-JP" altLang="ja-JP" sz="1400" b="1">
              <a:solidFill>
                <a:schemeClr val="dk1"/>
              </a:solidFill>
              <a:effectLst/>
              <a:latin typeface="+mn-lt"/>
              <a:ea typeface="+mn-ea"/>
              <a:cs typeface="+mn-cs"/>
            </a:rPr>
            <a:t>区内請求書①</a:t>
          </a:r>
          <a:endParaRPr lang="ja-JP" altLang="ja-JP" sz="1400">
            <a:effectLst/>
          </a:endParaRPr>
        </a:p>
        <a:p>
          <a:r>
            <a:rPr kumimoji="1" lang="ja-JP" altLang="ja-JP" sz="1400" b="1">
              <a:solidFill>
                <a:schemeClr val="dk1"/>
              </a:solidFill>
              <a:effectLst/>
              <a:latin typeface="+mn-lt"/>
              <a:ea typeface="+mn-ea"/>
              <a:cs typeface="+mn-cs"/>
            </a:rPr>
            <a:t>処遇改善加算</a:t>
          </a:r>
          <a:r>
            <a:rPr kumimoji="1" lang="ja-JP" altLang="en-US" sz="1400" b="1">
              <a:solidFill>
                <a:schemeClr val="dk1"/>
              </a:solidFill>
              <a:effectLst/>
              <a:latin typeface="+mn-lt"/>
              <a:ea typeface="+mn-ea"/>
              <a:cs typeface="+mn-cs"/>
            </a:rPr>
            <a:t>②</a:t>
          </a:r>
          <a:endParaRPr lang="ja-JP" altLang="ja-JP" sz="1400">
            <a:effectLst/>
          </a:endParaRPr>
        </a:p>
        <a:p>
          <a:r>
            <a:rPr kumimoji="1" lang="ja-JP" altLang="ja-JP" sz="1400" b="1">
              <a:solidFill>
                <a:schemeClr val="dk1"/>
              </a:solidFill>
              <a:effectLst/>
              <a:latin typeface="+mn-lt"/>
              <a:ea typeface="+mn-ea"/>
              <a:cs typeface="+mn-cs"/>
            </a:rPr>
            <a:t>のクリーム色のセルを入力してください。</a:t>
          </a:r>
          <a:endParaRPr lang="ja-JP" altLang="ja-JP" sz="1400">
            <a:effectLst/>
          </a:endParaRPr>
        </a:p>
      </xdr:txBody>
    </xdr:sp>
    <xdr:clientData/>
  </xdr:twoCellAnchor>
  <xdr:oneCellAnchor>
    <xdr:from>
      <xdr:col>15</xdr:col>
      <xdr:colOff>67235</xdr:colOff>
      <xdr:row>41</xdr:row>
      <xdr:rowOff>100853</xdr:rowOff>
    </xdr:from>
    <xdr:ext cx="3314700" cy="419100"/>
    <xdr:sp macro="" textlink="">
      <xdr:nvSpPr>
        <xdr:cNvPr id="6" name="AutoShape 39">
          <a:extLst>
            <a:ext uri="{FF2B5EF4-FFF2-40B4-BE49-F238E27FC236}">
              <a16:creationId xmlns:a16="http://schemas.microsoft.com/office/drawing/2014/main" id="{00000000-0008-0000-0300-000006000000}"/>
            </a:ext>
          </a:extLst>
        </xdr:cNvPr>
        <xdr:cNvSpPr>
          <a:spLocks noChangeArrowheads="1"/>
        </xdr:cNvSpPr>
      </xdr:nvSpPr>
      <xdr:spPr bwMode="auto">
        <a:xfrm>
          <a:off x="3137647" y="7530353"/>
          <a:ext cx="3314700" cy="419100"/>
        </a:xfrm>
        <a:prstGeom prst="wedgeRectCallout">
          <a:avLst>
            <a:gd name="adj1" fmla="val -1494"/>
            <a:gd name="adj2" fmla="val 161024"/>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必ず区外児童も含めた数を入力してください。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歳児受入促進事業を申請した事業者のみ入力してください。</a:t>
          </a:r>
        </a:p>
      </xdr:txBody>
    </xdr:sp>
    <xdr:clientData/>
  </xdr:oneCellAnchor>
  <xdr:oneCellAnchor>
    <xdr:from>
      <xdr:col>22</xdr:col>
      <xdr:colOff>291353</xdr:colOff>
      <xdr:row>47</xdr:row>
      <xdr:rowOff>134470</xdr:rowOff>
    </xdr:from>
    <xdr:ext cx="2076450" cy="428625"/>
    <xdr:sp macro="" textlink="">
      <xdr:nvSpPr>
        <xdr:cNvPr id="7" name="AutoShape 39">
          <a:extLst>
            <a:ext uri="{FF2B5EF4-FFF2-40B4-BE49-F238E27FC236}">
              <a16:creationId xmlns:a16="http://schemas.microsoft.com/office/drawing/2014/main" id="{00000000-0008-0000-0300-000007000000}"/>
            </a:ext>
          </a:extLst>
        </xdr:cNvPr>
        <xdr:cNvSpPr>
          <a:spLocks noChangeArrowheads="1"/>
        </xdr:cNvSpPr>
      </xdr:nvSpPr>
      <xdr:spPr bwMode="auto">
        <a:xfrm>
          <a:off x="5602941" y="8852646"/>
          <a:ext cx="2076450" cy="428625"/>
        </a:xfrm>
        <a:prstGeom prst="wedgeRectCallout">
          <a:avLst>
            <a:gd name="adj1" fmla="val -90922"/>
            <a:gd name="adj2" fmla="val -84681"/>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月初の受託児童名簿より区外児童数を入力してください。</a:t>
          </a:r>
          <a:r>
            <a:rPr lang="en-US" altLang="ja-JP" sz="1000" b="0" i="0" u="none" strike="noStrike" baseline="0">
              <a:solidFill>
                <a:srgbClr val="000000"/>
              </a:solidFill>
              <a:latin typeface="ＭＳ Ｐゴシック"/>
              <a:ea typeface="ＭＳ Ｐゴシック"/>
            </a:rPr>
            <a:t/>
          </a:r>
          <a:br>
            <a:rPr lang="en-US" altLang="ja-JP" sz="1000" b="0" i="0" u="none" strike="noStrike" baseline="0">
              <a:solidFill>
                <a:srgbClr val="000000"/>
              </a:solidFill>
              <a:latin typeface="ＭＳ Ｐゴシック"/>
              <a:ea typeface="ＭＳ Ｐゴシック"/>
            </a:rPr>
          </a:b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2</xdr:col>
      <xdr:colOff>134471</xdr:colOff>
      <xdr:row>43</xdr:row>
      <xdr:rowOff>22411</xdr:rowOff>
    </xdr:from>
    <xdr:ext cx="2076450" cy="657225"/>
    <xdr:sp macro="" textlink="">
      <xdr:nvSpPr>
        <xdr:cNvPr id="8" name="AutoShape 39">
          <a:extLst>
            <a:ext uri="{FF2B5EF4-FFF2-40B4-BE49-F238E27FC236}">
              <a16:creationId xmlns:a16="http://schemas.microsoft.com/office/drawing/2014/main" id="{00000000-0008-0000-0300-000008000000}"/>
            </a:ext>
          </a:extLst>
        </xdr:cNvPr>
        <xdr:cNvSpPr>
          <a:spLocks noChangeArrowheads="1"/>
        </xdr:cNvSpPr>
      </xdr:nvSpPr>
      <xdr:spPr bwMode="auto">
        <a:xfrm>
          <a:off x="470647" y="7900146"/>
          <a:ext cx="2076450" cy="657225"/>
        </a:xfrm>
        <a:prstGeom prst="wedgeRectCallout">
          <a:avLst>
            <a:gd name="adj1" fmla="val 28910"/>
            <a:gd name="adj2" fmla="val 88464"/>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配置基準職員数を入力すると、加算額の算定に用いる職員数が自動計算されます。</a:t>
          </a:r>
        </a:p>
      </xdr:txBody>
    </xdr:sp>
    <xdr:clientData/>
  </xdr:oneCellAnchor>
  <xdr:oneCellAnchor>
    <xdr:from>
      <xdr:col>20</xdr:col>
      <xdr:colOff>173579</xdr:colOff>
      <xdr:row>58</xdr:row>
      <xdr:rowOff>130661</xdr:rowOff>
    </xdr:from>
    <xdr:ext cx="2076450" cy="657225"/>
    <xdr:sp macro="" textlink="">
      <xdr:nvSpPr>
        <xdr:cNvPr id="10" name="AutoShape 39">
          <a:extLst>
            <a:ext uri="{FF2B5EF4-FFF2-40B4-BE49-F238E27FC236}">
              <a16:creationId xmlns:a16="http://schemas.microsoft.com/office/drawing/2014/main" id="{00000000-0008-0000-0300-00000A000000}"/>
            </a:ext>
          </a:extLst>
        </xdr:cNvPr>
        <xdr:cNvSpPr>
          <a:spLocks noChangeArrowheads="1"/>
        </xdr:cNvSpPr>
      </xdr:nvSpPr>
      <xdr:spPr bwMode="auto">
        <a:xfrm>
          <a:off x="4398197" y="10809867"/>
          <a:ext cx="2076450" cy="657225"/>
        </a:xfrm>
        <a:prstGeom prst="wedgeRectCallout">
          <a:avLst>
            <a:gd name="adj1" fmla="val -43864"/>
            <a:gd name="adj2" fmla="val -232421"/>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clientData/>
  </xdr:oneCellAnchor>
  <xdr:oneCellAnchor>
    <xdr:from>
      <xdr:col>20</xdr:col>
      <xdr:colOff>154977</xdr:colOff>
      <xdr:row>57</xdr:row>
      <xdr:rowOff>82254</xdr:rowOff>
    </xdr:from>
    <xdr:ext cx="2076450" cy="952498"/>
    <xdr:sp macro="" textlink="">
      <xdr:nvSpPr>
        <xdr:cNvPr id="9" name="AutoShape 39">
          <a:extLst>
            <a:ext uri="{FF2B5EF4-FFF2-40B4-BE49-F238E27FC236}">
              <a16:creationId xmlns:a16="http://schemas.microsoft.com/office/drawing/2014/main" id="{00000000-0008-0000-0300-000009000000}"/>
            </a:ext>
          </a:extLst>
        </xdr:cNvPr>
        <xdr:cNvSpPr>
          <a:spLocks noChangeArrowheads="1"/>
        </xdr:cNvSpPr>
      </xdr:nvSpPr>
      <xdr:spPr bwMode="auto">
        <a:xfrm>
          <a:off x="4379595" y="10559754"/>
          <a:ext cx="2076450" cy="952498"/>
        </a:xfrm>
        <a:prstGeom prst="wedgeRectCallout">
          <a:avLst>
            <a:gd name="adj1" fmla="val -126432"/>
            <a:gd name="adj2" fmla="val -163044"/>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①は別紙「処遇改善加算」を入力すると自動反映されます。</a:t>
          </a:r>
          <a:endParaRPr lang="en-US" altLang="ja-JP" sz="1000" b="0" i="0" u="none" strike="noStrike" baseline="0">
            <a:solidFill>
              <a:srgbClr val="00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②は定員および加算額算定職員数を入力すると自動で反映されます。</a:t>
          </a:r>
          <a:endParaRPr lang="en-US" altLang="ja-JP" sz="1000" b="0" i="0" u="none" strike="noStrike" baseline="0">
            <a:solidFill>
              <a:srgbClr val="000000"/>
            </a:solidFill>
            <a:latin typeface="ＭＳ Ｐゴシック"/>
            <a:ea typeface="ＭＳ Ｐゴシック"/>
          </a:endParaRPr>
        </a:p>
      </xdr:txBody>
    </xdr:sp>
    <xdr:clientData/>
  </xdr:oneCellAnchor>
  <xdr:oneCellAnchor>
    <xdr:from>
      <xdr:col>8</xdr:col>
      <xdr:colOff>44825</xdr:colOff>
      <xdr:row>60</xdr:row>
      <xdr:rowOff>123265</xdr:rowOff>
    </xdr:from>
    <xdr:ext cx="2076450" cy="907676"/>
    <xdr:sp macro="" textlink="">
      <xdr:nvSpPr>
        <xdr:cNvPr id="11" name="AutoShape 39">
          <a:extLst>
            <a:ext uri="{FF2B5EF4-FFF2-40B4-BE49-F238E27FC236}">
              <a16:creationId xmlns:a16="http://schemas.microsoft.com/office/drawing/2014/main" id="{E99AAC41-81C7-49CC-AF11-2DC7C0D315DD}"/>
            </a:ext>
          </a:extLst>
        </xdr:cNvPr>
        <xdr:cNvSpPr>
          <a:spLocks noChangeArrowheads="1"/>
        </xdr:cNvSpPr>
      </xdr:nvSpPr>
      <xdr:spPr bwMode="auto">
        <a:xfrm>
          <a:off x="1326778" y="11239500"/>
          <a:ext cx="2076450" cy="907676"/>
        </a:xfrm>
        <a:prstGeom prst="wedgeRectCallout">
          <a:avLst>
            <a:gd name="adj1" fmla="val -14182"/>
            <a:gd name="adj2" fmla="val -152284"/>
          </a:avLst>
        </a:prstGeom>
        <a:solidFill>
          <a:schemeClr val="accent5">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ＭＳ Ｐゴシック"/>
            </a:rPr>
            <a:t>交付申請時にＡ配置としていても、請求月に状況がかわった場合はＢ兼務やＣ嘱託等に変更して請求してください。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7</xdr:col>
      <xdr:colOff>204108</xdr:colOff>
      <xdr:row>7</xdr:row>
      <xdr:rowOff>326572</xdr:rowOff>
    </xdr:from>
    <xdr:to>
      <xdr:col>12</xdr:col>
      <xdr:colOff>54429</xdr:colOff>
      <xdr:row>10</xdr:row>
      <xdr:rowOff>244926</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6300108" y="3260272"/>
          <a:ext cx="4946196" cy="1175654"/>
        </a:xfrm>
        <a:prstGeom prst="wedgeRoundRectCallout">
          <a:avLst>
            <a:gd name="adj1" fmla="val -76393"/>
            <a:gd name="adj2" fmla="val 61011"/>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j-ea"/>
              <a:ea typeface="+mj-ea"/>
            </a:rPr>
            <a:t>黄色のセル部分の入力となります。</a:t>
          </a:r>
          <a:endParaRPr kumimoji="1" lang="en-US" altLang="ja-JP" sz="1400">
            <a:solidFill>
              <a:schemeClr val="tx1"/>
            </a:solidFill>
            <a:latin typeface="+mj-ea"/>
            <a:ea typeface="+mj-ea"/>
          </a:endParaRPr>
        </a:p>
        <a:p>
          <a:pPr algn="l"/>
          <a:r>
            <a:rPr kumimoji="1" lang="ja-JP" altLang="en-US" sz="1400">
              <a:solidFill>
                <a:schemeClr val="tx1"/>
              </a:solidFill>
              <a:latin typeface="+mj-ea"/>
              <a:ea typeface="+mj-ea"/>
            </a:rPr>
            <a:t>令和５年度の受託数の実績を入力ください。</a:t>
          </a:r>
          <a:r>
            <a:rPr kumimoji="1" lang="ja-JP" altLang="en-US" sz="1400" b="1">
              <a:solidFill>
                <a:schemeClr val="tx1"/>
              </a:solidFill>
              <a:latin typeface="+mj-ea"/>
              <a:ea typeface="+mj-ea"/>
            </a:rPr>
            <a:t>区内児童および区外児童数の総数</a:t>
          </a:r>
          <a:r>
            <a:rPr kumimoji="1" lang="ja-JP" altLang="en-US" sz="1400">
              <a:solidFill>
                <a:schemeClr val="tx1"/>
              </a:solidFill>
              <a:latin typeface="+mj-ea"/>
              <a:ea typeface="+mj-ea"/>
            </a:rPr>
            <a:t>を入力ください。</a:t>
          </a:r>
        </a:p>
      </xdr:txBody>
    </xdr:sp>
    <xdr:clientData/>
  </xdr:twoCellAnchor>
  <xdr:twoCellAnchor>
    <xdr:from>
      <xdr:col>4</xdr:col>
      <xdr:colOff>95248</xdr:colOff>
      <xdr:row>5</xdr:row>
      <xdr:rowOff>285750</xdr:rowOff>
    </xdr:from>
    <xdr:to>
      <xdr:col>6</xdr:col>
      <xdr:colOff>850899</xdr:colOff>
      <xdr:row>7</xdr:row>
      <xdr:rowOff>165100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825748" y="2330450"/>
          <a:ext cx="2584451" cy="768350"/>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令和５年度の定員を入力してください</a:t>
          </a:r>
          <a:r>
            <a:rPr kumimoji="1" lang="ja-JP" altLang="en-US" sz="1000">
              <a:solidFill>
                <a:schemeClr val="tx1"/>
              </a:solidFill>
            </a:rPr>
            <a:t>。</a:t>
          </a:r>
        </a:p>
      </xdr:txBody>
    </xdr:sp>
    <xdr:clientData/>
  </xdr:twoCellAnchor>
  <xdr:twoCellAnchor>
    <xdr:from>
      <xdr:col>16</xdr:col>
      <xdr:colOff>0</xdr:colOff>
      <xdr:row>7</xdr:row>
      <xdr:rowOff>0</xdr:rowOff>
    </xdr:from>
    <xdr:to>
      <xdr:col>17</xdr:col>
      <xdr:colOff>1323975</xdr:colOff>
      <xdr:row>9</xdr:row>
      <xdr:rowOff>326571</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15487650" y="2933700"/>
          <a:ext cx="2466975" cy="1164771"/>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４月～３月の受託数の平均値が自動計算されます。（小数点以下四捨五入）</a:t>
          </a:r>
        </a:p>
      </xdr:txBody>
    </xdr:sp>
    <xdr:clientData/>
  </xdr:twoCellAnchor>
  <xdr:twoCellAnchor>
    <xdr:from>
      <xdr:col>16</xdr:col>
      <xdr:colOff>108857</xdr:colOff>
      <xdr:row>14</xdr:row>
      <xdr:rowOff>149679</xdr:rowOff>
    </xdr:from>
    <xdr:to>
      <xdr:col>17</xdr:col>
      <xdr:colOff>1432832</xdr:colOff>
      <xdr:row>16</xdr:row>
      <xdr:rowOff>408215</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15596507" y="6083754"/>
          <a:ext cx="2466975" cy="1096736"/>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定員を入力すると、単価が自動で入力されます。</a:t>
          </a:r>
        </a:p>
      </xdr:txBody>
    </xdr:sp>
    <xdr:clientData/>
  </xdr:twoCellAnchor>
  <xdr:twoCellAnchor>
    <xdr:from>
      <xdr:col>16</xdr:col>
      <xdr:colOff>0</xdr:colOff>
      <xdr:row>19</xdr:row>
      <xdr:rowOff>0</xdr:rowOff>
    </xdr:from>
    <xdr:to>
      <xdr:col>17</xdr:col>
      <xdr:colOff>1323975</xdr:colOff>
      <xdr:row>21</xdr:row>
      <xdr:rowOff>258535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15487650" y="8029575"/>
          <a:ext cx="2466975" cy="1096735"/>
        </a:xfrm>
        <a:prstGeom prst="wedgeRoundRectCallout">
          <a:avLst>
            <a:gd name="adj1" fmla="val -62604"/>
            <a:gd name="adj2" fmla="val -5656"/>
            <a:gd name="adj3" fmla="val 16667"/>
          </a:avLst>
        </a:prstGeom>
        <a:solidFill>
          <a:schemeClr val="accent5">
            <a:lumMod val="20000"/>
            <a:lumOff val="80000"/>
          </a:schemeClr>
        </a:solid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平均受託児童数に１か月（請求月分）を乗じた金額が算出されます。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P74"/>
  <sheetViews>
    <sheetView showGridLines="0" tabSelected="1" view="pageBreakPreview" zoomScale="85" zoomScaleNormal="100" zoomScaleSheetLayoutView="85" workbookViewId="0">
      <selection activeCell="AM2" sqref="AM2"/>
    </sheetView>
  </sheetViews>
  <sheetFormatPr defaultColWidth="9" defaultRowHeight="13.2"/>
  <cols>
    <col min="1" max="6" width="2.21875" style="15" customWidth="1"/>
    <col min="7" max="7" width="4.88671875" style="15" customWidth="1"/>
    <col min="8" max="8" width="3.109375" style="15" customWidth="1"/>
    <col min="9" max="12" width="2.21875" style="15" customWidth="1"/>
    <col min="13" max="13" width="6.109375" style="15" customWidth="1"/>
    <col min="14" max="14" width="3.44140625" style="15" customWidth="1"/>
    <col min="15" max="15" width="3.21875" style="15" customWidth="1"/>
    <col min="16" max="16" width="3.44140625" style="15" customWidth="1"/>
    <col min="17" max="17" width="2.6640625" style="15" customWidth="1"/>
    <col min="18" max="18" width="3.21875" style="15" customWidth="1"/>
    <col min="19" max="19" width="3" style="15" customWidth="1"/>
    <col min="20" max="20" width="8.21875" style="15" customWidth="1"/>
    <col min="21" max="21" width="4.88671875" style="15" customWidth="1"/>
    <col min="22" max="22" width="4" style="15" customWidth="1"/>
    <col min="23" max="23" width="7.21875" style="15" customWidth="1"/>
    <col min="24" max="24" width="6.6640625" style="15" customWidth="1"/>
    <col min="25" max="25" width="5.44140625" style="15" customWidth="1"/>
    <col min="26" max="28" width="2.21875" style="15" customWidth="1"/>
    <col min="29" max="29" width="3" style="15" customWidth="1"/>
    <col min="30" max="31" width="2.21875" style="15" customWidth="1"/>
    <col min="32" max="32" width="2.33203125" style="15" customWidth="1"/>
    <col min="33" max="33" width="2.6640625" style="15" customWidth="1"/>
    <col min="34" max="36" width="2.21875" style="15" customWidth="1"/>
    <col min="37" max="40" width="2.21875" style="14" customWidth="1"/>
    <col min="41" max="47" width="3" style="14" customWidth="1"/>
    <col min="48" max="48" width="2.33203125" style="14" customWidth="1"/>
    <col min="49" max="53" width="3" style="14" customWidth="1"/>
    <col min="54" max="76" width="3" style="15" customWidth="1"/>
    <col min="77" max="16384" width="9" style="15"/>
  </cols>
  <sheetData>
    <row r="1" spans="1:43" ht="14.4">
      <c r="A1" s="304" t="s">
        <v>42</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12"/>
      <c r="AL1" s="12"/>
      <c r="AM1" s="12"/>
      <c r="AN1" s="13"/>
    </row>
    <row r="2" spans="1:43" ht="14.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3"/>
      <c r="AL2" s="13"/>
      <c r="AM2" s="13"/>
      <c r="AN2" s="13"/>
    </row>
    <row r="3" spans="1:43" ht="14.4">
      <c r="A3" s="1"/>
      <c r="B3" s="1"/>
      <c r="C3" s="1"/>
      <c r="D3" s="1"/>
      <c r="E3" s="1"/>
      <c r="F3" s="1"/>
      <c r="G3" s="1"/>
      <c r="H3" s="1"/>
      <c r="I3" s="1"/>
      <c r="J3" s="1"/>
      <c r="K3" s="1"/>
      <c r="L3" s="1"/>
      <c r="M3" s="1"/>
      <c r="N3" s="1"/>
      <c r="O3" s="1"/>
      <c r="P3" s="1"/>
      <c r="Q3" s="1"/>
      <c r="R3" s="1"/>
      <c r="S3" s="1"/>
      <c r="T3" s="1"/>
      <c r="U3" s="1"/>
      <c r="V3" s="1"/>
      <c r="W3" s="1"/>
      <c r="X3" s="42"/>
      <c r="Y3" s="45" t="s">
        <v>47</v>
      </c>
      <c r="Z3" s="199"/>
      <c r="AA3" s="334"/>
      <c r="AB3" s="334"/>
      <c r="AC3" s="45" t="s">
        <v>0</v>
      </c>
      <c r="AD3" s="334"/>
      <c r="AE3" s="334"/>
      <c r="AF3" s="45" t="s">
        <v>1</v>
      </c>
      <c r="AG3" s="334"/>
      <c r="AH3" s="334"/>
      <c r="AI3" s="11" t="s">
        <v>2</v>
      </c>
      <c r="AL3" s="13"/>
      <c r="AM3" s="13"/>
      <c r="AN3" s="13"/>
    </row>
    <row r="4" spans="1:43" ht="13.5" customHeight="1">
      <c r="A4" s="299" t="s">
        <v>41</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16"/>
      <c r="AL4" s="16"/>
      <c r="AM4" s="16"/>
      <c r="AN4" s="16"/>
    </row>
    <row r="5" spans="1:43" ht="13.5" customHeight="1">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16"/>
      <c r="AL5" s="16"/>
      <c r="AM5" s="16"/>
      <c r="AN5" s="16"/>
    </row>
    <row r="6" spans="1:43"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3"/>
      <c r="AL6" s="13"/>
      <c r="AM6" s="13"/>
      <c r="AN6" s="13"/>
    </row>
    <row r="7" spans="1:43" ht="14.4">
      <c r="A7" s="1"/>
      <c r="B7" s="1"/>
      <c r="C7" s="304" t="s">
        <v>3</v>
      </c>
      <c r="D7" s="304"/>
      <c r="E7" s="304"/>
      <c r="F7" s="304"/>
      <c r="G7" s="304"/>
      <c r="H7" s="304"/>
      <c r="I7" s="304"/>
      <c r="J7" s="304"/>
      <c r="K7" s="304"/>
      <c r="L7" s="304"/>
      <c r="M7" s="1"/>
      <c r="N7" s="1"/>
      <c r="O7" s="1"/>
      <c r="P7" s="1"/>
      <c r="Q7" s="1"/>
      <c r="R7" s="1"/>
      <c r="S7" s="1"/>
      <c r="T7" s="1"/>
      <c r="U7" s="1"/>
      <c r="V7" s="1"/>
      <c r="W7" s="1"/>
      <c r="X7" s="1"/>
      <c r="Y7" s="1"/>
      <c r="Z7" s="1"/>
      <c r="AA7" s="1"/>
      <c r="AB7" s="1"/>
      <c r="AC7" s="1"/>
      <c r="AD7" s="1"/>
      <c r="AE7" s="1"/>
      <c r="AF7" s="1"/>
      <c r="AG7" s="1"/>
      <c r="AH7" s="1"/>
      <c r="AI7" s="1"/>
      <c r="AJ7" s="1"/>
      <c r="AK7" s="13"/>
      <c r="AL7" s="13"/>
      <c r="AM7" s="13"/>
      <c r="AN7" s="13"/>
    </row>
    <row r="8" spans="1:43" ht="21" customHeight="1">
      <c r="A8" s="1"/>
      <c r="B8" s="1"/>
      <c r="C8" s="1"/>
      <c r="D8" s="1"/>
      <c r="E8" s="1"/>
      <c r="F8" s="1"/>
      <c r="G8" s="1"/>
      <c r="H8" s="1"/>
      <c r="I8" s="1"/>
      <c r="J8" s="1"/>
      <c r="K8" s="1"/>
      <c r="L8" s="1"/>
      <c r="M8" s="1"/>
      <c r="N8" s="1"/>
      <c r="O8" s="1"/>
      <c r="P8" s="20"/>
      <c r="Q8" s="20"/>
      <c r="R8" s="20"/>
      <c r="S8" s="20"/>
      <c r="T8" s="20"/>
      <c r="U8" s="200"/>
      <c r="V8" s="322" t="s">
        <v>122</v>
      </c>
      <c r="W8" s="322"/>
      <c r="X8" s="417"/>
      <c r="Y8" s="417"/>
      <c r="Z8" s="417"/>
      <c r="AA8" s="417"/>
      <c r="AB8" s="417"/>
      <c r="AC8" s="417"/>
      <c r="AD8" s="417"/>
      <c r="AE8" s="417"/>
      <c r="AF8" s="417"/>
      <c r="AG8" s="417"/>
      <c r="AH8" s="417"/>
      <c r="AI8" s="417"/>
      <c r="AJ8" s="176"/>
      <c r="AK8" s="176"/>
      <c r="AN8" s="17"/>
      <c r="AO8" s="17"/>
      <c r="AP8" s="17"/>
      <c r="AQ8" s="17"/>
    </row>
    <row r="9" spans="1:43" ht="3" customHeight="1">
      <c r="A9" s="1"/>
      <c r="B9" s="1"/>
      <c r="C9" s="1"/>
      <c r="D9" s="1"/>
      <c r="E9" s="1"/>
      <c r="F9" s="1"/>
      <c r="G9" s="1"/>
      <c r="H9" s="1"/>
      <c r="I9" s="1"/>
      <c r="J9" s="1"/>
      <c r="K9" s="1"/>
      <c r="L9" s="1"/>
      <c r="M9" s="1"/>
      <c r="N9" s="1"/>
      <c r="O9" s="1"/>
      <c r="P9" s="173"/>
      <c r="Q9" s="173"/>
      <c r="R9" s="173"/>
      <c r="S9" s="18"/>
      <c r="T9" s="18"/>
      <c r="U9" s="213"/>
      <c r="V9" s="213"/>
      <c r="W9" s="213"/>
      <c r="X9" s="176"/>
      <c r="Y9" s="176"/>
      <c r="Z9" s="176"/>
      <c r="AA9" s="176"/>
      <c r="AB9" s="176"/>
      <c r="AC9" s="176"/>
      <c r="AD9" s="176"/>
      <c r="AE9" s="176"/>
      <c r="AF9" s="176"/>
      <c r="AG9" s="176"/>
      <c r="AH9" s="176"/>
      <c r="AI9" s="176"/>
      <c r="AJ9" s="176"/>
      <c r="AK9" s="176"/>
      <c r="AM9" s="19"/>
      <c r="AN9" s="19"/>
      <c r="AO9" s="19"/>
      <c r="AP9" s="19"/>
      <c r="AQ9" s="17"/>
    </row>
    <row r="10" spans="1:43" ht="19.5" customHeight="1">
      <c r="A10" s="1"/>
      <c r="B10" s="1"/>
      <c r="C10" s="1"/>
      <c r="D10" s="1"/>
      <c r="E10" s="1"/>
      <c r="F10" s="1"/>
      <c r="G10" s="1"/>
      <c r="H10" s="1"/>
      <c r="I10" s="1"/>
      <c r="J10" s="1"/>
      <c r="K10" s="1"/>
      <c r="L10" s="1"/>
      <c r="M10" s="1"/>
      <c r="N10" s="1"/>
      <c r="O10" s="1"/>
      <c r="P10" s="1"/>
      <c r="Q10" s="20"/>
      <c r="R10" s="20"/>
      <c r="S10" s="18"/>
      <c r="T10" s="18"/>
      <c r="U10" s="213"/>
      <c r="V10" s="323" t="s">
        <v>123</v>
      </c>
      <c r="W10" s="323"/>
      <c r="X10" s="416"/>
      <c r="Y10" s="416"/>
      <c r="Z10" s="416"/>
      <c r="AA10" s="416"/>
      <c r="AB10" s="416"/>
      <c r="AC10" s="416"/>
      <c r="AD10" s="416"/>
      <c r="AE10" s="416"/>
      <c r="AF10" s="416"/>
      <c r="AG10" s="416"/>
      <c r="AH10" s="416"/>
      <c r="AI10" s="416"/>
      <c r="AJ10" s="237"/>
      <c r="AK10" s="237"/>
      <c r="AM10" s="17"/>
      <c r="AN10" s="17"/>
      <c r="AO10" s="17"/>
      <c r="AP10" s="17"/>
      <c r="AQ10" s="17"/>
    </row>
    <row r="11" spans="1:43" ht="4.5" customHeight="1">
      <c r="A11" s="1"/>
      <c r="B11" s="1"/>
      <c r="C11" s="1"/>
      <c r="D11" s="1"/>
      <c r="E11" s="1"/>
      <c r="F11" s="1"/>
      <c r="G11" s="1"/>
      <c r="H11" s="1"/>
      <c r="I11" s="1"/>
      <c r="J11" s="1"/>
      <c r="K11" s="1"/>
      <c r="L11" s="1"/>
      <c r="M11" s="1"/>
      <c r="N11" s="1"/>
      <c r="O11" s="1"/>
      <c r="P11" s="1"/>
      <c r="Q11" s="20"/>
      <c r="R11" s="20"/>
      <c r="S11" s="20"/>
      <c r="T11" s="20"/>
      <c r="U11" s="322"/>
      <c r="V11" s="322"/>
      <c r="W11" s="322"/>
      <c r="X11" s="177"/>
      <c r="Y11" s="177"/>
      <c r="Z11" s="177"/>
      <c r="AA11" s="177"/>
      <c r="AB11" s="177"/>
      <c r="AC11" s="177"/>
      <c r="AD11" s="177"/>
      <c r="AE11" s="177"/>
      <c r="AF11" s="177"/>
      <c r="AG11" s="177"/>
      <c r="AH11" s="177"/>
      <c r="AI11" s="177"/>
      <c r="AJ11" s="177"/>
      <c r="AK11" s="177"/>
      <c r="AN11" s="17"/>
      <c r="AO11" s="17"/>
      <c r="AP11" s="17"/>
      <c r="AQ11" s="17"/>
    </row>
    <row r="12" spans="1:43" ht="14.25" customHeight="1">
      <c r="A12" s="1"/>
      <c r="B12" s="1"/>
      <c r="C12" s="1"/>
      <c r="D12" s="1"/>
      <c r="E12" s="1"/>
      <c r="F12" s="1"/>
      <c r="G12" s="1"/>
      <c r="H12" s="1"/>
      <c r="I12" s="1"/>
      <c r="J12" s="1"/>
      <c r="K12" s="1"/>
      <c r="L12" s="1"/>
      <c r="M12" s="1"/>
      <c r="N12" s="1"/>
      <c r="O12" s="1"/>
      <c r="P12" s="1"/>
      <c r="Q12" s="20"/>
      <c r="R12" s="20"/>
      <c r="U12" s="213"/>
      <c r="V12" s="323" t="s">
        <v>124</v>
      </c>
      <c r="W12" s="323"/>
      <c r="X12" s="415"/>
      <c r="Y12" s="415"/>
      <c r="Z12" s="415"/>
      <c r="AA12" s="415"/>
      <c r="AB12" s="415"/>
      <c r="AC12" s="415"/>
      <c r="AD12" s="415"/>
      <c r="AE12" s="415"/>
      <c r="AF12" s="415"/>
      <c r="AG12" s="415"/>
      <c r="AH12" s="415"/>
      <c r="AI12" s="415"/>
      <c r="AJ12" s="177"/>
      <c r="AK12" s="177"/>
      <c r="AM12" s="17"/>
      <c r="AN12" s="17"/>
      <c r="AO12" s="17"/>
      <c r="AP12" s="17"/>
      <c r="AQ12" s="17"/>
    </row>
    <row r="13" spans="1:43" ht="4.5" customHeight="1">
      <c r="A13" s="1"/>
      <c r="B13" s="1"/>
      <c r="C13" s="1"/>
      <c r="D13" s="1"/>
      <c r="E13" s="1"/>
      <c r="F13" s="1"/>
      <c r="G13" s="1"/>
      <c r="H13" s="1"/>
      <c r="I13" s="1"/>
      <c r="J13" s="1"/>
      <c r="K13" s="1"/>
      <c r="L13" s="1"/>
      <c r="M13" s="1"/>
      <c r="N13" s="1"/>
      <c r="O13" s="1"/>
      <c r="P13" s="1"/>
      <c r="Q13" s="173"/>
      <c r="R13" s="173"/>
      <c r="U13" s="213"/>
      <c r="V13" s="213"/>
      <c r="W13" s="213"/>
      <c r="X13" s="21"/>
      <c r="Y13" s="21"/>
      <c r="Z13" s="21"/>
      <c r="AA13" s="21"/>
      <c r="AB13" s="21"/>
      <c r="AC13" s="21"/>
      <c r="AD13" s="21"/>
      <c r="AE13" s="21"/>
      <c r="AF13" s="21"/>
      <c r="AG13" s="21"/>
      <c r="AH13" s="21"/>
      <c r="AI13" s="21"/>
      <c r="AJ13" s="21"/>
      <c r="AK13" s="21"/>
      <c r="AM13" s="22"/>
      <c r="AN13" s="22"/>
      <c r="AO13" s="22"/>
      <c r="AP13" s="22"/>
      <c r="AQ13" s="22"/>
    </row>
    <row r="14" spans="1:43" ht="14.25" customHeight="1">
      <c r="A14" s="1"/>
      <c r="B14" s="1"/>
      <c r="C14" s="1"/>
      <c r="D14" s="1"/>
      <c r="E14" s="1"/>
      <c r="F14" s="1"/>
      <c r="G14" s="1"/>
      <c r="H14" s="1"/>
      <c r="I14" s="1"/>
      <c r="J14" s="1"/>
      <c r="K14" s="1"/>
      <c r="L14" s="1"/>
      <c r="M14" s="1"/>
      <c r="N14" s="1"/>
      <c r="O14" s="1"/>
      <c r="P14" s="1"/>
      <c r="Q14" s="9"/>
      <c r="R14" s="175"/>
      <c r="S14" s="175"/>
      <c r="T14" s="175"/>
      <c r="U14" s="214"/>
      <c r="V14" s="293" t="s">
        <v>125</v>
      </c>
      <c r="W14" s="293"/>
      <c r="X14" s="414"/>
      <c r="Y14" s="414"/>
      <c r="Z14" s="414"/>
      <c r="AA14" s="414"/>
      <c r="AB14" s="414"/>
      <c r="AC14" s="414"/>
      <c r="AD14" s="414"/>
      <c r="AE14" s="414"/>
      <c r="AF14" s="414"/>
      <c r="AG14" s="414"/>
      <c r="AH14" s="414"/>
      <c r="AI14" s="414"/>
      <c r="AJ14" s="179"/>
      <c r="AK14" s="179"/>
      <c r="AN14" s="23"/>
      <c r="AO14" s="23"/>
      <c r="AP14" s="23"/>
      <c r="AQ14" s="23"/>
    </row>
    <row r="15" spans="1:43" ht="14.25" customHeight="1">
      <c r="A15" s="1"/>
      <c r="B15" s="1"/>
      <c r="C15" s="1"/>
      <c r="D15" s="1"/>
      <c r="E15" s="1"/>
      <c r="F15" s="1"/>
      <c r="G15" s="1"/>
      <c r="H15" s="1"/>
      <c r="I15" s="1"/>
      <c r="J15" s="1"/>
      <c r="K15" s="1"/>
      <c r="L15" s="1"/>
      <c r="M15" s="1"/>
      <c r="N15" s="1"/>
      <c r="O15" s="1"/>
      <c r="P15" s="1"/>
      <c r="Q15" s="9"/>
      <c r="R15" s="9"/>
      <c r="U15" s="213"/>
      <c r="V15" s="213"/>
      <c r="W15" s="213"/>
      <c r="X15" s="414"/>
      <c r="Y15" s="414"/>
      <c r="Z15" s="414"/>
      <c r="AA15" s="414"/>
      <c r="AB15" s="414"/>
      <c r="AC15" s="414"/>
      <c r="AD15" s="414"/>
      <c r="AE15" s="414"/>
      <c r="AF15" s="414"/>
      <c r="AG15" s="414"/>
      <c r="AH15" s="414"/>
      <c r="AI15" s="414"/>
      <c r="AJ15" s="179"/>
      <c r="AK15" s="179"/>
      <c r="AM15" s="23"/>
      <c r="AN15" s="23"/>
      <c r="AO15" s="23"/>
      <c r="AP15" s="23"/>
      <c r="AQ15" s="23"/>
    </row>
    <row r="16" spans="1:43" ht="3.75" customHeight="1">
      <c r="A16" s="1"/>
      <c r="B16" s="1"/>
      <c r="C16" s="1"/>
      <c r="D16" s="1"/>
      <c r="E16" s="1"/>
      <c r="F16" s="1"/>
      <c r="G16" s="1"/>
      <c r="H16" s="1"/>
      <c r="I16" s="1"/>
      <c r="J16" s="1"/>
      <c r="K16" s="1"/>
      <c r="L16" s="1"/>
      <c r="M16" s="1"/>
      <c r="N16" s="1"/>
      <c r="O16" s="1"/>
      <c r="P16" s="1"/>
      <c r="Q16" s="9"/>
      <c r="R16" s="9"/>
      <c r="U16" s="213"/>
      <c r="V16" s="213"/>
      <c r="W16" s="213"/>
      <c r="X16" s="21"/>
      <c r="Y16" s="21"/>
      <c r="Z16" s="21"/>
      <c r="AA16" s="21"/>
      <c r="AB16" s="21"/>
      <c r="AC16" s="21"/>
      <c r="AD16" s="21"/>
      <c r="AE16" s="21"/>
      <c r="AF16" s="21"/>
      <c r="AG16" s="21"/>
      <c r="AH16" s="21"/>
      <c r="AI16" s="21"/>
      <c r="AJ16" s="21"/>
      <c r="AK16" s="21"/>
      <c r="AM16" s="24"/>
      <c r="AN16" s="24"/>
      <c r="AO16" s="24"/>
      <c r="AP16" s="24"/>
      <c r="AQ16" s="24"/>
    </row>
    <row r="17" spans="1:68" ht="14.25" customHeight="1">
      <c r="A17" s="1"/>
      <c r="B17" s="1"/>
      <c r="C17" s="1"/>
      <c r="D17" s="1"/>
      <c r="E17" s="1"/>
      <c r="F17" s="1"/>
      <c r="G17" s="1"/>
      <c r="H17" s="1"/>
      <c r="I17" s="1"/>
      <c r="J17" s="1"/>
      <c r="K17" s="1"/>
      <c r="L17" s="1"/>
      <c r="M17" s="1"/>
      <c r="N17" s="1"/>
      <c r="O17" s="1"/>
      <c r="P17" s="1"/>
      <c r="Q17" s="9"/>
      <c r="R17" s="175"/>
      <c r="S17" s="175"/>
      <c r="T17" s="175"/>
      <c r="U17" s="214"/>
      <c r="V17" s="293" t="s">
        <v>126</v>
      </c>
      <c r="W17" s="293"/>
      <c r="X17" s="400"/>
      <c r="Y17" s="400"/>
      <c r="Z17" s="400"/>
      <c r="AA17" s="400"/>
      <c r="AB17" s="400"/>
      <c r="AC17" s="400"/>
      <c r="AD17" s="400"/>
      <c r="AE17" s="400"/>
      <c r="AF17" s="400"/>
      <c r="AG17" s="400"/>
      <c r="AH17" s="400"/>
      <c r="AI17" s="400"/>
      <c r="AJ17" s="179"/>
      <c r="AK17" s="179"/>
      <c r="AN17" s="25"/>
      <c r="AO17" s="284"/>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row>
    <row r="18" spans="1:68" ht="14.25" customHeight="1">
      <c r="A18" s="1"/>
      <c r="B18" s="1"/>
      <c r="C18" s="1"/>
      <c r="D18" s="1"/>
      <c r="E18" s="1"/>
      <c r="F18" s="1"/>
      <c r="G18" s="1"/>
      <c r="H18" s="1"/>
      <c r="I18" s="1"/>
      <c r="J18" s="1"/>
      <c r="K18" s="1"/>
      <c r="L18" s="1"/>
      <c r="M18" s="1"/>
      <c r="N18" s="1"/>
      <c r="O18" s="1"/>
      <c r="P18" s="1"/>
      <c r="Q18" s="9"/>
      <c r="R18" s="9"/>
      <c r="W18" s="178"/>
      <c r="X18" s="400"/>
      <c r="Y18" s="400"/>
      <c r="Z18" s="400"/>
      <c r="AA18" s="400"/>
      <c r="AB18" s="400"/>
      <c r="AC18" s="400"/>
      <c r="AD18" s="400"/>
      <c r="AE18" s="400"/>
      <c r="AF18" s="400"/>
      <c r="AG18" s="400"/>
      <c r="AH18" s="400"/>
      <c r="AI18" s="400"/>
      <c r="AJ18" s="178"/>
      <c r="AM18" s="25"/>
      <c r="AN18" s="2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row>
    <row r="19" spans="1:68" ht="15" customHeight="1">
      <c r="A19" s="26" t="s">
        <v>43</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7"/>
      <c r="AL19" s="27"/>
      <c r="AM19" s="12"/>
      <c r="AN19" s="12"/>
    </row>
    <row r="20" spans="1:68" ht="15" customHeight="1">
      <c r="A20" s="26"/>
      <c r="B20" s="26"/>
      <c r="C20" s="26"/>
      <c r="D20" s="28"/>
      <c r="E20" s="211" t="s">
        <v>133</v>
      </c>
      <c r="F20" s="212"/>
      <c r="G20" s="212"/>
      <c r="H20" s="349"/>
      <c r="I20" s="349"/>
      <c r="J20" s="29" t="s">
        <v>44</v>
      </c>
      <c r="K20" s="287"/>
      <c r="L20" s="288"/>
      <c r="M20" s="30" t="s">
        <v>45</v>
      </c>
      <c r="N20" s="287"/>
      <c r="O20" s="288"/>
      <c r="P20" s="289" t="s">
        <v>46</v>
      </c>
      <c r="Q20" s="290"/>
      <c r="R20" s="238"/>
      <c r="S20" s="289" t="s">
        <v>130</v>
      </c>
      <c r="T20" s="290"/>
      <c r="U20" s="287"/>
      <c r="V20" s="349"/>
      <c r="W20" s="210" t="s">
        <v>131</v>
      </c>
      <c r="X20" s="210"/>
      <c r="Y20" s="210"/>
      <c r="Z20" s="210"/>
      <c r="AA20" s="210"/>
      <c r="AB20" s="210"/>
      <c r="AC20" s="210"/>
      <c r="AD20" s="31"/>
      <c r="AE20" s="26"/>
      <c r="AF20" s="26"/>
      <c r="AG20" s="27"/>
      <c r="AH20" s="27"/>
      <c r="AI20" s="12"/>
      <c r="AJ20" s="12"/>
      <c r="AX20" s="15"/>
      <c r="AY20" s="15"/>
      <c r="AZ20" s="15"/>
      <c r="BA20" s="15"/>
    </row>
    <row r="21" spans="1:68" ht="15" customHeight="1">
      <c r="A21" s="26"/>
      <c r="B21" s="26"/>
      <c r="C21" s="26"/>
      <c r="D21" s="26"/>
      <c r="E21" s="286" t="s">
        <v>132</v>
      </c>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6"/>
      <c r="AG21" s="26"/>
      <c r="AH21" s="27"/>
      <c r="AI21" s="27"/>
      <c r="AJ21" s="12"/>
      <c r="AK21" s="12"/>
      <c r="AY21" s="15"/>
      <c r="AZ21" s="15"/>
      <c r="BA21" s="15"/>
    </row>
    <row r="22" spans="1:68" ht="15" customHeight="1">
      <c r="A22" s="26"/>
      <c r="B22" s="26"/>
      <c r="C22" s="26"/>
      <c r="D22" s="26"/>
      <c r="E22" s="286"/>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6"/>
      <c r="AF22" s="26"/>
      <c r="AG22" s="26"/>
      <c r="AH22" s="27"/>
      <c r="AI22" s="27"/>
      <c r="AJ22" s="12"/>
      <c r="AK22" s="12"/>
      <c r="AY22" s="15"/>
      <c r="AZ22" s="15"/>
      <c r="BA22" s="15"/>
    </row>
    <row r="23" spans="1:68"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2"/>
      <c r="AL23" s="12"/>
      <c r="AM23" s="12"/>
      <c r="AN23" s="12"/>
    </row>
    <row r="24" spans="1:68" s="1" customFormat="1" ht="17.25" customHeight="1">
      <c r="A24" s="299" t="s">
        <v>38</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12"/>
      <c r="AL24" s="12"/>
      <c r="AM24" s="12"/>
      <c r="AN24" s="12"/>
      <c r="AO24" s="13"/>
      <c r="AP24" s="13"/>
      <c r="AQ24" s="13"/>
      <c r="AR24" s="13"/>
      <c r="AS24" s="13"/>
      <c r="AT24" s="13"/>
      <c r="AU24" s="13"/>
      <c r="AV24" s="13"/>
      <c r="AW24" s="13"/>
      <c r="AX24" s="13"/>
      <c r="AY24" s="13"/>
      <c r="AZ24" s="13"/>
      <c r="BA24" s="13"/>
    </row>
    <row r="25" spans="1:68" s="1" customFormat="1" ht="17.25" customHeight="1">
      <c r="A25" s="10"/>
      <c r="B25" s="10"/>
      <c r="C25" s="10"/>
      <c r="D25" s="10"/>
      <c r="E25" s="10"/>
      <c r="F25" s="10"/>
      <c r="G25" s="10"/>
      <c r="H25" s="10"/>
      <c r="I25" s="10"/>
      <c r="J25" s="10"/>
      <c r="L25" s="44"/>
      <c r="M25" s="44"/>
      <c r="O25" s="44"/>
      <c r="P25" s="44"/>
      <c r="Q25" s="44"/>
      <c r="R25" s="44"/>
      <c r="S25" s="44"/>
      <c r="T25" s="300">
        <f>X34+X41+X49+Y5+Y52+Z55</f>
        <v>0</v>
      </c>
      <c r="U25" s="300"/>
      <c r="V25" s="301"/>
      <c r="W25" s="301"/>
      <c r="X25" s="301"/>
      <c r="Y25" s="306" t="s">
        <v>39</v>
      </c>
      <c r="Z25" s="32"/>
      <c r="AA25" s="32"/>
      <c r="AB25" s="32"/>
      <c r="AC25" s="32"/>
      <c r="AD25" s="32"/>
      <c r="AE25" s="32"/>
      <c r="AF25" s="32"/>
      <c r="AG25" s="32"/>
      <c r="AH25" s="32"/>
      <c r="AI25" s="32"/>
      <c r="AJ25" s="32"/>
      <c r="AK25" s="13"/>
      <c r="AL25" s="13"/>
      <c r="AM25" s="13"/>
      <c r="AN25" s="13"/>
      <c r="AO25" s="13"/>
      <c r="AP25" s="13"/>
      <c r="AQ25" s="13"/>
      <c r="AR25" s="13"/>
      <c r="AS25" s="13"/>
      <c r="AT25" s="13"/>
      <c r="AU25" s="13"/>
      <c r="AV25" s="13"/>
      <c r="AW25" s="13"/>
      <c r="AX25" s="13"/>
      <c r="AY25" s="13"/>
      <c r="AZ25" s="13"/>
      <c r="BA25" s="13"/>
    </row>
    <row r="26" spans="1:68" s="1" customFormat="1" ht="5.25" customHeight="1">
      <c r="K26" s="44"/>
      <c r="L26" s="44"/>
      <c r="M26" s="44"/>
      <c r="N26" s="44"/>
      <c r="O26" s="44"/>
      <c r="P26" s="44"/>
      <c r="Q26" s="44"/>
      <c r="R26" s="44"/>
      <c r="S26" s="44"/>
      <c r="T26" s="301"/>
      <c r="U26" s="301"/>
      <c r="V26" s="301"/>
      <c r="W26" s="301"/>
      <c r="X26" s="301"/>
      <c r="Y26" s="307"/>
      <c r="Z26" s="33"/>
      <c r="AA26" s="33"/>
      <c r="AB26" s="33"/>
      <c r="AC26" s="33"/>
      <c r="AD26" s="33"/>
      <c r="AE26" s="33"/>
      <c r="AF26" s="33"/>
      <c r="AG26" s="33"/>
      <c r="AH26" s="33"/>
      <c r="AI26" s="33"/>
      <c r="AJ26" s="33"/>
      <c r="AK26" s="13"/>
      <c r="AL26" s="13"/>
      <c r="AM26" s="13"/>
      <c r="AN26" s="13"/>
      <c r="AO26" s="13"/>
      <c r="AP26" s="13"/>
      <c r="AQ26" s="13"/>
      <c r="AR26" s="13"/>
      <c r="AS26" s="13"/>
      <c r="AT26" s="13"/>
      <c r="AU26" s="13"/>
      <c r="AV26" s="13"/>
      <c r="AW26" s="13"/>
      <c r="AX26" s="13"/>
      <c r="AY26" s="13"/>
      <c r="AZ26" s="13"/>
      <c r="BA26" s="13"/>
    </row>
    <row r="27" spans="1:68" s="1" customFormat="1" ht="17.25" customHeight="1">
      <c r="K27" s="44"/>
      <c r="L27" s="44"/>
      <c r="M27" s="44"/>
      <c r="N27" s="413" t="s">
        <v>60</v>
      </c>
      <c r="O27" s="413"/>
      <c r="P27" s="44" t="s">
        <v>61</v>
      </c>
      <c r="Q27" s="44"/>
      <c r="R27" s="44"/>
      <c r="S27" s="44"/>
      <c r="T27" s="302"/>
      <c r="U27" s="302"/>
      <c r="V27" s="302"/>
      <c r="W27" s="302"/>
      <c r="X27" s="302"/>
      <c r="Y27" s="308"/>
      <c r="Z27" s="34"/>
      <c r="AA27" s="34"/>
      <c r="AB27" s="34"/>
      <c r="AC27" s="34"/>
      <c r="AD27" s="34"/>
      <c r="AE27" s="34"/>
      <c r="AF27" s="34"/>
      <c r="AG27" s="34"/>
      <c r="AH27" s="34"/>
      <c r="AI27" s="34"/>
      <c r="AJ27" s="34"/>
      <c r="AK27" s="13"/>
      <c r="AL27" s="13"/>
      <c r="AM27" s="13"/>
      <c r="AN27" s="13"/>
      <c r="AO27" s="13"/>
      <c r="AP27" s="13"/>
      <c r="AQ27" s="13"/>
      <c r="AR27" s="13"/>
      <c r="AS27" s="13"/>
      <c r="AT27" s="13"/>
      <c r="AU27" s="13"/>
      <c r="AV27" s="13"/>
      <c r="AW27" s="13"/>
      <c r="AX27" s="13"/>
      <c r="AY27" s="13"/>
      <c r="AZ27" s="13"/>
      <c r="BA27" s="13"/>
    </row>
    <row r="28" spans="1:68" s="1" customFormat="1" ht="17.25" customHeight="1">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27"/>
      <c r="AL28" s="27"/>
      <c r="AM28" s="12"/>
      <c r="AN28" s="12"/>
      <c r="AO28" s="13"/>
      <c r="AP28" s="13"/>
      <c r="AQ28" s="13"/>
      <c r="AR28" s="13"/>
      <c r="AS28" s="13"/>
      <c r="AT28" s="13"/>
      <c r="AU28" s="13"/>
      <c r="AV28" s="13"/>
      <c r="AW28" s="13"/>
      <c r="AX28" s="13"/>
      <c r="AY28" s="13"/>
      <c r="AZ28" s="13"/>
      <c r="BA28" s="13"/>
    </row>
    <row r="29" spans="1:68" s="1" customFormat="1" ht="17.25" customHeight="1">
      <c r="A29" s="304"/>
      <c r="B29" s="304"/>
      <c r="C29" s="304"/>
      <c r="D29" s="304"/>
      <c r="E29" s="304"/>
      <c r="F29" s="304"/>
      <c r="G29" s="304"/>
      <c r="H29" s="304"/>
      <c r="I29" s="304"/>
      <c r="J29" s="304"/>
      <c r="K29" s="304"/>
      <c r="M29" s="305"/>
      <c r="N29" s="305"/>
      <c r="O29" s="305"/>
      <c r="P29" s="305"/>
      <c r="Q29" s="305"/>
      <c r="R29" s="305"/>
      <c r="S29" s="305"/>
      <c r="T29" s="305"/>
      <c r="U29" s="305"/>
      <c r="V29" s="305"/>
      <c r="W29" s="305"/>
      <c r="X29" s="8"/>
      <c r="AK29" s="13"/>
      <c r="AL29" s="13"/>
      <c r="AM29" s="13"/>
      <c r="AN29" s="13"/>
      <c r="AO29" s="13"/>
      <c r="AP29" s="13"/>
      <c r="AQ29" s="13"/>
      <c r="AR29" s="13"/>
      <c r="AS29" s="13"/>
      <c r="AT29" s="13"/>
      <c r="AU29" s="13"/>
      <c r="AV29" s="13"/>
      <c r="AW29" s="13"/>
      <c r="AX29" s="13"/>
      <c r="AY29" s="13"/>
      <c r="AZ29" s="13"/>
      <c r="BA29" s="13"/>
    </row>
    <row r="30" spans="1:68" s="1" customFormat="1" ht="17.25" customHeight="1">
      <c r="C30" s="1" t="s">
        <v>6</v>
      </c>
      <c r="AJ30" s="13"/>
      <c r="AK30" s="13"/>
      <c r="AL30" s="13"/>
      <c r="AM30" s="13"/>
      <c r="AN30" s="13"/>
      <c r="AO30" s="13"/>
      <c r="AP30" s="13"/>
      <c r="AQ30" s="13"/>
      <c r="AR30" s="13"/>
      <c r="AS30" s="13"/>
      <c r="AT30" s="13"/>
      <c r="AU30" s="13"/>
      <c r="AV30" s="13"/>
      <c r="AW30" s="13"/>
      <c r="AX30" s="13"/>
      <c r="AY30" s="13"/>
      <c r="AZ30" s="13"/>
    </row>
    <row r="31" spans="1:68" s="1" customFormat="1" ht="17.25" customHeight="1">
      <c r="D31" s="1" t="s">
        <v>7</v>
      </c>
      <c r="K31" s="47"/>
      <c r="L31" s="35" t="s">
        <v>30</v>
      </c>
      <c r="M31" s="335"/>
      <c r="N31" s="336"/>
      <c r="O31" s="1" t="s">
        <v>13</v>
      </c>
      <c r="P31" s="47"/>
      <c r="Q31" s="47"/>
      <c r="AJ31" s="13"/>
      <c r="AK31" s="13"/>
      <c r="AL31" s="13"/>
      <c r="AM31" s="13"/>
      <c r="AN31" s="13"/>
      <c r="AO31" s="13"/>
      <c r="AP31" s="13"/>
      <c r="AQ31" s="13"/>
      <c r="AR31" s="13"/>
      <c r="AS31" s="13"/>
      <c r="AT31" s="13"/>
      <c r="AU31" s="13"/>
      <c r="AV31" s="13"/>
      <c r="AW31" s="13"/>
      <c r="AX31" s="13"/>
      <c r="AY31" s="13"/>
      <c r="AZ31" s="13"/>
    </row>
    <row r="32" spans="1:68" s="3" customFormat="1" ht="14.25" customHeight="1">
      <c r="D32" s="337" t="s">
        <v>14</v>
      </c>
      <c r="E32" s="338"/>
      <c r="F32" s="338"/>
      <c r="G32" s="338"/>
      <c r="H32" s="338"/>
      <c r="I32" s="338"/>
      <c r="J32" s="339"/>
      <c r="K32" s="291" t="s">
        <v>15</v>
      </c>
      <c r="L32" s="291"/>
      <c r="M32" s="291"/>
      <c r="N32" s="291"/>
      <c r="O32" s="291"/>
      <c r="P32" s="291" t="s">
        <v>19</v>
      </c>
      <c r="Q32" s="291"/>
      <c r="R32" s="291" t="s">
        <v>18</v>
      </c>
      <c r="S32" s="291"/>
      <c r="T32" s="384" t="s">
        <v>17</v>
      </c>
      <c r="U32" s="385"/>
      <c r="V32" s="385"/>
      <c r="W32" s="385"/>
      <c r="X32" s="294" t="s">
        <v>16</v>
      </c>
      <c r="Y32" s="294"/>
      <c r="Z32" s="294"/>
      <c r="AA32" s="294"/>
      <c r="AB32" s="294"/>
      <c r="AC32" s="294"/>
      <c r="AD32" s="294"/>
      <c r="AE32" s="294"/>
      <c r="AF32" s="294"/>
      <c r="AG32" s="295"/>
      <c r="AJ32" s="16"/>
      <c r="AK32" s="16"/>
      <c r="AL32" s="16"/>
      <c r="AM32" s="16"/>
      <c r="AN32" s="16"/>
      <c r="AO32" s="16"/>
      <c r="AP32" s="16"/>
      <c r="AQ32" s="16"/>
      <c r="AR32" s="16"/>
      <c r="AS32" s="16"/>
      <c r="AT32" s="16"/>
      <c r="AU32" s="16"/>
      <c r="AV32" s="16"/>
      <c r="AW32" s="16"/>
      <c r="AX32" s="16"/>
      <c r="AY32" s="16"/>
      <c r="AZ32" s="16"/>
    </row>
    <row r="33" spans="4:52" s="3" customFormat="1" ht="14.25" customHeight="1">
      <c r="D33" s="350" t="s">
        <v>22</v>
      </c>
      <c r="E33" s="351"/>
      <c r="F33" s="351"/>
      <c r="G33" s="351"/>
      <c r="H33" s="351"/>
      <c r="I33" s="351"/>
      <c r="J33" s="352"/>
      <c r="K33" s="292"/>
      <c r="L33" s="292"/>
      <c r="M33" s="292"/>
      <c r="N33" s="292"/>
      <c r="O33" s="292"/>
      <c r="P33" s="292"/>
      <c r="Q33" s="292"/>
      <c r="R33" s="292"/>
      <c r="S33" s="292"/>
      <c r="T33" s="387"/>
      <c r="U33" s="388"/>
      <c r="V33" s="388"/>
      <c r="W33" s="388"/>
      <c r="X33" s="296"/>
      <c r="Y33" s="296"/>
      <c r="Z33" s="296"/>
      <c r="AA33" s="296"/>
      <c r="AB33" s="296"/>
      <c r="AC33" s="296"/>
      <c r="AD33" s="296"/>
      <c r="AE33" s="296"/>
      <c r="AF33" s="296"/>
      <c r="AG33" s="297"/>
      <c r="AJ33" s="16"/>
      <c r="AK33" s="16"/>
      <c r="AL33" s="16"/>
      <c r="AM33" s="16"/>
      <c r="AN33" s="16"/>
      <c r="AO33" s="16"/>
      <c r="AP33" s="16"/>
      <c r="AQ33" s="16"/>
      <c r="AR33" s="16"/>
      <c r="AS33" s="16"/>
      <c r="AT33" s="16"/>
      <c r="AU33" s="16"/>
      <c r="AV33" s="16"/>
      <c r="AW33" s="16"/>
      <c r="AX33" s="16"/>
      <c r="AY33" s="16"/>
      <c r="AZ33" s="16"/>
    </row>
    <row r="34" spans="4:52" s="3" customFormat="1" ht="17.25" customHeight="1">
      <c r="D34" s="359" t="s">
        <v>8</v>
      </c>
      <c r="E34" s="360"/>
      <c r="F34" s="360"/>
      <c r="G34" s="360"/>
      <c r="H34" s="360"/>
      <c r="I34" s="360"/>
      <c r="J34" s="361"/>
      <c r="K34" s="311">
        <f>IFERROR(VLOOKUP($M$31,単価表!$A$3:$G$11,4,TRUE),0)</f>
        <v>0</v>
      </c>
      <c r="L34" s="312"/>
      <c r="M34" s="312"/>
      <c r="N34" s="312"/>
      <c r="O34" s="4" t="s">
        <v>5</v>
      </c>
      <c r="P34" s="224">
        <v>1</v>
      </c>
      <c r="Q34" s="221" t="s">
        <v>1</v>
      </c>
      <c r="R34" s="7"/>
      <c r="S34" s="217" t="s">
        <v>13</v>
      </c>
      <c r="T34" s="347">
        <f>K34*P34*R34</f>
        <v>0</v>
      </c>
      <c r="U34" s="348"/>
      <c r="V34" s="348"/>
      <c r="W34" s="217" t="s">
        <v>5</v>
      </c>
      <c r="X34" s="324">
        <f>SUM(T34:V37)</f>
        <v>0</v>
      </c>
      <c r="Y34" s="325"/>
      <c r="Z34" s="325"/>
      <c r="AA34" s="325"/>
      <c r="AB34" s="325"/>
      <c r="AC34" s="325"/>
      <c r="AD34" s="325"/>
      <c r="AE34" s="325"/>
      <c r="AF34" s="215"/>
      <c r="AG34" s="362" t="s">
        <v>5</v>
      </c>
      <c r="AJ34" s="16"/>
      <c r="AK34" s="16"/>
      <c r="AL34" s="16"/>
      <c r="AM34" s="16"/>
      <c r="AN34" s="16"/>
      <c r="AO34" s="16"/>
      <c r="AP34" s="16"/>
      <c r="AQ34" s="16"/>
      <c r="AR34" s="16"/>
      <c r="AS34" s="16"/>
      <c r="AT34" s="16"/>
      <c r="AU34" s="16"/>
      <c r="AV34" s="16"/>
      <c r="AW34" s="16"/>
      <c r="AX34" s="16"/>
      <c r="AY34" s="16"/>
      <c r="AZ34" s="16"/>
    </row>
    <row r="35" spans="4:52" s="3" customFormat="1" ht="17.25" customHeight="1">
      <c r="D35" s="359" t="s">
        <v>9</v>
      </c>
      <c r="E35" s="360"/>
      <c r="F35" s="360"/>
      <c r="G35" s="360"/>
      <c r="H35" s="360"/>
      <c r="I35" s="360"/>
      <c r="J35" s="361"/>
      <c r="K35" s="311">
        <f>IFERROR(VLOOKUP($M$31,単価表!$A$3:$G$11,5,TRUE),0)</f>
        <v>0</v>
      </c>
      <c r="L35" s="312"/>
      <c r="M35" s="312"/>
      <c r="N35" s="312"/>
      <c r="O35" s="4" t="s">
        <v>5</v>
      </c>
      <c r="P35" s="224">
        <v>1</v>
      </c>
      <c r="Q35" s="221" t="s">
        <v>1</v>
      </c>
      <c r="R35" s="7"/>
      <c r="S35" s="218" t="s">
        <v>13</v>
      </c>
      <c r="T35" s="347">
        <f>K35*P35*R35</f>
        <v>0</v>
      </c>
      <c r="U35" s="348"/>
      <c r="V35" s="348"/>
      <c r="W35" s="217" t="s">
        <v>5</v>
      </c>
      <c r="X35" s="419"/>
      <c r="Y35" s="420"/>
      <c r="Z35" s="420"/>
      <c r="AA35" s="420"/>
      <c r="AB35" s="420"/>
      <c r="AC35" s="420"/>
      <c r="AD35" s="420"/>
      <c r="AE35" s="420"/>
      <c r="AF35" s="164"/>
      <c r="AG35" s="363"/>
      <c r="AJ35" s="16"/>
      <c r="AK35" s="16"/>
      <c r="AL35" s="16"/>
      <c r="AM35" s="16"/>
      <c r="AN35" s="16"/>
      <c r="AO35" s="16"/>
      <c r="AP35" s="16"/>
      <c r="AQ35" s="16"/>
      <c r="AR35" s="48"/>
      <c r="AS35" s="16"/>
      <c r="AT35" s="16"/>
      <c r="AU35" s="16"/>
      <c r="AV35" s="16"/>
      <c r="AW35" s="16"/>
      <c r="AX35" s="16"/>
      <c r="AY35" s="16"/>
      <c r="AZ35" s="16"/>
    </row>
    <row r="36" spans="4:52" s="3" customFormat="1" ht="17.25" customHeight="1">
      <c r="D36" s="359" t="s">
        <v>10</v>
      </c>
      <c r="E36" s="360"/>
      <c r="F36" s="360"/>
      <c r="G36" s="360"/>
      <c r="H36" s="360"/>
      <c r="I36" s="360"/>
      <c r="J36" s="361"/>
      <c r="K36" s="311">
        <f>IFERROR(VLOOKUP($M$31,単価表!$A$3:$G$11,6,TRUE),0)</f>
        <v>0</v>
      </c>
      <c r="L36" s="312"/>
      <c r="M36" s="312"/>
      <c r="N36" s="312"/>
      <c r="O36" s="4" t="s">
        <v>5</v>
      </c>
      <c r="P36" s="224">
        <v>1</v>
      </c>
      <c r="Q36" s="221" t="s">
        <v>12</v>
      </c>
      <c r="R36" s="7"/>
      <c r="S36" s="218" t="s">
        <v>13</v>
      </c>
      <c r="T36" s="347">
        <f>K36*P36*R36</f>
        <v>0</v>
      </c>
      <c r="U36" s="348"/>
      <c r="V36" s="348"/>
      <c r="W36" s="217" t="s">
        <v>5</v>
      </c>
      <c r="X36" s="419"/>
      <c r="Y36" s="420"/>
      <c r="Z36" s="420"/>
      <c r="AA36" s="420"/>
      <c r="AB36" s="420"/>
      <c r="AC36" s="420"/>
      <c r="AD36" s="420"/>
      <c r="AE36" s="420"/>
      <c r="AF36" s="164"/>
      <c r="AG36" s="363"/>
      <c r="AJ36" s="16"/>
      <c r="AK36" s="16"/>
      <c r="AL36" s="16"/>
      <c r="AM36" s="16"/>
      <c r="AN36" s="16"/>
      <c r="AO36" s="16"/>
      <c r="AP36" s="16"/>
      <c r="AQ36" s="16"/>
      <c r="AR36" s="16"/>
      <c r="AS36" s="16"/>
      <c r="AT36" s="16"/>
      <c r="AU36" s="16"/>
      <c r="AV36" s="16"/>
      <c r="AW36" s="16"/>
      <c r="AX36" s="16"/>
      <c r="AY36" s="16"/>
      <c r="AZ36" s="16"/>
    </row>
    <row r="37" spans="4:52" s="3" customFormat="1" ht="17.25" customHeight="1">
      <c r="D37" s="359" t="s">
        <v>11</v>
      </c>
      <c r="E37" s="360"/>
      <c r="F37" s="360"/>
      <c r="G37" s="360"/>
      <c r="H37" s="360"/>
      <c r="I37" s="360"/>
      <c r="J37" s="361"/>
      <c r="K37" s="311">
        <f>IFERROR(VLOOKUP($M$31,単価表!$A$3:$G$11,7,TRUE),0)</f>
        <v>0</v>
      </c>
      <c r="L37" s="312"/>
      <c r="M37" s="312"/>
      <c r="N37" s="312"/>
      <c r="O37" s="220" t="s">
        <v>5</v>
      </c>
      <c r="P37" s="224">
        <v>1</v>
      </c>
      <c r="Q37" s="221" t="s">
        <v>12</v>
      </c>
      <c r="R37" s="7"/>
      <c r="S37" s="218" t="s">
        <v>13</v>
      </c>
      <c r="T37" s="347">
        <f>K37*P37*R37</f>
        <v>0</v>
      </c>
      <c r="U37" s="348"/>
      <c r="V37" s="348"/>
      <c r="W37" s="55" t="s">
        <v>5</v>
      </c>
      <c r="X37" s="326"/>
      <c r="Y37" s="327"/>
      <c r="Z37" s="327"/>
      <c r="AA37" s="327"/>
      <c r="AB37" s="327"/>
      <c r="AC37" s="327"/>
      <c r="AD37" s="327"/>
      <c r="AE37" s="327"/>
      <c r="AF37" s="216"/>
      <c r="AG37" s="364"/>
      <c r="AJ37" s="16"/>
      <c r="AK37" s="16"/>
      <c r="AL37" s="16"/>
      <c r="AM37" s="16"/>
      <c r="AN37" s="16"/>
      <c r="AO37" s="16"/>
      <c r="AP37" s="16"/>
      <c r="AQ37" s="16"/>
      <c r="AR37" s="16"/>
      <c r="AS37" s="16"/>
      <c r="AT37" s="16"/>
      <c r="AU37" s="16"/>
      <c r="AV37" s="16"/>
      <c r="AW37" s="16"/>
      <c r="AX37" s="16"/>
      <c r="AY37" s="16"/>
      <c r="AZ37" s="16"/>
    </row>
    <row r="38" spans="4:52" s="3" customFormat="1" ht="17.25" customHeight="1">
      <c r="D38" s="3" t="s">
        <v>20</v>
      </c>
      <c r="P38" s="49"/>
      <c r="Q38" s="49"/>
      <c r="Z38" s="36"/>
      <c r="AA38" s="36"/>
      <c r="AB38" s="36"/>
      <c r="AC38" s="36"/>
      <c r="AD38" s="36"/>
      <c r="AE38" s="36"/>
      <c r="AF38" s="36"/>
      <c r="AG38" s="36"/>
      <c r="AJ38" s="16"/>
      <c r="AK38" s="16"/>
      <c r="AL38" s="16"/>
      <c r="AM38" s="16"/>
      <c r="AN38" s="16"/>
      <c r="AO38" s="16"/>
      <c r="AP38" s="16"/>
      <c r="AQ38" s="16"/>
      <c r="AR38" s="16"/>
      <c r="AS38" s="16"/>
      <c r="AT38" s="16"/>
      <c r="AU38" s="16"/>
      <c r="AV38" s="16"/>
      <c r="AW38" s="16"/>
      <c r="AX38" s="16"/>
      <c r="AY38" s="16"/>
      <c r="AZ38" s="16"/>
    </row>
    <row r="39" spans="4:52" s="3" customFormat="1" ht="14.25" customHeight="1">
      <c r="D39" s="337" t="s">
        <v>14</v>
      </c>
      <c r="E39" s="338"/>
      <c r="F39" s="338"/>
      <c r="G39" s="338"/>
      <c r="H39" s="338"/>
      <c r="I39" s="338"/>
      <c r="J39" s="339"/>
      <c r="K39" s="291" t="s">
        <v>21</v>
      </c>
      <c r="L39" s="291"/>
      <c r="M39" s="291"/>
      <c r="N39" s="291"/>
      <c r="O39" s="291"/>
      <c r="P39" s="332" t="s">
        <v>19</v>
      </c>
      <c r="Q39" s="332"/>
      <c r="R39" s="291" t="s">
        <v>18</v>
      </c>
      <c r="S39" s="291"/>
      <c r="T39" s="384" t="s">
        <v>17</v>
      </c>
      <c r="U39" s="385"/>
      <c r="V39" s="385"/>
      <c r="W39" s="386"/>
      <c r="X39" s="421" t="s">
        <v>16</v>
      </c>
      <c r="Y39" s="294"/>
      <c r="Z39" s="294"/>
      <c r="AA39" s="294"/>
      <c r="AB39" s="294"/>
      <c r="AC39" s="294"/>
      <c r="AD39" s="294"/>
      <c r="AE39" s="294"/>
      <c r="AF39" s="294"/>
      <c r="AG39" s="295"/>
      <c r="AJ39" s="16"/>
      <c r="AK39" s="16"/>
      <c r="AL39" s="16"/>
      <c r="AM39" s="16"/>
      <c r="AN39" s="16"/>
      <c r="AO39" s="16"/>
      <c r="AP39" s="16"/>
      <c r="AQ39" s="16"/>
      <c r="AR39" s="16"/>
      <c r="AS39" s="16"/>
      <c r="AT39" s="16"/>
      <c r="AU39" s="16"/>
      <c r="AV39" s="16"/>
      <c r="AW39" s="16"/>
      <c r="AX39" s="16"/>
      <c r="AY39" s="16"/>
      <c r="AZ39" s="16"/>
    </row>
    <row r="40" spans="4:52" s="3" customFormat="1" ht="14.25" customHeight="1">
      <c r="D40" s="350" t="s">
        <v>22</v>
      </c>
      <c r="E40" s="351"/>
      <c r="F40" s="351"/>
      <c r="G40" s="351"/>
      <c r="H40" s="351"/>
      <c r="I40" s="351"/>
      <c r="J40" s="352"/>
      <c r="K40" s="292"/>
      <c r="L40" s="292"/>
      <c r="M40" s="292"/>
      <c r="N40" s="292"/>
      <c r="O40" s="292"/>
      <c r="P40" s="333"/>
      <c r="Q40" s="333"/>
      <c r="R40" s="292"/>
      <c r="S40" s="292"/>
      <c r="T40" s="387"/>
      <c r="U40" s="388"/>
      <c r="V40" s="388"/>
      <c r="W40" s="389"/>
      <c r="X40" s="422"/>
      <c r="Y40" s="296"/>
      <c r="Z40" s="296"/>
      <c r="AA40" s="296"/>
      <c r="AB40" s="296"/>
      <c r="AC40" s="296"/>
      <c r="AD40" s="296"/>
      <c r="AE40" s="296"/>
      <c r="AF40" s="296"/>
      <c r="AG40" s="297"/>
      <c r="AJ40" s="16"/>
      <c r="AK40" s="16"/>
      <c r="AL40" s="16"/>
      <c r="AM40" s="16"/>
      <c r="AN40" s="16"/>
      <c r="AO40" s="16"/>
      <c r="AP40" s="16"/>
      <c r="AQ40" s="16"/>
      <c r="AR40" s="16"/>
      <c r="AS40" s="16"/>
      <c r="AT40" s="16"/>
      <c r="AU40" s="16"/>
      <c r="AV40" s="16"/>
      <c r="AW40" s="16"/>
      <c r="AX40" s="16"/>
      <c r="AY40" s="16"/>
      <c r="AZ40" s="16"/>
    </row>
    <row r="41" spans="4:52" s="3" customFormat="1" ht="20.25" customHeight="1">
      <c r="D41" s="353" t="s">
        <v>26</v>
      </c>
      <c r="E41" s="354"/>
      <c r="F41" s="354"/>
      <c r="G41" s="354"/>
      <c r="H41" s="354"/>
      <c r="I41" s="354"/>
      <c r="J41" s="354"/>
      <c r="K41" s="311">
        <f>単価表!D38</f>
        <v>100</v>
      </c>
      <c r="L41" s="312"/>
      <c r="M41" s="312"/>
      <c r="N41" s="312"/>
      <c r="O41" s="217" t="s">
        <v>5</v>
      </c>
      <c r="P41" s="224">
        <v>1</v>
      </c>
      <c r="Q41" s="221" t="s">
        <v>1</v>
      </c>
      <c r="R41" s="235">
        <f>SUM(R34:R37)</f>
        <v>0</v>
      </c>
      <c r="S41" s="218" t="s">
        <v>13</v>
      </c>
      <c r="T41" s="348">
        <f>K41*P41*R41</f>
        <v>0</v>
      </c>
      <c r="U41" s="348"/>
      <c r="V41" s="348"/>
      <c r="W41" s="217" t="s">
        <v>5</v>
      </c>
      <c r="X41" s="324">
        <f>SUM(T41:V45)</f>
        <v>0</v>
      </c>
      <c r="Y41" s="325"/>
      <c r="Z41" s="325"/>
      <c r="AA41" s="325"/>
      <c r="AB41" s="325"/>
      <c r="AC41" s="325"/>
      <c r="AD41" s="325"/>
      <c r="AE41" s="325"/>
      <c r="AF41" s="325"/>
      <c r="AG41" s="362" t="s">
        <v>4</v>
      </c>
      <c r="AJ41" s="16"/>
      <c r="AK41" s="16"/>
      <c r="AL41" s="16"/>
      <c r="AM41" s="16"/>
      <c r="AN41" s="16"/>
      <c r="AO41" s="16"/>
      <c r="AP41" s="16"/>
      <c r="AQ41" s="16"/>
      <c r="AR41" s="16"/>
      <c r="AS41" s="16"/>
      <c r="AT41" s="16"/>
      <c r="AU41" s="16"/>
      <c r="AV41" s="16"/>
      <c r="AW41" s="16"/>
      <c r="AX41" s="16"/>
      <c r="AY41" s="16"/>
      <c r="AZ41" s="16"/>
    </row>
    <row r="42" spans="4:52" s="1" customFormat="1" ht="18.75" customHeight="1">
      <c r="D42" s="357" t="s">
        <v>40</v>
      </c>
      <c r="E42" s="358"/>
      <c r="F42" s="358"/>
      <c r="G42" s="358"/>
      <c r="H42" s="358"/>
      <c r="I42" s="358"/>
      <c r="J42" s="358"/>
      <c r="K42" s="347">
        <f>単価表!D39</f>
        <v>3940</v>
      </c>
      <c r="L42" s="348"/>
      <c r="M42" s="348"/>
      <c r="N42" s="348"/>
      <c r="O42" s="217" t="s">
        <v>5</v>
      </c>
      <c r="P42" s="224">
        <v>1</v>
      </c>
      <c r="Q42" s="221" t="s">
        <v>1</v>
      </c>
      <c r="R42" s="225">
        <f>R36</f>
        <v>0</v>
      </c>
      <c r="S42" s="218" t="s">
        <v>13</v>
      </c>
      <c r="T42" s="382">
        <f>K42*P42*R42</f>
        <v>0</v>
      </c>
      <c r="U42" s="382"/>
      <c r="V42" s="382"/>
      <c r="W42" s="233" t="s">
        <v>5</v>
      </c>
      <c r="X42" s="419"/>
      <c r="Y42" s="420"/>
      <c r="Z42" s="420"/>
      <c r="AA42" s="420"/>
      <c r="AB42" s="420"/>
      <c r="AC42" s="420"/>
      <c r="AD42" s="420"/>
      <c r="AE42" s="420"/>
      <c r="AF42" s="420"/>
      <c r="AG42" s="363"/>
      <c r="AJ42" s="13"/>
      <c r="AK42" s="13"/>
      <c r="AL42" s="13"/>
      <c r="AM42" s="40">
        <f>IF(I43="○",1,)</f>
        <v>0</v>
      </c>
      <c r="AN42" s="13"/>
      <c r="AO42" s="13"/>
      <c r="AP42" s="13"/>
      <c r="AQ42" s="37"/>
      <c r="AR42" s="13"/>
      <c r="AS42" s="13"/>
      <c r="AT42" s="13"/>
      <c r="AU42" s="13"/>
      <c r="AV42" s="13"/>
      <c r="AW42" s="13"/>
      <c r="AX42" s="13"/>
      <c r="AY42" s="13"/>
      <c r="AZ42" s="13"/>
    </row>
    <row r="43" spans="4:52" s="1" customFormat="1" ht="16.5" customHeight="1">
      <c r="D43" s="353" t="s">
        <v>28</v>
      </c>
      <c r="E43" s="354"/>
      <c r="F43" s="354"/>
      <c r="G43" s="354"/>
      <c r="H43" s="354"/>
      <c r="I43" s="355"/>
      <c r="J43" s="356"/>
      <c r="K43" s="324">
        <f>IF(AM44=1,IFERROR(VLOOKUP($M$31,単価表!$A$15:$D$23,4,1),0),IF(AM44=2,IFERROR(VLOOKUP($M$31,単価表!$A$27:$D$35,4,1),0),))</f>
        <v>0</v>
      </c>
      <c r="L43" s="325"/>
      <c r="M43" s="325"/>
      <c r="N43" s="325"/>
      <c r="O43" s="328" t="s">
        <v>5</v>
      </c>
      <c r="P43" s="330">
        <v>1</v>
      </c>
      <c r="Q43" s="369" t="s">
        <v>1</v>
      </c>
      <c r="R43" s="394">
        <f>IF(K43&gt;0,SUM(R34:R37),)</f>
        <v>0</v>
      </c>
      <c r="S43" s="373" t="s">
        <v>13</v>
      </c>
      <c r="T43" s="383">
        <f>K43*P43*R43</f>
        <v>0</v>
      </c>
      <c r="U43" s="382"/>
      <c r="V43" s="382"/>
      <c r="W43" s="380" t="s">
        <v>5</v>
      </c>
      <c r="X43" s="419"/>
      <c r="Y43" s="420"/>
      <c r="Z43" s="420"/>
      <c r="AA43" s="420"/>
      <c r="AB43" s="420"/>
      <c r="AC43" s="420"/>
      <c r="AD43" s="420"/>
      <c r="AE43" s="420"/>
      <c r="AF43" s="420"/>
      <c r="AG43" s="363"/>
      <c r="AJ43" s="13"/>
      <c r="AK43" s="13"/>
      <c r="AL43" s="13"/>
      <c r="AM43" s="40">
        <f>IF(I44="○",2,)</f>
        <v>0</v>
      </c>
      <c r="AN43" s="13"/>
      <c r="AO43" s="50"/>
      <c r="AP43" s="51" t="b">
        <f>IF(M31&gt;=91,"5.0",IF(M31&gt;=41,"5.2",IF(M31&gt;=1,"4.2")))</f>
        <v>0</v>
      </c>
      <c r="AQ43" s="13"/>
      <c r="AR43" s="13"/>
      <c r="AS43" s="13"/>
      <c r="AT43" s="13"/>
      <c r="AU43" s="13"/>
      <c r="AV43" s="13"/>
      <c r="AW43" s="13"/>
      <c r="AX43" s="13"/>
      <c r="AY43" s="13"/>
      <c r="AZ43" s="13"/>
    </row>
    <row r="44" spans="4:52" s="1" customFormat="1" ht="15.75" customHeight="1">
      <c r="D44" s="353" t="s">
        <v>29</v>
      </c>
      <c r="E44" s="354"/>
      <c r="F44" s="354"/>
      <c r="G44" s="354"/>
      <c r="H44" s="354"/>
      <c r="I44" s="355"/>
      <c r="J44" s="356"/>
      <c r="K44" s="326"/>
      <c r="L44" s="327"/>
      <c r="M44" s="327"/>
      <c r="N44" s="327"/>
      <c r="O44" s="329"/>
      <c r="P44" s="331"/>
      <c r="Q44" s="370"/>
      <c r="R44" s="395"/>
      <c r="S44" s="374"/>
      <c r="T44" s="318"/>
      <c r="U44" s="319"/>
      <c r="V44" s="319"/>
      <c r="W44" s="381"/>
      <c r="X44" s="419"/>
      <c r="Y44" s="420"/>
      <c r="Z44" s="420"/>
      <c r="AA44" s="420"/>
      <c r="AB44" s="420"/>
      <c r="AC44" s="420"/>
      <c r="AD44" s="420"/>
      <c r="AE44" s="420"/>
      <c r="AF44" s="420"/>
      <c r="AG44" s="363"/>
      <c r="AJ44" s="13"/>
      <c r="AK44" s="13"/>
      <c r="AL44" s="13"/>
      <c r="AM44" s="40">
        <f>SUM(AM42:AM43)</f>
        <v>0</v>
      </c>
      <c r="AN44" s="13"/>
      <c r="AO44" s="50"/>
      <c r="AP44" s="13"/>
      <c r="AQ44" s="13"/>
      <c r="AR44" s="13"/>
      <c r="AS44" s="13"/>
      <c r="AT44" s="13"/>
      <c r="AU44" s="13"/>
      <c r="AV44" s="13"/>
      <c r="AW44" s="13"/>
      <c r="AX44" s="13"/>
      <c r="AY44" s="13"/>
      <c r="AZ44" s="13"/>
    </row>
    <row r="45" spans="4:52" s="1" customFormat="1" ht="18.75" customHeight="1">
      <c r="D45" s="313" t="s">
        <v>57</v>
      </c>
      <c r="E45" s="314"/>
      <c r="F45" s="314"/>
      <c r="G45" s="314"/>
      <c r="H45" s="314"/>
      <c r="I45" s="314"/>
      <c r="J45" s="314"/>
      <c r="K45" s="318">
        <f>単価表!D40</f>
        <v>46960</v>
      </c>
      <c r="L45" s="319"/>
      <c r="M45" s="319"/>
      <c r="N45" s="319"/>
      <c r="O45" s="55" t="s">
        <v>5</v>
      </c>
      <c r="P45" s="201">
        <v>1</v>
      </c>
      <c r="Q45" s="218" t="s">
        <v>1</v>
      </c>
      <c r="R45" s="225">
        <f>MAX(ROUNDUP(X46-(U46+X46)/2,0),0)</f>
        <v>0</v>
      </c>
      <c r="S45" s="218" t="s">
        <v>13</v>
      </c>
      <c r="T45" s="319">
        <f>MAX(K45*P45*R45,0)</f>
        <v>0</v>
      </c>
      <c r="U45" s="319"/>
      <c r="V45" s="319"/>
      <c r="W45" s="234" t="s">
        <v>5</v>
      </c>
      <c r="X45" s="326"/>
      <c r="Y45" s="327"/>
      <c r="Z45" s="327"/>
      <c r="AA45" s="327"/>
      <c r="AB45" s="327"/>
      <c r="AC45" s="327"/>
      <c r="AD45" s="327"/>
      <c r="AE45" s="327"/>
      <c r="AF45" s="327"/>
      <c r="AG45" s="364"/>
      <c r="AJ45" s="13"/>
      <c r="AK45" s="13"/>
      <c r="AL45" s="13"/>
      <c r="AM45" s="13"/>
      <c r="AN45" s="13"/>
      <c r="AO45" s="13"/>
      <c r="AP45" s="13"/>
      <c r="AQ45" s="37"/>
      <c r="AR45" s="13"/>
      <c r="AS45" s="13"/>
      <c r="AT45" s="13"/>
      <c r="AU45" s="13"/>
      <c r="AV45" s="13"/>
      <c r="AW45" s="13"/>
      <c r="AX45" s="13"/>
      <c r="AY45" s="13"/>
      <c r="AZ45" s="13"/>
    </row>
    <row r="46" spans="4:52" s="1" customFormat="1" ht="15.75" customHeight="1">
      <c r="D46" s="315"/>
      <c r="E46" s="316"/>
      <c r="F46" s="316"/>
      <c r="G46" s="316"/>
      <c r="H46" s="316"/>
      <c r="I46" s="316"/>
      <c r="J46" s="317"/>
      <c r="K46" s="344" t="s">
        <v>54</v>
      </c>
      <c r="L46" s="371"/>
      <c r="M46" s="371"/>
      <c r="N46" s="371"/>
      <c r="O46" s="371"/>
      <c r="P46" s="371"/>
      <c r="Q46" s="371"/>
      <c r="R46" s="371"/>
      <c r="S46" s="372" t="s">
        <v>8</v>
      </c>
      <c r="T46" s="372"/>
      <c r="U46" s="226"/>
      <c r="V46" s="227" t="s">
        <v>13</v>
      </c>
      <c r="W46" s="228" t="s">
        <v>55</v>
      </c>
      <c r="X46" s="226"/>
      <c r="Y46" s="229" t="s">
        <v>13</v>
      </c>
      <c r="Z46" s="223"/>
      <c r="AA46" s="164"/>
      <c r="AB46" s="164"/>
      <c r="AC46" s="164"/>
      <c r="AD46" s="164"/>
      <c r="AE46" s="164"/>
      <c r="AF46" s="164"/>
      <c r="AG46" s="54"/>
      <c r="AJ46" s="13"/>
      <c r="AK46" s="13" t="b">
        <v>1</v>
      </c>
      <c r="AL46" s="13"/>
      <c r="AM46" s="40"/>
      <c r="AN46" s="13"/>
      <c r="AO46" s="50"/>
      <c r="AP46" s="13"/>
      <c r="AQ46" s="13"/>
      <c r="AR46" s="13"/>
      <c r="AS46" s="13"/>
      <c r="AT46" s="13"/>
      <c r="AU46" s="13"/>
      <c r="AV46" s="13"/>
      <c r="AW46" s="13"/>
      <c r="AX46" s="13"/>
      <c r="AY46" s="13"/>
      <c r="AZ46" s="13"/>
    </row>
    <row r="47" spans="4:52" s="1" customFormat="1" ht="15.75" customHeight="1">
      <c r="D47" s="320" t="s">
        <v>27</v>
      </c>
      <c r="E47" s="320"/>
      <c r="F47" s="320"/>
      <c r="G47" s="320"/>
      <c r="H47" s="320"/>
      <c r="I47" s="320"/>
      <c r="J47" s="320"/>
      <c r="K47" s="320"/>
      <c r="L47" s="320"/>
      <c r="M47" s="320"/>
      <c r="N47" s="320"/>
      <c r="O47" s="320"/>
      <c r="P47" s="320"/>
      <c r="Q47" s="320"/>
      <c r="R47" s="321"/>
      <c r="S47" s="399" t="s">
        <v>115</v>
      </c>
      <c r="T47" s="399"/>
      <c r="U47" s="52"/>
      <c r="V47" s="56" t="s">
        <v>13</v>
      </c>
      <c r="W47" s="172"/>
      <c r="X47" s="172"/>
      <c r="Y47" s="172"/>
      <c r="Z47" s="172"/>
      <c r="AA47" s="172"/>
      <c r="AB47" s="172"/>
      <c r="AC47" s="172"/>
      <c r="AD47" s="54"/>
      <c r="AG47" s="207"/>
      <c r="AH47" s="13"/>
      <c r="AI47" s="13"/>
      <c r="AJ47" s="40"/>
      <c r="AK47" s="13"/>
      <c r="AL47" s="50"/>
      <c r="AM47" s="13"/>
      <c r="AN47" s="13"/>
      <c r="AO47" s="13"/>
      <c r="AP47" s="13"/>
      <c r="AQ47" s="13"/>
      <c r="AR47" s="13"/>
      <c r="AS47" s="13"/>
      <c r="AT47" s="13"/>
      <c r="AU47" s="13"/>
      <c r="AV47" s="13"/>
      <c r="AW47" s="13"/>
    </row>
    <row r="48" spans="4:52" s="1" customFormat="1" ht="15.75" customHeight="1">
      <c r="D48" s="375" t="s">
        <v>63</v>
      </c>
      <c r="E48" s="375"/>
      <c r="F48" s="375"/>
      <c r="G48" s="375"/>
      <c r="H48" s="375"/>
      <c r="I48" s="376"/>
      <c r="J48" s="377"/>
      <c r="K48" s="378"/>
      <c r="L48" s="378"/>
      <c r="M48" s="379"/>
      <c r="N48" s="1" t="s">
        <v>13</v>
      </c>
      <c r="O48" s="166"/>
      <c r="P48" s="70"/>
      <c r="Q48" s="166"/>
      <c r="R48" s="222"/>
      <c r="S48" s="65"/>
      <c r="T48" s="231"/>
      <c r="U48" s="231"/>
      <c r="V48" s="231"/>
      <c r="W48" s="231"/>
      <c r="X48" s="231"/>
      <c r="Y48" s="230"/>
      <c r="Z48" s="53"/>
      <c r="AA48" s="53"/>
      <c r="AB48" s="53"/>
      <c r="AC48" s="53"/>
      <c r="AD48" s="53"/>
      <c r="AE48" s="53"/>
      <c r="AF48" s="53"/>
      <c r="AG48" s="166"/>
      <c r="AJ48" s="13"/>
      <c r="AK48" s="13"/>
      <c r="AL48" s="13"/>
      <c r="AM48" s="40"/>
      <c r="AN48" s="13"/>
      <c r="AO48" s="50"/>
      <c r="AP48" s="13"/>
      <c r="AQ48" s="13"/>
      <c r="AR48" s="13"/>
      <c r="AS48" s="13"/>
      <c r="AT48" s="13"/>
      <c r="AU48" s="13"/>
      <c r="AV48" s="13"/>
      <c r="AW48" s="13"/>
      <c r="AX48" s="13"/>
      <c r="AY48" s="13"/>
      <c r="AZ48" s="13"/>
    </row>
    <row r="49" spans="1:53" s="1" customFormat="1" ht="19.95" customHeight="1">
      <c r="D49" s="309" t="s">
        <v>36</v>
      </c>
      <c r="E49" s="310"/>
      <c r="F49" s="310"/>
      <c r="G49" s="310"/>
      <c r="H49" s="310"/>
      <c r="I49" s="310"/>
      <c r="J49" s="310"/>
      <c r="K49" s="311">
        <f>単価表!D43</f>
        <v>24450</v>
      </c>
      <c r="L49" s="312"/>
      <c r="M49" s="312"/>
      <c r="N49" s="312"/>
      <c r="O49" s="217" t="s">
        <v>5</v>
      </c>
      <c r="P49" s="201">
        <v>1</v>
      </c>
      <c r="Q49" s="218" t="s">
        <v>1</v>
      </c>
      <c r="R49" s="236" t="str">
        <f>IF(J48=0,"0",ROUND((J48+AP43)/3,0))</f>
        <v>0</v>
      </c>
      <c r="S49" s="218" t="s">
        <v>13</v>
      </c>
      <c r="T49" s="418">
        <f>(K49*P49*R49)</f>
        <v>0</v>
      </c>
      <c r="U49" s="418"/>
      <c r="V49" s="418"/>
      <c r="W49" s="232" t="s">
        <v>5</v>
      </c>
      <c r="X49" s="365">
        <f>T49+T50</f>
        <v>0</v>
      </c>
      <c r="Y49" s="366"/>
      <c r="Z49" s="366"/>
      <c r="AA49" s="366"/>
      <c r="AB49" s="366"/>
      <c r="AC49" s="366"/>
      <c r="AD49" s="366"/>
      <c r="AE49" s="366"/>
      <c r="AF49" s="366"/>
      <c r="AG49" s="373" t="s">
        <v>56</v>
      </c>
      <c r="AJ49" s="13"/>
      <c r="AK49" s="13"/>
      <c r="AL49" s="13"/>
      <c r="AM49" s="40"/>
      <c r="AN49" s="13"/>
      <c r="AO49" s="50"/>
      <c r="AP49" s="13"/>
      <c r="AQ49" s="13"/>
      <c r="AR49" s="13"/>
      <c r="AS49" s="13"/>
      <c r="AT49" s="13"/>
      <c r="AU49" s="13"/>
      <c r="AV49" s="13"/>
      <c r="AW49" s="13"/>
      <c r="AX49" s="13"/>
      <c r="AY49" s="13"/>
      <c r="AZ49" s="13"/>
    </row>
    <row r="50" spans="1:53" s="1" customFormat="1" ht="19.95" customHeight="1">
      <c r="D50" s="309" t="s">
        <v>37</v>
      </c>
      <c r="E50" s="310"/>
      <c r="F50" s="310"/>
      <c r="G50" s="310"/>
      <c r="H50" s="310"/>
      <c r="I50" s="310"/>
      <c r="J50" s="310"/>
      <c r="K50" s="311">
        <f>単価表!D44</f>
        <v>3050</v>
      </c>
      <c r="L50" s="312"/>
      <c r="M50" s="312"/>
      <c r="N50" s="312"/>
      <c r="O50" s="217" t="s">
        <v>5</v>
      </c>
      <c r="P50" s="201">
        <v>1</v>
      </c>
      <c r="Q50" s="218" t="s">
        <v>1</v>
      </c>
      <c r="R50" s="236" t="str">
        <f>IF(J48=0,"0",ROUND((J48+AP43)/5,0))</f>
        <v>0</v>
      </c>
      <c r="S50" s="218" t="s">
        <v>13</v>
      </c>
      <c r="T50" s="348">
        <f>(K50*P50*R50)</f>
        <v>0</v>
      </c>
      <c r="U50" s="348"/>
      <c r="V50" s="348"/>
      <c r="W50" s="232" t="s">
        <v>5</v>
      </c>
      <c r="X50" s="367"/>
      <c r="Y50" s="368"/>
      <c r="Z50" s="368"/>
      <c r="AA50" s="368"/>
      <c r="AB50" s="368"/>
      <c r="AC50" s="368"/>
      <c r="AD50" s="368"/>
      <c r="AE50" s="368"/>
      <c r="AF50" s="368"/>
      <c r="AG50" s="374"/>
      <c r="AJ50" s="13"/>
      <c r="AK50" s="13"/>
      <c r="AL50" s="13"/>
      <c r="AM50" s="40"/>
      <c r="AN50" s="13"/>
      <c r="AO50" s="50"/>
      <c r="AP50" s="13"/>
      <c r="AQ50" s="13"/>
      <c r="AR50" s="13"/>
      <c r="AS50" s="13"/>
      <c r="AT50" s="13"/>
      <c r="AU50" s="13"/>
      <c r="AV50" s="13"/>
      <c r="AW50" s="13"/>
      <c r="AX50" s="13"/>
      <c r="AY50" s="13"/>
      <c r="AZ50" s="13"/>
    </row>
    <row r="51" spans="1:53" s="1" customFormat="1" ht="15.75" customHeight="1">
      <c r="D51" s="59"/>
      <c r="E51" s="60"/>
      <c r="F51" s="60"/>
      <c r="G51" s="60"/>
      <c r="H51" s="60"/>
      <c r="I51" s="60"/>
      <c r="J51" s="60"/>
      <c r="K51" s="61"/>
      <c r="L51" s="62"/>
      <c r="M51" s="62"/>
      <c r="N51" s="62"/>
      <c r="O51" s="63"/>
      <c r="P51" s="70"/>
      <c r="Q51" s="203"/>
      <c r="R51" s="64"/>
      <c r="S51" s="65"/>
      <c r="T51" s="66"/>
      <c r="U51" s="66"/>
      <c r="V51" s="66"/>
      <c r="W51" s="66"/>
      <c r="X51" s="66"/>
      <c r="Y51" s="67"/>
      <c r="Z51" s="68"/>
      <c r="AA51" s="68"/>
      <c r="AB51" s="68"/>
      <c r="AC51" s="68"/>
      <c r="AD51" s="68"/>
      <c r="AE51" s="68"/>
      <c r="AF51" s="68"/>
      <c r="AG51" s="69"/>
      <c r="AJ51" s="13"/>
      <c r="AK51" s="13"/>
      <c r="AL51" s="13"/>
      <c r="AM51" s="40" t="b">
        <f>IF(M31&gt;=91,"8.4",IF(M31&gt;=41,"8.7",IF(M31&gt;=31,"7.5",IF(M31&gt;=1,"7.8"))))</f>
        <v>0</v>
      </c>
      <c r="AN51" s="13"/>
      <c r="AO51" s="50"/>
      <c r="AP51" s="13"/>
      <c r="AQ51" s="13"/>
      <c r="AR51" s="13"/>
      <c r="AS51" s="13"/>
      <c r="AT51" s="13"/>
      <c r="AU51" s="13"/>
      <c r="AV51" s="13"/>
      <c r="AW51" s="13"/>
      <c r="AX51" s="13"/>
      <c r="AY51" s="13"/>
      <c r="AZ51" s="13"/>
    </row>
    <row r="52" spans="1:53" s="1" customFormat="1" ht="15.75" customHeight="1">
      <c r="D52" s="340" t="s">
        <v>134</v>
      </c>
      <c r="E52" s="340"/>
      <c r="F52" s="340"/>
      <c r="G52" s="340"/>
      <c r="H52" s="340"/>
      <c r="I52" s="341" t="s">
        <v>135</v>
      </c>
      <c r="J52" s="324" t="str">
        <f>IF(J48=0,"0",処遇改善加算②!R24)</f>
        <v>0</v>
      </c>
      <c r="K52" s="325"/>
      <c r="L52" s="325"/>
      <c r="M52" s="325"/>
      <c r="N52" s="325"/>
      <c r="O52" s="343" t="s">
        <v>5</v>
      </c>
      <c r="P52" s="345" t="s">
        <v>136</v>
      </c>
      <c r="Q52" s="324" t="str">
        <f>IF(J48=0,"0",ROUND(J48*1.3+AM51,0)*11000)</f>
        <v>0</v>
      </c>
      <c r="R52" s="325"/>
      <c r="S52" s="325"/>
      <c r="T52" s="325"/>
      <c r="U52" s="343" t="s">
        <v>5</v>
      </c>
      <c r="V52" s="50"/>
      <c r="W52" s="13"/>
      <c r="X52" s="346" t="s">
        <v>137</v>
      </c>
      <c r="Y52" s="383">
        <f>MAX(J52,Q52)</f>
        <v>0</v>
      </c>
      <c r="Z52" s="396"/>
      <c r="AA52" s="396"/>
      <c r="AB52" s="396"/>
      <c r="AC52" s="396"/>
      <c r="AD52" s="396"/>
      <c r="AE52" s="396"/>
      <c r="AF52" s="369" t="s">
        <v>5</v>
      </c>
      <c r="AI52" s="13"/>
      <c r="AJ52" s="13"/>
      <c r="AK52" s="13"/>
      <c r="AL52" s="40"/>
      <c r="AM52" s="13"/>
      <c r="AN52" s="50"/>
      <c r="AO52" s="13"/>
      <c r="AP52" s="13"/>
      <c r="AQ52" s="13"/>
      <c r="AR52" s="13"/>
      <c r="AS52" s="13"/>
      <c r="AT52" s="13"/>
      <c r="AU52" s="13"/>
      <c r="AV52" s="13"/>
      <c r="AW52" s="13"/>
      <c r="AX52" s="13"/>
      <c r="AY52" s="13"/>
    </row>
    <row r="53" spans="1:53" s="1" customFormat="1" ht="15.75" customHeight="1">
      <c r="D53" s="340"/>
      <c r="E53" s="340"/>
      <c r="F53" s="340"/>
      <c r="G53" s="340"/>
      <c r="H53" s="340"/>
      <c r="I53" s="342"/>
      <c r="J53" s="326"/>
      <c r="K53" s="327"/>
      <c r="L53" s="327"/>
      <c r="M53" s="327"/>
      <c r="N53" s="327"/>
      <c r="O53" s="344"/>
      <c r="P53" s="345"/>
      <c r="Q53" s="326"/>
      <c r="R53" s="327"/>
      <c r="S53" s="327"/>
      <c r="T53" s="327"/>
      <c r="U53" s="344"/>
      <c r="V53" s="50"/>
      <c r="W53" s="13"/>
      <c r="X53" s="346"/>
      <c r="Y53" s="397"/>
      <c r="Z53" s="398"/>
      <c r="AA53" s="398"/>
      <c r="AB53" s="398"/>
      <c r="AC53" s="398"/>
      <c r="AD53" s="398"/>
      <c r="AE53" s="398"/>
      <c r="AF53" s="370"/>
      <c r="AI53" s="13"/>
      <c r="AJ53" s="13"/>
      <c r="AK53" s="13"/>
      <c r="AL53" s="40"/>
      <c r="AM53" s="13"/>
      <c r="AN53" s="50"/>
      <c r="AO53" s="13"/>
      <c r="AP53" s="13"/>
      <c r="AQ53" s="13"/>
      <c r="AR53" s="13"/>
      <c r="AS53" s="13"/>
      <c r="AT53" s="13"/>
      <c r="AU53" s="13"/>
      <c r="AV53" s="13"/>
      <c r="AW53" s="13"/>
      <c r="AX53" s="13"/>
      <c r="AY53" s="13"/>
    </row>
    <row r="54" spans="1:53" s="1" customFormat="1" ht="15.75" customHeight="1">
      <c r="D54" s="59"/>
      <c r="E54" s="60"/>
      <c r="F54" s="60"/>
      <c r="G54" s="60"/>
      <c r="H54" s="60"/>
      <c r="I54" s="60"/>
      <c r="J54" s="60"/>
      <c r="K54" s="219"/>
      <c r="L54" s="62"/>
      <c r="M54" s="62"/>
      <c r="N54" s="62"/>
      <c r="O54" s="63"/>
      <c r="P54" s="70"/>
      <c r="Q54" s="203"/>
      <c r="R54" s="64"/>
      <c r="S54" s="65"/>
      <c r="T54" s="66"/>
      <c r="V54" s="66"/>
      <c r="W54" s="66"/>
      <c r="X54" s="66"/>
      <c r="Y54" s="67"/>
      <c r="Z54" s="68"/>
      <c r="AA54" s="68"/>
      <c r="AB54" s="68"/>
      <c r="AC54" s="68"/>
      <c r="AD54" s="68"/>
      <c r="AE54" s="68"/>
      <c r="AF54" s="68"/>
      <c r="AG54" s="69"/>
      <c r="AJ54" s="13"/>
      <c r="AK54" s="13"/>
      <c r="AL54" s="13"/>
      <c r="AM54" s="40"/>
      <c r="AN54" s="13"/>
      <c r="AO54" s="50"/>
      <c r="AP54" s="13"/>
      <c r="AQ54" s="13"/>
      <c r="AR54" s="13"/>
      <c r="AS54" s="13"/>
      <c r="AT54" s="13"/>
      <c r="AU54" s="13"/>
      <c r="AV54" s="13"/>
      <c r="AW54" s="13"/>
      <c r="AX54" s="13"/>
      <c r="AY54" s="13"/>
      <c r="AZ54" s="13"/>
    </row>
    <row r="55" spans="1:53" s="1" customFormat="1" ht="19.95" customHeight="1">
      <c r="D55" s="405" t="s">
        <v>151</v>
      </c>
      <c r="E55" s="405"/>
      <c r="F55" s="405"/>
      <c r="G55" s="405"/>
      <c r="H55" s="405"/>
      <c r="I55" s="405"/>
      <c r="J55" s="405"/>
      <c r="K55" s="406">
        <f>IFERROR(VLOOKUP($M$31,単価表!$A$11:$D$72,4,1),0)</f>
        <v>0</v>
      </c>
      <c r="L55" s="407"/>
      <c r="M55" s="407"/>
      <c r="N55" s="407"/>
      <c r="O55" s="276" t="s">
        <v>5</v>
      </c>
      <c r="P55" s="277">
        <v>1</v>
      </c>
      <c r="Q55" s="276" t="s">
        <v>1</v>
      </c>
      <c r="R55" s="278">
        <f>R41+U47</f>
        <v>0</v>
      </c>
      <c r="S55" s="279" t="s">
        <v>13</v>
      </c>
      <c r="T55" s="408">
        <f>K55*P55*R55</f>
        <v>0</v>
      </c>
      <c r="U55" s="409"/>
      <c r="V55" s="409"/>
      <c r="W55" s="409"/>
      <c r="X55" s="409"/>
      <c r="Y55" s="280" t="s">
        <v>5</v>
      </c>
      <c r="Z55" s="390">
        <f>SUM(T55:X56)</f>
        <v>0</v>
      </c>
      <c r="AA55" s="391"/>
      <c r="AB55" s="391"/>
      <c r="AC55" s="391"/>
      <c r="AD55" s="391"/>
      <c r="AE55" s="391"/>
      <c r="AF55" s="391"/>
      <c r="AG55" s="401" t="s">
        <v>56</v>
      </c>
      <c r="AH55" s="71"/>
      <c r="AJ55" s="13"/>
      <c r="AK55" s="13"/>
      <c r="AL55" s="13"/>
      <c r="AM55" s="40"/>
      <c r="AN55" s="13"/>
      <c r="AO55" s="50"/>
      <c r="AP55" s="13"/>
      <c r="AQ55" s="13"/>
      <c r="AR55" s="13"/>
      <c r="AS55" s="13"/>
      <c r="AT55" s="13"/>
      <c r="AU55" s="13"/>
      <c r="AV55" s="13"/>
      <c r="AW55" s="13"/>
      <c r="AX55" s="13"/>
      <c r="AY55" s="13"/>
      <c r="AZ55" s="13"/>
    </row>
    <row r="56" spans="1:53" s="1" customFormat="1" ht="19.95" customHeight="1">
      <c r="D56" s="410" t="s">
        <v>143</v>
      </c>
      <c r="E56" s="410"/>
      <c r="F56" s="410"/>
      <c r="G56" s="410"/>
      <c r="H56" s="410"/>
      <c r="I56" s="410"/>
      <c r="J56" s="410"/>
      <c r="K56" s="403"/>
      <c r="L56" s="403"/>
      <c r="M56" s="403"/>
      <c r="N56" s="403"/>
      <c r="O56" s="404"/>
      <c r="P56" s="281"/>
      <c r="Q56" s="281"/>
      <c r="R56" s="281"/>
      <c r="S56" s="282"/>
      <c r="T56" s="411" t="str">
        <f>IF(K56="A配置",単価表!D81,IF(K56="B兼務",単価表!D82,IF(K56="C嘱託",単価表!D83,IFERROR("",0))))</f>
        <v/>
      </c>
      <c r="U56" s="412"/>
      <c r="V56" s="412"/>
      <c r="W56" s="412"/>
      <c r="X56" s="412"/>
      <c r="Y56" s="283" t="s">
        <v>5</v>
      </c>
      <c r="Z56" s="392"/>
      <c r="AA56" s="393"/>
      <c r="AB56" s="393"/>
      <c r="AC56" s="393"/>
      <c r="AD56" s="393"/>
      <c r="AE56" s="393"/>
      <c r="AF56" s="393"/>
      <c r="AG56" s="402"/>
      <c r="AH56" s="40"/>
      <c r="AI56" s="13"/>
      <c r="AJ56" s="50"/>
      <c r="AK56" s="13"/>
      <c r="AL56" s="13"/>
      <c r="AM56" s="13"/>
      <c r="AN56" s="13"/>
      <c r="AO56" s="13"/>
      <c r="AP56" s="13"/>
      <c r="AQ56" s="13"/>
      <c r="AR56" s="13"/>
      <c r="AS56" s="13"/>
      <c r="AT56" s="13"/>
      <c r="AU56" s="13"/>
    </row>
    <row r="57" spans="1:53" s="1" customFormat="1" ht="15.75" customHeight="1">
      <c r="D57" s="275"/>
      <c r="E57" s="275"/>
      <c r="F57" s="275"/>
      <c r="G57" s="275"/>
      <c r="H57" s="275"/>
      <c r="I57" s="275"/>
      <c r="J57" s="275"/>
      <c r="P57" s="180"/>
      <c r="Q57" s="168"/>
      <c r="R57" s="169"/>
      <c r="S57" s="169"/>
      <c r="T57" s="209"/>
      <c r="U57" s="209"/>
      <c r="V57" s="209"/>
      <c r="W57" s="184"/>
      <c r="X57" s="185"/>
      <c r="Y57" s="168"/>
      <c r="Z57" s="168"/>
      <c r="AA57" s="170"/>
      <c r="AB57" s="180"/>
      <c r="AC57" s="180"/>
      <c r="AD57" s="180"/>
      <c r="AE57" s="180"/>
      <c r="AF57" s="180"/>
      <c r="AG57" s="180"/>
      <c r="AH57" s="40"/>
      <c r="AI57" s="13"/>
      <c r="AJ57" s="50"/>
      <c r="AK57" s="13"/>
      <c r="AL57" s="13"/>
      <c r="AM57" s="13"/>
      <c r="AN57" s="13"/>
      <c r="AO57" s="13"/>
      <c r="AP57" s="13"/>
      <c r="AQ57" s="13"/>
      <c r="AR57" s="13"/>
      <c r="AS57" s="13"/>
      <c r="AT57" s="13"/>
      <c r="AU57" s="13"/>
    </row>
    <row r="58" spans="1:53" s="1" customFormat="1" ht="18.75" customHeight="1">
      <c r="A58" s="46" t="s">
        <v>53</v>
      </c>
      <c r="B58" s="46"/>
      <c r="C58" s="46"/>
      <c r="AH58" s="2"/>
      <c r="AI58" s="2"/>
      <c r="AJ58" s="41"/>
      <c r="AK58" s="41"/>
      <c r="AL58" s="41"/>
      <c r="AM58" s="41"/>
      <c r="AN58" s="39"/>
      <c r="AO58" s="39"/>
      <c r="AP58" s="39"/>
      <c r="AQ58" s="39"/>
      <c r="AR58" s="39"/>
      <c r="AS58" s="39"/>
      <c r="AT58" s="13"/>
      <c r="AU58" s="13"/>
      <c r="AV58" s="13"/>
      <c r="AW58" s="13"/>
      <c r="AX58" s="13"/>
      <c r="AY58" s="13"/>
      <c r="AZ58" s="13"/>
    </row>
    <row r="59" spans="1:53" s="1" customFormat="1" ht="17.25" customHeight="1">
      <c r="B59" s="1" t="s">
        <v>116</v>
      </c>
      <c r="AK59" s="39"/>
      <c r="AL59" s="39"/>
      <c r="AM59" s="39"/>
      <c r="AN59" s="39"/>
      <c r="AO59" s="39"/>
      <c r="AP59" s="39"/>
      <c r="AQ59" s="39"/>
      <c r="AR59" s="39"/>
      <c r="AS59" s="39"/>
      <c r="AT59" s="39"/>
      <c r="AU59" s="13"/>
      <c r="AV59" s="13"/>
      <c r="AW59" s="13"/>
      <c r="AX59" s="13"/>
      <c r="AY59" s="13"/>
      <c r="AZ59" s="13"/>
      <c r="BA59" s="13"/>
    </row>
    <row r="60" spans="1:53" s="1" customFormat="1" ht="17.25" customHeight="1">
      <c r="B60" s="1" t="s">
        <v>152</v>
      </c>
      <c r="AK60" s="13"/>
      <c r="AL60" s="13"/>
      <c r="AM60" s="13"/>
      <c r="AN60" s="13"/>
      <c r="AO60" s="13"/>
      <c r="AP60" s="13"/>
      <c r="AQ60" s="13"/>
      <c r="AR60" s="13"/>
      <c r="AS60" s="13"/>
      <c r="AT60" s="13"/>
      <c r="AU60" s="13"/>
      <c r="AV60" s="13"/>
      <c r="AW60" s="13"/>
      <c r="AX60" s="13"/>
      <c r="AY60" s="13"/>
      <c r="AZ60" s="13"/>
      <c r="BA60" s="13"/>
    </row>
    <row r="61" spans="1:53" s="1" customFormat="1" ht="17.25" customHeight="1">
      <c r="B61" s="1" t="s">
        <v>155</v>
      </c>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K61" s="13"/>
      <c r="AL61" s="13"/>
      <c r="AM61" s="13"/>
      <c r="AN61" s="13"/>
      <c r="AO61" s="13"/>
      <c r="AP61" s="13"/>
      <c r="AQ61" s="13"/>
      <c r="AR61" s="13"/>
      <c r="AS61" s="13"/>
      <c r="AT61" s="13"/>
      <c r="AU61" s="13"/>
      <c r="AV61" s="13"/>
      <c r="AW61" s="13"/>
      <c r="AX61" s="13"/>
      <c r="AY61" s="13"/>
      <c r="AZ61" s="13"/>
      <c r="BA61" s="13"/>
    </row>
    <row r="62" spans="1:53" s="1" customFormat="1" ht="17.25" customHeight="1">
      <c r="A62" s="46"/>
      <c r="B62" s="15" t="s">
        <v>156</v>
      </c>
      <c r="C62" s="255"/>
      <c r="AH62" s="198"/>
      <c r="AI62" s="38"/>
      <c r="AJ62" s="38"/>
      <c r="AK62" s="13"/>
      <c r="AL62" s="13"/>
      <c r="AM62" s="13"/>
      <c r="AN62" s="13"/>
      <c r="AO62" s="13"/>
      <c r="AP62" s="13"/>
      <c r="AQ62" s="13"/>
      <c r="AR62" s="13"/>
      <c r="AS62" s="13"/>
      <c r="AT62" s="13"/>
      <c r="AU62" s="13"/>
      <c r="AV62" s="13"/>
      <c r="AW62" s="13"/>
      <c r="AX62" s="13"/>
      <c r="AY62" s="13"/>
      <c r="AZ62" s="13"/>
      <c r="BA62" s="13"/>
    </row>
    <row r="63" spans="1:53" s="1" customFormat="1" ht="17.25" customHeight="1">
      <c r="B63" s="197"/>
      <c r="C63" s="197"/>
      <c r="AH63" s="198"/>
      <c r="AK63" s="13"/>
      <c r="AL63" s="13"/>
      <c r="AM63" s="13"/>
      <c r="AN63" s="13"/>
      <c r="AO63" s="13"/>
      <c r="AP63" s="13"/>
      <c r="AQ63" s="13"/>
      <c r="AR63" s="13"/>
      <c r="AS63" s="13"/>
      <c r="AT63" s="13"/>
      <c r="AU63" s="13"/>
      <c r="AV63" s="13"/>
      <c r="AW63" s="13"/>
      <c r="AX63" s="13"/>
      <c r="AY63" s="13"/>
      <c r="AZ63" s="13"/>
      <c r="BA63" s="13"/>
    </row>
    <row r="64" spans="1:53" s="1" customFormat="1" ht="14.4">
      <c r="AK64" s="13"/>
      <c r="AL64" s="13"/>
      <c r="AM64" s="13"/>
      <c r="AN64" s="13"/>
      <c r="AO64" s="13"/>
      <c r="AP64" s="13"/>
      <c r="AQ64" s="13"/>
      <c r="AR64" s="13"/>
      <c r="AS64" s="13"/>
      <c r="AT64" s="13"/>
      <c r="AU64" s="13"/>
      <c r="AV64" s="13"/>
      <c r="AW64" s="13"/>
      <c r="AX64" s="13"/>
      <c r="AY64" s="13"/>
      <c r="AZ64" s="13"/>
      <c r="BA64" s="13"/>
    </row>
    <row r="65" spans="4:53" s="1" customFormat="1" ht="14.4">
      <c r="AK65" s="13"/>
      <c r="AL65" s="13"/>
      <c r="AM65" s="13"/>
      <c r="AN65" s="13"/>
      <c r="AO65" s="13"/>
      <c r="AP65" s="13"/>
      <c r="AQ65" s="13"/>
      <c r="AR65" s="13"/>
      <c r="AS65" s="13"/>
      <c r="AT65" s="13"/>
      <c r="AU65" s="13"/>
      <c r="AV65" s="13"/>
      <c r="AW65" s="13"/>
      <c r="AX65" s="13"/>
      <c r="AY65" s="13"/>
      <c r="AZ65" s="13"/>
      <c r="BA65" s="13"/>
    </row>
    <row r="66" spans="4:53" s="1" customFormat="1" ht="14.4">
      <c r="AK66" s="13"/>
      <c r="AL66" s="13"/>
      <c r="AM66" s="13"/>
      <c r="AN66" s="13"/>
      <c r="AO66" s="13"/>
      <c r="AP66" s="13"/>
      <c r="AQ66" s="13"/>
      <c r="AR66" s="13"/>
      <c r="AS66" s="13"/>
      <c r="AT66" s="13"/>
      <c r="AU66" s="13"/>
      <c r="AV66" s="13"/>
      <c r="AW66" s="13"/>
      <c r="AX66" s="13"/>
      <c r="AY66" s="13"/>
      <c r="AZ66" s="13"/>
      <c r="BA66" s="13"/>
    </row>
    <row r="67" spans="4:53" s="1" customFormat="1" ht="14.4">
      <c r="AK67" s="13"/>
      <c r="AL67" s="13"/>
      <c r="AM67" s="13"/>
      <c r="AN67" s="13"/>
      <c r="AO67" s="13"/>
      <c r="AP67" s="13"/>
      <c r="AQ67" s="13"/>
      <c r="AR67" s="13"/>
      <c r="AS67" s="13"/>
      <c r="AT67" s="13"/>
      <c r="AU67" s="13"/>
      <c r="AV67" s="13"/>
      <c r="AW67" s="13"/>
      <c r="AX67" s="13"/>
      <c r="AY67" s="13"/>
      <c r="AZ67" s="13"/>
      <c r="BA67" s="13"/>
    </row>
    <row r="68" spans="4:53" s="1" customFormat="1" ht="14.4">
      <c r="AK68" s="13"/>
      <c r="AL68" s="13"/>
      <c r="AM68" s="13"/>
      <c r="AN68" s="13"/>
      <c r="AO68" s="13"/>
      <c r="AP68" s="13"/>
      <c r="AQ68" s="13"/>
      <c r="AR68" s="13"/>
      <c r="AS68" s="13"/>
      <c r="AT68" s="13"/>
      <c r="AU68" s="13"/>
      <c r="AV68" s="13"/>
      <c r="AW68" s="13"/>
      <c r="AX68" s="13"/>
      <c r="AY68" s="13"/>
      <c r="AZ68" s="13"/>
      <c r="BA68" s="13"/>
    </row>
    <row r="69" spans="4:53" s="1" customFormat="1" ht="14.4">
      <c r="AK69" s="13"/>
      <c r="AL69" s="13"/>
      <c r="AM69" s="13"/>
      <c r="AN69" s="13"/>
      <c r="AO69" s="13"/>
      <c r="AP69" s="13"/>
      <c r="AQ69" s="13"/>
      <c r="AR69" s="13"/>
      <c r="AS69" s="13"/>
      <c r="AT69" s="13"/>
      <c r="AU69" s="13"/>
      <c r="AV69" s="13"/>
      <c r="AW69" s="13"/>
      <c r="AX69" s="13"/>
      <c r="AY69" s="13"/>
      <c r="AZ69" s="13"/>
      <c r="BA69" s="13"/>
    </row>
    <row r="70" spans="4:53" s="1" customFormat="1" ht="14.4">
      <c r="AK70" s="13"/>
      <c r="AL70" s="13"/>
      <c r="AM70" s="13"/>
      <c r="AN70" s="13"/>
      <c r="AO70" s="13"/>
      <c r="AP70" s="13"/>
      <c r="AQ70" s="13"/>
      <c r="AR70" s="13"/>
      <c r="AS70" s="13"/>
      <c r="AT70" s="13"/>
      <c r="AU70" s="13"/>
      <c r="AV70" s="13"/>
      <c r="AW70" s="13"/>
      <c r="AX70" s="13"/>
      <c r="AY70" s="13"/>
      <c r="AZ70" s="13"/>
      <c r="BA70" s="13"/>
    </row>
    <row r="71" spans="4:53" s="1" customFormat="1" ht="14.4">
      <c r="AK71" s="13"/>
      <c r="AL71" s="13"/>
      <c r="AM71" s="13"/>
      <c r="AN71" s="13"/>
      <c r="AO71" s="13"/>
      <c r="AP71" s="13"/>
      <c r="AQ71" s="13"/>
      <c r="AR71" s="13"/>
      <c r="AS71" s="13"/>
      <c r="AT71" s="13"/>
      <c r="AU71" s="13"/>
      <c r="AV71" s="13"/>
      <c r="AW71" s="13"/>
      <c r="AX71" s="13"/>
      <c r="AY71" s="13"/>
      <c r="AZ71" s="13"/>
      <c r="BA71" s="13"/>
    </row>
    <row r="72" spans="4:53" s="1" customFormat="1" ht="14.4">
      <c r="D72" s="15"/>
      <c r="E72" s="15"/>
      <c r="F72" s="15"/>
      <c r="G72" s="15"/>
      <c r="H72" s="15"/>
      <c r="I72" s="15"/>
      <c r="J72" s="15"/>
      <c r="K72" s="15"/>
      <c r="L72" s="15"/>
      <c r="M72" s="15"/>
      <c r="N72" s="15"/>
      <c r="O72" s="15"/>
      <c r="P72" s="15"/>
      <c r="Q72" s="15"/>
      <c r="R72" s="15"/>
      <c r="S72" s="15"/>
      <c r="T72" s="15"/>
      <c r="U72" s="15"/>
      <c r="V72" s="15"/>
      <c r="W72" s="15"/>
      <c r="X72" s="15"/>
      <c r="Y72" s="15"/>
      <c r="AK72" s="13"/>
      <c r="AL72" s="13"/>
      <c r="AM72" s="13"/>
      <c r="AN72" s="13"/>
      <c r="AO72" s="13"/>
      <c r="AP72" s="13"/>
      <c r="AQ72" s="13"/>
      <c r="AR72" s="13"/>
      <c r="AS72" s="13"/>
      <c r="AT72" s="13"/>
      <c r="AU72" s="13"/>
      <c r="AV72" s="13"/>
      <c r="AW72" s="13"/>
      <c r="AX72" s="13"/>
      <c r="AY72" s="13"/>
      <c r="AZ72" s="13"/>
      <c r="BA72" s="13"/>
    </row>
    <row r="73" spans="4:53" s="1" customFormat="1" ht="14.4">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K73" s="13"/>
      <c r="AL73" s="13"/>
      <c r="AM73" s="13"/>
      <c r="AN73" s="13"/>
      <c r="AO73" s="13"/>
      <c r="AP73" s="13"/>
      <c r="AQ73" s="13"/>
      <c r="AR73" s="13"/>
      <c r="AS73" s="13"/>
      <c r="AT73" s="13"/>
      <c r="AU73" s="13"/>
      <c r="AV73" s="13"/>
      <c r="AW73" s="13"/>
      <c r="AX73" s="13"/>
      <c r="AY73" s="13"/>
      <c r="AZ73" s="13"/>
      <c r="BA73" s="13"/>
    </row>
    <row r="74" spans="4:53" s="1" customFormat="1" ht="14.4">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K74" s="13"/>
      <c r="AL74" s="13"/>
      <c r="AM74" s="13"/>
      <c r="AN74" s="13"/>
      <c r="AO74" s="13"/>
      <c r="AP74" s="13"/>
      <c r="AQ74" s="13"/>
      <c r="AR74" s="13"/>
      <c r="AS74" s="13"/>
      <c r="AT74" s="13"/>
      <c r="AU74" s="13"/>
      <c r="AV74" s="13"/>
      <c r="AW74" s="13"/>
      <c r="AX74" s="13"/>
      <c r="AY74" s="13"/>
      <c r="AZ74" s="13"/>
      <c r="BA74" s="13"/>
    </row>
  </sheetData>
  <sheetProtection formatCells="0" formatColumns="0" formatRows="0" insertColumns="0" insertRows="0" deleteColumns="0" deleteRows="0"/>
  <protectedRanges>
    <protectedRange sqref="I46 I49:I51 I43:I44 I54" name="範囲1_2"/>
    <protectedRange sqref="M31" name="範囲1_1_1"/>
    <protectedRange sqref="I57" name="範囲1_3_1"/>
    <protectedRange sqref="X52:X53" name="範囲1_3_2_1"/>
    <protectedRange sqref="P52:P53 I52:I53" name="範囲1_3_2"/>
    <protectedRange sqref="I55:I56" name="範囲1_3_1_1"/>
  </protectedRanges>
  <mergeCells count="117">
    <mergeCell ref="AG55:AG56"/>
    <mergeCell ref="K56:O56"/>
    <mergeCell ref="D55:J55"/>
    <mergeCell ref="K55:N55"/>
    <mergeCell ref="T55:X55"/>
    <mergeCell ref="D56:J56"/>
    <mergeCell ref="T56:X56"/>
    <mergeCell ref="AD3:AE3"/>
    <mergeCell ref="AG3:AH3"/>
    <mergeCell ref="H20:I20"/>
    <mergeCell ref="N27:O27"/>
    <mergeCell ref="X14:AI15"/>
    <mergeCell ref="X12:AI12"/>
    <mergeCell ref="X10:AI10"/>
    <mergeCell ref="X8:AI8"/>
    <mergeCell ref="T49:V49"/>
    <mergeCell ref="T32:W33"/>
    <mergeCell ref="T34:V34"/>
    <mergeCell ref="X34:AE37"/>
    <mergeCell ref="T45:V45"/>
    <mergeCell ref="X41:AF45"/>
    <mergeCell ref="X39:AG40"/>
    <mergeCell ref="AG41:AG45"/>
    <mergeCell ref="T39:W40"/>
    <mergeCell ref="T35:V35"/>
    <mergeCell ref="D41:J41"/>
    <mergeCell ref="D35:J35"/>
    <mergeCell ref="D36:J36"/>
    <mergeCell ref="U52:U53"/>
    <mergeCell ref="Z55:AF56"/>
    <mergeCell ref="Q52:T53"/>
    <mergeCell ref="K35:N35"/>
    <mergeCell ref="K36:N36"/>
    <mergeCell ref="K37:N37"/>
    <mergeCell ref="K41:N41"/>
    <mergeCell ref="K42:N42"/>
    <mergeCell ref="Q43:Q44"/>
    <mergeCell ref="R43:R44"/>
    <mergeCell ref="S43:S44"/>
    <mergeCell ref="Y52:AE53"/>
    <mergeCell ref="S47:T47"/>
    <mergeCell ref="S46:T46"/>
    <mergeCell ref="AG49:AG50"/>
    <mergeCell ref="D48:I48"/>
    <mergeCell ref="J48:M48"/>
    <mergeCell ref="D50:J50"/>
    <mergeCell ref="K50:N50"/>
    <mergeCell ref="W43:W44"/>
    <mergeCell ref="T41:V41"/>
    <mergeCell ref="T42:V42"/>
    <mergeCell ref="T43:V44"/>
    <mergeCell ref="D52:H53"/>
    <mergeCell ref="I52:I53"/>
    <mergeCell ref="J52:N53"/>
    <mergeCell ref="O52:O53"/>
    <mergeCell ref="P52:P53"/>
    <mergeCell ref="X52:X53"/>
    <mergeCell ref="T36:V36"/>
    <mergeCell ref="T37:V37"/>
    <mergeCell ref="S20:T20"/>
    <mergeCell ref="U20:V20"/>
    <mergeCell ref="D33:J33"/>
    <mergeCell ref="D44:H44"/>
    <mergeCell ref="I44:J44"/>
    <mergeCell ref="D42:J42"/>
    <mergeCell ref="D37:J37"/>
    <mergeCell ref="D40:J40"/>
    <mergeCell ref="D43:H43"/>
    <mergeCell ref="I43:J43"/>
    <mergeCell ref="D39:J39"/>
    <mergeCell ref="D34:J34"/>
    <mergeCell ref="T50:V50"/>
    <mergeCell ref="X49:AF50"/>
    <mergeCell ref="AF52:AF53"/>
    <mergeCell ref="K46:R46"/>
    <mergeCell ref="D49:J49"/>
    <mergeCell ref="K49:N49"/>
    <mergeCell ref="D45:J46"/>
    <mergeCell ref="K45:N45"/>
    <mergeCell ref="D47:R47"/>
    <mergeCell ref="A1:AJ1"/>
    <mergeCell ref="A4:AJ5"/>
    <mergeCell ref="C7:L7"/>
    <mergeCell ref="V8:W8"/>
    <mergeCell ref="V10:W10"/>
    <mergeCell ref="K43:N44"/>
    <mergeCell ref="O43:O44"/>
    <mergeCell ref="P43:P44"/>
    <mergeCell ref="U11:W11"/>
    <mergeCell ref="V12:W12"/>
    <mergeCell ref="V14:W14"/>
    <mergeCell ref="K34:N34"/>
    <mergeCell ref="K39:O40"/>
    <mergeCell ref="P39:Q40"/>
    <mergeCell ref="R39:S40"/>
    <mergeCell ref="AA3:AB3"/>
    <mergeCell ref="M31:N31"/>
    <mergeCell ref="D32:J32"/>
    <mergeCell ref="AG34:AG37"/>
    <mergeCell ref="AO17:BP18"/>
    <mergeCell ref="E21:AE21"/>
    <mergeCell ref="K20:L20"/>
    <mergeCell ref="N20:O20"/>
    <mergeCell ref="P20:Q20"/>
    <mergeCell ref="K32:O33"/>
    <mergeCell ref="P32:Q33"/>
    <mergeCell ref="R32:S33"/>
    <mergeCell ref="V17:W17"/>
    <mergeCell ref="X32:AG33"/>
    <mergeCell ref="E22:AD22"/>
    <mergeCell ref="A24:AJ24"/>
    <mergeCell ref="T25:X27"/>
    <mergeCell ref="A28:AJ28"/>
    <mergeCell ref="A29:K29"/>
    <mergeCell ref="M29:W29"/>
    <mergeCell ref="Y25:Y27"/>
    <mergeCell ref="X17:AI18"/>
  </mergeCells>
  <phoneticPr fontId="2"/>
  <conditionalFormatting sqref="D46:Y46 D45:K45 S47:V47 W57:X57 T57 O45:T45">
    <cfRule type="expression" dxfId="5" priority="6">
      <formula>#REF!=FALSE</formula>
    </cfRule>
  </conditionalFormatting>
  <conditionalFormatting sqref="W45">
    <cfRule type="expression" dxfId="4" priority="1">
      <formula>#REF!=FALSE</formula>
    </cfRule>
  </conditionalFormatting>
  <dataValidations count="3">
    <dataValidation type="list" allowBlank="1" showInputMessage="1" showErrorMessage="1" sqref="I43:J43">
      <formula1>"   ,○"</formula1>
    </dataValidation>
    <dataValidation type="list" allowBlank="1" showInputMessage="1" showErrorMessage="1" sqref="I44:J44">
      <formula1>" ,○"</formula1>
    </dataValidation>
    <dataValidation type="list" allowBlank="1" showInputMessage="1" showErrorMessage="1" sqref="K56:O56">
      <formula1>"A配置,B兼務,C嘱託"</formula1>
    </dataValidation>
  </dataValidations>
  <printOptions horizontalCentered="1"/>
  <pageMargins left="0.39370078740157483" right="0.39370078740157483" top="0.59055118110236227" bottom="0.39370078740157483" header="0.51181102362204722" footer="0.43307086614173229"/>
  <pageSetup paperSize="9" scale="80"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1"/>
  <sheetViews>
    <sheetView view="pageBreakPreview" topLeftCell="B1" zoomScale="55" zoomScaleNormal="55" zoomScaleSheetLayoutView="55" workbookViewId="0">
      <selection activeCell="D7" sqref="D7"/>
    </sheetView>
  </sheetViews>
  <sheetFormatPr defaultRowHeight="23.4"/>
  <cols>
    <col min="1" max="1" width="2.88671875" style="94" hidden="1" customWidth="1"/>
    <col min="2" max="2" width="8.33203125" style="94" customWidth="1"/>
    <col min="3" max="3" width="18.109375" style="146" customWidth="1"/>
    <col min="4" max="15" width="13.33203125" style="94" customWidth="1"/>
    <col min="16" max="16" width="16.21875" style="94" customWidth="1"/>
    <col min="17" max="17" width="15" style="94" customWidth="1"/>
    <col min="18" max="18" width="27" style="94" customWidth="1"/>
    <col min="19" max="19" width="9" style="94"/>
    <col min="20" max="20" width="6.109375" style="94" customWidth="1"/>
    <col min="21" max="21" width="9" style="94" customWidth="1"/>
    <col min="22" max="22" width="11.33203125" style="76" customWidth="1"/>
    <col min="23" max="23" width="34.6640625" style="76" customWidth="1"/>
    <col min="24" max="24" width="16.44140625" style="76" customWidth="1"/>
    <col min="25" max="25" width="9" style="98" customWidth="1"/>
    <col min="26" max="26" width="11.33203125" style="76" customWidth="1"/>
    <col min="27" max="27" width="10.21875" style="78" customWidth="1"/>
    <col min="28" max="28" width="7" style="78" customWidth="1"/>
    <col min="29" max="29" width="13.109375" style="78" bestFit="1" customWidth="1"/>
    <col min="30" max="30" width="14.109375" style="79" customWidth="1"/>
    <col min="31" max="31" width="10.21875" style="78" customWidth="1"/>
    <col min="32" max="32" width="7" style="78" customWidth="1"/>
    <col min="33" max="33" width="13.109375" style="78" bestFit="1" customWidth="1"/>
    <col min="34" max="34" width="14.44140625" style="79" customWidth="1"/>
    <col min="35" max="35" width="10.21875" style="78" customWidth="1"/>
    <col min="36" max="36" width="7" style="78" customWidth="1"/>
    <col min="37" max="37" width="11.6640625" style="78" customWidth="1"/>
    <col min="38" max="38" width="14.6640625" style="79" customWidth="1"/>
    <col min="39" max="39" width="10.21875" style="78" customWidth="1"/>
    <col min="40" max="40" width="7" style="78" customWidth="1"/>
    <col min="41" max="41" width="13.109375" style="78" bestFit="1" customWidth="1"/>
    <col min="42" max="42" width="13.21875" style="79" customWidth="1"/>
    <col min="43" max="259" width="9" style="94"/>
    <col min="260" max="260" width="22.6640625" style="94" customWidth="1"/>
    <col min="261" max="264" width="4.33203125" style="94" customWidth="1"/>
    <col min="265" max="265" width="4.109375" style="94" customWidth="1"/>
    <col min="266" max="266" width="5.88671875" style="94" customWidth="1"/>
    <col min="267" max="267" width="4.33203125" style="94" customWidth="1"/>
    <col min="268" max="268" width="5.88671875" style="94" customWidth="1"/>
    <col min="269" max="269" width="4.33203125" style="94" customWidth="1"/>
    <col min="270" max="270" width="5.88671875" style="94" customWidth="1"/>
    <col min="271" max="271" width="4.33203125" style="94" customWidth="1"/>
    <col min="272" max="272" width="5.88671875" style="94" customWidth="1"/>
    <col min="273" max="273" width="4.33203125" style="94" customWidth="1"/>
    <col min="274" max="274" width="5.88671875" style="94" customWidth="1"/>
    <col min="275" max="275" width="4.33203125" style="94" customWidth="1"/>
    <col min="276" max="276" width="5.88671875" style="94" customWidth="1"/>
    <col min="277" max="277" width="4.33203125" style="94" customWidth="1"/>
    <col min="278" max="278" width="5.88671875" style="94" customWidth="1"/>
    <col min="279" max="279" width="4.33203125" style="94" customWidth="1"/>
    <col min="280" max="280" width="5.88671875" style="94" customWidth="1"/>
    <col min="281" max="281" width="4.33203125" style="94" customWidth="1"/>
    <col min="282" max="282" width="5.88671875" style="94" customWidth="1"/>
    <col min="283" max="283" width="4.33203125" style="94" customWidth="1"/>
    <col min="284" max="284" width="5.88671875" style="94" customWidth="1"/>
    <col min="285" max="285" width="4.33203125" style="94" customWidth="1"/>
    <col min="286" max="286" width="5.88671875" style="94" customWidth="1"/>
    <col min="287" max="287" width="4.33203125" style="94" customWidth="1"/>
    <col min="288" max="288" width="5.88671875" style="94" customWidth="1"/>
    <col min="289" max="289" width="4.44140625" style="94" customWidth="1"/>
    <col min="290" max="290" width="9.109375" style="94" customWidth="1"/>
    <col min="291" max="515" width="9" style="94"/>
    <col min="516" max="516" width="22.6640625" style="94" customWidth="1"/>
    <col min="517" max="520" width="4.33203125" style="94" customWidth="1"/>
    <col min="521" max="521" width="4.109375" style="94" customWidth="1"/>
    <col min="522" max="522" width="5.88671875" style="94" customWidth="1"/>
    <col min="523" max="523" width="4.33203125" style="94" customWidth="1"/>
    <col min="524" max="524" width="5.88671875" style="94" customWidth="1"/>
    <col min="525" max="525" width="4.33203125" style="94" customWidth="1"/>
    <col min="526" max="526" width="5.88671875" style="94" customWidth="1"/>
    <col min="527" max="527" width="4.33203125" style="94" customWidth="1"/>
    <col min="528" max="528" width="5.88671875" style="94" customWidth="1"/>
    <col min="529" max="529" width="4.33203125" style="94" customWidth="1"/>
    <col min="530" max="530" width="5.88671875" style="94" customWidth="1"/>
    <col min="531" max="531" width="4.33203125" style="94" customWidth="1"/>
    <col min="532" max="532" width="5.88671875" style="94" customWidth="1"/>
    <col min="533" max="533" width="4.33203125" style="94" customWidth="1"/>
    <col min="534" max="534" width="5.88671875" style="94" customWidth="1"/>
    <col min="535" max="535" width="4.33203125" style="94" customWidth="1"/>
    <col min="536" max="536" width="5.88671875" style="94" customWidth="1"/>
    <col min="537" max="537" width="4.33203125" style="94" customWidth="1"/>
    <col min="538" max="538" width="5.88671875" style="94" customWidth="1"/>
    <col min="539" max="539" width="4.33203125" style="94" customWidth="1"/>
    <col min="540" max="540" width="5.88671875" style="94" customWidth="1"/>
    <col min="541" max="541" width="4.33203125" style="94" customWidth="1"/>
    <col min="542" max="542" width="5.88671875" style="94" customWidth="1"/>
    <col min="543" max="543" width="4.33203125" style="94" customWidth="1"/>
    <col min="544" max="544" width="5.88671875" style="94" customWidth="1"/>
    <col min="545" max="545" width="4.44140625" style="94" customWidth="1"/>
    <col min="546" max="546" width="9.109375" style="94" customWidth="1"/>
    <col min="547" max="771" width="9" style="94"/>
    <col min="772" max="772" width="22.6640625" style="94" customWidth="1"/>
    <col min="773" max="776" width="4.33203125" style="94" customWidth="1"/>
    <col min="777" max="777" width="4.109375" style="94" customWidth="1"/>
    <col min="778" max="778" width="5.88671875" style="94" customWidth="1"/>
    <col min="779" max="779" width="4.33203125" style="94" customWidth="1"/>
    <col min="780" max="780" width="5.88671875" style="94" customWidth="1"/>
    <col min="781" max="781" width="4.33203125" style="94" customWidth="1"/>
    <col min="782" max="782" width="5.88671875" style="94" customWidth="1"/>
    <col min="783" max="783" width="4.33203125" style="94" customWidth="1"/>
    <col min="784" max="784" width="5.88671875" style="94" customWidth="1"/>
    <col min="785" max="785" width="4.33203125" style="94" customWidth="1"/>
    <col min="786" max="786" width="5.88671875" style="94" customWidth="1"/>
    <col min="787" max="787" width="4.33203125" style="94" customWidth="1"/>
    <col min="788" max="788" width="5.88671875" style="94" customWidth="1"/>
    <col min="789" max="789" width="4.33203125" style="94" customWidth="1"/>
    <col min="790" max="790" width="5.88671875" style="94" customWidth="1"/>
    <col min="791" max="791" width="4.33203125" style="94" customWidth="1"/>
    <col min="792" max="792" width="5.88671875" style="94" customWidth="1"/>
    <col min="793" max="793" width="4.33203125" style="94" customWidth="1"/>
    <col min="794" max="794" width="5.88671875" style="94" customWidth="1"/>
    <col min="795" max="795" width="4.33203125" style="94" customWidth="1"/>
    <col min="796" max="796" width="5.88671875" style="94" customWidth="1"/>
    <col min="797" max="797" width="4.33203125" style="94" customWidth="1"/>
    <col min="798" max="798" width="5.88671875" style="94" customWidth="1"/>
    <col min="799" max="799" width="4.33203125" style="94" customWidth="1"/>
    <col min="800" max="800" width="5.88671875" style="94" customWidth="1"/>
    <col min="801" max="801" width="4.44140625" style="94" customWidth="1"/>
    <col min="802" max="802" width="9.109375" style="94" customWidth="1"/>
    <col min="803" max="1027" width="9" style="94"/>
    <col min="1028" max="1028" width="22.6640625" style="94" customWidth="1"/>
    <col min="1029" max="1032" width="4.33203125" style="94" customWidth="1"/>
    <col min="1033" max="1033" width="4.109375" style="94" customWidth="1"/>
    <col min="1034" max="1034" width="5.88671875" style="94" customWidth="1"/>
    <col min="1035" max="1035" width="4.33203125" style="94" customWidth="1"/>
    <col min="1036" max="1036" width="5.88671875" style="94" customWidth="1"/>
    <col min="1037" max="1037" width="4.33203125" style="94" customWidth="1"/>
    <col min="1038" max="1038" width="5.88671875" style="94" customWidth="1"/>
    <col min="1039" max="1039" width="4.33203125" style="94" customWidth="1"/>
    <col min="1040" max="1040" width="5.88671875" style="94" customWidth="1"/>
    <col min="1041" max="1041" width="4.33203125" style="94" customWidth="1"/>
    <col min="1042" max="1042" width="5.88671875" style="94" customWidth="1"/>
    <col min="1043" max="1043" width="4.33203125" style="94" customWidth="1"/>
    <col min="1044" max="1044" width="5.88671875" style="94" customWidth="1"/>
    <col min="1045" max="1045" width="4.33203125" style="94" customWidth="1"/>
    <col min="1046" max="1046" width="5.88671875" style="94" customWidth="1"/>
    <col min="1047" max="1047" width="4.33203125" style="94" customWidth="1"/>
    <col min="1048" max="1048" width="5.88671875" style="94" customWidth="1"/>
    <col min="1049" max="1049" width="4.33203125" style="94" customWidth="1"/>
    <col min="1050" max="1050" width="5.88671875" style="94" customWidth="1"/>
    <col min="1051" max="1051" width="4.33203125" style="94" customWidth="1"/>
    <col min="1052" max="1052" width="5.88671875" style="94" customWidth="1"/>
    <col min="1053" max="1053" width="4.33203125" style="94" customWidth="1"/>
    <col min="1054" max="1054" width="5.88671875" style="94" customWidth="1"/>
    <col min="1055" max="1055" width="4.33203125" style="94" customWidth="1"/>
    <col min="1056" max="1056" width="5.88671875" style="94" customWidth="1"/>
    <col min="1057" max="1057" width="4.44140625" style="94" customWidth="1"/>
    <col min="1058" max="1058" width="9.109375" style="94" customWidth="1"/>
    <col min="1059" max="1283" width="9" style="94"/>
    <col min="1284" max="1284" width="22.6640625" style="94" customWidth="1"/>
    <col min="1285" max="1288" width="4.33203125" style="94" customWidth="1"/>
    <col min="1289" max="1289" width="4.109375" style="94" customWidth="1"/>
    <col min="1290" max="1290" width="5.88671875" style="94" customWidth="1"/>
    <col min="1291" max="1291" width="4.33203125" style="94" customWidth="1"/>
    <col min="1292" max="1292" width="5.88671875" style="94" customWidth="1"/>
    <col min="1293" max="1293" width="4.33203125" style="94" customWidth="1"/>
    <col min="1294" max="1294" width="5.88671875" style="94" customWidth="1"/>
    <col min="1295" max="1295" width="4.33203125" style="94" customWidth="1"/>
    <col min="1296" max="1296" width="5.88671875" style="94" customWidth="1"/>
    <col min="1297" max="1297" width="4.33203125" style="94" customWidth="1"/>
    <col min="1298" max="1298" width="5.88671875" style="94" customWidth="1"/>
    <col min="1299" max="1299" width="4.33203125" style="94" customWidth="1"/>
    <col min="1300" max="1300" width="5.88671875" style="94" customWidth="1"/>
    <col min="1301" max="1301" width="4.33203125" style="94" customWidth="1"/>
    <col min="1302" max="1302" width="5.88671875" style="94" customWidth="1"/>
    <col min="1303" max="1303" width="4.33203125" style="94" customWidth="1"/>
    <col min="1304" max="1304" width="5.88671875" style="94" customWidth="1"/>
    <col min="1305" max="1305" width="4.33203125" style="94" customWidth="1"/>
    <col min="1306" max="1306" width="5.88671875" style="94" customWidth="1"/>
    <col min="1307" max="1307" width="4.33203125" style="94" customWidth="1"/>
    <col min="1308" max="1308" width="5.88671875" style="94" customWidth="1"/>
    <col min="1309" max="1309" width="4.33203125" style="94" customWidth="1"/>
    <col min="1310" max="1310" width="5.88671875" style="94" customWidth="1"/>
    <col min="1311" max="1311" width="4.33203125" style="94" customWidth="1"/>
    <col min="1312" max="1312" width="5.88671875" style="94" customWidth="1"/>
    <col min="1313" max="1313" width="4.44140625" style="94" customWidth="1"/>
    <col min="1314" max="1314" width="9.109375" style="94" customWidth="1"/>
    <col min="1315" max="1539" width="9" style="94"/>
    <col min="1540" max="1540" width="22.6640625" style="94" customWidth="1"/>
    <col min="1541" max="1544" width="4.33203125" style="94" customWidth="1"/>
    <col min="1545" max="1545" width="4.109375" style="94" customWidth="1"/>
    <col min="1546" max="1546" width="5.88671875" style="94" customWidth="1"/>
    <col min="1547" max="1547" width="4.33203125" style="94" customWidth="1"/>
    <col min="1548" max="1548" width="5.88671875" style="94" customWidth="1"/>
    <col min="1549" max="1549" width="4.33203125" style="94" customWidth="1"/>
    <col min="1550" max="1550" width="5.88671875" style="94" customWidth="1"/>
    <col min="1551" max="1551" width="4.33203125" style="94" customWidth="1"/>
    <col min="1552" max="1552" width="5.88671875" style="94" customWidth="1"/>
    <col min="1553" max="1553" width="4.33203125" style="94" customWidth="1"/>
    <col min="1554" max="1554" width="5.88671875" style="94" customWidth="1"/>
    <col min="1555" max="1555" width="4.33203125" style="94" customWidth="1"/>
    <col min="1556" max="1556" width="5.88671875" style="94" customWidth="1"/>
    <col min="1557" max="1557" width="4.33203125" style="94" customWidth="1"/>
    <col min="1558" max="1558" width="5.88671875" style="94" customWidth="1"/>
    <col min="1559" max="1559" width="4.33203125" style="94" customWidth="1"/>
    <col min="1560" max="1560" width="5.88671875" style="94" customWidth="1"/>
    <col min="1561" max="1561" width="4.33203125" style="94" customWidth="1"/>
    <col min="1562" max="1562" width="5.88671875" style="94" customWidth="1"/>
    <col min="1563" max="1563" width="4.33203125" style="94" customWidth="1"/>
    <col min="1564" max="1564" width="5.88671875" style="94" customWidth="1"/>
    <col min="1565" max="1565" width="4.33203125" style="94" customWidth="1"/>
    <col min="1566" max="1566" width="5.88671875" style="94" customWidth="1"/>
    <col min="1567" max="1567" width="4.33203125" style="94" customWidth="1"/>
    <col min="1568" max="1568" width="5.88671875" style="94" customWidth="1"/>
    <col min="1569" max="1569" width="4.44140625" style="94" customWidth="1"/>
    <col min="1570" max="1570" width="9.109375" style="94" customWidth="1"/>
    <col min="1571" max="1795" width="9" style="94"/>
    <col min="1796" max="1796" width="22.6640625" style="94" customWidth="1"/>
    <col min="1797" max="1800" width="4.33203125" style="94" customWidth="1"/>
    <col min="1801" max="1801" width="4.109375" style="94" customWidth="1"/>
    <col min="1802" max="1802" width="5.88671875" style="94" customWidth="1"/>
    <col min="1803" max="1803" width="4.33203125" style="94" customWidth="1"/>
    <col min="1804" max="1804" width="5.88671875" style="94" customWidth="1"/>
    <col min="1805" max="1805" width="4.33203125" style="94" customWidth="1"/>
    <col min="1806" max="1806" width="5.88671875" style="94" customWidth="1"/>
    <col min="1807" max="1807" width="4.33203125" style="94" customWidth="1"/>
    <col min="1808" max="1808" width="5.88671875" style="94" customWidth="1"/>
    <col min="1809" max="1809" width="4.33203125" style="94" customWidth="1"/>
    <col min="1810" max="1810" width="5.88671875" style="94" customWidth="1"/>
    <col min="1811" max="1811" width="4.33203125" style="94" customWidth="1"/>
    <col min="1812" max="1812" width="5.88671875" style="94" customWidth="1"/>
    <col min="1813" max="1813" width="4.33203125" style="94" customWidth="1"/>
    <col min="1814" max="1814" width="5.88671875" style="94" customWidth="1"/>
    <col min="1815" max="1815" width="4.33203125" style="94" customWidth="1"/>
    <col min="1816" max="1816" width="5.88671875" style="94" customWidth="1"/>
    <col min="1817" max="1817" width="4.33203125" style="94" customWidth="1"/>
    <col min="1818" max="1818" width="5.88671875" style="94" customWidth="1"/>
    <col min="1819" max="1819" width="4.33203125" style="94" customWidth="1"/>
    <col min="1820" max="1820" width="5.88671875" style="94" customWidth="1"/>
    <col min="1821" max="1821" width="4.33203125" style="94" customWidth="1"/>
    <col min="1822" max="1822" width="5.88671875" style="94" customWidth="1"/>
    <col min="1823" max="1823" width="4.33203125" style="94" customWidth="1"/>
    <col min="1824" max="1824" width="5.88671875" style="94" customWidth="1"/>
    <col min="1825" max="1825" width="4.44140625" style="94" customWidth="1"/>
    <col min="1826" max="1826" width="9.109375" style="94" customWidth="1"/>
    <col min="1827" max="2051" width="9" style="94"/>
    <col min="2052" max="2052" width="22.6640625" style="94" customWidth="1"/>
    <col min="2053" max="2056" width="4.33203125" style="94" customWidth="1"/>
    <col min="2057" max="2057" width="4.109375" style="94" customWidth="1"/>
    <col min="2058" max="2058" width="5.88671875" style="94" customWidth="1"/>
    <col min="2059" max="2059" width="4.33203125" style="94" customWidth="1"/>
    <col min="2060" max="2060" width="5.88671875" style="94" customWidth="1"/>
    <col min="2061" max="2061" width="4.33203125" style="94" customWidth="1"/>
    <col min="2062" max="2062" width="5.88671875" style="94" customWidth="1"/>
    <col min="2063" max="2063" width="4.33203125" style="94" customWidth="1"/>
    <col min="2064" max="2064" width="5.88671875" style="94" customWidth="1"/>
    <col min="2065" max="2065" width="4.33203125" style="94" customWidth="1"/>
    <col min="2066" max="2066" width="5.88671875" style="94" customWidth="1"/>
    <col min="2067" max="2067" width="4.33203125" style="94" customWidth="1"/>
    <col min="2068" max="2068" width="5.88671875" style="94" customWidth="1"/>
    <col min="2069" max="2069" width="4.33203125" style="94" customWidth="1"/>
    <col min="2070" max="2070" width="5.88671875" style="94" customWidth="1"/>
    <col min="2071" max="2071" width="4.33203125" style="94" customWidth="1"/>
    <col min="2072" max="2072" width="5.88671875" style="94" customWidth="1"/>
    <col min="2073" max="2073" width="4.33203125" style="94" customWidth="1"/>
    <col min="2074" max="2074" width="5.88671875" style="94" customWidth="1"/>
    <col min="2075" max="2075" width="4.33203125" style="94" customWidth="1"/>
    <col min="2076" max="2076" width="5.88671875" style="94" customWidth="1"/>
    <col min="2077" max="2077" width="4.33203125" style="94" customWidth="1"/>
    <col min="2078" max="2078" width="5.88671875" style="94" customWidth="1"/>
    <col min="2079" max="2079" width="4.33203125" style="94" customWidth="1"/>
    <col min="2080" max="2080" width="5.88671875" style="94" customWidth="1"/>
    <col min="2081" max="2081" width="4.44140625" style="94" customWidth="1"/>
    <col min="2082" max="2082" width="9.109375" style="94" customWidth="1"/>
    <col min="2083" max="2307" width="9" style="94"/>
    <col min="2308" max="2308" width="22.6640625" style="94" customWidth="1"/>
    <col min="2309" max="2312" width="4.33203125" style="94" customWidth="1"/>
    <col min="2313" max="2313" width="4.109375" style="94" customWidth="1"/>
    <col min="2314" max="2314" width="5.88671875" style="94" customWidth="1"/>
    <col min="2315" max="2315" width="4.33203125" style="94" customWidth="1"/>
    <col min="2316" max="2316" width="5.88671875" style="94" customWidth="1"/>
    <col min="2317" max="2317" width="4.33203125" style="94" customWidth="1"/>
    <col min="2318" max="2318" width="5.88671875" style="94" customWidth="1"/>
    <col min="2319" max="2319" width="4.33203125" style="94" customWidth="1"/>
    <col min="2320" max="2320" width="5.88671875" style="94" customWidth="1"/>
    <col min="2321" max="2321" width="4.33203125" style="94" customWidth="1"/>
    <col min="2322" max="2322" width="5.88671875" style="94" customWidth="1"/>
    <col min="2323" max="2323" width="4.33203125" style="94" customWidth="1"/>
    <col min="2324" max="2324" width="5.88671875" style="94" customWidth="1"/>
    <col min="2325" max="2325" width="4.33203125" style="94" customWidth="1"/>
    <col min="2326" max="2326" width="5.88671875" style="94" customWidth="1"/>
    <col min="2327" max="2327" width="4.33203125" style="94" customWidth="1"/>
    <col min="2328" max="2328" width="5.88671875" style="94" customWidth="1"/>
    <col min="2329" max="2329" width="4.33203125" style="94" customWidth="1"/>
    <col min="2330" max="2330" width="5.88671875" style="94" customWidth="1"/>
    <col min="2331" max="2331" width="4.33203125" style="94" customWidth="1"/>
    <col min="2332" max="2332" width="5.88671875" style="94" customWidth="1"/>
    <col min="2333" max="2333" width="4.33203125" style="94" customWidth="1"/>
    <col min="2334" max="2334" width="5.88671875" style="94" customWidth="1"/>
    <col min="2335" max="2335" width="4.33203125" style="94" customWidth="1"/>
    <col min="2336" max="2336" width="5.88671875" style="94" customWidth="1"/>
    <col min="2337" max="2337" width="4.44140625" style="94" customWidth="1"/>
    <col min="2338" max="2338" width="9.109375" style="94" customWidth="1"/>
    <col min="2339" max="2563" width="9" style="94"/>
    <col min="2564" max="2564" width="22.6640625" style="94" customWidth="1"/>
    <col min="2565" max="2568" width="4.33203125" style="94" customWidth="1"/>
    <col min="2569" max="2569" width="4.109375" style="94" customWidth="1"/>
    <col min="2570" max="2570" width="5.88671875" style="94" customWidth="1"/>
    <col min="2571" max="2571" width="4.33203125" style="94" customWidth="1"/>
    <col min="2572" max="2572" width="5.88671875" style="94" customWidth="1"/>
    <col min="2573" max="2573" width="4.33203125" style="94" customWidth="1"/>
    <col min="2574" max="2574" width="5.88671875" style="94" customWidth="1"/>
    <col min="2575" max="2575" width="4.33203125" style="94" customWidth="1"/>
    <col min="2576" max="2576" width="5.88671875" style="94" customWidth="1"/>
    <col min="2577" max="2577" width="4.33203125" style="94" customWidth="1"/>
    <col min="2578" max="2578" width="5.88671875" style="94" customWidth="1"/>
    <col min="2579" max="2579" width="4.33203125" style="94" customWidth="1"/>
    <col min="2580" max="2580" width="5.88671875" style="94" customWidth="1"/>
    <col min="2581" max="2581" width="4.33203125" style="94" customWidth="1"/>
    <col min="2582" max="2582" width="5.88671875" style="94" customWidth="1"/>
    <col min="2583" max="2583" width="4.33203125" style="94" customWidth="1"/>
    <col min="2584" max="2584" width="5.88671875" style="94" customWidth="1"/>
    <col min="2585" max="2585" width="4.33203125" style="94" customWidth="1"/>
    <col min="2586" max="2586" width="5.88671875" style="94" customWidth="1"/>
    <col min="2587" max="2587" width="4.33203125" style="94" customWidth="1"/>
    <col min="2588" max="2588" width="5.88671875" style="94" customWidth="1"/>
    <col min="2589" max="2589" width="4.33203125" style="94" customWidth="1"/>
    <col min="2590" max="2590" width="5.88671875" style="94" customWidth="1"/>
    <col min="2591" max="2591" width="4.33203125" style="94" customWidth="1"/>
    <col min="2592" max="2592" width="5.88671875" style="94" customWidth="1"/>
    <col min="2593" max="2593" width="4.44140625" style="94" customWidth="1"/>
    <col min="2594" max="2594" width="9.109375" style="94" customWidth="1"/>
    <col min="2595" max="2819" width="9" style="94"/>
    <col min="2820" max="2820" width="22.6640625" style="94" customWidth="1"/>
    <col min="2821" max="2824" width="4.33203125" style="94" customWidth="1"/>
    <col min="2825" max="2825" width="4.109375" style="94" customWidth="1"/>
    <col min="2826" max="2826" width="5.88671875" style="94" customWidth="1"/>
    <col min="2827" max="2827" width="4.33203125" style="94" customWidth="1"/>
    <col min="2828" max="2828" width="5.88671875" style="94" customWidth="1"/>
    <col min="2829" max="2829" width="4.33203125" style="94" customWidth="1"/>
    <col min="2830" max="2830" width="5.88671875" style="94" customWidth="1"/>
    <col min="2831" max="2831" width="4.33203125" style="94" customWidth="1"/>
    <col min="2832" max="2832" width="5.88671875" style="94" customWidth="1"/>
    <col min="2833" max="2833" width="4.33203125" style="94" customWidth="1"/>
    <col min="2834" max="2834" width="5.88671875" style="94" customWidth="1"/>
    <col min="2835" max="2835" width="4.33203125" style="94" customWidth="1"/>
    <col min="2836" max="2836" width="5.88671875" style="94" customWidth="1"/>
    <col min="2837" max="2837" width="4.33203125" style="94" customWidth="1"/>
    <col min="2838" max="2838" width="5.88671875" style="94" customWidth="1"/>
    <col min="2839" max="2839" width="4.33203125" style="94" customWidth="1"/>
    <col min="2840" max="2840" width="5.88671875" style="94" customWidth="1"/>
    <col min="2841" max="2841" width="4.33203125" style="94" customWidth="1"/>
    <col min="2842" max="2842" width="5.88671875" style="94" customWidth="1"/>
    <col min="2843" max="2843" width="4.33203125" style="94" customWidth="1"/>
    <col min="2844" max="2844" width="5.88671875" style="94" customWidth="1"/>
    <col min="2845" max="2845" width="4.33203125" style="94" customWidth="1"/>
    <col min="2846" max="2846" width="5.88671875" style="94" customWidth="1"/>
    <col min="2847" max="2847" width="4.33203125" style="94" customWidth="1"/>
    <col min="2848" max="2848" width="5.88671875" style="94" customWidth="1"/>
    <col min="2849" max="2849" width="4.44140625" style="94" customWidth="1"/>
    <col min="2850" max="2850" width="9.109375" style="94" customWidth="1"/>
    <col min="2851" max="3075" width="9" style="94"/>
    <col min="3076" max="3076" width="22.6640625" style="94" customWidth="1"/>
    <col min="3077" max="3080" width="4.33203125" style="94" customWidth="1"/>
    <col min="3081" max="3081" width="4.109375" style="94" customWidth="1"/>
    <col min="3082" max="3082" width="5.88671875" style="94" customWidth="1"/>
    <col min="3083" max="3083" width="4.33203125" style="94" customWidth="1"/>
    <col min="3084" max="3084" width="5.88671875" style="94" customWidth="1"/>
    <col min="3085" max="3085" width="4.33203125" style="94" customWidth="1"/>
    <col min="3086" max="3086" width="5.88671875" style="94" customWidth="1"/>
    <col min="3087" max="3087" width="4.33203125" style="94" customWidth="1"/>
    <col min="3088" max="3088" width="5.88671875" style="94" customWidth="1"/>
    <col min="3089" max="3089" width="4.33203125" style="94" customWidth="1"/>
    <col min="3090" max="3090" width="5.88671875" style="94" customWidth="1"/>
    <col min="3091" max="3091" width="4.33203125" style="94" customWidth="1"/>
    <col min="3092" max="3092" width="5.88671875" style="94" customWidth="1"/>
    <col min="3093" max="3093" width="4.33203125" style="94" customWidth="1"/>
    <col min="3094" max="3094" width="5.88671875" style="94" customWidth="1"/>
    <col min="3095" max="3095" width="4.33203125" style="94" customWidth="1"/>
    <col min="3096" max="3096" width="5.88671875" style="94" customWidth="1"/>
    <col min="3097" max="3097" width="4.33203125" style="94" customWidth="1"/>
    <col min="3098" max="3098" width="5.88671875" style="94" customWidth="1"/>
    <col min="3099" max="3099" width="4.33203125" style="94" customWidth="1"/>
    <col min="3100" max="3100" width="5.88671875" style="94" customWidth="1"/>
    <col min="3101" max="3101" width="4.33203125" style="94" customWidth="1"/>
    <col min="3102" max="3102" width="5.88671875" style="94" customWidth="1"/>
    <col min="3103" max="3103" width="4.33203125" style="94" customWidth="1"/>
    <col min="3104" max="3104" width="5.88671875" style="94" customWidth="1"/>
    <col min="3105" max="3105" width="4.44140625" style="94" customWidth="1"/>
    <col min="3106" max="3106" width="9.109375" style="94" customWidth="1"/>
    <col min="3107" max="3331" width="9" style="94"/>
    <col min="3332" max="3332" width="22.6640625" style="94" customWidth="1"/>
    <col min="3333" max="3336" width="4.33203125" style="94" customWidth="1"/>
    <col min="3337" max="3337" width="4.109375" style="94" customWidth="1"/>
    <col min="3338" max="3338" width="5.88671875" style="94" customWidth="1"/>
    <col min="3339" max="3339" width="4.33203125" style="94" customWidth="1"/>
    <col min="3340" max="3340" width="5.88671875" style="94" customWidth="1"/>
    <col min="3341" max="3341" width="4.33203125" style="94" customWidth="1"/>
    <col min="3342" max="3342" width="5.88671875" style="94" customWidth="1"/>
    <col min="3343" max="3343" width="4.33203125" style="94" customWidth="1"/>
    <col min="3344" max="3344" width="5.88671875" style="94" customWidth="1"/>
    <col min="3345" max="3345" width="4.33203125" style="94" customWidth="1"/>
    <col min="3346" max="3346" width="5.88671875" style="94" customWidth="1"/>
    <col min="3347" max="3347" width="4.33203125" style="94" customWidth="1"/>
    <col min="3348" max="3348" width="5.88671875" style="94" customWidth="1"/>
    <col min="3349" max="3349" width="4.33203125" style="94" customWidth="1"/>
    <col min="3350" max="3350" width="5.88671875" style="94" customWidth="1"/>
    <col min="3351" max="3351" width="4.33203125" style="94" customWidth="1"/>
    <col min="3352" max="3352" width="5.88671875" style="94" customWidth="1"/>
    <col min="3353" max="3353" width="4.33203125" style="94" customWidth="1"/>
    <col min="3354" max="3354" width="5.88671875" style="94" customWidth="1"/>
    <col min="3355" max="3355" width="4.33203125" style="94" customWidth="1"/>
    <col min="3356" max="3356" width="5.88671875" style="94" customWidth="1"/>
    <col min="3357" max="3357" width="4.33203125" style="94" customWidth="1"/>
    <col min="3358" max="3358" width="5.88671875" style="94" customWidth="1"/>
    <col min="3359" max="3359" width="4.33203125" style="94" customWidth="1"/>
    <col min="3360" max="3360" width="5.88671875" style="94" customWidth="1"/>
    <col min="3361" max="3361" width="4.44140625" style="94" customWidth="1"/>
    <col min="3362" max="3362" width="9.109375" style="94" customWidth="1"/>
    <col min="3363" max="3587" width="9" style="94"/>
    <col min="3588" max="3588" width="22.6640625" style="94" customWidth="1"/>
    <col min="3589" max="3592" width="4.33203125" style="94" customWidth="1"/>
    <col min="3593" max="3593" width="4.109375" style="94" customWidth="1"/>
    <col min="3594" max="3594" width="5.88671875" style="94" customWidth="1"/>
    <col min="3595" max="3595" width="4.33203125" style="94" customWidth="1"/>
    <col min="3596" max="3596" width="5.88671875" style="94" customWidth="1"/>
    <col min="3597" max="3597" width="4.33203125" style="94" customWidth="1"/>
    <col min="3598" max="3598" width="5.88671875" style="94" customWidth="1"/>
    <col min="3599" max="3599" width="4.33203125" style="94" customWidth="1"/>
    <col min="3600" max="3600" width="5.88671875" style="94" customWidth="1"/>
    <col min="3601" max="3601" width="4.33203125" style="94" customWidth="1"/>
    <col min="3602" max="3602" width="5.88671875" style="94" customWidth="1"/>
    <col min="3603" max="3603" width="4.33203125" style="94" customWidth="1"/>
    <col min="3604" max="3604" width="5.88671875" style="94" customWidth="1"/>
    <col min="3605" max="3605" width="4.33203125" style="94" customWidth="1"/>
    <col min="3606" max="3606" width="5.88671875" style="94" customWidth="1"/>
    <col min="3607" max="3607" width="4.33203125" style="94" customWidth="1"/>
    <col min="3608" max="3608" width="5.88671875" style="94" customWidth="1"/>
    <col min="3609" max="3609" width="4.33203125" style="94" customWidth="1"/>
    <col min="3610" max="3610" width="5.88671875" style="94" customWidth="1"/>
    <col min="3611" max="3611" width="4.33203125" style="94" customWidth="1"/>
    <col min="3612" max="3612" width="5.88671875" style="94" customWidth="1"/>
    <col min="3613" max="3613" width="4.33203125" style="94" customWidth="1"/>
    <col min="3614" max="3614" width="5.88671875" style="94" customWidth="1"/>
    <col min="3615" max="3615" width="4.33203125" style="94" customWidth="1"/>
    <col min="3616" max="3616" width="5.88671875" style="94" customWidth="1"/>
    <col min="3617" max="3617" width="4.44140625" style="94" customWidth="1"/>
    <col min="3618" max="3618" width="9.109375" style="94" customWidth="1"/>
    <col min="3619" max="3843" width="9" style="94"/>
    <col min="3844" max="3844" width="22.6640625" style="94" customWidth="1"/>
    <col min="3845" max="3848" width="4.33203125" style="94" customWidth="1"/>
    <col min="3849" max="3849" width="4.109375" style="94" customWidth="1"/>
    <col min="3850" max="3850" width="5.88671875" style="94" customWidth="1"/>
    <col min="3851" max="3851" width="4.33203125" style="94" customWidth="1"/>
    <col min="3852" max="3852" width="5.88671875" style="94" customWidth="1"/>
    <col min="3853" max="3853" width="4.33203125" style="94" customWidth="1"/>
    <col min="3854" max="3854" width="5.88671875" style="94" customWidth="1"/>
    <col min="3855" max="3855" width="4.33203125" style="94" customWidth="1"/>
    <col min="3856" max="3856" width="5.88671875" style="94" customWidth="1"/>
    <col min="3857" max="3857" width="4.33203125" style="94" customWidth="1"/>
    <col min="3858" max="3858" width="5.88671875" style="94" customWidth="1"/>
    <col min="3859" max="3859" width="4.33203125" style="94" customWidth="1"/>
    <col min="3860" max="3860" width="5.88671875" style="94" customWidth="1"/>
    <col min="3861" max="3861" width="4.33203125" style="94" customWidth="1"/>
    <col min="3862" max="3862" width="5.88671875" style="94" customWidth="1"/>
    <col min="3863" max="3863" width="4.33203125" style="94" customWidth="1"/>
    <col min="3864" max="3864" width="5.88671875" style="94" customWidth="1"/>
    <col min="3865" max="3865" width="4.33203125" style="94" customWidth="1"/>
    <col min="3866" max="3866" width="5.88671875" style="94" customWidth="1"/>
    <col min="3867" max="3867" width="4.33203125" style="94" customWidth="1"/>
    <col min="3868" max="3868" width="5.88671875" style="94" customWidth="1"/>
    <col min="3869" max="3869" width="4.33203125" style="94" customWidth="1"/>
    <col min="3870" max="3870" width="5.88671875" style="94" customWidth="1"/>
    <col min="3871" max="3871" width="4.33203125" style="94" customWidth="1"/>
    <col min="3872" max="3872" width="5.88671875" style="94" customWidth="1"/>
    <col min="3873" max="3873" width="4.44140625" style="94" customWidth="1"/>
    <col min="3874" max="3874" width="9.109375" style="94" customWidth="1"/>
    <col min="3875" max="4099" width="9" style="94"/>
    <col min="4100" max="4100" width="22.6640625" style="94" customWidth="1"/>
    <col min="4101" max="4104" width="4.33203125" style="94" customWidth="1"/>
    <col min="4105" max="4105" width="4.109375" style="94" customWidth="1"/>
    <col min="4106" max="4106" width="5.88671875" style="94" customWidth="1"/>
    <col min="4107" max="4107" width="4.33203125" style="94" customWidth="1"/>
    <col min="4108" max="4108" width="5.88671875" style="94" customWidth="1"/>
    <col min="4109" max="4109" width="4.33203125" style="94" customWidth="1"/>
    <col min="4110" max="4110" width="5.88671875" style="94" customWidth="1"/>
    <col min="4111" max="4111" width="4.33203125" style="94" customWidth="1"/>
    <col min="4112" max="4112" width="5.88671875" style="94" customWidth="1"/>
    <col min="4113" max="4113" width="4.33203125" style="94" customWidth="1"/>
    <col min="4114" max="4114" width="5.88671875" style="94" customWidth="1"/>
    <col min="4115" max="4115" width="4.33203125" style="94" customWidth="1"/>
    <col min="4116" max="4116" width="5.88671875" style="94" customWidth="1"/>
    <col min="4117" max="4117" width="4.33203125" style="94" customWidth="1"/>
    <col min="4118" max="4118" width="5.88671875" style="94" customWidth="1"/>
    <col min="4119" max="4119" width="4.33203125" style="94" customWidth="1"/>
    <col min="4120" max="4120" width="5.88671875" style="94" customWidth="1"/>
    <col min="4121" max="4121" width="4.33203125" style="94" customWidth="1"/>
    <col min="4122" max="4122" width="5.88671875" style="94" customWidth="1"/>
    <col min="4123" max="4123" width="4.33203125" style="94" customWidth="1"/>
    <col min="4124" max="4124" width="5.88671875" style="94" customWidth="1"/>
    <col min="4125" max="4125" width="4.33203125" style="94" customWidth="1"/>
    <col min="4126" max="4126" width="5.88671875" style="94" customWidth="1"/>
    <col min="4127" max="4127" width="4.33203125" style="94" customWidth="1"/>
    <col min="4128" max="4128" width="5.88671875" style="94" customWidth="1"/>
    <col min="4129" max="4129" width="4.44140625" style="94" customWidth="1"/>
    <col min="4130" max="4130" width="9.109375" style="94" customWidth="1"/>
    <col min="4131" max="4355" width="9" style="94"/>
    <col min="4356" max="4356" width="22.6640625" style="94" customWidth="1"/>
    <col min="4357" max="4360" width="4.33203125" style="94" customWidth="1"/>
    <col min="4361" max="4361" width="4.109375" style="94" customWidth="1"/>
    <col min="4362" max="4362" width="5.88671875" style="94" customWidth="1"/>
    <col min="4363" max="4363" width="4.33203125" style="94" customWidth="1"/>
    <col min="4364" max="4364" width="5.88671875" style="94" customWidth="1"/>
    <col min="4365" max="4365" width="4.33203125" style="94" customWidth="1"/>
    <col min="4366" max="4366" width="5.88671875" style="94" customWidth="1"/>
    <col min="4367" max="4367" width="4.33203125" style="94" customWidth="1"/>
    <col min="4368" max="4368" width="5.88671875" style="94" customWidth="1"/>
    <col min="4369" max="4369" width="4.33203125" style="94" customWidth="1"/>
    <col min="4370" max="4370" width="5.88671875" style="94" customWidth="1"/>
    <col min="4371" max="4371" width="4.33203125" style="94" customWidth="1"/>
    <col min="4372" max="4372" width="5.88671875" style="94" customWidth="1"/>
    <col min="4373" max="4373" width="4.33203125" style="94" customWidth="1"/>
    <col min="4374" max="4374" width="5.88671875" style="94" customWidth="1"/>
    <col min="4375" max="4375" width="4.33203125" style="94" customWidth="1"/>
    <col min="4376" max="4376" width="5.88671875" style="94" customWidth="1"/>
    <col min="4377" max="4377" width="4.33203125" style="94" customWidth="1"/>
    <col min="4378" max="4378" width="5.88671875" style="94" customWidth="1"/>
    <col min="4379" max="4379" width="4.33203125" style="94" customWidth="1"/>
    <col min="4380" max="4380" width="5.88671875" style="94" customWidth="1"/>
    <col min="4381" max="4381" width="4.33203125" style="94" customWidth="1"/>
    <col min="4382" max="4382" width="5.88671875" style="94" customWidth="1"/>
    <col min="4383" max="4383" width="4.33203125" style="94" customWidth="1"/>
    <col min="4384" max="4384" width="5.88671875" style="94" customWidth="1"/>
    <col min="4385" max="4385" width="4.44140625" style="94" customWidth="1"/>
    <col min="4386" max="4386" width="9.109375" style="94" customWidth="1"/>
    <col min="4387" max="4611" width="9" style="94"/>
    <col min="4612" max="4612" width="22.6640625" style="94" customWidth="1"/>
    <col min="4613" max="4616" width="4.33203125" style="94" customWidth="1"/>
    <col min="4617" max="4617" width="4.109375" style="94" customWidth="1"/>
    <col min="4618" max="4618" width="5.88671875" style="94" customWidth="1"/>
    <col min="4619" max="4619" width="4.33203125" style="94" customWidth="1"/>
    <col min="4620" max="4620" width="5.88671875" style="94" customWidth="1"/>
    <col min="4621" max="4621" width="4.33203125" style="94" customWidth="1"/>
    <col min="4622" max="4622" width="5.88671875" style="94" customWidth="1"/>
    <col min="4623" max="4623" width="4.33203125" style="94" customWidth="1"/>
    <col min="4624" max="4624" width="5.88671875" style="94" customWidth="1"/>
    <col min="4625" max="4625" width="4.33203125" style="94" customWidth="1"/>
    <col min="4626" max="4626" width="5.88671875" style="94" customWidth="1"/>
    <col min="4627" max="4627" width="4.33203125" style="94" customWidth="1"/>
    <col min="4628" max="4628" width="5.88671875" style="94" customWidth="1"/>
    <col min="4629" max="4629" width="4.33203125" style="94" customWidth="1"/>
    <col min="4630" max="4630" width="5.88671875" style="94" customWidth="1"/>
    <col min="4631" max="4631" width="4.33203125" style="94" customWidth="1"/>
    <col min="4632" max="4632" width="5.88671875" style="94" customWidth="1"/>
    <col min="4633" max="4633" width="4.33203125" style="94" customWidth="1"/>
    <col min="4634" max="4634" width="5.88671875" style="94" customWidth="1"/>
    <col min="4635" max="4635" width="4.33203125" style="94" customWidth="1"/>
    <col min="4636" max="4636" width="5.88671875" style="94" customWidth="1"/>
    <col min="4637" max="4637" width="4.33203125" style="94" customWidth="1"/>
    <col min="4638" max="4638" width="5.88671875" style="94" customWidth="1"/>
    <col min="4639" max="4639" width="4.33203125" style="94" customWidth="1"/>
    <col min="4640" max="4640" width="5.88671875" style="94" customWidth="1"/>
    <col min="4641" max="4641" width="4.44140625" style="94" customWidth="1"/>
    <col min="4642" max="4642" width="9.109375" style="94" customWidth="1"/>
    <col min="4643" max="4867" width="9" style="94"/>
    <col min="4868" max="4868" width="22.6640625" style="94" customWidth="1"/>
    <col min="4869" max="4872" width="4.33203125" style="94" customWidth="1"/>
    <col min="4873" max="4873" width="4.109375" style="94" customWidth="1"/>
    <col min="4874" max="4874" width="5.88671875" style="94" customWidth="1"/>
    <col min="4875" max="4875" width="4.33203125" style="94" customWidth="1"/>
    <col min="4876" max="4876" width="5.88671875" style="94" customWidth="1"/>
    <col min="4877" max="4877" width="4.33203125" style="94" customWidth="1"/>
    <col min="4878" max="4878" width="5.88671875" style="94" customWidth="1"/>
    <col min="4879" max="4879" width="4.33203125" style="94" customWidth="1"/>
    <col min="4880" max="4880" width="5.88671875" style="94" customWidth="1"/>
    <col min="4881" max="4881" width="4.33203125" style="94" customWidth="1"/>
    <col min="4882" max="4882" width="5.88671875" style="94" customWidth="1"/>
    <col min="4883" max="4883" width="4.33203125" style="94" customWidth="1"/>
    <col min="4884" max="4884" width="5.88671875" style="94" customWidth="1"/>
    <col min="4885" max="4885" width="4.33203125" style="94" customWidth="1"/>
    <col min="4886" max="4886" width="5.88671875" style="94" customWidth="1"/>
    <col min="4887" max="4887" width="4.33203125" style="94" customWidth="1"/>
    <col min="4888" max="4888" width="5.88671875" style="94" customWidth="1"/>
    <col min="4889" max="4889" width="4.33203125" style="94" customWidth="1"/>
    <col min="4890" max="4890" width="5.88671875" style="94" customWidth="1"/>
    <col min="4891" max="4891" width="4.33203125" style="94" customWidth="1"/>
    <col min="4892" max="4892" width="5.88671875" style="94" customWidth="1"/>
    <col min="4893" max="4893" width="4.33203125" style="94" customWidth="1"/>
    <col min="4894" max="4894" width="5.88671875" style="94" customWidth="1"/>
    <col min="4895" max="4895" width="4.33203125" style="94" customWidth="1"/>
    <col min="4896" max="4896" width="5.88671875" style="94" customWidth="1"/>
    <col min="4897" max="4897" width="4.44140625" style="94" customWidth="1"/>
    <col min="4898" max="4898" width="9.109375" style="94" customWidth="1"/>
    <col min="4899" max="5123" width="9" style="94"/>
    <col min="5124" max="5124" width="22.6640625" style="94" customWidth="1"/>
    <col min="5125" max="5128" width="4.33203125" style="94" customWidth="1"/>
    <col min="5129" max="5129" width="4.109375" style="94" customWidth="1"/>
    <col min="5130" max="5130" width="5.88671875" style="94" customWidth="1"/>
    <col min="5131" max="5131" width="4.33203125" style="94" customWidth="1"/>
    <col min="5132" max="5132" width="5.88671875" style="94" customWidth="1"/>
    <col min="5133" max="5133" width="4.33203125" style="94" customWidth="1"/>
    <col min="5134" max="5134" width="5.88671875" style="94" customWidth="1"/>
    <col min="5135" max="5135" width="4.33203125" style="94" customWidth="1"/>
    <col min="5136" max="5136" width="5.88671875" style="94" customWidth="1"/>
    <col min="5137" max="5137" width="4.33203125" style="94" customWidth="1"/>
    <col min="5138" max="5138" width="5.88671875" style="94" customWidth="1"/>
    <col min="5139" max="5139" width="4.33203125" style="94" customWidth="1"/>
    <col min="5140" max="5140" width="5.88671875" style="94" customWidth="1"/>
    <col min="5141" max="5141" width="4.33203125" style="94" customWidth="1"/>
    <col min="5142" max="5142" width="5.88671875" style="94" customWidth="1"/>
    <col min="5143" max="5143" width="4.33203125" style="94" customWidth="1"/>
    <col min="5144" max="5144" width="5.88671875" style="94" customWidth="1"/>
    <col min="5145" max="5145" width="4.33203125" style="94" customWidth="1"/>
    <col min="5146" max="5146" width="5.88671875" style="94" customWidth="1"/>
    <col min="5147" max="5147" width="4.33203125" style="94" customWidth="1"/>
    <col min="5148" max="5148" width="5.88671875" style="94" customWidth="1"/>
    <col min="5149" max="5149" width="4.33203125" style="94" customWidth="1"/>
    <col min="5150" max="5150" width="5.88671875" style="94" customWidth="1"/>
    <col min="5151" max="5151" width="4.33203125" style="94" customWidth="1"/>
    <col min="5152" max="5152" width="5.88671875" style="94" customWidth="1"/>
    <col min="5153" max="5153" width="4.44140625" style="94" customWidth="1"/>
    <col min="5154" max="5154" width="9.109375" style="94" customWidth="1"/>
    <col min="5155" max="5379" width="9" style="94"/>
    <col min="5380" max="5380" width="22.6640625" style="94" customWidth="1"/>
    <col min="5381" max="5384" width="4.33203125" style="94" customWidth="1"/>
    <col min="5385" max="5385" width="4.109375" style="94" customWidth="1"/>
    <col min="5386" max="5386" width="5.88671875" style="94" customWidth="1"/>
    <col min="5387" max="5387" width="4.33203125" style="94" customWidth="1"/>
    <col min="5388" max="5388" width="5.88671875" style="94" customWidth="1"/>
    <col min="5389" max="5389" width="4.33203125" style="94" customWidth="1"/>
    <col min="5390" max="5390" width="5.88671875" style="94" customWidth="1"/>
    <col min="5391" max="5391" width="4.33203125" style="94" customWidth="1"/>
    <col min="5392" max="5392" width="5.88671875" style="94" customWidth="1"/>
    <col min="5393" max="5393" width="4.33203125" style="94" customWidth="1"/>
    <col min="5394" max="5394" width="5.88671875" style="94" customWidth="1"/>
    <col min="5395" max="5395" width="4.33203125" style="94" customWidth="1"/>
    <col min="5396" max="5396" width="5.88671875" style="94" customWidth="1"/>
    <col min="5397" max="5397" width="4.33203125" style="94" customWidth="1"/>
    <col min="5398" max="5398" width="5.88671875" style="94" customWidth="1"/>
    <col min="5399" max="5399" width="4.33203125" style="94" customWidth="1"/>
    <col min="5400" max="5400" width="5.88671875" style="94" customWidth="1"/>
    <col min="5401" max="5401" width="4.33203125" style="94" customWidth="1"/>
    <col min="5402" max="5402" width="5.88671875" style="94" customWidth="1"/>
    <col min="5403" max="5403" width="4.33203125" style="94" customWidth="1"/>
    <col min="5404" max="5404" width="5.88671875" style="94" customWidth="1"/>
    <col min="5405" max="5405" width="4.33203125" style="94" customWidth="1"/>
    <col min="5406" max="5406" width="5.88671875" style="94" customWidth="1"/>
    <col min="5407" max="5407" width="4.33203125" style="94" customWidth="1"/>
    <col min="5408" max="5408" width="5.88671875" style="94" customWidth="1"/>
    <col min="5409" max="5409" width="4.44140625" style="94" customWidth="1"/>
    <col min="5410" max="5410" width="9.109375" style="94" customWidth="1"/>
    <col min="5411" max="5635" width="9" style="94"/>
    <col min="5636" max="5636" width="22.6640625" style="94" customWidth="1"/>
    <col min="5637" max="5640" width="4.33203125" style="94" customWidth="1"/>
    <col min="5641" max="5641" width="4.109375" style="94" customWidth="1"/>
    <col min="5642" max="5642" width="5.88671875" style="94" customWidth="1"/>
    <col min="5643" max="5643" width="4.33203125" style="94" customWidth="1"/>
    <col min="5644" max="5644" width="5.88671875" style="94" customWidth="1"/>
    <col min="5645" max="5645" width="4.33203125" style="94" customWidth="1"/>
    <col min="5646" max="5646" width="5.88671875" style="94" customWidth="1"/>
    <col min="5647" max="5647" width="4.33203125" style="94" customWidth="1"/>
    <col min="5648" max="5648" width="5.88671875" style="94" customWidth="1"/>
    <col min="5649" max="5649" width="4.33203125" style="94" customWidth="1"/>
    <col min="5650" max="5650" width="5.88671875" style="94" customWidth="1"/>
    <col min="5651" max="5651" width="4.33203125" style="94" customWidth="1"/>
    <col min="5652" max="5652" width="5.88671875" style="94" customWidth="1"/>
    <col min="5653" max="5653" width="4.33203125" style="94" customWidth="1"/>
    <col min="5654" max="5654" width="5.88671875" style="94" customWidth="1"/>
    <col min="5655" max="5655" width="4.33203125" style="94" customWidth="1"/>
    <col min="5656" max="5656" width="5.88671875" style="94" customWidth="1"/>
    <col min="5657" max="5657" width="4.33203125" style="94" customWidth="1"/>
    <col min="5658" max="5658" width="5.88671875" style="94" customWidth="1"/>
    <col min="5659" max="5659" width="4.33203125" style="94" customWidth="1"/>
    <col min="5660" max="5660" width="5.88671875" style="94" customWidth="1"/>
    <col min="5661" max="5661" width="4.33203125" style="94" customWidth="1"/>
    <col min="5662" max="5662" width="5.88671875" style="94" customWidth="1"/>
    <col min="5663" max="5663" width="4.33203125" style="94" customWidth="1"/>
    <col min="5664" max="5664" width="5.88671875" style="94" customWidth="1"/>
    <col min="5665" max="5665" width="4.44140625" style="94" customWidth="1"/>
    <col min="5666" max="5666" width="9.109375" style="94" customWidth="1"/>
    <col min="5667" max="5891" width="9" style="94"/>
    <col min="5892" max="5892" width="22.6640625" style="94" customWidth="1"/>
    <col min="5893" max="5896" width="4.33203125" style="94" customWidth="1"/>
    <col min="5897" max="5897" width="4.109375" style="94" customWidth="1"/>
    <col min="5898" max="5898" width="5.88671875" style="94" customWidth="1"/>
    <col min="5899" max="5899" width="4.33203125" style="94" customWidth="1"/>
    <col min="5900" max="5900" width="5.88671875" style="94" customWidth="1"/>
    <col min="5901" max="5901" width="4.33203125" style="94" customWidth="1"/>
    <col min="5902" max="5902" width="5.88671875" style="94" customWidth="1"/>
    <col min="5903" max="5903" width="4.33203125" style="94" customWidth="1"/>
    <col min="5904" max="5904" width="5.88671875" style="94" customWidth="1"/>
    <col min="5905" max="5905" width="4.33203125" style="94" customWidth="1"/>
    <col min="5906" max="5906" width="5.88671875" style="94" customWidth="1"/>
    <col min="5907" max="5907" width="4.33203125" style="94" customWidth="1"/>
    <col min="5908" max="5908" width="5.88671875" style="94" customWidth="1"/>
    <col min="5909" max="5909" width="4.33203125" style="94" customWidth="1"/>
    <col min="5910" max="5910" width="5.88671875" style="94" customWidth="1"/>
    <col min="5911" max="5911" width="4.33203125" style="94" customWidth="1"/>
    <col min="5912" max="5912" width="5.88671875" style="94" customWidth="1"/>
    <col min="5913" max="5913" width="4.33203125" style="94" customWidth="1"/>
    <col min="5914" max="5914" width="5.88671875" style="94" customWidth="1"/>
    <col min="5915" max="5915" width="4.33203125" style="94" customWidth="1"/>
    <col min="5916" max="5916" width="5.88671875" style="94" customWidth="1"/>
    <col min="5917" max="5917" width="4.33203125" style="94" customWidth="1"/>
    <col min="5918" max="5918" width="5.88671875" style="94" customWidth="1"/>
    <col min="5919" max="5919" width="4.33203125" style="94" customWidth="1"/>
    <col min="5920" max="5920" width="5.88671875" style="94" customWidth="1"/>
    <col min="5921" max="5921" width="4.44140625" style="94" customWidth="1"/>
    <col min="5922" max="5922" width="9.109375" style="94" customWidth="1"/>
    <col min="5923" max="6147" width="9" style="94"/>
    <col min="6148" max="6148" width="22.6640625" style="94" customWidth="1"/>
    <col min="6149" max="6152" width="4.33203125" style="94" customWidth="1"/>
    <col min="6153" max="6153" width="4.109375" style="94" customWidth="1"/>
    <col min="6154" max="6154" width="5.88671875" style="94" customWidth="1"/>
    <col min="6155" max="6155" width="4.33203125" style="94" customWidth="1"/>
    <col min="6156" max="6156" width="5.88671875" style="94" customWidth="1"/>
    <col min="6157" max="6157" width="4.33203125" style="94" customWidth="1"/>
    <col min="6158" max="6158" width="5.88671875" style="94" customWidth="1"/>
    <col min="6159" max="6159" width="4.33203125" style="94" customWidth="1"/>
    <col min="6160" max="6160" width="5.88671875" style="94" customWidth="1"/>
    <col min="6161" max="6161" width="4.33203125" style="94" customWidth="1"/>
    <col min="6162" max="6162" width="5.88671875" style="94" customWidth="1"/>
    <col min="6163" max="6163" width="4.33203125" style="94" customWidth="1"/>
    <col min="6164" max="6164" width="5.88671875" style="94" customWidth="1"/>
    <col min="6165" max="6165" width="4.33203125" style="94" customWidth="1"/>
    <col min="6166" max="6166" width="5.88671875" style="94" customWidth="1"/>
    <col min="6167" max="6167" width="4.33203125" style="94" customWidth="1"/>
    <col min="6168" max="6168" width="5.88671875" style="94" customWidth="1"/>
    <col min="6169" max="6169" width="4.33203125" style="94" customWidth="1"/>
    <col min="6170" max="6170" width="5.88671875" style="94" customWidth="1"/>
    <col min="6171" max="6171" width="4.33203125" style="94" customWidth="1"/>
    <col min="6172" max="6172" width="5.88671875" style="94" customWidth="1"/>
    <col min="6173" max="6173" width="4.33203125" style="94" customWidth="1"/>
    <col min="6174" max="6174" width="5.88671875" style="94" customWidth="1"/>
    <col min="6175" max="6175" width="4.33203125" style="94" customWidth="1"/>
    <col min="6176" max="6176" width="5.88671875" style="94" customWidth="1"/>
    <col min="6177" max="6177" width="4.44140625" style="94" customWidth="1"/>
    <col min="6178" max="6178" width="9.109375" style="94" customWidth="1"/>
    <col min="6179" max="6403" width="9" style="94"/>
    <col min="6404" max="6404" width="22.6640625" style="94" customWidth="1"/>
    <col min="6405" max="6408" width="4.33203125" style="94" customWidth="1"/>
    <col min="6409" max="6409" width="4.109375" style="94" customWidth="1"/>
    <col min="6410" max="6410" width="5.88671875" style="94" customWidth="1"/>
    <col min="6411" max="6411" width="4.33203125" style="94" customWidth="1"/>
    <col min="6412" max="6412" width="5.88671875" style="94" customWidth="1"/>
    <col min="6413" max="6413" width="4.33203125" style="94" customWidth="1"/>
    <col min="6414" max="6414" width="5.88671875" style="94" customWidth="1"/>
    <col min="6415" max="6415" width="4.33203125" style="94" customWidth="1"/>
    <col min="6416" max="6416" width="5.88671875" style="94" customWidth="1"/>
    <col min="6417" max="6417" width="4.33203125" style="94" customWidth="1"/>
    <col min="6418" max="6418" width="5.88671875" style="94" customWidth="1"/>
    <col min="6419" max="6419" width="4.33203125" style="94" customWidth="1"/>
    <col min="6420" max="6420" width="5.88671875" style="94" customWidth="1"/>
    <col min="6421" max="6421" width="4.33203125" style="94" customWidth="1"/>
    <col min="6422" max="6422" width="5.88671875" style="94" customWidth="1"/>
    <col min="6423" max="6423" width="4.33203125" style="94" customWidth="1"/>
    <col min="6424" max="6424" width="5.88671875" style="94" customWidth="1"/>
    <col min="6425" max="6425" width="4.33203125" style="94" customWidth="1"/>
    <col min="6426" max="6426" width="5.88671875" style="94" customWidth="1"/>
    <col min="6427" max="6427" width="4.33203125" style="94" customWidth="1"/>
    <col min="6428" max="6428" width="5.88671875" style="94" customWidth="1"/>
    <col min="6429" max="6429" width="4.33203125" style="94" customWidth="1"/>
    <col min="6430" max="6430" width="5.88671875" style="94" customWidth="1"/>
    <col min="6431" max="6431" width="4.33203125" style="94" customWidth="1"/>
    <col min="6432" max="6432" width="5.88671875" style="94" customWidth="1"/>
    <col min="6433" max="6433" width="4.44140625" style="94" customWidth="1"/>
    <col min="6434" max="6434" width="9.109375" style="94" customWidth="1"/>
    <col min="6435" max="6659" width="9" style="94"/>
    <col min="6660" max="6660" width="22.6640625" style="94" customWidth="1"/>
    <col min="6661" max="6664" width="4.33203125" style="94" customWidth="1"/>
    <col min="6665" max="6665" width="4.109375" style="94" customWidth="1"/>
    <col min="6666" max="6666" width="5.88671875" style="94" customWidth="1"/>
    <col min="6667" max="6667" width="4.33203125" style="94" customWidth="1"/>
    <col min="6668" max="6668" width="5.88671875" style="94" customWidth="1"/>
    <col min="6669" max="6669" width="4.33203125" style="94" customWidth="1"/>
    <col min="6670" max="6670" width="5.88671875" style="94" customWidth="1"/>
    <col min="6671" max="6671" width="4.33203125" style="94" customWidth="1"/>
    <col min="6672" max="6672" width="5.88671875" style="94" customWidth="1"/>
    <col min="6673" max="6673" width="4.33203125" style="94" customWidth="1"/>
    <col min="6674" max="6674" width="5.88671875" style="94" customWidth="1"/>
    <col min="6675" max="6675" width="4.33203125" style="94" customWidth="1"/>
    <col min="6676" max="6676" width="5.88671875" style="94" customWidth="1"/>
    <col min="6677" max="6677" width="4.33203125" style="94" customWidth="1"/>
    <col min="6678" max="6678" width="5.88671875" style="94" customWidth="1"/>
    <col min="6679" max="6679" width="4.33203125" style="94" customWidth="1"/>
    <col min="6680" max="6680" width="5.88671875" style="94" customWidth="1"/>
    <col min="6681" max="6681" width="4.33203125" style="94" customWidth="1"/>
    <col min="6682" max="6682" width="5.88671875" style="94" customWidth="1"/>
    <col min="6683" max="6683" width="4.33203125" style="94" customWidth="1"/>
    <col min="6684" max="6684" width="5.88671875" style="94" customWidth="1"/>
    <col min="6685" max="6685" width="4.33203125" style="94" customWidth="1"/>
    <col min="6686" max="6686" width="5.88671875" style="94" customWidth="1"/>
    <col min="6687" max="6687" width="4.33203125" style="94" customWidth="1"/>
    <col min="6688" max="6688" width="5.88671875" style="94" customWidth="1"/>
    <col min="6689" max="6689" width="4.44140625" style="94" customWidth="1"/>
    <col min="6690" max="6690" width="9.109375" style="94" customWidth="1"/>
    <col min="6691" max="6915" width="9" style="94"/>
    <col min="6916" max="6916" width="22.6640625" style="94" customWidth="1"/>
    <col min="6917" max="6920" width="4.33203125" style="94" customWidth="1"/>
    <col min="6921" max="6921" width="4.109375" style="94" customWidth="1"/>
    <col min="6922" max="6922" width="5.88671875" style="94" customWidth="1"/>
    <col min="6923" max="6923" width="4.33203125" style="94" customWidth="1"/>
    <col min="6924" max="6924" width="5.88671875" style="94" customWidth="1"/>
    <col min="6925" max="6925" width="4.33203125" style="94" customWidth="1"/>
    <col min="6926" max="6926" width="5.88671875" style="94" customWidth="1"/>
    <col min="6927" max="6927" width="4.33203125" style="94" customWidth="1"/>
    <col min="6928" max="6928" width="5.88671875" style="94" customWidth="1"/>
    <col min="6929" max="6929" width="4.33203125" style="94" customWidth="1"/>
    <col min="6930" max="6930" width="5.88671875" style="94" customWidth="1"/>
    <col min="6931" max="6931" width="4.33203125" style="94" customWidth="1"/>
    <col min="6932" max="6932" width="5.88671875" style="94" customWidth="1"/>
    <col min="6933" max="6933" width="4.33203125" style="94" customWidth="1"/>
    <col min="6934" max="6934" width="5.88671875" style="94" customWidth="1"/>
    <col min="6935" max="6935" width="4.33203125" style="94" customWidth="1"/>
    <col min="6936" max="6936" width="5.88671875" style="94" customWidth="1"/>
    <col min="6937" max="6937" width="4.33203125" style="94" customWidth="1"/>
    <col min="6938" max="6938" width="5.88671875" style="94" customWidth="1"/>
    <col min="6939" max="6939" width="4.33203125" style="94" customWidth="1"/>
    <col min="6940" max="6940" width="5.88671875" style="94" customWidth="1"/>
    <col min="6941" max="6941" width="4.33203125" style="94" customWidth="1"/>
    <col min="6942" max="6942" width="5.88671875" style="94" customWidth="1"/>
    <col min="6943" max="6943" width="4.33203125" style="94" customWidth="1"/>
    <col min="6944" max="6944" width="5.88671875" style="94" customWidth="1"/>
    <col min="6945" max="6945" width="4.44140625" style="94" customWidth="1"/>
    <col min="6946" max="6946" width="9.109375" style="94" customWidth="1"/>
    <col min="6947" max="7171" width="9" style="94"/>
    <col min="7172" max="7172" width="22.6640625" style="94" customWidth="1"/>
    <col min="7173" max="7176" width="4.33203125" style="94" customWidth="1"/>
    <col min="7177" max="7177" width="4.109375" style="94" customWidth="1"/>
    <col min="7178" max="7178" width="5.88671875" style="94" customWidth="1"/>
    <col min="7179" max="7179" width="4.33203125" style="94" customWidth="1"/>
    <col min="7180" max="7180" width="5.88671875" style="94" customWidth="1"/>
    <col min="7181" max="7181" width="4.33203125" style="94" customWidth="1"/>
    <col min="7182" max="7182" width="5.88671875" style="94" customWidth="1"/>
    <col min="7183" max="7183" width="4.33203125" style="94" customWidth="1"/>
    <col min="7184" max="7184" width="5.88671875" style="94" customWidth="1"/>
    <col min="7185" max="7185" width="4.33203125" style="94" customWidth="1"/>
    <col min="7186" max="7186" width="5.88671875" style="94" customWidth="1"/>
    <col min="7187" max="7187" width="4.33203125" style="94" customWidth="1"/>
    <col min="7188" max="7188" width="5.88671875" style="94" customWidth="1"/>
    <col min="7189" max="7189" width="4.33203125" style="94" customWidth="1"/>
    <col min="7190" max="7190" width="5.88671875" style="94" customWidth="1"/>
    <col min="7191" max="7191" width="4.33203125" style="94" customWidth="1"/>
    <col min="7192" max="7192" width="5.88671875" style="94" customWidth="1"/>
    <col min="7193" max="7193" width="4.33203125" style="94" customWidth="1"/>
    <col min="7194" max="7194" width="5.88671875" style="94" customWidth="1"/>
    <col min="7195" max="7195" width="4.33203125" style="94" customWidth="1"/>
    <col min="7196" max="7196" width="5.88671875" style="94" customWidth="1"/>
    <col min="7197" max="7197" width="4.33203125" style="94" customWidth="1"/>
    <col min="7198" max="7198" width="5.88671875" style="94" customWidth="1"/>
    <col min="7199" max="7199" width="4.33203125" style="94" customWidth="1"/>
    <col min="7200" max="7200" width="5.88671875" style="94" customWidth="1"/>
    <col min="7201" max="7201" width="4.44140625" style="94" customWidth="1"/>
    <col min="7202" max="7202" width="9.109375" style="94" customWidth="1"/>
    <col min="7203" max="7427" width="9" style="94"/>
    <col min="7428" max="7428" width="22.6640625" style="94" customWidth="1"/>
    <col min="7429" max="7432" width="4.33203125" style="94" customWidth="1"/>
    <col min="7433" max="7433" width="4.109375" style="94" customWidth="1"/>
    <col min="7434" max="7434" width="5.88671875" style="94" customWidth="1"/>
    <col min="7435" max="7435" width="4.33203125" style="94" customWidth="1"/>
    <col min="7436" max="7436" width="5.88671875" style="94" customWidth="1"/>
    <col min="7437" max="7437" width="4.33203125" style="94" customWidth="1"/>
    <col min="7438" max="7438" width="5.88671875" style="94" customWidth="1"/>
    <col min="7439" max="7439" width="4.33203125" style="94" customWidth="1"/>
    <col min="7440" max="7440" width="5.88671875" style="94" customWidth="1"/>
    <col min="7441" max="7441" width="4.33203125" style="94" customWidth="1"/>
    <col min="7442" max="7442" width="5.88671875" style="94" customWidth="1"/>
    <col min="7443" max="7443" width="4.33203125" style="94" customWidth="1"/>
    <col min="7444" max="7444" width="5.88671875" style="94" customWidth="1"/>
    <col min="7445" max="7445" width="4.33203125" style="94" customWidth="1"/>
    <col min="7446" max="7446" width="5.88671875" style="94" customWidth="1"/>
    <col min="7447" max="7447" width="4.33203125" style="94" customWidth="1"/>
    <col min="7448" max="7448" width="5.88671875" style="94" customWidth="1"/>
    <col min="7449" max="7449" width="4.33203125" style="94" customWidth="1"/>
    <col min="7450" max="7450" width="5.88671875" style="94" customWidth="1"/>
    <col min="7451" max="7451" width="4.33203125" style="94" customWidth="1"/>
    <col min="7452" max="7452" width="5.88671875" style="94" customWidth="1"/>
    <col min="7453" max="7453" width="4.33203125" style="94" customWidth="1"/>
    <col min="7454" max="7454" width="5.88671875" style="94" customWidth="1"/>
    <col min="7455" max="7455" width="4.33203125" style="94" customWidth="1"/>
    <col min="7456" max="7456" width="5.88671875" style="94" customWidth="1"/>
    <col min="7457" max="7457" width="4.44140625" style="94" customWidth="1"/>
    <col min="7458" max="7458" width="9.109375" style="94" customWidth="1"/>
    <col min="7459" max="7683" width="9" style="94"/>
    <col min="7684" max="7684" width="22.6640625" style="94" customWidth="1"/>
    <col min="7685" max="7688" width="4.33203125" style="94" customWidth="1"/>
    <col min="7689" max="7689" width="4.109375" style="94" customWidth="1"/>
    <col min="7690" max="7690" width="5.88671875" style="94" customWidth="1"/>
    <col min="7691" max="7691" width="4.33203125" style="94" customWidth="1"/>
    <col min="7692" max="7692" width="5.88671875" style="94" customWidth="1"/>
    <col min="7693" max="7693" width="4.33203125" style="94" customWidth="1"/>
    <col min="7694" max="7694" width="5.88671875" style="94" customWidth="1"/>
    <col min="7695" max="7695" width="4.33203125" style="94" customWidth="1"/>
    <col min="7696" max="7696" width="5.88671875" style="94" customWidth="1"/>
    <col min="7697" max="7697" width="4.33203125" style="94" customWidth="1"/>
    <col min="7698" max="7698" width="5.88671875" style="94" customWidth="1"/>
    <col min="7699" max="7699" width="4.33203125" style="94" customWidth="1"/>
    <col min="7700" max="7700" width="5.88671875" style="94" customWidth="1"/>
    <col min="7701" max="7701" width="4.33203125" style="94" customWidth="1"/>
    <col min="7702" max="7702" width="5.88671875" style="94" customWidth="1"/>
    <col min="7703" max="7703" width="4.33203125" style="94" customWidth="1"/>
    <col min="7704" max="7704" width="5.88671875" style="94" customWidth="1"/>
    <col min="7705" max="7705" width="4.33203125" style="94" customWidth="1"/>
    <col min="7706" max="7706" width="5.88671875" style="94" customWidth="1"/>
    <col min="7707" max="7707" width="4.33203125" style="94" customWidth="1"/>
    <col min="7708" max="7708" width="5.88671875" style="94" customWidth="1"/>
    <col min="7709" max="7709" width="4.33203125" style="94" customWidth="1"/>
    <col min="7710" max="7710" width="5.88671875" style="94" customWidth="1"/>
    <col min="7711" max="7711" width="4.33203125" style="94" customWidth="1"/>
    <col min="7712" max="7712" width="5.88671875" style="94" customWidth="1"/>
    <col min="7713" max="7713" width="4.44140625" style="94" customWidth="1"/>
    <col min="7714" max="7714" width="9.109375" style="94" customWidth="1"/>
    <col min="7715" max="7939" width="9" style="94"/>
    <col min="7940" max="7940" width="22.6640625" style="94" customWidth="1"/>
    <col min="7941" max="7944" width="4.33203125" style="94" customWidth="1"/>
    <col min="7945" max="7945" width="4.109375" style="94" customWidth="1"/>
    <col min="7946" max="7946" width="5.88671875" style="94" customWidth="1"/>
    <col min="7947" max="7947" width="4.33203125" style="94" customWidth="1"/>
    <col min="7948" max="7948" width="5.88671875" style="94" customWidth="1"/>
    <col min="7949" max="7949" width="4.33203125" style="94" customWidth="1"/>
    <col min="7950" max="7950" width="5.88671875" style="94" customWidth="1"/>
    <col min="7951" max="7951" width="4.33203125" style="94" customWidth="1"/>
    <col min="7952" max="7952" width="5.88671875" style="94" customWidth="1"/>
    <col min="7953" max="7953" width="4.33203125" style="94" customWidth="1"/>
    <col min="7954" max="7954" width="5.88671875" style="94" customWidth="1"/>
    <col min="7955" max="7955" width="4.33203125" style="94" customWidth="1"/>
    <col min="7956" max="7956" width="5.88671875" style="94" customWidth="1"/>
    <col min="7957" max="7957" width="4.33203125" style="94" customWidth="1"/>
    <col min="7958" max="7958" width="5.88671875" style="94" customWidth="1"/>
    <col min="7959" max="7959" width="4.33203125" style="94" customWidth="1"/>
    <col min="7960" max="7960" width="5.88671875" style="94" customWidth="1"/>
    <col min="7961" max="7961" width="4.33203125" style="94" customWidth="1"/>
    <col min="7962" max="7962" width="5.88671875" style="94" customWidth="1"/>
    <col min="7963" max="7963" width="4.33203125" style="94" customWidth="1"/>
    <col min="7964" max="7964" width="5.88671875" style="94" customWidth="1"/>
    <col min="7965" max="7965" width="4.33203125" style="94" customWidth="1"/>
    <col min="7966" max="7966" width="5.88671875" style="94" customWidth="1"/>
    <col min="7967" max="7967" width="4.33203125" style="94" customWidth="1"/>
    <col min="7968" max="7968" width="5.88671875" style="94" customWidth="1"/>
    <col min="7969" max="7969" width="4.44140625" style="94" customWidth="1"/>
    <col min="7970" max="7970" width="9.109375" style="94" customWidth="1"/>
    <col min="7971" max="8195" width="9" style="94"/>
    <col min="8196" max="8196" width="22.6640625" style="94" customWidth="1"/>
    <col min="8197" max="8200" width="4.33203125" style="94" customWidth="1"/>
    <col min="8201" max="8201" width="4.109375" style="94" customWidth="1"/>
    <col min="8202" max="8202" width="5.88671875" style="94" customWidth="1"/>
    <col min="8203" max="8203" width="4.33203125" style="94" customWidth="1"/>
    <col min="8204" max="8204" width="5.88671875" style="94" customWidth="1"/>
    <col min="8205" max="8205" width="4.33203125" style="94" customWidth="1"/>
    <col min="8206" max="8206" width="5.88671875" style="94" customWidth="1"/>
    <col min="8207" max="8207" width="4.33203125" style="94" customWidth="1"/>
    <col min="8208" max="8208" width="5.88671875" style="94" customWidth="1"/>
    <col min="8209" max="8209" width="4.33203125" style="94" customWidth="1"/>
    <col min="8210" max="8210" width="5.88671875" style="94" customWidth="1"/>
    <col min="8211" max="8211" width="4.33203125" style="94" customWidth="1"/>
    <col min="8212" max="8212" width="5.88671875" style="94" customWidth="1"/>
    <col min="8213" max="8213" width="4.33203125" style="94" customWidth="1"/>
    <col min="8214" max="8214" width="5.88671875" style="94" customWidth="1"/>
    <col min="8215" max="8215" width="4.33203125" style="94" customWidth="1"/>
    <col min="8216" max="8216" width="5.88671875" style="94" customWidth="1"/>
    <col min="8217" max="8217" width="4.33203125" style="94" customWidth="1"/>
    <col min="8218" max="8218" width="5.88671875" style="94" customWidth="1"/>
    <col min="8219" max="8219" width="4.33203125" style="94" customWidth="1"/>
    <col min="8220" max="8220" width="5.88671875" style="94" customWidth="1"/>
    <col min="8221" max="8221" width="4.33203125" style="94" customWidth="1"/>
    <col min="8222" max="8222" width="5.88671875" style="94" customWidth="1"/>
    <col min="8223" max="8223" width="4.33203125" style="94" customWidth="1"/>
    <col min="8224" max="8224" width="5.88671875" style="94" customWidth="1"/>
    <col min="8225" max="8225" width="4.44140625" style="94" customWidth="1"/>
    <col min="8226" max="8226" width="9.109375" style="94" customWidth="1"/>
    <col min="8227" max="8451" width="9" style="94"/>
    <col min="8452" max="8452" width="22.6640625" style="94" customWidth="1"/>
    <col min="8453" max="8456" width="4.33203125" style="94" customWidth="1"/>
    <col min="8457" max="8457" width="4.109375" style="94" customWidth="1"/>
    <col min="8458" max="8458" width="5.88671875" style="94" customWidth="1"/>
    <col min="8459" max="8459" width="4.33203125" style="94" customWidth="1"/>
    <col min="8460" max="8460" width="5.88671875" style="94" customWidth="1"/>
    <col min="8461" max="8461" width="4.33203125" style="94" customWidth="1"/>
    <col min="8462" max="8462" width="5.88671875" style="94" customWidth="1"/>
    <col min="8463" max="8463" width="4.33203125" style="94" customWidth="1"/>
    <col min="8464" max="8464" width="5.88671875" style="94" customWidth="1"/>
    <col min="8465" max="8465" width="4.33203125" style="94" customWidth="1"/>
    <col min="8466" max="8466" width="5.88671875" style="94" customWidth="1"/>
    <col min="8467" max="8467" width="4.33203125" style="94" customWidth="1"/>
    <col min="8468" max="8468" width="5.88671875" style="94" customWidth="1"/>
    <col min="8469" max="8469" width="4.33203125" style="94" customWidth="1"/>
    <col min="8470" max="8470" width="5.88671875" style="94" customWidth="1"/>
    <col min="8471" max="8471" width="4.33203125" style="94" customWidth="1"/>
    <col min="8472" max="8472" width="5.88671875" style="94" customWidth="1"/>
    <col min="8473" max="8473" width="4.33203125" style="94" customWidth="1"/>
    <col min="8474" max="8474" width="5.88671875" style="94" customWidth="1"/>
    <col min="8475" max="8475" width="4.33203125" style="94" customWidth="1"/>
    <col min="8476" max="8476" width="5.88671875" style="94" customWidth="1"/>
    <col min="8477" max="8477" width="4.33203125" style="94" customWidth="1"/>
    <col min="8478" max="8478" width="5.88671875" style="94" customWidth="1"/>
    <col min="8479" max="8479" width="4.33203125" style="94" customWidth="1"/>
    <col min="8480" max="8480" width="5.88671875" style="94" customWidth="1"/>
    <col min="8481" max="8481" width="4.44140625" style="94" customWidth="1"/>
    <col min="8482" max="8482" width="9.109375" style="94" customWidth="1"/>
    <col min="8483" max="8707" width="9" style="94"/>
    <col min="8708" max="8708" width="22.6640625" style="94" customWidth="1"/>
    <col min="8709" max="8712" width="4.33203125" style="94" customWidth="1"/>
    <col min="8713" max="8713" width="4.109375" style="94" customWidth="1"/>
    <col min="8714" max="8714" width="5.88671875" style="94" customWidth="1"/>
    <col min="8715" max="8715" width="4.33203125" style="94" customWidth="1"/>
    <col min="8716" max="8716" width="5.88671875" style="94" customWidth="1"/>
    <col min="8717" max="8717" width="4.33203125" style="94" customWidth="1"/>
    <col min="8718" max="8718" width="5.88671875" style="94" customWidth="1"/>
    <col min="8719" max="8719" width="4.33203125" style="94" customWidth="1"/>
    <col min="8720" max="8720" width="5.88671875" style="94" customWidth="1"/>
    <col min="8721" max="8721" width="4.33203125" style="94" customWidth="1"/>
    <col min="8722" max="8722" width="5.88671875" style="94" customWidth="1"/>
    <col min="8723" max="8723" width="4.33203125" style="94" customWidth="1"/>
    <col min="8724" max="8724" width="5.88671875" style="94" customWidth="1"/>
    <col min="8725" max="8725" width="4.33203125" style="94" customWidth="1"/>
    <col min="8726" max="8726" width="5.88671875" style="94" customWidth="1"/>
    <col min="8727" max="8727" width="4.33203125" style="94" customWidth="1"/>
    <col min="8728" max="8728" width="5.88671875" style="94" customWidth="1"/>
    <col min="8729" max="8729" width="4.33203125" style="94" customWidth="1"/>
    <col min="8730" max="8730" width="5.88671875" style="94" customWidth="1"/>
    <col min="8731" max="8731" width="4.33203125" style="94" customWidth="1"/>
    <col min="8732" max="8732" width="5.88671875" style="94" customWidth="1"/>
    <col min="8733" max="8733" width="4.33203125" style="94" customWidth="1"/>
    <col min="8734" max="8734" width="5.88671875" style="94" customWidth="1"/>
    <col min="8735" max="8735" width="4.33203125" style="94" customWidth="1"/>
    <col min="8736" max="8736" width="5.88671875" style="94" customWidth="1"/>
    <col min="8737" max="8737" width="4.44140625" style="94" customWidth="1"/>
    <col min="8738" max="8738" width="9.109375" style="94" customWidth="1"/>
    <col min="8739" max="8963" width="9" style="94"/>
    <col min="8964" max="8964" width="22.6640625" style="94" customWidth="1"/>
    <col min="8965" max="8968" width="4.33203125" style="94" customWidth="1"/>
    <col min="8969" max="8969" width="4.109375" style="94" customWidth="1"/>
    <col min="8970" max="8970" width="5.88671875" style="94" customWidth="1"/>
    <col min="8971" max="8971" width="4.33203125" style="94" customWidth="1"/>
    <col min="8972" max="8972" width="5.88671875" style="94" customWidth="1"/>
    <col min="8973" max="8973" width="4.33203125" style="94" customWidth="1"/>
    <col min="8974" max="8974" width="5.88671875" style="94" customWidth="1"/>
    <col min="8975" max="8975" width="4.33203125" style="94" customWidth="1"/>
    <col min="8976" max="8976" width="5.88671875" style="94" customWidth="1"/>
    <col min="8977" max="8977" width="4.33203125" style="94" customWidth="1"/>
    <col min="8978" max="8978" width="5.88671875" style="94" customWidth="1"/>
    <col min="8979" max="8979" width="4.33203125" style="94" customWidth="1"/>
    <col min="8980" max="8980" width="5.88671875" style="94" customWidth="1"/>
    <col min="8981" max="8981" width="4.33203125" style="94" customWidth="1"/>
    <col min="8982" max="8982" width="5.88671875" style="94" customWidth="1"/>
    <col min="8983" max="8983" width="4.33203125" style="94" customWidth="1"/>
    <col min="8984" max="8984" width="5.88671875" style="94" customWidth="1"/>
    <col min="8985" max="8985" width="4.33203125" style="94" customWidth="1"/>
    <col min="8986" max="8986" width="5.88671875" style="94" customWidth="1"/>
    <col min="8987" max="8987" width="4.33203125" style="94" customWidth="1"/>
    <col min="8988" max="8988" width="5.88671875" style="94" customWidth="1"/>
    <col min="8989" max="8989" width="4.33203125" style="94" customWidth="1"/>
    <col min="8990" max="8990" width="5.88671875" style="94" customWidth="1"/>
    <col min="8991" max="8991" width="4.33203125" style="94" customWidth="1"/>
    <col min="8992" max="8992" width="5.88671875" style="94" customWidth="1"/>
    <col min="8993" max="8993" width="4.44140625" style="94" customWidth="1"/>
    <col min="8994" max="8994" width="9.109375" style="94" customWidth="1"/>
    <col min="8995" max="9219" width="9" style="94"/>
    <col min="9220" max="9220" width="22.6640625" style="94" customWidth="1"/>
    <col min="9221" max="9224" width="4.33203125" style="94" customWidth="1"/>
    <col min="9225" max="9225" width="4.109375" style="94" customWidth="1"/>
    <col min="9226" max="9226" width="5.88671875" style="94" customWidth="1"/>
    <col min="9227" max="9227" width="4.33203125" style="94" customWidth="1"/>
    <col min="9228" max="9228" width="5.88671875" style="94" customWidth="1"/>
    <col min="9229" max="9229" width="4.33203125" style="94" customWidth="1"/>
    <col min="9230" max="9230" width="5.88671875" style="94" customWidth="1"/>
    <col min="9231" max="9231" width="4.33203125" style="94" customWidth="1"/>
    <col min="9232" max="9232" width="5.88671875" style="94" customWidth="1"/>
    <col min="9233" max="9233" width="4.33203125" style="94" customWidth="1"/>
    <col min="9234" max="9234" width="5.88671875" style="94" customWidth="1"/>
    <col min="9235" max="9235" width="4.33203125" style="94" customWidth="1"/>
    <col min="9236" max="9236" width="5.88671875" style="94" customWidth="1"/>
    <col min="9237" max="9237" width="4.33203125" style="94" customWidth="1"/>
    <col min="9238" max="9238" width="5.88671875" style="94" customWidth="1"/>
    <col min="9239" max="9239" width="4.33203125" style="94" customWidth="1"/>
    <col min="9240" max="9240" width="5.88671875" style="94" customWidth="1"/>
    <col min="9241" max="9241" width="4.33203125" style="94" customWidth="1"/>
    <col min="9242" max="9242" width="5.88671875" style="94" customWidth="1"/>
    <col min="9243" max="9243" width="4.33203125" style="94" customWidth="1"/>
    <col min="9244" max="9244" width="5.88671875" style="94" customWidth="1"/>
    <col min="9245" max="9245" width="4.33203125" style="94" customWidth="1"/>
    <col min="9246" max="9246" width="5.88671875" style="94" customWidth="1"/>
    <col min="9247" max="9247" width="4.33203125" style="94" customWidth="1"/>
    <col min="9248" max="9248" width="5.88671875" style="94" customWidth="1"/>
    <col min="9249" max="9249" width="4.44140625" style="94" customWidth="1"/>
    <col min="9250" max="9250" width="9.109375" style="94" customWidth="1"/>
    <col min="9251" max="9475" width="9" style="94"/>
    <col min="9476" max="9476" width="22.6640625" style="94" customWidth="1"/>
    <col min="9477" max="9480" width="4.33203125" style="94" customWidth="1"/>
    <col min="9481" max="9481" width="4.109375" style="94" customWidth="1"/>
    <col min="9482" max="9482" width="5.88671875" style="94" customWidth="1"/>
    <col min="9483" max="9483" width="4.33203125" style="94" customWidth="1"/>
    <col min="9484" max="9484" width="5.88671875" style="94" customWidth="1"/>
    <col min="9485" max="9485" width="4.33203125" style="94" customWidth="1"/>
    <col min="9486" max="9486" width="5.88671875" style="94" customWidth="1"/>
    <col min="9487" max="9487" width="4.33203125" style="94" customWidth="1"/>
    <col min="9488" max="9488" width="5.88671875" style="94" customWidth="1"/>
    <col min="9489" max="9489" width="4.33203125" style="94" customWidth="1"/>
    <col min="9490" max="9490" width="5.88671875" style="94" customWidth="1"/>
    <col min="9491" max="9491" width="4.33203125" style="94" customWidth="1"/>
    <col min="9492" max="9492" width="5.88671875" style="94" customWidth="1"/>
    <col min="9493" max="9493" width="4.33203125" style="94" customWidth="1"/>
    <col min="9494" max="9494" width="5.88671875" style="94" customWidth="1"/>
    <col min="9495" max="9495" width="4.33203125" style="94" customWidth="1"/>
    <col min="9496" max="9496" width="5.88671875" style="94" customWidth="1"/>
    <col min="9497" max="9497" width="4.33203125" style="94" customWidth="1"/>
    <col min="9498" max="9498" width="5.88671875" style="94" customWidth="1"/>
    <col min="9499" max="9499" width="4.33203125" style="94" customWidth="1"/>
    <col min="9500" max="9500" width="5.88671875" style="94" customWidth="1"/>
    <col min="9501" max="9501" width="4.33203125" style="94" customWidth="1"/>
    <col min="9502" max="9502" width="5.88671875" style="94" customWidth="1"/>
    <col min="9503" max="9503" width="4.33203125" style="94" customWidth="1"/>
    <col min="9504" max="9504" width="5.88671875" style="94" customWidth="1"/>
    <col min="9505" max="9505" width="4.44140625" style="94" customWidth="1"/>
    <col min="9506" max="9506" width="9.109375" style="94" customWidth="1"/>
    <col min="9507" max="9731" width="9" style="94"/>
    <col min="9732" max="9732" width="22.6640625" style="94" customWidth="1"/>
    <col min="9733" max="9736" width="4.33203125" style="94" customWidth="1"/>
    <col min="9737" max="9737" width="4.109375" style="94" customWidth="1"/>
    <col min="9738" max="9738" width="5.88671875" style="94" customWidth="1"/>
    <col min="9739" max="9739" width="4.33203125" style="94" customWidth="1"/>
    <col min="9740" max="9740" width="5.88671875" style="94" customWidth="1"/>
    <col min="9741" max="9741" width="4.33203125" style="94" customWidth="1"/>
    <col min="9742" max="9742" width="5.88671875" style="94" customWidth="1"/>
    <col min="9743" max="9743" width="4.33203125" style="94" customWidth="1"/>
    <col min="9744" max="9744" width="5.88671875" style="94" customWidth="1"/>
    <col min="9745" max="9745" width="4.33203125" style="94" customWidth="1"/>
    <col min="9746" max="9746" width="5.88671875" style="94" customWidth="1"/>
    <col min="9747" max="9747" width="4.33203125" style="94" customWidth="1"/>
    <col min="9748" max="9748" width="5.88671875" style="94" customWidth="1"/>
    <col min="9749" max="9749" width="4.33203125" style="94" customWidth="1"/>
    <col min="9750" max="9750" width="5.88671875" style="94" customWidth="1"/>
    <col min="9751" max="9751" width="4.33203125" style="94" customWidth="1"/>
    <col min="9752" max="9752" width="5.88671875" style="94" customWidth="1"/>
    <col min="9753" max="9753" width="4.33203125" style="94" customWidth="1"/>
    <col min="9754" max="9754" width="5.88671875" style="94" customWidth="1"/>
    <col min="9755" max="9755" width="4.33203125" style="94" customWidth="1"/>
    <col min="9756" max="9756" width="5.88671875" style="94" customWidth="1"/>
    <col min="9757" max="9757" width="4.33203125" style="94" customWidth="1"/>
    <col min="9758" max="9758" width="5.88671875" style="94" customWidth="1"/>
    <col min="9759" max="9759" width="4.33203125" style="94" customWidth="1"/>
    <col min="9760" max="9760" width="5.88671875" style="94" customWidth="1"/>
    <col min="9761" max="9761" width="4.44140625" style="94" customWidth="1"/>
    <col min="9762" max="9762" width="9.109375" style="94" customWidth="1"/>
    <col min="9763" max="9987" width="9" style="94"/>
    <col min="9988" max="9988" width="22.6640625" style="94" customWidth="1"/>
    <col min="9989" max="9992" width="4.33203125" style="94" customWidth="1"/>
    <col min="9993" max="9993" width="4.109375" style="94" customWidth="1"/>
    <col min="9994" max="9994" width="5.88671875" style="94" customWidth="1"/>
    <col min="9995" max="9995" width="4.33203125" style="94" customWidth="1"/>
    <col min="9996" max="9996" width="5.88671875" style="94" customWidth="1"/>
    <col min="9997" max="9997" width="4.33203125" style="94" customWidth="1"/>
    <col min="9998" max="9998" width="5.88671875" style="94" customWidth="1"/>
    <col min="9999" max="9999" width="4.33203125" style="94" customWidth="1"/>
    <col min="10000" max="10000" width="5.88671875" style="94" customWidth="1"/>
    <col min="10001" max="10001" width="4.33203125" style="94" customWidth="1"/>
    <col min="10002" max="10002" width="5.88671875" style="94" customWidth="1"/>
    <col min="10003" max="10003" width="4.33203125" style="94" customWidth="1"/>
    <col min="10004" max="10004" width="5.88671875" style="94" customWidth="1"/>
    <col min="10005" max="10005" width="4.33203125" style="94" customWidth="1"/>
    <col min="10006" max="10006" width="5.88671875" style="94" customWidth="1"/>
    <col min="10007" max="10007" width="4.33203125" style="94" customWidth="1"/>
    <col min="10008" max="10008" width="5.88671875" style="94" customWidth="1"/>
    <col min="10009" max="10009" width="4.33203125" style="94" customWidth="1"/>
    <col min="10010" max="10010" width="5.88671875" style="94" customWidth="1"/>
    <col min="10011" max="10011" width="4.33203125" style="94" customWidth="1"/>
    <col min="10012" max="10012" width="5.88671875" style="94" customWidth="1"/>
    <col min="10013" max="10013" width="4.33203125" style="94" customWidth="1"/>
    <col min="10014" max="10014" width="5.88671875" style="94" customWidth="1"/>
    <col min="10015" max="10015" width="4.33203125" style="94" customWidth="1"/>
    <col min="10016" max="10016" width="5.88671875" style="94" customWidth="1"/>
    <col min="10017" max="10017" width="4.44140625" style="94" customWidth="1"/>
    <col min="10018" max="10018" width="9.109375" style="94" customWidth="1"/>
    <col min="10019" max="10243" width="9" style="94"/>
    <col min="10244" max="10244" width="22.6640625" style="94" customWidth="1"/>
    <col min="10245" max="10248" width="4.33203125" style="94" customWidth="1"/>
    <col min="10249" max="10249" width="4.109375" style="94" customWidth="1"/>
    <col min="10250" max="10250" width="5.88671875" style="94" customWidth="1"/>
    <col min="10251" max="10251" width="4.33203125" style="94" customWidth="1"/>
    <col min="10252" max="10252" width="5.88671875" style="94" customWidth="1"/>
    <col min="10253" max="10253" width="4.33203125" style="94" customWidth="1"/>
    <col min="10254" max="10254" width="5.88671875" style="94" customWidth="1"/>
    <col min="10255" max="10255" width="4.33203125" style="94" customWidth="1"/>
    <col min="10256" max="10256" width="5.88671875" style="94" customWidth="1"/>
    <col min="10257" max="10257" width="4.33203125" style="94" customWidth="1"/>
    <col min="10258" max="10258" width="5.88671875" style="94" customWidth="1"/>
    <col min="10259" max="10259" width="4.33203125" style="94" customWidth="1"/>
    <col min="10260" max="10260" width="5.88671875" style="94" customWidth="1"/>
    <col min="10261" max="10261" width="4.33203125" style="94" customWidth="1"/>
    <col min="10262" max="10262" width="5.88671875" style="94" customWidth="1"/>
    <col min="10263" max="10263" width="4.33203125" style="94" customWidth="1"/>
    <col min="10264" max="10264" width="5.88671875" style="94" customWidth="1"/>
    <col min="10265" max="10265" width="4.33203125" style="94" customWidth="1"/>
    <col min="10266" max="10266" width="5.88671875" style="94" customWidth="1"/>
    <col min="10267" max="10267" width="4.33203125" style="94" customWidth="1"/>
    <col min="10268" max="10268" width="5.88671875" style="94" customWidth="1"/>
    <col min="10269" max="10269" width="4.33203125" style="94" customWidth="1"/>
    <col min="10270" max="10270" width="5.88671875" style="94" customWidth="1"/>
    <col min="10271" max="10271" width="4.33203125" style="94" customWidth="1"/>
    <col min="10272" max="10272" width="5.88671875" style="94" customWidth="1"/>
    <col min="10273" max="10273" width="4.44140625" style="94" customWidth="1"/>
    <col min="10274" max="10274" width="9.109375" style="94" customWidth="1"/>
    <col min="10275" max="10499" width="9" style="94"/>
    <col min="10500" max="10500" width="22.6640625" style="94" customWidth="1"/>
    <col min="10501" max="10504" width="4.33203125" style="94" customWidth="1"/>
    <col min="10505" max="10505" width="4.109375" style="94" customWidth="1"/>
    <col min="10506" max="10506" width="5.88671875" style="94" customWidth="1"/>
    <col min="10507" max="10507" width="4.33203125" style="94" customWidth="1"/>
    <col min="10508" max="10508" width="5.88671875" style="94" customWidth="1"/>
    <col min="10509" max="10509" width="4.33203125" style="94" customWidth="1"/>
    <col min="10510" max="10510" width="5.88671875" style="94" customWidth="1"/>
    <col min="10511" max="10511" width="4.33203125" style="94" customWidth="1"/>
    <col min="10512" max="10512" width="5.88671875" style="94" customWidth="1"/>
    <col min="10513" max="10513" width="4.33203125" style="94" customWidth="1"/>
    <col min="10514" max="10514" width="5.88671875" style="94" customWidth="1"/>
    <col min="10515" max="10515" width="4.33203125" style="94" customWidth="1"/>
    <col min="10516" max="10516" width="5.88671875" style="94" customWidth="1"/>
    <col min="10517" max="10517" width="4.33203125" style="94" customWidth="1"/>
    <col min="10518" max="10518" width="5.88671875" style="94" customWidth="1"/>
    <col min="10519" max="10519" width="4.33203125" style="94" customWidth="1"/>
    <col min="10520" max="10520" width="5.88671875" style="94" customWidth="1"/>
    <col min="10521" max="10521" width="4.33203125" style="94" customWidth="1"/>
    <col min="10522" max="10522" width="5.88671875" style="94" customWidth="1"/>
    <col min="10523" max="10523" width="4.33203125" style="94" customWidth="1"/>
    <col min="10524" max="10524" width="5.88671875" style="94" customWidth="1"/>
    <col min="10525" max="10525" width="4.33203125" style="94" customWidth="1"/>
    <col min="10526" max="10526" width="5.88671875" style="94" customWidth="1"/>
    <col min="10527" max="10527" width="4.33203125" style="94" customWidth="1"/>
    <col min="10528" max="10528" width="5.88671875" style="94" customWidth="1"/>
    <col min="10529" max="10529" width="4.44140625" style="94" customWidth="1"/>
    <col min="10530" max="10530" width="9.109375" style="94" customWidth="1"/>
    <col min="10531" max="10755" width="9" style="94"/>
    <col min="10756" max="10756" width="22.6640625" style="94" customWidth="1"/>
    <col min="10757" max="10760" width="4.33203125" style="94" customWidth="1"/>
    <col min="10761" max="10761" width="4.109375" style="94" customWidth="1"/>
    <col min="10762" max="10762" width="5.88671875" style="94" customWidth="1"/>
    <col min="10763" max="10763" width="4.33203125" style="94" customWidth="1"/>
    <col min="10764" max="10764" width="5.88671875" style="94" customWidth="1"/>
    <col min="10765" max="10765" width="4.33203125" style="94" customWidth="1"/>
    <col min="10766" max="10766" width="5.88671875" style="94" customWidth="1"/>
    <col min="10767" max="10767" width="4.33203125" style="94" customWidth="1"/>
    <col min="10768" max="10768" width="5.88671875" style="94" customWidth="1"/>
    <col min="10769" max="10769" width="4.33203125" style="94" customWidth="1"/>
    <col min="10770" max="10770" width="5.88671875" style="94" customWidth="1"/>
    <col min="10771" max="10771" width="4.33203125" style="94" customWidth="1"/>
    <col min="10772" max="10772" width="5.88671875" style="94" customWidth="1"/>
    <col min="10773" max="10773" width="4.33203125" style="94" customWidth="1"/>
    <col min="10774" max="10774" width="5.88671875" style="94" customWidth="1"/>
    <col min="10775" max="10775" width="4.33203125" style="94" customWidth="1"/>
    <col min="10776" max="10776" width="5.88671875" style="94" customWidth="1"/>
    <col min="10777" max="10777" width="4.33203125" style="94" customWidth="1"/>
    <col min="10778" max="10778" width="5.88671875" style="94" customWidth="1"/>
    <col min="10779" max="10779" width="4.33203125" style="94" customWidth="1"/>
    <col min="10780" max="10780" width="5.88671875" style="94" customWidth="1"/>
    <col min="10781" max="10781" width="4.33203125" style="94" customWidth="1"/>
    <col min="10782" max="10782" width="5.88671875" style="94" customWidth="1"/>
    <col min="10783" max="10783" width="4.33203125" style="94" customWidth="1"/>
    <col min="10784" max="10784" width="5.88671875" style="94" customWidth="1"/>
    <col min="10785" max="10785" width="4.44140625" style="94" customWidth="1"/>
    <col min="10786" max="10786" width="9.109375" style="94" customWidth="1"/>
    <col min="10787" max="11011" width="9" style="94"/>
    <col min="11012" max="11012" width="22.6640625" style="94" customWidth="1"/>
    <col min="11013" max="11016" width="4.33203125" style="94" customWidth="1"/>
    <col min="11017" max="11017" width="4.109375" style="94" customWidth="1"/>
    <col min="11018" max="11018" width="5.88671875" style="94" customWidth="1"/>
    <col min="11019" max="11019" width="4.33203125" style="94" customWidth="1"/>
    <col min="11020" max="11020" width="5.88671875" style="94" customWidth="1"/>
    <col min="11021" max="11021" width="4.33203125" style="94" customWidth="1"/>
    <col min="11022" max="11022" width="5.88671875" style="94" customWidth="1"/>
    <col min="11023" max="11023" width="4.33203125" style="94" customWidth="1"/>
    <col min="11024" max="11024" width="5.88671875" style="94" customWidth="1"/>
    <col min="11025" max="11025" width="4.33203125" style="94" customWidth="1"/>
    <col min="11026" max="11026" width="5.88671875" style="94" customWidth="1"/>
    <col min="11027" max="11027" width="4.33203125" style="94" customWidth="1"/>
    <col min="11028" max="11028" width="5.88671875" style="94" customWidth="1"/>
    <col min="11029" max="11029" width="4.33203125" style="94" customWidth="1"/>
    <col min="11030" max="11030" width="5.88671875" style="94" customWidth="1"/>
    <col min="11031" max="11031" width="4.33203125" style="94" customWidth="1"/>
    <col min="11032" max="11032" width="5.88671875" style="94" customWidth="1"/>
    <col min="11033" max="11033" width="4.33203125" style="94" customWidth="1"/>
    <col min="11034" max="11034" width="5.88671875" style="94" customWidth="1"/>
    <col min="11035" max="11035" width="4.33203125" style="94" customWidth="1"/>
    <col min="11036" max="11036" width="5.88671875" style="94" customWidth="1"/>
    <col min="11037" max="11037" width="4.33203125" style="94" customWidth="1"/>
    <col min="11038" max="11038" width="5.88671875" style="94" customWidth="1"/>
    <col min="11039" max="11039" width="4.33203125" style="94" customWidth="1"/>
    <col min="11040" max="11040" width="5.88671875" style="94" customWidth="1"/>
    <col min="11041" max="11041" width="4.44140625" style="94" customWidth="1"/>
    <col min="11042" max="11042" width="9.109375" style="94" customWidth="1"/>
    <col min="11043" max="11267" width="9" style="94"/>
    <col min="11268" max="11268" width="22.6640625" style="94" customWidth="1"/>
    <col min="11269" max="11272" width="4.33203125" style="94" customWidth="1"/>
    <col min="11273" max="11273" width="4.109375" style="94" customWidth="1"/>
    <col min="11274" max="11274" width="5.88671875" style="94" customWidth="1"/>
    <col min="11275" max="11275" width="4.33203125" style="94" customWidth="1"/>
    <col min="11276" max="11276" width="5.88671875" style="94" customWidth="1"/>
    <col min="11277" max="11277" width="4.33203125" style="94" customWidth="1"/>
    <col min="11278" max="11278" width="5.88671875" style="94" customWidth="1"/>
    <col min="11279" max="11279" width="4.33203125" style="94" customWidth="1"/>
    <col min="11280" max="11280" width="5.88671875" style="94" customWidth="1"/>
    <col min="11281" max="11281" width="4.33203125" style="94" customWidth="1"/>
    <col min="11282" max="11282" width="5.88671875" style="94" customWidth="1"/>
    <col min="11283" max="11283" width="4.33203125" style="94" customWidth="1"/>
    <col min="11284" max="11284" width="5.88671875" style="94" customWidth="1"/>
    <col min="11285" max="11285" width="4.33203125" style="94" customWidth="1"/>
    <col min="11286" max="11286" width="5.88671875" style="94" customWidth="1"/>
    <col min="11287" max="11287" width="4.33203125" style="94" customWidth="1"/>
    <col min="11288" max="11288" width="5.88671875" style="94" customWidth="1"/>
    <col min="11289" max="11289" width="4.33203125" style="94" customWidth="1"/>
    <col min="11290" max="11290" width="5.88671875" style="94" customWidth="1"/>
    <col min="11291" max="11291" width="4.33203125" style="94" customWidth="1"/>
    <col min="11292" max="11292" width="5.88671875" style="94" customWidth="1"/>
    <col min="11293" max="11293" width="4.33203125" style="94" customWidth="1"/>
    <col min="11294" max="11294" width="5.88671875" style="94" customWidth="1"/>
    <col min="11295" max="11295" width="4.33203125" style="94" customWidth="1"/>
    <col min="11296" max="11296" width="5.88671875" style="94" customWidth="1"/>
    <col min="11297" max="11297" width="4.44140625" style="94" customWidth="1"/>
    <col min="11298" max="11298" width="9.109375" style="94" customWidth="1"/>
    <col min="11299" max="11523" width="9" style="94"/>
    <col min="11524" max="11524" width="22.6640625" style="94" customWidth="1"/>
    <col min="11525" max="11528" width="4.33203125" style="94" customWidth="1"/>
    <col min="11529" max="11529" width="4.109375" style="94" customWidth="1"/>
    <col min="11530" max="11530" width="5.88671875" style="94" customWidth="1"/>
    <col min="11531" max="11531" width="4.33203125" style="94" customWidth="1"/>
    <col min="11532" max="11532" width="5.88671875" style="94" customWidth="1"/>
    <col min="11533" max="11533" width="4.33203125" style="94" customWidth="1"/>
    <col min="11534" max="11534" width="5.88671875" style="94" customWidth="1"/>
    <col min="11535" max="11535" width="4.33203125" style="94" customWidth="1"/>
    <col min="11536" max="11536" width="5.88671875" style="94" customWidth="1"/>
    <col min="11537" max="11537" width="4.33203125" style="94" customWidth="1"/>
    <col min="11538" max="11538" width="5.88671875" style="94" customWidth="1"/>
    <col min="11539" max="11539" width="4.33203125" style="94" customWidth="1"/>
    <col min="11540" max="11540" width="5.88671875" style="94" customWidth="1"/>
    <col min="11541" max="11541" width="4.33203125" style="94" customWidth="1"/>
    <col min="11542" max="11542" width="5.88671875" style="94" customWidth="1"/>
    <col min="11543" max="11543" width="4.33203125" style="94" customWidth="1"/>
    <col min="11544" max="11544" width="5.88671875" style="94" customWidth="1"/>
    <col min="11545" max="11545" width="4.33203125" style="94" customWidth="1"/>
    <col min="11546" max="11546" width="5.88671875" style="94" customWidth="1"/>
    <col min="11547" max="11547" width="4.33203125" style="94" customWidth="1"/>
    <col min="11548" max="11548" width="5.88671875" style="94" customWidth="1"/>
    <col min="11549" max="11549" width="4.33203125" style="94" customWidth="1"/>
    <col min="11550" max="11550" width="5.88671875" style="94" customWidth="1"/>
    <col min="11551" max="11551" width="4.33203125" style="94" customWidth="1"/>
    <col min="11552" max="11552" width="5.88671875" style="94" customWidth="1"/>
    <col min="11553" max="11553" width="4.44140625" style="94" customWidth="1"/>
    <col min="11554" max="11554" width="9.109375" style="94" customWidth="1"/>
    <col min="11555" max="11779" width="9" style="94"/>
    <col min="11780" max="11780" width="22.6640625" style="94" customWidth="1"/>
    <col min="11781" max="11784" width="4.33203125" style="94" customWidth="1"/>
    <col min="11785" max="11785" width="4.109375" style="94" customWidth="1"/>
    <col min="11786" max="11786" width="5.88671875" style="94" customWidth="1"/>
    <col min="11787" max="11787" width="4.33203125" style="94" customWidth="1"/>
    <col min="11788" max="11788" width="5.88671875" style="94" customWidth="1"/>
    <col min="11789" max="11789" width="4.33203125" style="94" customWidth="1"/>
    <col min="11790" max="11790" width="5.88671875" style="94" customWidth="1"/>
    <col min="11791" max="11791" width="4.33203125" style="94" customWidth="1"/>
    <col min="11792" max="11792" width="5.88671875" style="94" customWidth="1"/>
    <col min="11793" max="11793" width="4.33203125" style="94" customWidth="1"/>
    <col min="11794" max="11794" width="5.88671875" style="94" customWidth="1"/>
    <col min="11795" max="11795" width="4.33203125" style="94" customWidth="1"/>
    <col min="11796" max="11796" width="5.88671875" style="94" customWidth="1"/>
    <col min="11797" max="11797" width="4.33203125" style="94" customWidth="1"/>
    <col min="11798" max="11798" width="5.88671875" style="94" customWidth="1"/>
    <col min="11799" max="11799" width="4.33203125" style="94" customWidth="1"/>
    <col min="11800" max="11800" width="5.88671875" style="94" customWidth="1"/>
    <col min="11801" max="11801" width="4.33203125" style="94" customWidth="1"/>
    <col min="11802" max="11802" width="5.88671875" style="94" customWidth="1"/>
    <col min="11803" max="11803" width="4.33203125" style="94" customWidth="1"/>
    <col min="11804" max="11804" width="5.88671875" style="94" customWidth="1"/>
    <col min="11805" max="11805" width="4.33203125" style="94" customWidth="1"/>
    <col min="11806" max="11806" width="5.88671875" style="94" customWidth="1"/>
    <col min="11807" max="11807" width="4.33203125" style="94" customWidth="1"/>
    <col min="11808" max="11808" width="5.88671875" style="94" customWidth="1"/>
    <col min="11809" max="11809" width="4.44140625" style="94" customWidth="1"/>
    <col min="11810" max="11810" width="9.109375" style="94" customWidth="1"/>
    <col min="11811" max="12035" width="9" style="94"/>
    <col min="12036" max="12036" width="22.6640625" style="94" customWidth="1"/>
    <col min="12037" max="12040" width="4.33203125" style="94" customWidth="1"/>
    <col min="12041" max="12041" width="4.109375" style="94" customWidth="1"/>
    <col min="12042" max="12042" width="5.88671875" style="94" customWidth="1"/>
    <col min="12043" max="12043" width="4.33203125" style="94" customWidth="1"/>
    <col min="12044" max="12044" width="5.88671875" style="94" customWidth="1"/>
    <col min="12045" max="12045" width="4.33203125" style="94" customWidth="1"/>
    <col min="12046" max="12046" width="5.88671875" style="94" customWidth="1"/>
    <col min="12047" max="12047" width="4.33203125" style="94" customWidth="1"/>
    <col min="12048" max="12048" width="5.88671875" style="94" customWidth="1"/>
    <col min="12049" max="12049" width="4.33203125" style="94" customWidth="1"/>
    <col min="12050" max="12050" width="5.88671875" style="94" customWidth="1"/>
    <col min="12051" max="12051" width="4.33203125" style="94" customWidth="1"/>
    <col min="12052" max="12052" width="5.88671875" style="94" customWidth="1"/>
    <col min="12053" max="12053" width="4.33203125" style="94" customWidth="1"/>
    <col min="12054" max="12054" width="5.88671875" style="94" customWidth="1"/>
    <col min="12055" max="12055" width="4.33203125" style="94" customWidth="1"/>
    <col min="12056" max="12056" width="5.88671875" style="94" customWidth="1"/>
    <col min="12057" max="12057" width="4.33203125" style="94" customWidth="1"/>
    <col min="12058" max="12058" width="5.88671875" style="94" customWidth="1"/>
    <col min="12059" max="12059" width="4.33203125" style="94" customWidth="1"/>
    <col min="12060" max="12060" width="5.88671875" style="94" customWidth="1"/>
    <col min="12061" max="12061" width="4.33203125" style="94" customWidth="1"/>
    <col min="12062" max="12062" width="5.88671875" style="94" customWidth="1"/>
    <col min="12063" max="12063" width="4.33203125" style="94" customWidth="1"/>
    <col min="12064" max="12064" width="5.88671875" style="94" customWidth="1"/>
    <col min="12065" max="12065" width="4.44140625" style="94" customWidth="1"/>
    <col min="12066" max="12066" width="9.109375" style="94" customWidth="1"/>
    <col min="12067" max="12291" width="9" style="94"/>
    <col min="12292" max="12292" width="22.6640625" style="94" customWidth="1"/>
    <col min="12293" max="12296" width="4.33203125" style="94" customWidth="1"/>
    <col min="12297" max="12297" width="4.109375" style="94" customWidth="1"/>
    <col min="12298" max="12298" width="5.88671875" style="94" customWidth="1"/>
    <col min="12299" max="12299" width="4.33203125" style="94" customWidth="1"/>
    <col min="12300" max="12300" width="5.88671875" style="94" customWidth="1"/>
    <col min="12301" max="12301" width="4.33203125" style="94" customWidth="1"/>
    <col min="12302" max="12302" width="5.88671875" style="94" customWidth="1"/>
    <col min="12303" max="12303" width="4.33203125" style="94" customWidth="1"/>
    <col min="12304" max="12304" width="5.88671875" style="94" customWidth="1"/>
    <col min="12305" max="12305" width="4.33203125" style="94" customWidth="1"/>
    <col min="12306" max="12306" width="5.88671875" style="94" customWidth="1"/>
    <col min="12307" max="12307" width="4.33203125" style="94" customWidth="1"/>
    <col min="12308" max="12308" width="5.88671875" style="94" customWidth="1"/>
    <col min="12309" max="12309" width="4.33203125" style="94" customWidth="1"/>
    <col min="12310" max="12310" width="5.88671875" style="94" customWidth="1"/>
    <col min="12311" max="12311" width="4.33203125" style="94" customWidth="1"/>
    <col min="12312" max="12312" width="5.88671875" style="94" customWidth="1"/>
    <col min="12313" max="12313" width="4.33203125" style="94" customWidth="1"/>
    <col min="12314" max="12314" width="5.88671875" style="94" customWidth="1"/>
    <col min="12315" max="12315" width="4.33203125" style="94" customWidth="1"/>
    <col min="12316" max="12316" width="5.88671875" style="94" customWidth="1"/>
    <col min="12317" max="12317" width="4.33203125" style="94" customWidth="1"/>
    <col min="12318" max="12318" width="5.88671875" style="94" customWidth="1"/>
    <col min="12319" max="12319" width="4.33203125" style="94" customWidth="1"/>
    <col min="12320" max="12320" width="5.88671875" style="94" customWidth="1"/>
    <col min="12321" max="12321" width="4.44140625" style="94" customWidth="1"/>
    <col min="12322" max="12322" width="9.109375" style="94" customWidth="1"/>
    <col min="12323" max="12547" width="9" style="94"/>
    <col min="12548" max="12548" width="22.6640625" style="94" customWidth="1"/>
    <col min="12549" max="12552" width="4.33203125" style="94" customWidth="1"/>
    <col min="12553" max="12553" width="4.109375" style="94" customWidth="1"/>
    <col min="12554" max="12554" width="5.88671875" style="94" customWidth="1"/>
    <col min="12555" max="12555" width="4.33203125" style="94" customWidth="1"/>
    <col min="12556" max="12556" width="5.88671875" style="94" customWidth="1"/>
    <col min="12557" max="12557" width="4.33203125" style="94" customWidth="1"/>
    <col min="12558" max="12558" width="5.88671875" style="94" customWidth="1"/>
    <col min="12559" max="12559" width="4.33203125" style="94" customWidth="1"/>
    <col min="12560" max="12560" width="5.88671875" style="94" customWidth="1"/>
    <col min="12561" max="12561" width="4.33203125" style="94" customWidth="1"/>
    <col min="12562" max="12562" width="5.88671875" style="94" customWidth="1"/>
    <col min="12563" max="12563" width="4.33203125" style="94" customWidth="1"/>
    <col min="12564" max="12564" width="5.88671875" style="94" customWidth="1"/>
    <col min="12565" max="12565" width="4.33203125" style="94" customWidth="1"/>
    <col min="12566" max="12566" width="5.88671875" style="94" customWidth="1"/>
    <col min="12567" max="12567" width="4.33203125" style="94" customWidth="1"/>
    <col min="12568" max="12568" width="5.88671875" style="94" customWidth="1"/>
    <col min="12569" max="12569" width="4.33203125" style="94" customWidth="1"/>
    <col min="12570" max="12570" width="5.88671875" style="94" customWidth="1"/>
    <col min="12571" max="12571" width="4.33203125" style="94" customWidth="1"/>
    <col min="12572" max="12572" width="5.88671875" style="94" customWidth="1"/>
    <col min="12573" max="12573" width="4.33203125" style="94" customWidth="1"/>
    <col min="12574" max="12574" width="5.88671875" style="94" customWidth="1"/>
    <col min="12575" max="12575" width="4.33203125" style="94" customWidth="1"/>
    <col min="12576" max="12576" width="5.88671875" style="94" customWidth="1"/>
    <col min="12577" max="12577" width="4.44140625" style="94" customWidth="1"/>
    <col min="12578" max="12578" width="9.109375" style="94" customWidth="1"/>
    <col min="12579" max="12803" width="9" style="94"/>
    <col min="12804" max="12804" width="22.6640625" style="94" customWidth="1"/>
    <col min="12805" max="12808" width="4.33203125" style="94" customWidth="1"/>
    <col min="12809" max="12809" width="4.109375" style="94" customWidth="1"/>
    <col min="12810" max="12810" width="5.88671875" style="94" customWidth="1"/>
    <col min="12811" max="12811" width="4.33203125" style="94" customWidth="1"/>
    <col min="12812" max="12812" width="5.88671875" style="94" customWidth="1"/>
    <col min="12813" max="12813" width="4.33203125" style="94" customWidth="1"/>
    <col min="12814" max="12814" width="5.88671875" style="94" customWidth="1"/>
    <col min="12815" max="12815" width="4.33203125" style="94" customWidth="1"/>
    <col min="12816" max="12816" width="5.88671875" style="94" customWidth="1"/>
    <col min="12817" max="12817" width="4.33203125" style="94" customWidth="1"/>
    <col min="12818" max="12818" width="5.88671875" style="94" customWidth="1"/>
    <col min="12819" max="12819" width="4.33203125" style="94" customWidth="1"/>
    <col min="12820" max="12820" width="5.88671875" style="94" customWidth="1"/>
    <col min="12821" max="12821" width="4.33203125" style="94" customWidth="1"/>
    <col min="12822" max="12822" width="5.88671875" style="94" customWidth="1"/>
    <col min="12823" max="12823" width="4.33203125" style="94" customWidth="1"/>
    <col min="12824" max="12824" width="5.88671875" style="94" customWidth="1"/>
    <col min="12825" max="12825" width="4.33203125" style="94" customWidth="1"/>
    <col min="12826" max="12826" width="5.88671875" style="94" customWidth="1"/>
    <col min="12827" max="12827" width="4.33203125" style="94" customWidth="1"/>
    <col min="12828" max="12828" width="5.88671875" style="94" customWidth="1"/>
    <col min="12829" max="12829" width="4.33203125" style="94" customWidth="1"/>
    <col min="12830" max="12830" width="5.88671875" style="94" customWidth="1"/>
    <col min="12831" max="12831" width="4.33203125" style="94" customWidth="1"/>
    <col min="12832" max="12832" width="5.88671875" style="94" customWidth="1"/>
    <col min="12833" max="12833" width="4.44140625" style="94" customWidth="1"/>
    <col min="12834" max="12834" width="9.109375" style="94" customWidth="1"/>
    <col min="12835" max="13059" width="9" style="94"/>
    <col min="13060" max="13060" width="22.6640625" style="94" customWidth="1"/>
    <col min="13061" max="13064" width="4.33203125" style="94" customWidth="1"/>
    <col min="13065" max="13065" width="4.109375" style="94" customWidth="1"/>
    <col min="13066" max="13066" width="5.88671875" style="94" customWidth="1"/>
    <col min="13067" max="13067" width="4.33203125" style="94" customWidth="1"/>
    <col min="13068" max="13068" width="5.88671875" style="94" customWidth="1"/>
    <col min="13069" max="13069" width="4.33203125" style="94" customWidth="1"/>
    <col min="13070" max="13070" width="5.88671875" style="94" customWidth="1"/>
    <col min="13071" max="13071" width="4.33203125" style="94" customWidth="1"/>
    <col min="13072" max="13072" width="5.88671875" style="94" customWidth="1"/>
    <col min="13073" max="13073" width="4.33203125" style="94" customWidth="1"/>
    <col min="13074" max="13074" width="5.88671875" style="94" customWidth="1"/>
    <col min="13075" max="13075" width="4.33203125" style="94" customWidth="1"/>
    <col min="13076" max="13076" width="5.88671875" style="94" customWidth="1"/>
    <col min="13077" max="13077" width="4.33203125" style="94" customWidth="1"/>
    <col min="13078" max="13078" width="5.88671875" style="94" customWidth="1"/>
    <col min="13079" max="13079" width="4.33203125" style="94" customWidth="1"/>
    <col min="13080" max="13080" width="5.88671875" style="94" customWidth="1"/>
    <col min="13081" max="13081" width="4.33203125" style="94" customWidth="1"/>
    <col min="13082" max="13082" width="5.88671875" style="94" customWidth="1"/>
    <col min="13083" max="13083" width="4.33203125" style="94" customWidth="1"/>
    <col min="13084" max="13084" width="5.88671875" style="94" customWidth="1"/>
    <col min="13085" max="13085" width="4.33203125" style="94" customWidth="1"/>
    <col min="13086" max="13086" width="5.88671875" style="94" customWidth="1"/>
    <col min="13087" max="13087" width="4.33203125" style="94" customWidth="1"/>
    <col min="13088" max="13088" width="5.88671875" style="94" customWidth="1"/>
    <col min="13089" max="13089" width="4.44140625" style="94" customWidth="1"/>
    <col min="13090" max="13090" width="9.109375" style="94" customWidth="1"/>
    <col min="13091" max="13315" width="9" style="94"/>
    <col min="13316" max="13316" width="22.6640625" style="94" customWidth="1"/>
    <col min="13317" max="13320" width="4.33203125" style="94" customWidth="1"/>
    <col min="13321" max="13321" width="4.109375" style="94" customWidth="1"/>
    <col min="13322" max="13322" width="5.88671875" style="94" customWidth="1"/>
    <col min="13323" max="13323" width="4.33203125" style="94" customWidth="1"/>
    <col min="13324" max="13324" width="5.88671875" style="94" customWidth="1"/>
    <col min="13325" max="13325" width="4.33203125" style="94" customWidth="1"/>
    <col min="13326" max="13326" width="5.88671875" style="94" customWidth="1"/>
    <col min="13327" max="13327" width="4.33203125" style="94" customWidth="1"/>
    <col min="13328" max="13328" width="5.88671875" style="94" customWidth="1"/>
    <col min="13329" max="13329" width="4.33203125" style="94" customWidth="1"/>
    <col min="13330" max="13330" width="5.88671875" style="94" customWidth="1"/>
    <col min="13331" max="13331" width="4.33203125" style="94" customWidth="1"/>
    <col min="13332" max="13332" width="5.88671875" style="94" customWidth="1"/>
    <col min="13333" max="13333" width="4.33203125" style="94" customWidth="1"/>
    <col min="13334" max="13334" width="5.88671875" style="94" customWidth="1"/>
    <col min="13335" max="13335" width="4.33203125" style="94" customWidth="1"/>
    <col min="13336" max="13336" width="5.88671875" style="94" customWidth="1"/>
    <col min="13337" max="13337" width="4.33203125" style="94" customWidth="1"/>
    <col min="13338" max="13338" width="5.88671875" style="94" customWidth="1"/>
    <col min="13339" max="13339" width="4.33203125" style="94" customWidth="1"/>
    <col min="13340" max="13340" width="5.88671875" style="94" customWidth="1"/>
    <col min="13341" max="13341" width="4.33203125" style="94" customWidth="1"/>
    <col min="13342" max="13342" width="5.88671875" style="94" customWidth="1"/>
    <col min="13343" max="13343" width="4.33203125" style="94" customWidth="1"/>
    <col min="13344" max="13344" width="5.88671875" style="94" customWidth="1"/>
    <col min="13345" max="13345" width="4.44140625" style="94" customWidth="1"/>
    <col min="13346" max="13346" width="9.109375" style="94" customWidth="1"/>
    <col min="13347" max="13571" width="9" style="94"/>
    <col min="13572" max="13572" width="22.6640625" style="94" customWidth="1"/>
    <col min="13573" max="13576" width="4.33203125" style="94" customWidth="1"/>
    <col min="13577" max="13577" width="4.109375" style="94" customWidth="1"/>
    <col min="13578" max="13578" width="5.88671875" style="94" customWidth="1"/>
    <col min="13579" max="13579" width="4.33203125" style="94" customWidth="1"/>
    <col min="13580" max="13580" width="5.88671875" style="94" customWidth="1"/>
    <col min="13581" max="13581" width="4.33203125" style="94" customWidth="1"/>
    <col min="13582" max="13582" width="5.88671875" style="94" customWidth="1"/>
    <col min="13583" max="13583" width="4.33203125" style="94" customWidth="1"/>
    <col min="13584" max="13584" width="5.88671875" style="94" customWidth="1"/>
    <col min="13585" max="13585" width="4.33203125" style="94" customWidth="1"/>
    <col min="13586" max="13586" width="5.88671875" style="94" customWidth="1"/>
    <col min="13587" max="13587" width="4.33203125" style="94" customWidth="1"/>
    <col min="13588" max="13588" width="5.88671875" style="94" customWidth="1"/>
    <col min="13589" max="13589" width="4.33203125" style="94" customWidth="1"/>
    <col min="13590" max="13590" width="5.88671875" style="94" customWidth="1"/>
    <col min="13591" max="13591" width="4.33203125" style="94" customWidth="1"/>
    <col min="13592" max="13592" width="5.88671875" style="94" customWidth="1"/>
    <col min="13593" max="13593" width="4.33203125" style="94" customWidth="1"/>
    <col min="13594" max="13594" width="5.88671875" style="94" customWidth="1"/>
    <col min="13595" max="13595" width="4.33203125" style="94" customWidth="1"/>
    <col min="13596" max="13596" width="5.88671875" style="94" customWidth="1"/>
    <col min="13597" max="13597" width="4.33203125" style="94" customWidth="1"/>
    <col min="13598" max="13598" width="5.88671875" style="94" customWidth="1"/>
    <col min="13599" max="13599" width="4.33203125" style="94" customWidth="1"/>
    <col min="13600" max="13600" width="5.88671875" style="94" customWidth="1"/>
    <col min="13601" max="13601" width="4.44140625" style="94" customWidth="1"/>
    <col min="13602" max="13602" width="9.109375" style="94" customWidth="1"/>
    <col min="13603" max="13827" width="9" style="94"/>
    <col min="13828" max="13828" width="22.6640625" style="94" customWidth="1"/>
    <col min="13829" max="13832" width="4.33203125" style="94" customWidth="1"/>
    <col min="13833" max="13833" width="4.109375" style="94" customWidth="1"/>
    <col min="13834" max="13834" width="5.88671875" style="94" customWidth="1"/>
    <col min="13835" max="13835" width="4.33203125" style="94" customWidth="1"/>
    <col min="13836" max="13836" width="5.88671875" style="94" customWidth="1"/>
    <col min="13837" max="13837" width="4.33203125" style="94" customWidth="1"/>
    <col min="13838" max="13838" width="5.88671875" style="94" customWidth="1"/>
    <col min="13839" max="13839" width="4.33203125" style="94" customWidth="1"/>
    <col min="13840" max="13840" width="5.88671875" style="94" customWidth="1"/>
    <col min="13841" max="13841" width="4.33203125" style="94" customWidth="1"/>
    <col min="13842" max="13842" width="5.88671875" style="94" customWidth="1"/>
    <col min="13843" max="13843" width="4.33203125" style="94" customWidth="1"/>
    <col min="13844" max="13844" width="5.88671875" style="94" customWidth="1"/>
    <col min="13845" max="13845" width="4.33203125" style="94" customWidth="1"/>
    <col min="13846" max="13846" width="5.88671875" style="94" customWidth="1"/>
    <col min="13847" max="13847" width="4.33203125" style="94" customWidth="1"/>
    <col min="13848" max="13848" width="5.88671875" style="94" customWidth="1"/>
    <col min="13849" max="13849" width="4.33203125" style="94" customWidth="1"/>
    <col min="13850" max="13850" width="5.88671875" style="94" customWidth="1"/>
    <col min="13851" max="13851" width="4.33203125" style="94" customWidth="1"/>
    <col min="13852" max="13852" width="5.88671875" style="94" customWidth="1"/>
    <col min="13853" max="13853" width="4.33203125" style="94" customWidth="1"/>
    <col min="13854" max="13854" width="5.88671875" style="94" customWidth="1"/>
    <col min="13855" max="13855" width="4.33203125" style="94" customWidth="1"/>
    <col min="13856" max="13856" width="5.88671875" style="94" customWidth="1"/>
    <col min="13857" max="13857" width="4.44140625" style="94" customWidth="1"/>
    <col min="13858" max="13858" width="9.109375" style="94" customWidth="1"/>
    <col min="13859" max="14083" width="9" style="94"/>
    <col min="14084" max="14084" width="22.6640625" style="94" customWidth="1"/>
    <col min="14085" max="14088" width="4.33203125" style="94" customWidth="1"/>
    <col min="14089" max="14089" width="4.109375" style="94" customWidth="1"/>
    <col min="14090" max="14090" width="5.88671875" style="94" customWidth="1"/>
    <col min="14091" max="14091" width="4.33203125" style="94" customWidth="1"/>
    <col min="14092" max="14092" width="5.88671875" style="94" customWidth="1"/>
    <col min="14093" max="14093" width="4.33203125" style="94" customWidth="1"/>
    <col min="14094" max="14094" width="5.88671875" style="94" customWidth="1"/>
    <col min="14095" max="14095" width="4.33203125" style="94" customWidth="1"/>
    <col min="14096" max="14096" width="5.88671875" style="94" customWidth="1"/>
    <col min="14097" max="14097" width="4.33203125" style="94" customWidth="1"/>
    <col min="14098" max="14098" width="5.88671875" style="94" customWidth="1"/>
    <col min="14099" max="14099" width="4.33203125" style="94" customWidth="1"/>
    <col min="14100" max="14100" width="5.88671875" style="94" customWidth="1"/>
    <col min="14101" max="14101" width="4.33203125" style="94" customWidth="1"/>
    <col min="14102" max="14102" width="5.88671875" style="94" customWidth="1"/>
    <col min="14103" max="14103" width="4.33203125" style="94" customWidth="1"/>
    <col min="14104" max="14104" width="5.88671875" style="94" customWidth="1"/>
    <col min="14105" max="14105" width="4.33203125" style="94" customWidth="1"/>
    <col min="14106" max="14106" width="5.88671875" style="94" customWidth="1"/>
    <col min="14107" max="14107" width="4.33203125" style="94" customWidth="1"/>
    <col min="14108" max="14108" width="5.88671875" style="94" customWidth="1"/>
    <col min="14109" max="14109" width="4.33203125" style="94" customWidth="1"/>
    <col min="14110" max="14110" width="5.88671875" style="94" customWidth="1"/>
    <col min="14111" max="14111" width="4.33203125" style="94" customWidth="1"/>
    <col min="14112" max="14112" width="5.88671875" style="94" customWidth="1"/>
    <col min="14113" max="14113" width="4.44140625" style="94" customWidth="1"/>
    <col min="14114" max="14114" width="9.109375" style="94" customWidth="1"/>
    <col min="14115" max="14339" width="9" style="94"/>
    <col min="14340" max="14340" width="22.6640625" style="94" customWidth="1"/>
    <col min="14341" max="14344" width="4.33203125" style="94" customWidth="1"/>
    <col min="14345" max="14345" width="4.109375" style="94" customWidth="1"/>
    <col min="14346" max="14346" width="5.88671875" style="94" customWidth="1"/>
    <col min="14347" max="14347" width="4.33203125" style="94" customWidth="1"/>
    <col min="14348" max="14348" width="5.88671875" style="94" customWidth="1"/>
    <col min="14349" max="14349" width="4.33203125" style="94" customWidth="1"/>
    <col min="14350" max="14350" width="5.88671875" style="94" customWidth="1"/>
    <col min="14351" max="14351" width="4.33203125" style="94" customWidth="1"/>
    <col min="14352" max="14352" width="5.88671875" style="94" customWidth="1"/>
    <col min="14353" max="14353" width="4.33203125" style="94" customWidth="1"/>
    <col min="14354" max="14354" width="5.88671875" style="94" customWidth="1"/>
    <col min="14355" max="14355" width="4.33203125" style="94" customWidth="1"/>
    <col min="14356" max="14356" width="5.88671875" style="94" customWidth="1"/>
    <col min="14357" max="14357" width="4.33203125" style="94" customWidth="1"/>
    <col min="14358" max="14358" width="5.88671875" style="94" customWidth="1"/>
    <col min="14359" max="14359" width="4.33203125" style="94" customWidth="1"/>
    <col min="14360" max="14360" width="5.88671875" style="94" customWidth="1"/>
    <col min="14361" max="14361" width="4.33203125" style="94" customWidth="1"/>
    <col min="14362" max="14362" width="5.88671875" style="94" customWidth="1"/>
    <col min="14363" max="14363" width="4.33203125" style="94" customWidth="1"/>
    <col min="14364" max="14364" width="5.88671875" style="94" customWidth="1"/>
    <col min="14365" max="14365" width="4.33203125" style="94" customWidth="1"/>
    <col min="14366" max="14366" width="5.88671875" style="94" customWidth="1"/>
    <col min="14367" max="14367" width="4.33203125" style="94" customWidth="1"/>
    <col min="14368" max="14368" width="5.88671875" style="94" customWidth="1"/>
    <col min="14369" max="14369" width="4.44140625" style="94" customWidth="1"/>
    <col min="14370" max="14370" width="9.109375" style="94" customWidth="1"/>
    <col min="14371" max="14595" width="9" style="94"/>
    <col min="14596" max="14596" width="22.6640625" style="94" customWidth="1"/>
    <col min="14597" max="14600" width="4.33203125" style="94" customWidth="1"/>
    <col min="14601" max="14601" width="4.109375" style="94" customWidth="1"/>
    <col min="14602" max="14602" width="5.88671875" style="94" customWidth="1"/>
    <col min="14603" max="14603" width="4.33203125" style="94" customWidth="1"/>
    <col min="14604" max="14604" width="5.88671875" style="94" customWidth="1"/>
    <col min="14605" max="14605" width="4.33203125" style="94" customWidth="1"/>
    <col min="14606" max="14606" width="5.88671875" style="94" customWidth="1"/>
    <col min="14607" max="14607" width="4.33203125" style="94" customWidth="1"/>
    <col min="14608" max="14608" width="5.88671875" style="94" customWidth="1"/>
    <col min="14609" max="14609" width="4.33203125" style="94" customWidth="1"/>
    <col min="14610" max="14610" width="5.88671875" style="94" customWidth="1"/>
    <col min="14611" max="14611" width="4.33203125" style="94" customWidth="1"/>
    <col min="14612" max="14612" width="5.88671875" style="94" customWidth="1"/>
    <col min="14613" max="14613" width="4.33203125" style="94" customWidth="1"/>
    <col min="14614" max="14614" width="5.88671875" style="94" customWidth="1"/>
    <col min="14615" max="14615" width="4.33203125" style="94" customWidth="1"/>
    <col min="14616" max="14616" width="5.88671875" style="94" customWidth="1"/>
    <col min="14617" max="14617" width="4.33203125" style="94" customWidth="1"/>
    <col min="14618" max="14618" width="5.88671875" style="94" customWidth="1"/>
    <col min="14619" max="14619" width="4.33203125" style="94" customWidth="1"/>
    <col min="14620" max="14620" width="5.88671875" style="94" customWidth="1"/>
    <col min="14621" max="14621" width="4.33203125" style="94" customWidth="1"/>
    <col min="14622" max="14622" width="5.88671875" style="94" customWidth="1"/>
    <col min="14623" max="14623" width="4.33203125" style="94" customWidth="1"/>
    <col min="14624" max="14624" width="5.88671875" style="94" customWidth="1"/>
    <col min="14625" max="14625" width="4.44140625" style="94" customWidth="1"/>
    <col min="14626" max="14626" width="9.109375" style="94" customWidth="1"/>
    <col min="14627" max="14851" width="9" style="94"/>
    <col min="14852" max="14852" width="22.6640625" style="94" customWidth="1"/>
    <col min="14853" max="14856" width="4.33203125" style="94" customWidth="1"/>
    <col min="14857" max="14857" width="4.109375" style="94" customWidth="1"/>
    <col min="14858" max="14858" width="5.88671875" style="94" customWidth="1"/>
    <col min="14859" max="14859" width="4.33203125" style="94" customWidth="1"/>
    <col min="14860" max="14860" width="5.88671875" style="94" customWidth="1"/>
    <col min="14861" max="14861" width="4.33203125" style="94" customWidth="1"/>
    <col min="14862" max="14862" width="5.88671875" style="94" customWidth="1"/>
    <col min="14863" max="14863" width="4.33203125" style="94" customWidth="1"/>
    <col min="14864" max="14864" width="5.88671875" style="94" customWidth="1"/>
    <col min="14865" max="14865" width="4.33203125" style="94" customWidth="1"/>
    <col min="14866" max="14866" width="5.88671875" style="94" customWidth="1"/>
    <col min="14867" max="14867" width="4.33203125" style="94" customWidth="1"/>
    <col min="14868" max="14868" width="5.88671875" style="94" customWidth="1"/>
    <col min="14869" max="14869" width="4.33203125" style="94" customWidth="1"/>
    <col min="14870" max="14870" width="5.88671875" style="94" customWidth="1"/>
    <col min="14871" max="14871" width="4.33203125" style="94" customWidth="1"/>
    <col min="14872" max="14872" width="5.88671875" style="94" customWidth="1"/>
    <col min="14873" max="14873" width="4.33203125" style="94" customWidth="1"/>
    <col min="14874" max="14874" width="5.88671875" style="94" customWidth="1"/>
    <col min="14875" max="14875" width="4.33203125" style="94" customWidth="1"/>
    <col min="14876" max="14876" width="5.88671875" style="94" customWidth="1"/>
    <col min="14877" max="14877" width="4.33203125" style="94" customWidth="1"/>
    <col min="14878" max="14878" width="5.88671875" style="94" customWidth="1"/>
    <col min="14879" max="14879" width="4.33203125" style="94" customWidth="1"/>
    <col min="14880" max="14880" width="5.88671875" style="94" customWidth="1"/>
    <col min="14881" max="14881" width="4.44140625" style="94" customWidth="1"/>
    <col min="14882" max="14882" width="9.109375" style="94" customWidth="1"/>
    <col min="14883" max="15107" width="9" style="94"/>
    <col min="15108" max="15108" width="22.6640625" style="94" customWidth="1"/>
    <col min="15109" max="15112" width="4.33203125" style="94" customWidth="1"/>
    <col min="15113" max="15113" width="4.109375" style="94" customWidth="1"/>
    <col min="15114" max="15114" width="5.88671875" style="94" customWidth="1"/>
    <col min="15115" max="15115" width="4.33203125" style="94" customWidth="1"/>
    <col min="15116" max="15116" width="5.88671875" style="94" customWidth="1"/>
    <col min="15117" max="15117" width="4.33203125" style="94" customWidth="1"/>
    <col min="15118" max="15118" width="5.88671875" style="94" customWidth="1"/>
    <col min="15119" max="15119" width="4.33203125" style="94" customWidth="1"/>
    <col min="15120" max="15120" width="5.88671875" style="94" customWidth="1"/>
    <col min="15121" max="15121" width="4.33203125" style="94" customWidth="1"/>
    <col min="15122" max="15122" width="5.88671875" style="94" customWidth="1"/>
    <col min="15123" max="15123" width="4.33203125" style="94" customWidth="1"/>
    <col min="15124" max="15124" width="5.88671875" style="94" customWidth="1"/>
    <col min="15125" max="15125" width="4.33203125" style="94" customWidth="1"/>
    <col min="15126" max="15126" width="5.88671875" style="94" customWidth="1"/>
    <col min="15127" max="15127" width="4.33203125" style="94" customWidth="1"/>
    <col min="15128" max="15128" width="5.88671875" style="94" customWidth="1"/>
    <col min="15129" max="15129" width="4.33203125" style="94" customWidth="1"/>
    <col min="15130" max="15130" width="5.88671875" style="94" customWidth="1"/>
    <col min="15131" max="15131" width="4.33203125" style="94" customWidth="1"/>
    <col min="15132" max="15132" width="5.88671875" style="94" customWidth="1"/>
    <col min="15133" max="15133" width="4.33203125" style="94" customWidth="1"/>
    <col min="15134" max="15134" width="5.88671875" style="94" customWidth="1"/>
    <col min="15135" max="15135" width="4.33203125" style="94" customWidth="1"/>
    <col min="15136" max="15136" width="5.88671875" style="94" customWidth="1"/>
    <col min="15137" max="15137" width="4.44140625" style="94" customWidth="1"/>
    <col min="15138" max="15138" width="9.109375" style="94" customWidth="1"/>
    <col min="15139" max="15363" width="9" style="94"/>
    <col min="15364" max="15364" width="22.6640625" style="94" customWidth="1"/>
    <col min="15365" max="15368" width="4.33203125" style="94" customWidth="1"/>
    <col min="15369" max="15369" width="4.109375" style="94" customWidth="1"/>
    <col min="15370" max="15370" width="5.88671875" style="94" customWidth="1"/>
    <col min="15371" max="15371" width="4.33203125" style="94" customWidth="1"/>
    <col min="15372" max="15372" width="5.88671875" style="94" customWidth="1"/>
    <col min="15373" max="15373" width="4.33203125" style="94" customWidth="1"/>
    <col min="15374" max="15374" width="5.88671875" style="94" customWidth="1"/>
    <col min="15375" max="15375" width="4.33203125" style="94" customWidth="1"/>
    <col min="15376" max="15376" width="5.88671875" style="94" customWidth="1"/>
    <col min="15377" max="15377" width="4.33203125" style="94" customWidth="1"/>
    <col min="15378" max="15378" width="5.88671875" style="94" customWidth="1"/>
    <col min="15379" max="15379" width="4.33203125" style="94" customWidth="1"/>
    <col min="15380" max="15380" width="5.88671875" style="94" customWidth="1"/>
    <col min="15381" max="15381" width="4.33203125" style="94" customWidth="1"/>
    <col min="15382" max="15382" width="5.88671875" style="94" customWidth="1"/>
    <col min="15383" max="15383" width="4.33203125" style="94" customWidth="1"/>
    <col min="15384" max="15384" width="5.88671875" style="94" customWidth="1"/>
    <col min="15385" max="15385" width="4.33203125" style="94" customWidth="1"/>
    <col min="15386" max="15386" width="5.88671875" style="94" customWidth="1"/>
    <col min="15387" max="15387" width="4.33203125" style="94" customWidth="1"/>
    <col min="15388" max="15388" width="5.88671875" style="94" customWidth="1"/>
    <col min="15389" max="15389" width="4.33203125" style="94" customWidth="1"/>
    <col min="15390" max="15390" width="5.88671875" style="94" customWidth="1"/>
    <col min="15391" max="15391" width="4.33203125" style="94" customWidth="1"/>
    <col min="15392" max="15392" width="5.88671875" style="94" customWidth="1"/>
    <col min="15393" max="15393" width="4.44140625" style="94" customWidth="1"/>
    <col min="15394" max="15394" width="9.109375" style="94" customWidth="1"/>
    <col min="15395" max="15619" width="9" style="94"/>
    <col min="15620" max="15620" width="22.6640625" style="94" customWidth="1"/>
    <col min="15621" max="15624" width="4.33203125" style="94" customWidth="1"/>
    <col min="15625" max="15625" width="4.109375" style="94" customWidth="1"/>
    <col min="15626" max="15626" width="5.88671875" style="94" customWidth="1"/>
    <col min="15627" max="15627" width="4.33203125" style="94" customWidth="1"/>
    <col min="15628" max="15628" width="5.88671875" style="94" customWidth="1"/>
    <col min="15629" max="15629" width="4.33203125" style="94" customWidth="1"/>
    <col min="15630" max="15630" width="5.88671875" style="94" customWidth="1"/>
    <col min="15631" max="15631" width="4.33203125" style="94" customWidth="1"/>
    <col min="15632" max="15632" width="5.88671875" style="94" customWidth="1"/>
    <col min="15633" max="15633" width="4.33203125" style="94" customWidth="1"/>
    <col min="15634" max="15634" width="5.88671875" style="94" customWidth="1"/>
    <col min="15635" max="15635" width="4.33203125" style="94" customWidth="1"/>
    <col min="15636" max="15636" width="5.88671875" style="94" customWidth="1"/>
    <col min="15637" max="15637" width="4.33203125" style="94" customWidth="1"/>
    <col min="15638" max="15638" width="5.88671875" style="94" customWidth="1"/>
    <col min="15639" max="15639" width="4.33203125" style="94" customWidth="1"/>
    <col min="15640" max="15640" width="5.88671875" style="94" customWidth="1"/>
    <col min="15641" max="15641" width="4.33203125" style="94" customWidth="1"/>
    <col min="15642" max="15642" width="5.88671875" style="94" customWidth="1"/>
    <col min="15643" max="15643" width="4.33203125" style="94" customWidth="1"/>
    <col min="15644" max="15644" width="5.88671875" style="94" customWidth="1"/>
    <col min="15645" max="15645" width="4.33203125" style="94" customWidth="1"/>
    <col min="15646" max="15646" width="5.88671875" style="94" customWidth="1"/>
    <col min="15647" max="15647" width="4.33203125" style="94" customWidth="1"/>
    <col min="15648" max="15648" width="5.88671875" style="94" customWidth="1"/>
    <col min="15649" max="15649" width="4.44140625" style="94" customWidth="1"/>
    <col min="15650" max="15650" width="9.109375" style="94" customWidth="1"/>
    <col min="15651" max="15875" width="9" style="94"/>
    <col min="15876" max="15876" width="22.6640625" style="94" customWidth="1"/>
    <col min="15877" max="15880" width="4.33203125" style="94" customWidth="1"/>
    <col min="15881" max="15881" width="4.109375" style="94" customWidth="1"/>
    <col min="15882" max="15882" width="5.88671875" style="94" customWidth="1"/>
    <col min="15883" max="15883" width="4.33203125" style="94" customWidth="1"/>
    <col min="15884" max="15884" width="5.88671875" style="94" customWidth="1"/>
    <col min="15885" max="15885" width="4.33203125" style="94" customWidth="1"/>
    <col min="15886" max="15886" width="5.88671875" style="94" customWidth="1"/>
    <col min="15887" max="15887" width="4.33203125" style="94" customWidth="1"/>
    <col min="15888" max="15888" width="5.88671875" style="94" customWidth="1"/>
    <col min="15889" max="15889" width="4.33203125" style="94" customWidth="1"/>
    <col min="15890" max="15890" width="5.88671875" style="94" customWidth="1"/>
    <col min="15891" max="15891" width="4.33203125" style="94" customWidth="1"/>
    <col min="15892" max="15892" width="5.88671875" style="94" customWidth="1"/>
    <col min="15893" max="15893" width="4.33203125" style="94" customWidth="1"/>
    <col min="15894" max="15894" width="5.88671875" style="94" customWidth="1"/>
    <col min="15895" max="15895" width="4.33203125" style="94" customWidth="1"/>
    <col min="15896" max="15896" width="5.88671875" style="94" customWidth="1"/>
    <col min="15897" max="15897" width="4.33203125" style="94" customWidth="1"/>
    <col min="15898" max="15898" width="5.88671875" style="94" customWidth="1"/>
    <col min="15899" max="15899" width="4.33203125" style="94" customWidth="1"/>
    <col min="15900" max="15900" width="5.88671875" style="94" customWidth="1"/>
    <col min="15901" max="15901" width="4.33203125" style="94" customWidth="1"/>
    <col min="15902" max="15902" width="5.88671875" style="94" customWidth="1"/>
    <col min="15903" max="15903" width="4.33203125" style="94" customWidth="1"/>
    <col min="15904" max="15904" width="5.88671875" style="94" customWidth="1"/>
    <col min="15905" max="15905" width="4.44140625" style="94" customWidth="1"/>
    <col min="15906" max="15906" width="9.109375" style="94" customWidth="1"/>
    <col min="15907" max="16131" width="9" style="94"/>
    <col min="16132" max="16132" width="22.6640625" style="94" customWidth="1"/>
    <col min="16133" max="16136" width="4.33203125" style="94" customWidth="1"/>
    <col min="16137" max="16137" width="4.109375" style="94" customWidth="1"/>
    <col min="16138" max="16138" width="5.88671875" style="94" customWidth="1"/>
    <col min="16139" max="16139" width="4.33203125" style="94" customWidth="1"/>
    <col min="16140" max="16140" width="5.88671875" style="94" customWidth="1"/>
    <col min="16141" max="16141" width="4.33203125" style="94" customWidth="1"/>
    <col min="16142" max="16142" width="5.88671875" style="94" customWidth="1"/>
    <col min="16143" max="16143" width="4.33203125" style="94" customWidth="1"/>
    <col min="16144" max="16144" width="5.88671875" style="94" customWidth="1"/>
    <col min="16145" max="16145" width="4.33203125" style="94" customWidth="1"/>
    <col min="16146" max="16146" width="5.88671875" style="94" customWidth="1"/>
    <col min="16147" max="16147" width="4.33203125" style="94" customWidth="1"/>
    <col min="16148" max="16148" width="5.88671875" style="94" customWidth="1"/>
    <col min="16149" max="16149" width="4.33203125" style="94" customWidth="1"/>
    <col min="16150" max="16150" width="5.88671875" style="94" customWidth="1"/>
    <col min="16151" max="16151" width="4.33203125" style="94" customWidth="1"/>
    <col min="16152" max="16152" width="5.88671875" style="94" customWidth="1"/>
    <col min="16153" max="16153" width="4.33203125" style="94" customWidth="1"/>
    <col min="16154" max="16154" width="5.88671875" style="94" customWidth="1"/>
    <col min="16155" max="16155" width="4.33203125" style="94" customWidth="1"/>
    <col min="16156" max="16156" width="5.88671875" style="94" customWidth="1"/>
    <col min="16157" max="16157" width="4.33203125" style="94" customWidth="1"/>
    <col min="16158" max="16158" width="5.88671875" style="94" customWidth="1"/>
    <col min="16159" max="16159" width="4.33203125" style="94" customWidth="1"/>
    <col min="16160" max="16160" width="5.88671875" style="94" customWidth="1"/>
    <col min="16161" max="16161" width="4.44140625" style="94" customWidth="1"/>
    <col min="16162" max="16162" width="9.109375" style="94" customWidth="1"/>
    <col min="16163" max="16384" width="9" style="94"/>
  </cols>
  <sheetData>
    <row r="1" spans="1:42" s="75" customFormat="1" ht="30.75" customHeight="1">
      <c r="A1" s="72" t="s">
        <v>64</v>
      </c>
      <c r="B1" s="72" t="s">
        <v>128</v>
      </c>
      <c r="C1" s="73"/>
      <c r="D1" s="74"/>
      <c r="E1" s="74"/>
      <c r="F1" s="74"/>
      <c r="G1" s="74"/>
      <c r="H1" s="74"/>
      <c r="I1" s="74"/>
      <c r="V1" s="76"/>
      <c r="W1" s="76"/>
      <c r="X1" s="76"/>
      <c r="Y1" s="77"/>
      <c r="Z1" s="76"/>
      <c r="AA1" s="78"/>
      <c r="AB1" s="78"/>
      <c r="AC1" s="78"/>
      <c r="AD1" s="79"/>
      <c r="AE1" s="78"/>
      <c r="AF1" s="78"/>
      <c r="AG1" s="78"/>
      <c r="AH1" s="79"/>
      <c r="AI1" s="78"/>
      <c r="AJ1" s="78"/>
      <c r="AK1" s="78"/>
      <c r="AL1" s="79"/>
      <c r="AM1" s="78"/>
      <c r="AN1" s="78"/>
      <c r="AO1" s="78"/>
      <c r="AP1" s="79"/>
    </row>
    <row r="2" spans="1:42" s="80" customFormat="1" ht="37.5" customHeight="1">
      <c r="B2" s="423" t="s">
        <v>119</v>
      </c>
      <c r="C2" s="423"/>
      <c r="D2" s="423"/>
      <c r="E2" s="423"/>
      <c r="F2" s="423"/>
      <c r="G2" s="423"/>
      <c r="H2" s="423"/>
      <c r="I2" s="423"/>
      <c r="J2" s="423"/>
      <c r="K2" s="423"/>
      <c r="L2" s="423"/>
      <c r="M2" s="423"/>
      <c r="N2" s="423"/>
      <c r="O2" s="423"/>
      <c r="P2" s="423"/>
      <c r="Q2" s="423"/>
      <c r="R2" s="423"/>
      <c r="T2" s="81"/>
      <c r="V2" s="76"/>
      <c r="W2" s="76"/>
      <c r="X2" s="76"/>
      <c r="Y2" s="82"/>
      <c r="Z2" s="76"/>
      <c r="AA2" s="78"/>
      <c r="AB2" s="78"/>
      <c r="AC2" s="78"/>
      <c r="AD2" s="79"/>
      <c r="AE2" s="78"/>
      <c r="AF2" s="78"/>
      <c r="AG2" s="78"/>
      <c r="AH2" s="79"/>
      <c r="AI2" s="78"/>
      <c r="AJ2" s="78"/>
      <c r="AK2" s="78"/>
      <c r="AL2" s="79"/>
      <c r="AM2" s="78"/>
      <c r="AN2" s="78"/>
      <c r="AO2" s="78"/>
      <c r="AP2" s="79"/>
    </row>
    <row r="3" spans="1:42" s="80" customFormat="1" ht="28.5" customHeight="1">
      <c r="B3" s="83"/>
      <c r="C3" s="83"/>
      <c r="D3" s="83"/>
      <c r="E3" s="83"/>
      <c r="F3" s="83"/>
      <c r="G3" s="83"/>
      <c r="H3" s="83"/>
      <c r="I3" s="83"/>
      <c r="J3" s="83"/>
      <c r="K3" s="83"/>
      <c r="L3" s="83"/>
      <c r="M3" s="83"/>
      <c r="N3" s="83"/>
      <c r="O3" s="84" t="s">
        <v>65</v>
      </c>
      <c r="P3" s="424">
        <f>区内請求書①!X12</f>
        <v>0</v>
      </c>
      <c r="Q3" s="424"/>
      <c r="R3" s="424"/>
      <c r="V3" s="76"/>
      <c r="W3" s="76"/>
      <c r="X3" s="76"/>
      <c r="Y3" s="82"/>
      <c r="Z3" s="76"/>
      <c r="AA3" s="85"/>
      <c r="AB3" s="78"/>
      <c r="AC3" s="78"/>
      <c r="AD3" s="79"/>
      <c r="AE3" s="78"/>
      <c r="AF3" s="78"/>
      <c r="AG3" s="78"/>
      <c r="AH3" s="79"/>
      <c r="AI3" s="78"/>
      <c r="AJ3" s="78"/>
      <c r="AK3" s="78"/>
      <c r="AL3" s="86"/>
      <c r="AM3" s="78"/>
      <c r="AN3" s="78"/>
      <c r="AO3" s="78"/>
      <c r="AP3" s="86"/>
    </row>
    <row r="4" spans="1:42" s="87" customFormat="1" ht="27.75" customHeight="1">
      <c r="B4" s="87" t="s">
        <v>120</v>
      </c>
      <c r="C4" s="88"/>
      <c r="V4" s="89"/>
      <c r="W4" s="89"/>
      <c r="X4" s="89"/>
      <c r="Y4" s="90"/>
      <c r="AA4" s="91"/>
      <c r="AB4" s="91"/>
      <c r="AC4" s="91"/>
      <c r="AD4" s="92"/>
      <c r="AE4" s="91"/>
      <c r="AF4" s="91"/>
      <c r="AG4" s="91"/>
      <c r="AH4" s="92"/>
      <c r="AI4" s="91"/>
      <c r="AJ4" s="91"/>
      <c r="AK4" s="91"/>
      <c r="AL4" s="93"/>
      <c r="AM4" s="91"/>
      <c r="AN4" s="91"/>
      <c r="AO4" s="91"/>
      <c r="AP4" s="93"/>
    </row>
    <row r="5" spans="1:42" ht="36.75" customHeight="1" thickBot="1">
      <c r="B5" s="95"/>
      <c r="C5" s="425"/>
      <c r="D5" s="427" t="s">
        <v>154</v>
      </c>
      <c r="E5" s="428"/>
      <c r="F5" s="428"/>
      <c r="G5" s="428"/>
      <c r="H5" s="428"/>
      <c r="I5" s="428"/>
      <c r="J5" s="428"/>
      <c r="K5" s="428"/>
      <c r="L5" s="428"/>
      <c r="M5" s="428"/>
      <c r="N5" s="428"/>
      <c r="O5" s="428"/>
      <c r="P5" s="428"/>
      <c r="Q5" s="429"/>
      <c r="R5" s="430" t="s">
        <v>67</v>
      </c>
      <c r="V5" s="96" t="s">
        <v>68</v>
      </c>
      <c r="W5" s="96" t="s">
        <v>69</v>
      </c>
      <c r="X5" s="97" t="s">
        <v>70</v>
      </c>
      <c r="AA5" s="432" t="s">
        <v>30</v>
      </c>
      <c r="AB5" s="432"/>
      <c r="AC5" s="432"/>
      <c r="AD5" s="99" t="s">
        <v>71</v>
      </c>
      <c r="AE5" s="432" t="s">
        <v>30</v>
      </c>
      <c r="AF5" s="432"/>
      <c r="AG5" s="432"/>
      <c r="AH5" s="99" t="s">
        <v>72</v>
      </c>
      <c r="AI5" s="432" t="s">
        <v>30</v>
      </c>
      <c r="AJ5" s="432"/>
      <c r="AK5" s="432"/>
      <c r="AL5" s="99" t="s">
        <v>73</v>
      </c>
      <c r="AM5" s="432" t="s">
        <v>30</v>
      </c>
      <c r="AN5" s="432"/>
      <c r="AO5" s="432"/>
      <c r="AP5" s="99" t="s">
        <v>74</v>
      </c>
    </row>
    <row r="6" spans="1:42" ht="36.75" customHeight="1" thickTop="1">
      <c r="B6" s="100"/>
      <c r="C6" s="426"/>
      <c r="D6" s="101" t="s">
        <v>75</v>
      </c>
      <c r="E6" s="101" t="s">
        <v>76</v>
      </c>
      <c r="F6" s="101" t="s">
        <v>77</v>
      </c>
      <c r="G6" s="101" t="s">
        <v>78</v>
      </c>
      <c r="H6" s="101" t="s">
        <v>79</v>
      </c>
      <c r="I6" s="101" t="s">
        <v>80</v>
      </c>
      <c r="J6" s="101" t="s">
        <v>81</v>
      </c>
      <c r="K6" s="101" t="s">
        <v>82</v>
      </c>
      <c r="L6" s="101" t="s">
        <v>83</v>
      </c>
      <c r="M6" s="101" t="s">
        <v>84</v>
      </c>
      <c r="N6" s="101" t="s">
        <v>85</v>
      </c>
      <c r="O6" s="102" t="s">
        <v>86</v>
      </c>
      <c r="P6" s="102" t="s">
        <v>87</v>
      </c>
      <c r="Q6" s="103" t="s">
        <v>88</v>
      </c>
      <c r="R6" s="431"/>
      <c r="V6" s="433" t="s">
        <v>89</v>
      </c>
      <c r="W6" s="104" t="s">
        <v>90</v>
      </c>
      <c r="X6" s="105">
        <v>4240</v>
      </c>
      <c r="AA6" s="106">
        <v>0</v>
      </c>
      <c r="AB6" s="107" t="s">
        <v>48</v>
      </c>
      <c r="AC6" s="108">
        <v>40</v>
      </c>
      <c r="AD6" s="109">
        <f>X6</f>
        <v>4240</v>
      </c>
      <c r="AE6" s="106">
        <v>0</v>
      </c>
      <c r="AF6" s="107" t="s">
        <v>48</v>
      </c>
      <c r="AG6" s="108">
        <v>40</v>
      </c>
      <c r="AH6" s="109">
        <f>X7</f>
        <v>4670</v>
      </c>
      <c r="AI6" s="106">
        <v>0</v>
      </c>
      <c r="AJ6" s="107" t="s">
        <v>48</v>
      </c>
      <c r="AK6" s="108">
        <v>40</v>
      </c>
      <c r="AL6" s="109">
        <f>X8</f>
        <v>6070</v>
      </c>
      <c r="AM6" s="106">
        <v>0</v>
      </c>
      <c r="AN6" s="107" t="s">
        <v>48</v>
      </c>
      <c r="AO6" s="108">
        <v>40</v>
      </c>
      <c r="AP6" s="110">
        <f>X9</f>
        <v>8350</v>
      </c>
    </row>
    <row r="7" spans="1:42" ht="33" customHeight="1">
      <c r="B7" s="111"/>
      <c r="C7" s="112" t="s">
        <v>91</v>
      </c>
      <c r="D7" s="186"/>
      <c r="E7" s="113">
        <f t="shared" ref="E7:M7" si="0">$D$7</f>
        <v>0</v>
      </c>
      <c r="F7" s="113">
        <f t="shared" si="0"/>
        <v>0</v>
      </c>
      <c r="G7" s="113">
        <f t="shared" si="0"/>
        <v>0</v>
      </c>
      <c r="H7" s="113">
        <f t="shared" si="0"/>
        <v>0</v>
      </c>
      <c r="I7" s="113">
        <f t="shared" si="0"/>
        <v>0</v>
      </c>
      <c r="J7" s="113">
        <f t="shared" si="0"/>
        <v>0</v>
      </c>
      <c r="K7" s="113">
        <f t="shared" si="0"/>
        <v>0</v>
      </c>
      <c r="L7" s="113">
        <f t="shared" si="0"/>
        <v>0</v>
      </c>
      <c r="M7" s="113">
        <f t="shared" si="0"/>
        <v>0</v>
      </c>
      <c r="N7" s="113">
        <f>$D$7</f>
        <v>0</v>
      </c>
      <c r="O7" s="113">
        <f>$D$7</f>
        <v>0</v>
      </c>
      <c r="P7" s="114">
        <f t="shared" ref="P7" si="1">SUM(D7:O7)/12</f>
        <v>0</v>
      </c>
      <c r="Q7" s="115">
        <f t="shared" ref="Q7:Q12" si="2">SUM(D7:O7)</f>
        <v>0</v>
      </c>
      <c r="R7" s="116"/>
      <c r="V7" s="434"/>
      <c r="W7" s="117" t="s">
        <v>10</v>
      </c>
      <c r="X7" s="118">
        <v>4670</v>
      </c>
      <c r="AA7" s="106">
        <v>41</v>
      </c>
      <c r="AB7" s="107" t="s">
        <v>48</v>
      </c>
      <c r="AC7" s="108">
        <v>50</v>
      </c>
      <c r="AD7" s="109">
        <f>X10</f>
        <v>2200</v>
      </c>
      <c r="AE7" s="106">
        <v>41</v>
      </c>
      <c r="AF7" s="107" t="s">
        <v>48</v>
      </c>
      <c r="AG7" s="108">
        <v>50</v>
      </c>
      <c r="AH7" s="109">
        <f>X11</f>
        <v>2630</v>
      </c>
      <c r="AI7" s="106">
        <v>41</v>
      </c>
      <c r="AJ7" s="107" t="s">
        <v>48</v>
      </c>
      <c r="AK7" s="108">
        <v>50</v>
      </c>
      <c r="AL7" s="109">
        <f>X12</f>
        <v>4020</v>
      </c>
      <c r="AM7" s="106">
        <v>41</v>
      </c>
      <c r="AN7" s="107" t="s">
        <v>48</v>
      </c>
      <c r="AO7" s="108">
        <v>50</v>
      </c>
      <c r="AP7" s="110">
        <f>X13</f>
        <v>6300</v>
      </c>
    </row>
    <row r="8" spans="1:42" ht="33" customHeight="1">
      <c r="B8" s="425" t="s">
        <v>92</v>
      </c>
      <c r="C8" s="119" t="s">
        <v>93</v>
      </c>
      <c r="D8" s="187"/>
      <c r="E8" s="187"/>
      <c r="F8" s="187"/>
      <c r="G8" s="187"/>
      <c r="H8" s="187"/>
      <c r="I8" s="187"/>
      <c r="J8" s="187"/>
      <c r="K8" s="187"/>
      <c r="L8" s="187"/>
      <c r="M8" s="187"/>
      <c r="N8" s="187"/>
      <c r="O8" s="187"/>
      <c r="P8" s="120">
        <f>ROUND(SUM(D8:O8)/12,0)</f>
        <v>0</v>
      </c>
      <c r="Q8" s="121">
        <f t="shared" si="2"/>
        <v>0</v>
      </c>
      <c r="R8" s="122"/>
      <c r="V8" s="434"/>
      <c r="W8" s="117" t="s">
        <v>94</v>
      </c>
      <c r="X8" s="118">
        <v>6070</v>
      </c>
      <c r="AA8" s="106">
        <v>51</v>
      </c>
      <c r="AB8" s="107" t="s">
        <v>48</v>
      </c>
      <c r="AC8" s="108">
        <f>AC7+10</f>
        <v>60</v>
      </c>
      <c r="AD8" s="109">
        <f>X14</f>
        <v>1910</v>
      </c>
      <c r="AE8" s="106">
        <v>51</v>
      </c>
      <c r="AF8" s="107" t="s">
        <v>48</v>
      </c>
      <c r="AG8" s="108">
        <f>AG7+10</f>
        <v>60</v>
      </c>
      <c r="AH8" s="109">
        <f>X15</f>
        <v>2340</v>
      </c>
      <c r="AI8" s="106">
        <v>51</v>
      </c>
      <c r="AJ8" s="107" t="s">
        <v>48</v>
      </c>
      <c r="AK8" s="108">
        <f>AK7+10</f>
        <v>60</v>
      </c>
      <c r="AL8" s="109">
        <f>X16</f>
        <v>3730</v>
      </c>
      <c r="AM8" s="106">
        <v>51</v>
      </c>
      <c r="AN8" s="107" t="s">
        <v>48</v>
      </c>
      <c r="AO8" s="108">
        <f>AO7+10</f>
        <v>60</v>
      </c>
      <c r="AP8" s="110">
        <f>X17</f>
        <v>6010</v>
      </c>
    </row>
    <row r="9" spans="1:42" ht="33" customHeight="1">
      <c r="B9" s="436"/>
      <c r="C9" s="123" t="s">
        <v>62</v>
      </c>
      <c r="D9" s="187"/>
      <c r="E9" s="187"/>
      <c r="F9" s="187"/>
      <c r="G9" s="187"/>
      <c r="H9" s="187"/>
      <c r="I9" s="187"/>
      <c r="J9" s="187"/>
      <c r="K9" s="187"/>
      <c r="L9" s="187"/>
      <c r="M9" s="187"/>
      <c r="N9" s="187"/>
      <c r="O9" s="187"/>
      <c r="P9" s="120">
        <f>ROUND(SUM(D9:O9)/12,0)</f>
        <v>0</v>
      </c>
      <c r="Q9" s="121">
        <f t="shared" si="2"/>
        <v>0</v>
      </c>
      <c r="R9" s="124"/>
      <c r="V9" s="435"/>
      <c r="W9" s="125" t="s">
        <v>95</v>
      </c>
      <c r="X9" s="126">
        <v>8350</v>
      </c>
      <c r="AA9" s="106">
        <f>AA8+10</f>
        <v>61</v>
      </c>
      <c r="AB9" s="107" t="s">
        <v>48</v>
      </c>
      <c r="AC9" s="108">
        <f t="shared" ref="AC9:AC14" si="3">AC8+10</f>
        <v>70</v>
      </c>
      <c r="AD9" s="109">
        <f>X18</f>
        <v>1700</v>
      </c>
      <c r="AE9" s="106">
        <f>AE8+10</f>
        <v>61</v>
      </c>
      <c r="AF9" s="107" t="s">
        <v>48</v>
      </c>
      <c r="AG9" s="108">
        <f t="shared" ref="AG9:AG14" si="4">AG8+10</f>
        <v>70</v>
      </c>
      <c r="AH9" s="109">
        <f>X19</f>
        <v>2130</v>
      </c>
      <c r="AI9" s="106">
        <f>AI8+10</f>
        <v>61</v>
      </c>
      <c r="AJ9" s="107" t="s">
        <v>48</v>
      </c>
      <c r="AK9" s="108">
        <f t="shared" ref="AK9:AK14" si="5">AK8+10</f>
        <v>70</v>
      </c>
      <c r="AL9" s="109">
        <f>X20</f>
        <v>3520</v>
      </c>
      <c r="AM9" s="106">
        <f>AM8+10</f>
        <v>61</v>
      </c>
      <c r="AN9" s="107" t="s">
        <v>48</v>
      </c>
      <c r="AO9" s="108">
        <f t="shared" ref="AO9:AO14" si="6">AO8+10</f>
        <v>70</v>
      </c>
      <c r="AP9" s="110">
        <f>X21</f>
        <v>5800</v>
      </c>
    </row>
    <row r="10" spans="1:42" ht="33" customHeight="1">
      <c r="B10" s="436"/>
      <c r="C10" s="127" t="s">
        <v>96</v>
      </c>
      <c r="D10" s="187"/>
      <c r="E10" s="187"/>
      <c r="F10" s="187"/>
      <c r="G10" s="187"/>
      <c r="H10" s="187"/>
      <c r="I10" s="187"/>
      <c r="J10" s="187"/>
      <c r="K10" s="187"/>
      <c r="L10" s="187"/>
      <c r="M10" s="187"/>
      <c r="N10" s="187"/>
      <c r="O10" s="187"/>
      <c r="P10" s="120">
        <f>ROUND(SUM(D10:O10)/12,0)</f>
        <v>0</v>
      </c>
      <c r="Q10" s="115">
        <f t="shared" si="2"/>
        <v>0</v>
      </c>
      <c r="R10" s="124"/>
      <c r="V10" s="433" t="s">
        <v>97</v>
      </c>
      <c r="W10" s="104" t="s">
        <v>90</v>
      </c>
      <c r="X10" s="105">
        <v>2200</v>
      </c>
      <c r="AA10" s="106">
        <f t="shared" ref="AA10:AA14" si="7">AA9+10</f>
        <v>71</v>
      </c>
      <c r="AB10" s="107" t="s">
        <v>48</v>
      </c>
      <c r="AC10" s="108">
        <f t="shared" si="3"/>
        <v>80</v>
      </c>
      <c r="AD10" s="109">
        <f>X22</f>
        <v>1540</v>
      </c>
      <c r="AE10" s="106">
        <f t="shared" ref="AE10:AE14" si="8">AE9+10</f>
        <v>71</v>
      </c>
      <c r="AF10" s="107" t="s">
        <v>48</v>
      </c>
      <c r="AG10" s="108">
        <f t="shared" si="4"/>
        <v>80</v>
      </c>
      <c r="AH10" s="109">
        <f>X23</f>
        <v>1970</v>
      </c>
      <c r="AI10" s="106">
        <f t="shared" ref="AI10:AI14" si="9">AI9+10</f>
        <v>71</v>
      </c>
      <c r="AJ10" s="107" t="s">
        <v>48</v>
      </c>
      <c r="AK10" s="108">
        <f t="shared" si="5"/>
        <v>80</v>
      </c>
      <c r="AL10" s="109">
        <f>X24</f>
        <v>3370</v>
      </c>
      <c r="AM10" s="106">
        <f t="shared" ref="AM10:AM14" si="10">AM9+10</f>
        <v>71</v>
      </c>
      <c r="AN10" s="107" t="s">
        <v>48</v>
      </c>
      <c r="AO10" s="108">
        <f t="shared" si="6"/>
        <v>80</v>
      </c>
      <c r="AP10" s="110">
        <f>X25</f>
        <v>5650</v>
      </c>
    </row>
    <row r="11" spans="1:42" ht="33" customHeight="1">
      <c r="B11" s="436"/>
      <c r="C11" s="127" t="s">
        <v>55</v>
      </c>
      <c r="D11" s="187"/>
      <c r="E11" s="187"/>
      <c r="F11" s="187"/>
      <c r="G11" s="187"/>
      <c r="H11" s="187"/>
      <c r="I11" s="187"/>
      <c r="J11" s="187"/>
      <c r="K11" s="187"/>
      <c r="L11" s="187"/>
      <c r="M11" s="187"/>
      <c r="N11" s="187"/>
      <c r="O11" s="187"/>
      <c r="P11" s="120">
        <f>ROUND(SUM(D11:O11)/12,0)</f>
        <v>0</v>
      </c>
      <c r="Q11" s="115">
        <f t="shared" si="2"/>
        <v>0</v>
      </c>
      <c r="R11" s="124"/>
      <c r="V11" s="434"/>
      <c r="W11" s="117" t="s">
        <v>10</v>
      </c>
      <c r="X11" s="118">
        <v>2630</v>
      </c>
      <c r="AA11" s="106">
        <f t="shared" si="7"/>
        <v>81</v>
      </c>
      <c r="AB11" s="107" t="s">
        <v>48</v>
      </c>
      <c r="AC11" s="108">
        <f t="shared" si="3"/>
        <v>90</v>
      </c>
      <c r="AD11" s="109">
        <f>X26</f>
        <v>1420</v>
      </c>
      <c r="AE11" s="106">
        <f t="shared" si="8"/>
        <v>81</v>
      </c>
      <c r="AF11" s="107" t="s">
        <v>48</v>
      </c>
      <c r="AG11" s="108">
        <f t="shared" si="4"/>
        <v>90</v>
      </c>
      <c r="AH11" s="109">
        <f>X27</f>
        <v>1850</v>
      </c>
      <c r="AI11" s="106">
        <f t="shared" si="9"/>
        <v>81</v>
      </c>
      <c r="AJ11" s="107" t="s">
        <v>48</v>
      </c>
      <c r="AK11" s="108">
        <f t="shared" si="5"/>
        <v>90</v>
      </c>
      <c r="AL11" s="109">
        <f>X28</f>
        <v>3250</v>
      </c>
      <c r="AM11" s="106">
        <f t="shared" si="10"/>
        <v>81</v>
      </c>
      <c r="AN11" s="107" t="s">
        <v>48</v>
      </c>
      <c r="AO11" s="108">
        <f t="shared" si="6"/>
        <v>90</v>
      </c>
      <c r="AP11" s="110">
        <f>X29</f>
        <v>5530</v>
      </c>
    </row>
    <row r="12" spans="1:42" ht="33" customHeight="1">
      <c r="B12" s="436"/>
      <c r="C12" s="128" t="s">
        <v>98</v>
      </c>
      <c r="D12" s="187"/>
      <c r="E12" s="187"/>
      <c r="F12" s="187"/>
      <c r="G12" s="187"/>
      <c r="H12" s="187"/>
      <c r="I12" s="187"/>
      <c r="J12" s="187"/>
      <c r="K12" s="187"/>
      <c r="L12" s="187"/>
      <c r="M12" s="187"/>
      <c r="N12" s="187"/>
      <c r="O12" s="187"/>
      <c r="P12" s="120">
        <f>ROUND(SUM(D12:O12)/12,0)</f>
        <v>0</v>
      </c>
      <c r="Q12" s="115">
        <f t="shared" si="2"/>
        <v>0</v>
      </c>
      <c r="R12" s="129"/>
      <c r="V12" s="434"/>
      <c r="W12" s="117" t="s">
        <v>94</v>
      </c>
      <c r="X12" s="118">
        <v>4020</v>
      </c>
      <c r="AA12" s="106">
        <f t="shared" si="7"/>
        <v>91</v>
      </c>
      <c r="AB12" s="107" t="s">
        <v>48</v>
      </c>
      <c r="AC12" s="108">
        <f t="shared" si="3"/>
        <v>100</v>
      </c>
      <c r="AD12" s="109">
        <f>X30</f>
        <v>1290</v>
      </c>
      <c r="AE12" s="106">
        <f t="shared" si="8"/>
        <v>91</v>
      </c>
      <c r="AF12" s="107" t="s">
        <v>48</v>
      </c>
      <c r="AG12" s="108">
        <f t="shared" si="4"/>
        <v>100</v>
      </c>
      <c r="AH12" s="109">
        <f>X31</f>
        <v>1720</v>
      </c>
      <c r="AI12" s="106">
        <f t="shared" si="9"/>
        <v>91</v>
      </c>
      <c r="AJ12" s="107" t="s">
        <v>48</v>
      </c>
      <c r="AK12" s="108">
        <f t="shared" si="5"/>
        <v>100</v>
      </c>
      <c r="AL12" s="109">
        <f>X32</f>
        <v>3110</v>
      </c>
      <c r="AM12" s="106">
        <f t="shared" si="10"/>
        <v>91</v>
      </c>
      <c r="AN12" s="107" t="s">
        <v>48</v>
      </c>
      <c r="AO12" s="108">
        <f t="shared" si="6"/>
        <v>100</v>
      </c>
      <c r="AP12" s="110">
        <f>X33</f>
        <v>5390</v>
      </c>
    </row>
    <row r="13" spans="1:42" ht="38.25" customHeight="1">
      <c r="B13" s="426"/>
      <c r="C13" s="188" t="s">
        <v>88</v>
      </c>
      <c r="D13" s="437"/>
      <c r="E13" s="438"/>
      <c r="F13" s="438"/>
      <c r="G13" s="438"/>
      <c r="H13" s="438"/>
      <c r="I13" s="438"/>
      <c r="J13" s="438"/>
      <c r="K13" s="438"/>
      <c r="L13" s="438"/>
      <c r="M13" s="438"/>
      <c r="N13" s="438"/>
      <c r="O13" s="439"/>
      <c r="P13" s="189">
        <f>SUM(P8:P12)</f>
        <v>0</v>
      </c>
      <c r="Q13" s="190">
        <f t="shared" ref="Q13" si="11">++SUM(Q8:Q12)</f>
        <v>0</v>
      </c>
      <c r="R13" s="191"/>
      <c r="V13" s="435"/>
      <c r="W13" s="125" t="s">
        <v>95</v>
      </c>
      <c r="X13" s="126">
        <v>6300</v>
      </c>
      <c r="AA13" s="106">
        <f t="shared" si="7"/>
        <v>101</v>
      </c>
      <c r="AB13" s="107" t="s">
        <v>48</v>
      </c>
      <c r="AC13" s="108">
        <f t="shared" si="3"/>
        <v>110</v>
      </c>
      <c r="AD13" s="109">
        <f>X34</f>
        <v>1210</v>
      </c>
      <c r="AE13" s="106">
        <f t="shared" si="8"/>
        <v>101</v>
      </c>
      <c r="AF13" s="107" t="s">
        <v>48</v>
      </c>
      <c r="AG13" s="108">
        <f t="shared" si="4"/>
        <v>110</v>
      </c>
      <c r="AH13" s="109">
        <f>X35</f>
        <v>1640</v>
      </c>
      <c r="AI13" s="106">
        <f t="shared" si="9"/>
        <v>101</v>
      </c>
      <c r="AJ13" s="107" t="s">
        <v>48</v>
      </c>
      <c r="AK13" s="108">
        <f t="shared" si="5"/>
        <v>110</v>
      </c>
      <c r="AL13" s="109">
        <f>X36</f>
        <v>3040</v>
      </c>
      <c r="AM13" s="106">
        <f t="shared" si="10"/>
        <v>101</v>
      </c>
      <c r="AN13" s="107" t="s">
        <v>48</v>
      </c>
      <c r="AO13" s="108">
        <f t="shared" si="6"/>
        <v>110</v>
      </c>
      <c r="AP13" s="110">
        <f>X37</f>
        <v>5320</v>
      </c>
    </row>
    <row r="14" spans="1:42" ht="33" customHeight="1">
      <c r="B14" s="425" t="s">
        <v>99</v>
      </c>
      <c r="C14" s="119" t="s">
        <v>93</v>
      </c>
      <c r="D14" s="441"/>
      <c r="E14" s="442"/>
      <c r="F14" s="442"/>
      <c r="G14" s="442"/>
      <c r="H14" s="442"/>
      <c r="I14" s="442"/>
      <c r="J14" s="442"/>
      <c r="K14" s="442"/>
      <c r="L14" s="442"/>
      <c r="M14" s="442"/>
      <c r="N14" s="442"/>
      <c r="O14" s="443"/>
      <c r="P14" s="130">
        <f>IFERROR((VLOOKUP(P7,$AA$6:$AD$14,4,1)), "0")</f>
        <v>4240</v>
      </c>
      <c r="Q14" s="131"/>
      <c r="R14" s="132"/>
      <c r="V14" s="433" t="s">
        <v>100</v>
      </c>
      <c r="W14" s="104" t="s">
        <v>90</v>
      </c>
      <c r="X14" s="105">
        <v>1910</v>
      </c>
      <c r="AA14" s="106">
        <f t="shared" si="7"/>
        <v>111</v>
      </c>
      <c r="AB14" s="107" t="s">
        <v>48</v>
      </c>
      <c r="AC14" s="108">
        <f t="shared" si="3"/>
        <v>120</v>
      </c>
      <c r="AD14" s="109">
        <f>X38</f>
        <v>1150</v>
      </c>
      <c r="AE14" s="106">
        <f t="shared" si="8"/>
        <v>111</v>
      </c>
      <c r="AF14" s="107" t="s">
        <v>48</v>
      </c>
      <c r="AG14" s="108">
        <f t="shared" si="4"/>
        <v>120</v>
      </c>
      <c r="AH14" s="109">
        <f>X39</f>
        <v>1580</v>
      </c>
      <c r="AI14" s="106">
        <f t="shared" si="9"/>
        <v>111</v>
      </c>
      <c r="AJ14" s="107" t="s">
        <v>48</v>
      </c>
      <c r="AK14" s="108">
        <f t="shared" si="5"/>
        <v>120</v>
      </c>
      <c r="AL14" s="109">
        <f>X40</f>
        <v>2970</v>
      </c>
      <c r="AM14" s="106">
        <f t="shared" si="10"/>
        <v>111</v>
      </c>
      <c r="AN14" s="107" t="s">
        <v>48</v>
      </c>
      <c r="AO14" s="108">
        <f t="shared" si="6"/>
        <v>120</v>
      </c>
      <c r="AP14" s="110">
        <f>X41</f>
        <v>5250</v>
      </c>
    </row>
    <row r="15" spans="1:42" ht="33" customHeight="1">
      <c r="B15" s="436"/>
      <c r="C15" s="123" t="s">
        <v>101</v>
      </c>
      <c r="D15" s="444"/>
      <c r="E15" s="445"/>
      <c r="F15" s="445"/>
      <c r="G15" s="445"/>
      <c r="H15" s="445"/>
      <c r="I15" s="445"/>
      <c r="J15" s="445"/>
      <c r="K15" s="445"/>
      <c r="L15" s="445"/>
      <c r="M15" s="445"/>
      <c r="N15" s="445"/>
      <c r="O15" s="446"/>
      <c r="P15" s="130">
        <f>IFERROR((VLOOKUP(P7,$AE$6:$AH$14,4,1)), "0")</f>
        <v>4670</v>
      </c>
      <c r="Q15" s="131"/>
      <c r="R15" s="133"/>
      <c r="V15" s="434"/>
      <c r="W15" s="117" t="s">
        <v>10</v>
      </c>
      <c r="X15" s="118">
        <v>2340</v>
      </c>
    </row>
    <row r="16" spans="1:42" ht="33" customHeight="1">
      <c r="B16" s="436"/>
      <c r="C16" s="123" t="s">
        <v>102</v>
      </c>
      <c r="D16" s="444"/>
      <c r="E16" s="445"/>
      <c r="F16" s="445"/>
      <c r="G16" s="445"/>
      <c r="H16" s="445"/>
      <c r="I16" s="445"/>
      <c r="J16" s="445"/>
      <c r="K16" s="445"/>
      <c r="L16" s="445"/>
      <c r="M16" s="445"/>
      <c r="N16" s="445"/>
      <c r="O16" s="446"/>
      <c r="P16" s="130">
        <f>IFERROR((VLOOKUP(P7,$AI$6:$AL$14,4,1)), "0")</f>
        <v>6070</v>
      </c>
      <c r="Q16" s="131"/>
      <c r="R16" s="133"/>
      <c r="V16" s="434"/>
      <c r="W16" s="117" t="s">
        <v>94</v>
      </c>
      <c r="X16" s="118">
        <v>3730</v>
      </c>
    </row>
    <row r="17" spans="2:42" ht="33" customHeight="1">
      <c r="B17" s="436"/>
      <c r="C17" s="127" t="s">
        <v>55</v>
      </c>
      <c r="D17" s="444"/>
      <c r="E17" s="445"/>
      <c r="F17" s="445"/>
      <c r="G17" s="445"/>
      <c r="H17" s="445"/>
      <c r="I17" s="445"/>
      <c r="J17" s="445"/>
      <c r="K17" s="445"/>
      <c r="L17" s="445"/>
      <c r="M17" s="445"/>
      <c r="N17" s="445"/>
      <c r="O17" s="446"/>
      <c r="P17" s="130">
        <f>IFERROR((VLOOKUP(P7,$AI$6:$AL$14,4,1)), "0")</f>
        <v>6070</v>
      </c>
      <c r="Q17" s="134"/>
      <c r="R17" s="133"/>
      <c r="V17" s="435"/>
      <c r="W17" s="125" t="s">
        <v>95</v>
      </c>
      <c r="X17" s="126">
        <v>6010</v>
      </c>
    </row>
    <row r="18" spans="2:42" ht="33" customHeight="1" thickBot="1">
      <c r="B18" s="440"/>
      <c r="C18" s="135" t="s">
        <v>103</v>
      </c>
      <c r="D18" s="447"/>
      <c r="E18" s="448"/>
      <c r="F18" s="448"/>
      <c r="G18" s="448"/>
      <c r="H18" s="448"/>
      <c r="I18" s="448"/>
      <c r="J18" s="448"/>
      <c r="K18" s="448"/>
      <c r="L18" s="448"/>
      <c r="M18" s="448"/>
      <c r="N18" s="448"/>
      <c r="O18" s="449"/>
      <c r="P18" s="136">
        <f>IFERROR((VLOOKUP(P7,$AM$6:$AP$14,4,1)), "0")</f>
        <v>8350</v>
      </c>
      <c r="Q18" s="134"/>
      <c r="R18" s="137"/>
      <c r="V18" s="433" t="s">
        <v>104</v>
      </c>
      <c r="W18" s="104" t="s">
        <v>90</v>
      </c>
      <c r="X18" s="105">
        <v>1700</v>
      </c>
    </row>
    <row r="19" spans="2:42" ht="33" customHeight="1" thickTop="1">
      <c r="B19" s="436" t="s">
        <v>105</v>
      </c>
      <c r="C19" s="138" t="s">
        <v>93</v>
      </c>
      <c r="D19" s="441"/>
      <c r="E19" s="442"/>
      <c r="F19" s="442"/>
      <c r="G19" s="442"/>
      <c r="H19" s="442"/>
      <c r="I19" s="442"/>
      <c r="J19" s="442"/>
      <c r="K19" s="442"/>
      <c r="L19" s="442"/>
      <c r="M19" s="442"/>
      <c r="N19" s="442"/>
      <c r="O19" s="443"/>
      <c r="P19" s="130">
        <f>P8*P14*1</f>
        <v>0</v>
      </c>
      <c r="Q19" s="131"/>
      <c r="R19" s="139">
        <f>P19</f>
        <v>0</v>
      </c>
      <c r="V19" s="434"/>
      <c r="W19" s="117" t="s">
        <v>10</v>
      </c>
      <c r="X19" s="118">
        <v>2130</v>
      </c>
    </row>
    <row r="20" spans="2:42" ht="33" customHeight="1">
      <c r="B20" s="436"/>
      <c r="C20" s="140" t="s">
        <v>101</v>
      </c>
      <c r="D20" s="444"/>
      <c r="E20" s="445"/>
      <c r="F20" s="445"/>
      <c r="G20" s="445"/>
      <c r="H20" s="445"/>
      <c r="I20" s="445"/>
      <c r="J20" s="445"/>
      <c r="K20" s="445"/>
      <c r="L20" s="445"/>
      <c r="M20" s="445"/>
      <c r="N20" s="445"/>
      <c r="O20" s="446"/>
      <c r="P20" s="130">
        <f>P9*P15*1</f>
        <v>0</v>
      </c>
      <c r="Q20" s="131"/>
      <c r="R20" s="141">
        <f>P20</f>
        <v>0</v>
      </c>
      <c r="V20" s="434"/>
      <c r="W20" s="117" t="s">
        <v>94</v>
      </c>
      <c r="X20" s="118">
        <v>3520</v>
      </c>
    </row>
    <row r="21" spans="2:42" ht="33" customHeight="1">
      <c r="B21" s="436"/>
      <c r="C21" s="140" t="s">
        <v>102</v>
      </c>
      <c r="D21" s="444"/>
      <c r="E21" s="445"/>
      <c r="F21" s="445"/>
      <c r="G21" s="445"/>
      <c r="H21" s="445"/>
      <c r="I21" s="445"/>
      <c r="J21" s="445"/>
      <c r="K21" s="445"/>
      <c r="L21" s="445"/>
      <c r="M21" s="445"/>
      <c r="N21" s="445"/>
      <c r="O21" s="446"/>
      <c r="P21" s="130">
        <f>P10*P16*1</f>
        <v>0</v>
      </c>
      <c r="Q21" s="131"/>
      <c r="R21" s="141">
        <f>P21</f>
        <v>0</v>
      </c>
      <c r="V21" s="142"/>
      <c r="W21" s="125" t="s">
        <v>95</v>
      </c>
      <c r="X21" s="126">
        <v>5800</v>
      </c>
    </row>
    <row r="22" spans="2:42" ht="33" customHeight="1">
      <c r="B22" s="436"/>
      <c r="C22" s="143" t="s">
        <v>55</v>
      </c>
      <c r="D22" s="444"/>
      <c r="E22" s="445"/>
      <c r="F22" s="445"/>
      <c r="G22" s="445"/>
      <c r="H22" s="445"/>
      <c r="I22" s="445"/>
      <c r="J22" s="445"/>
      <c r="K22" s="445"/>
      <c r="L22" s="445"/>
      <c r="M22" s="445"/>
      <c r="N22" s="445"/>
      <c r="O22" s="446"/>
      <c r="P22" s="130">
        <f>P11*P17*1</f>
        <v>0</v>
      </c>
      <c r="Q22" s="134"/>
      <c r="R22" s="141">
        <f>P22</f>
        <v>0</v>
      </c>
      <c r="V22" s="433" t="s">
        <v>106</v>
      </c>
      <c r="W22" s="104" t="s">
        <v>90</v>
      </c>
      <c r="X22" s="105">
        <v>1540</v>
      </c>
    </row>
    <row r="23" spans="2:42" ht="33" customHeight="1" thickBot="1">
      <c r="B23" s="436"/>
      <c r="C23" s="144" t="s">
        <v>103</v>
      </c>
      <c r="D23" s="447"/>
      <c r="E23" s="448"/>
      <c r="F23" s="448"/>
      <c r="G23" s="448"/>
      <c r="H23" s="448"/>
      <c r="I23" s="448"/>
      <c r="J23" s="448"/>
      <c r="K23" s="448"/>
      <c r="L23" s="448"/>
      <c r="M23" s="448"/>
      <c r="N23" s="448"/>
      <c r="O23" s="449"/>
      <c r="P23" s="130">
        <f>P12*P18*1</f>
        <v>0</v>
      </c>
      <c r="Q23" s="134"/>
      <c r="R23" s="145">
        <f>P23</f>
        <v>0</v>
      </c>
      <c r="V23" s="434"/>
      <c r="W23" s="117" t="s">
        <v>10</v>
      </c>
      <c r="X23" s="118">
        <v>1970</v>
      </c>
    </row>
    <row r="24" spans="2:42" s="86" customFormat="1" ht="38.25" customHeight="1" thickBot="1">
      <c r="B24" s="450" t="s">
        <v>107</v>
      </c>
      <c r="C24" s="451"/>
      <c r="D24" s="452"/>
      <c r="E24" s="453"/>
      <c r="F24" s="453"/>
      <c r="G24" s="453"/>
      <c r="H24" s="453"/>
      <c r="I24" s="453"/>
      <c r="J24" s="453"/>
      <c r="K24" s="453"/>
      <c r="L24" s="453"/>
      <c r="M24" s="453"/>
      <c r="N24" s="453"/>
      <c r="O24" s="454"/>
      <c r="P24" s="192">
        <f>SUM(P19:P23)</f>
        <v>0</v>
      </c>
      <c r="Q24" s="193"/>
      <c r="R24" s="194">
        <f>SUM(R19:R23)</f>
        <v>0</v>
      </c>
      <c r="V24" s="434"/>
      <c r="W24" s="117" t="s">
        <v>94</v>
      </c>
      <c r="X24" s="118">
        <v>3370</v>
      </c>
      <c r="Y24" s="79"/>
      <c r="Z24" s="76"/>
      <c r="AA24" s="78"/>
      <c r="AB24" s="78"/>
      <c r="AC24" s="78"/>
      <c r="AD24" s="79"/>
      <c r="AE24" s="78"/>
      <c r="AF24" s="78"/>
      <c r="AG24" s="78"/>
      <c r="AH24" s="79"/>
      <c r="AI24" s="78"/>
      <c r="AJ24" s="78"/>
      <c r="AK24" s="78"/>
      <c r="AL24" s="79"/>
      <c r="AM24" s="78"/>
      <c r="AN24" s="78"/>
      <c r="AO24" s="78"/>
      <c r="AP24" s="79"/>
    </row>
    <row r="25" spans="2:42" ht="24.75" customHeight="1" thickTop="1">
      <c r="R25" s="147"/>
      <c r="V25" s="435"/>
      <c r="W25" s="125" t="s">
        <v>95</v>
      </c>
      <c r="X25" s="126">
        <v>5650</v>
      </c>
    </row>
    <row r="26" spans="2:42" ht="24.75" customHeight="1">
      <c r="V26" s="433" t="s">
        <v>108</v>
      </c>
      <c r="W26" s="104" t="s">
        <v>90</v>
      </c>
      <c r="X26" s="105">
        <v>1420</v>
      </c>
    </row>
    <row r="27" spans="2:42" ht="24.75" customHeight="1">
      <c r="V27" s="434"/>
      <c r="W27" s="117" t="s">
        <v>10</v>
      </c>
      <c r="X27" s="118">
        <v>1850</v>
      </c>
    </row>
    <row r="28" spans="2:42" ht="24.75" customHeight="1">
      <c r="V28" s="434"/>
      <c r="W28" s="117" t="s">
        <v>94</v>
      </c>
      <c r="X28" s="148">
        <v>3250</v>
      </c>
    </row>
    <row r="29" spans="2:42" ht="24.75" customHeight="1">
      <c r="V29" s="435"/>
      <c r="W29" s="125" t="s">
        <v>95</v>
      </c>
      <c r="X29" s="149">
        <v>5530</v>
      </c>
    </row>
    <row r="30" spans="2:42" ht="24.75" customHeight="1">
      <c r="V30" s="433" t="s">
        <v>109</v>
      </c>
      <c r="W30" s="104" t="s">
        <v>90</v>
      </c>
      <c r="X30" s="150">
        <v>1290</v>
      </c>
    </row>
    <row r="31" spans="2:42" ht="24.75" customHeight="1">
      <c r="V31" s="434"/>
      <c r="W31" s="117" t="s">
        <v>10</v>
      </c>
      <c r="X31" s="148">
        <v>1720</v>
      </c>
    </row>
    <row r="32" spans="2:42" ht="24.75" customHeight="1">
      <c r="V32" s="434"/>
      <c r="W32" s="117" t="s">
        <v>94</v>
      </c>
      <c r="X32" s="148">
        <v>3110</v>
      </c>
    </row>
    <row r="33" spans="22:24" ht="24.75" customHeight="1">
      <c r="V33" s="435"/>
      <c r="W33" s="125" t="s">
        <v>95</v>
      </c>
      <c r="X33" s="149">
        <v>5390</v>
      </c>
    </row>
    <row r="34" spans="22:24" ht="24.75" customHeight="1">
      <c r="V34" s="433" t="s">
        <v>110</v>
      </c>
      <c r="W34" s="104" t="s">
        <v>90</v>
      </c>
      <c r="X34" s="150">
        <v>1210</v>
      </c>
    </row>
    <row r="35" spans="22:24" ht="24.75" customHeight="1">
      <c r="V35" s="434"/>
      <c r="W35" s="117" t="s">
        <v>10</v>
      </c>
      <c r="X35" s="148">
        <v>1640</v>
      </c>
    </row>
    <row r="36" spans="22:24" ht="24.75" customHeight="1">
      <c r="V36" s="434"/>
      <c r="W36" s="117" t="s">
        <v>94</v>
      </c>
      <c r="X36" s="148">
        <v>3040</v>
      </c>
    </row>
    <row r="37" spans="22:24" ht="24.75" customHeight="1">
      <c r="V37" s="435"/>
      <c r="W37" s="125" t="s">
        <v>95</v>
      </c>
      <c r="X37" s="149">
        <v>5320</v>
      </c>
    </row>
    <row r="38" spans="22:24" ht="37.5" customHeight="1">
      <c r="V38" s="433" t="s">
        <v>111</v>
      </c>
      <c r="W38" s="104" t="s">
        <v>90</v>
      </c>
      <c r="X38" s="105">
        <v>1150</v>
      </c>
    </row>
    <row r="39" spans="22:24" ht="37.5" customHeight="1">
      <c r="V39" s="434"/>
      <c r="W39" s="117" t="s">
        <v>10</v>
      </c>
      <c r="X39" s="118">
        <v>1580</v>
      </c>
    </row>
    <row r="40" spans="22:24" ht="37.5" customHeight="1">
      <c r="V40" s="434"/>
      <c r="W40" s="117" t="s">
        <v>94</v>
      </c>
      <c r="X40" s="118">
        <v>2970</v>
      </c>
    </row>
    <row r="41" spans="22:24" ht="37.5" customHeight="1">
      <c r="V41" s="435"/>
      <c r="W41" s="125" t="s">
        <v>95</v>
      </c>
      <c r="X41" s="126">
        <v>5250</v>
      </c>
    </row>
  </sheetData>
  <mergeCells count="26">
    <mergeCell ref="V26:V29"/>
    <mergeCell ref="V30:V33"/>
    <mergeCell ref="V34:V37"/>
    <mergeCell ref="V38:V41"/>
    <mergeCell ref="B14:B18"/>
    <mergeCell ref="D14:O18"/>
    <mergeCell ref="V14:V17"/>
    <mergeCell ref="V18:V20"/>
    <mergeCell ref="B19:B23"/>
    <mergeCell ref="D19:O23"/>
    <mergeCell ref="V22:V25"/>
    <mergeCell ref="B24:C24"/>
    <mergeCell ref="D24:O24"/>
    <mergeCell ref="AE5:AG5"/>
    <mergeCell ref="AI5:AK5"/>
    <mergeCell ref="AM5:AO5"/>
    <mergeCell ref="V6:V9"/>
    <mergeCell ref="B8:B13"/>
    <mergeCell ref="V10:V13"/>
    <mergeCell ref="D13:O13"/>
    <mergeCell ref="AA5:AC5"/>
    <mergeCell ref="B2:R2"/>
    <mergeCell ref="P3:R3"/>
    <mergeCell ref="C5:C6"/>
    <mergeCell ref="D5:Q5"/>
    <mergeCell ref="R5:R6"/>
  </mergeCells>
  <phoneticPr fontId="2"/>
  <dataValidations count="1">
    <dataValidation type="list" allowBlank="1" showInputMessage="1" showErrorMessage="1" sqref="WVM983012:WVP983031 JA65508:JD65527 SW65508:SZ65527 ACS65508:ACV65527 AMO65508:AMR65527 AWK65508:AWN65527 BGG65508:BGJ65527 BQC65508:BQF65527 BZY65508:CAB65527 CJU65508:CJX65527 CTQ65508:CTT65527 DDM65508:DDP65527 DNI65508:DNL65527 DXE65508:DXH65527 EHA65508:EHD65527 EQW65508:EQZ65527 FAS65508:FAV65527 FKO65508:FKR65527 FUK65508:FUN65527 GEG65508:GEJ65527 GOC65508:GOF65527 GXY65508:GYB65527 HHU65508:HHX65527 HRQ65508:HRT65527 IBM65508:IBP65527 ILI65508:ILL65527 IVE65508:IVH65527 JFA65508:JFD65527 JOW65508:JOZ65527 JYS65508:JYV65527 KIO65508:KIR65527 KSK65508:KSN65527 LCG65508:LCJ65527 LMC65508:LMF65527 LVY65508:LWB65527 MFU65508:MFX65527 MPQ65508:MPT65527 MZM65508:MZP65527 NJI65508:NJL65527 NTE65508:NTH65527 ODA65508:ODD65527 OMW65508:OMZ65527 OWS65508:OWV65527 PGO65508:PGR65527 PQK65508:PQN65527 QAG65508:QAJ65527 QKC65508:QKF65527 QTY65508:QUB65527 RDU65508:RDX65527 RNQ65508:RNT65527 RXM65508:RXP65527 SHI65508:SHL65527 SRE65508:SRH65527 TBA65508:TBD65527 TKW65508:TKZ65527 TUS65508:TUV65527 UEO65508:UER65527 UOK65508:UON65527 UYG65508:UYJ65527 VIC65508:VIF65527 VRY65508:VSB65527 WBU65508:WBX65527 WLQ65508:WLT65527 WVM65508:WVP65527 JA131044:JD131063 SW131044:SZ131063 ACS131044:ACV131063 AMO131044:AMR131063 AWK131044:AWN131063 BGG131044:BGJ131063 BQC131044:BQF131063 BZY131044:CAB131063 CJU131044:CJX131063 CTQ131044:CTT131063 DDM131044:DDP131063 DNI131044:DNL131063 DXE131044:DXH131063 EHA131044:EHD131063 EQW131044:EQZ131063 FAS131044:FAV131063 FKO131044:FKR131063 FUK131044:FUN131063 GEG131044:GEJ131063 GOC131044:GOF131063 GXY131044:GYB131063 HHU131044:HHX131063 HRQ131044:HRT131063 IBM131044:IBP131063 ILI131044:ILL131063 IVE131044:IVH131063 JFA131044:JFD131063 JOW131044:JOZ131063 JYS131044:JYV131063 KIO131044:KIR131063 KSK131044:KSN131063 LCG131044:LCJ131063 LMC131044:LMF131063 LVY131044:LWB131063 MFU131044:MFX131063 MPQ131044:MPT131063 MZM131044:MZP131063 NJI131044:NJL131063 NTE131044:NTH131063 ODA131044:ODD131063 OMW131044:OMZ131063 OWS131044:OWV131063 PGO131044:PGR131063 PQK131044:PQN131063 QAG131044:QAJ131063 QKC131044:QKF131063 QTY131044:QUB131063 RDU131044:RDX131063 RNQ131044:RNT131063 RXM131044:RXP131063 SHI131044:SHL131063 SRE131044:SRH131063 TBA131044:TBD131063 TKW131044:TKZ131063 TUS131044:TUV131063 UEO131044:UER131063 UOK131044:UON131063 UYG131044:UYJ131063 VIC131044:VIF131063 VRY131044:VSB131063 WBU131044:WBX131063 WLQ131044:WLT131063 WVM131044:WVP131063 JA196580:JD196599 SW196580:SZ196599 ACS196580:ACV196599 AMO196580:AMR196599 AWK196580:AWN196599 BGG196580:BGJ196599 BQC196580:BQF196599 BZY196580:CAB196599 CJU196580:CJX196599 CTQ196580:CTT196599 DDM196580:DDP196599 DNI196580:DNL196599 DXE196580:DXH196599 EHA196580:EHD196599 EQW196580:EQZ196599 FAS196580:FAV196599 FKO196580:FKR196599 FUK196580:FUN196599 GEG196580:GEJ196599 GOC196580:GOF196599 GXY196580:GYB196599 HHU196580:HHX196599 HRQ196580:HRT196599 IBM196580:IBP196599 ILI196580:ILL196599 IVE196580:IVH196599 JFA196580:JFD196599 JOW196580:JOZ196599 JYS196580:JYV196599 KIO196580:KIR196599 KSK196580:KSN196599 LCG196580:LCJ196599 LMC196580:LMF196599 LVY196580:LWB196599 MFU196580:MFX196599 MPQ196580:MPT196599 MZM196580:MZP196599 NJI196580:NJL196599 NTE196580:NTH196599 ODA196580:ODD196599 OMW196580:OMZ196599 OWS196580:OWV196599 PGO196580:PGR196599 PQK196580:PQN196599 QAG196580:QAJ196599 QKC196580:QKF196599 QTY196580:QUB196599 RDU196580:RDX196599 RNQ196580:RNT196599 RXM196580:RXP196599 SHI196580:SHL196599 SRE196580:SRH196599 TBA196580:TBD196599 TKW196580:TKZ196599 TUS196580:TUV196599 UEO196580:UER196599 UOK196580:UON196599 UYG196580:UYJ196599 VIC196580:VIF196599 VRY196580:VSB196599 WBU196580:WBX196599 WLQ196580:WLT196599 WVM196580:WVP196599 JA262116:JD262135 SW262116:SZ262135 ACS262116:ACV262135 AMO262116:AMR262135 AWK262116:AWN262135 BGG262116:BGJ262135 BQC262116:BQF262135 BZY262116:CAB262135 CJU262116:CJX262135 CTQ262116:CTT262135 DDM262116:DDP262135 DNI262116:DNL262135 DXE262116:DXH262135 EHA262116:EHD262135 EQW262116:EQZ262135 FAS262116:FAV262135 FKO262116:FKR262135 FUK262116:FUN262135 GEG262116:GEJ262135 GOC262116:GOF262135 GXY262116:GYB262135 HHU262116:HHX262135 HRQ262116:HRT262135 IBM262116:IBP262135 ILI262116:ILL262135 IVE262116:IVH262135 JFA262116:JFD262135 JOW262116:JOZ262135 JYS262116:JYV262135 KIO262116:KIR262135 KSK262116:KSN262135 LCG262116:LCJ262135 LMC262116:LMF262135 LVY262116:LWB262135 MFU262116:MFX262135 MPQ262116:MPT262135 MZM262116:MZP262135 NJI262116:NJL262135 NTE262116:NTH262135 ODA262116:ODD262135 OMW262116:OMZ262135 OWS262116:OWV262135 PGO262116:PGR262135 PQK262116:PQN262135 QAG262116:QAJ262135 QKC262116:QKF262135 QTY262116:QUB262135 RDU262116:RDX262135 RNQ262116:RNT262135 RXM262116:RXP262135 SHI262116:SHL262135 SRE262116:SRH262135 TBA262116:TBD262135 TKW262116:TKZ262135 TUS262116:TUV262135 UEO262116:UER262135 UOK262116:UON262135 UYG262116:UYJ262135 VIC262116:VIF262135 VRY262116:VSB262135 WBU262116:WBX262135 WLQ262116:WLT262135 WVM262116:WVP262135 JA327652:JD327671 SW327652:SZ327671 ACS327652:ACV327671 AMO327652:AMR327671 AWK327652:AWN327671 BGG327652:BGJ327671 BQC327652:BQF327671 BZY327652:CAB327671 CJU327652:CJX327671 CTQ327652:CTT327671 DDM327652:DDP327671 DNI327652:DNL327671 DXE327652:DXH327671 EHA327652:EHD327671 EQW327652:EQZ327671 FAS327652:FAV327671 FKO327652:FKR327671 FUK327652:FUN327671 GEG327652:GEJ327671 GOC327652:GOF327671 GXY327652:GYB327671 HHU327652:HHX327671 HRQ327652:HRT327671 IBM327652:IBP327671 ILI327652:ILL327671 IVE327652:IVH327671 JFA327652:JFD327671 JOW327652:JOZ327671 JYS327652:JYV327671 KIO327652:KIR327671 KSK327652:KSN327671 LCG327652:LCJ327671 LMC327652:LMF327671 LVY327652:LWB327671 MFU327652:MFX327671 MPQ327652:MPT327671 MZM327652:MZP327671 NJI327652:NJL327671 NTE327652:NTH327671 ODA327652:ODD327671 OMW327652:OMZ327671 OWS327652:OWV327671 PGO327652:PGR327671 PQK327652:PQN327671 QAG327652:QAJ327671 QKC327652:QKF327671 QTY327652:QUB327671 RDU327652:RDX327671 RNQ327652:RNT327671 RXM327652:RXP327671 SHI327652:SHL327671 SRE327652:SRH327671 TBA327652:TBD327671 TKW327652:TKZ327671 TUS327652:TUV327671 UEO327652:UER327671 UOK327652:UON327671 UYG327652:UYJ327671 VIC327652:VIF327671 VRY327652:VSB327671 WBU327652:WBX327671 WLQ327652:WLT327671 WVM327652:WVP327671 JA393188:JD393207 SW393188:SZ393207 ACS393188:ACV393207 AMO393188:AMR393207 AWK393188:AWN393207 BGG393188:BGJ393207 BQC393188:BQF393207 BZY393188:CAB393207 CJU393188:CJX393207 CTQ393188:CTT393207 DDM393188:DDP393207 DNI393188:DNL393207 DXE393188:DXH393207 EHA393188:EHD393207 EQW393188:EQZ393207 FAS393188:FAV393207 FKO393188:FKR393207 FUK393188:FUN393207 GEG393188:GEJ393207 GOC393188:GOF393207 GXY393188:GYB393207 HHU393188:HHX393207 HRQ393188:HRT393207 IBM393188:IBP393207 ILI393188:ILL393207 IVE393188:IVH393207 JFA393188:JFD393207 JOW393188:JOZ393207 JYS393188:JYV393207 KIO393188:KIR393207 KSK393188:KSN393207 LCG393188:LCJ393207 LMC393188:LMF393207 LVY393188:LWB393207 MFU393188:MFX393207 MPQ393188:MPT393207 MZM393188:MZP393207 NJI393188:NJL393207 NTE393188:NTH393207 ODA393188:ODD393207 OMW393188:OMZ393207 OWS393188:OWV393207 PGO393188:PGR393207 PQK393188:PQN393207 QAG393188:QAJ393207 QKC393188:QKF393207 QTY393188:QUB393207 RDU393188:RDX393207 RNQ393188:RNT393207 RXM393188:RXP393207 SHI393188:SHL393207 SRE393188:SRH393207 TBA393188:TBD393207 TKW393188:TKZ393207 TUS393188:TUV393207 UEO393188:UER393207 UOK393188:UON393207 UYG393188:UYJ393207 VIC393188:VIF393207 VRY393188:VSB393207 WBU393188:WBX393207 WLQ393188:WLT393207 WVM393188:WVP393207 JA458724:JD458743 SW458724:SZ458743 ACS458724:ACV458743 AMO458724:AMR458743 AWK458724:AWN458743 BGG458724:BGJ458743 BQC458724:BQF458743 BZY458724:CAB458743 CJU458724:CJX458743 CTQ458724:CTT458743 DDM458724:DDP458743 DNI458724:DNL458743 DXE458724:DXH458743 EHA458724:EHD458743 EQW458724:EQZ458743 FAS458724:FAV458743 FKO458724:FKR458743 FUK458724:FUN458743 GEG458724:GEJ458743 GOC458724:GOF458743 GXY458724:GYB458743 HHU458724:HHX458743 HRQ458724:HRT458743 IBM458724:IBP458743 ILI458724:ILL458743 IVE458724:IVH458743 JFA458724:JFD458743 JOW458724:JOZ458743 JYS458724:JYV458743 KIO458724:KIR458743 KSK458724:KSN458743 LCG458724:LCJ458743 LMC458724:LMF458743 LVY458724:LWB458743 MFU458724:MFX458743 MPQ458724:MPT458743 MZM458724:MZP458743 NJI458724:NJL458743 NTE458724:NTH458743 ODA458724:ODD458743 OMW458724:OMZ458743 OWS458724:OWV458743 PGO458724:PGR458743 PQK458724:PQN458743 QAG458724:QAJ458743 QKC458724:QKF458743 QTY458724:QUB458743 RDU458724:RDX458743 RNQ458724:RNT458743 RXM458724:RXP458743 SHI458724:SHL458743 SRE458724:SRH458743 TBA458724:TBD458743 TKW458724:TKZ458743 TUS458724:TUV458743 UEO458724:UER458743 UOK458724:UON458743 UYG458724:UYJ458743 VIC458724:VIF458743 VRY458724:VSB458743 WBU458724:WBX458743 WLQ458724:WLT458743 WVM458724:WVP458743 JA524260:JD524279 SW524260:SZ524279 ACS524260:ACV524279 AMO524260:AMR524279 AWK524260:AWN524279 BGG524260:BGJ524279 BQC524260:BQF524279 BZY524260:CAB524279 CJU524260:CJX524279 CTQ524260:CTT524279 DDM524260:DDP524279 DNI524260:DNL524279 DXE524260:DXH524279 EHA524260:EHD524279 EQW524260:EQZ524279 FAS524260:FAV524279 FKO524260:FKR524279 FUK524260:FUN524279 GEG524260:GEJ524279 GOC524260:GOF524279 GXY524260:GYB524279 HHU524260:HHX524279 HRQ524260:HRT524279 IBM524260:IBP524279 ILI524260:ILL524279 IVE524260:IVH524279 JFA524260:JFD524279 JOW524260:JOZ524279 JYS524260:JYV524279 KIO524260:KIR524279 KSK524260:KSN524279 LCG524260:LCJ524279 LMC524260:LMF524279 LVY524260:LWB524279 MFU524260:MFX524279 MPQ524260:MPT524279 MZM524260:MZP524279 NJI524260:NJL524279 NTE524260:NTH524279 ODA524260:ODD524279 OMW524260:OMZ524279 OWS524260:OWV524279 PGO524260:PGR524279 PQK524260:PQN524279 QAG524260:QAJ524279 QKC524260:QKF524279 QTY524260:QUB524279 RDU524260:RDX524279 RNQ524260:RNT524279 RXM524260:RXP524279 SHI524260:SHL524279 SRE524260:SRH524279 TBA524260:TBD524279 TKW524260:TKZ524279 TUS524260:TUV524279 UEO524260:UER524279 UOK524260:UON524279 UYG524260:UYJ524279 VIC524260:VIF524279 VRY524260:VSB524279 WBU524260:WBX524279 WLQ524260:WLT524279 WVM524260:WVP524279 JA589796:JD589815 SW589796:SZ589815 ACS589796:ACV589815 AMO589796:AMR589815 AWK589796:AWN589815 BGG589796:BGJ589815 BQC589796:BQF589815 BZY589796:CAB589815 CJU589796:CJX589815 CTQ589796:CTT589815 DDM589796:DDP589815 DNI589796:DNL589815 DXE589796:DXH589815 EHA589796:EHD589815 EQW589796:EQZ589815 FAS589796:FAV589815 FKO589796:FKR589815 FUK589796:FUN589815 GEG589796:GEJ589815 GOC589796:GOF589815 GXY589796:GYB589815 HHU589796:HHX589815 HRQ589796:HRT589815 IBM589796:IBP589815 ILI589796:ILL589815 IVE589796:IVH589815 JFA589796:JFD589815 JOW589796:JOZ589815 JYS589796:JYV589815 KIO589796:KIR589815 KSK589796:KSN589815 LCG589796:LCJ589815 LMC589796:LMF589815 LVY589796:LWB589815 MFU589796:MFX589815 MPQ589796:MPT589815 MZM589796:MZP589815 NJI589796:NJL589815 NTE589796:NTH589815 ODA589796:ODD589815 OMW589796:OMZ589815 OWS589796:OWV589815 PGO589796:PGR589815 PQK589796:PQN589815 QAG589796:QAJ589815 QKC589796:QKF589815 QTY589796:QUB589815 RDU589796:RDX589815 RNQ589796:RNT589815 RXM589796:RXP589815 SHI589796:SHL589815 SRE589796:SRH589815 TBA589796:TBD589815 TKW589796:TKZ589815 TUS589796:TUV589815 UEO589796:UER589815 UOK589796:UON589815 UYG589796:UYJ589815 VIC589796:VIF589815 VRY589796:VSB589815 WBU589796:WBX589815 WLQ589796:WLT589815 WVM589796:WVP589815 JA655332:JD655351 SW655332:SZ655351 ACS655332:ACV655351 AMO655332:AMR655351 AWK655332:AWN655351 BGG655332:BGJ655351 BQC655332:BQF655351 BZY655332:CAB655351 CJU655332:CJX655351 CTQ655332:CTT655351 DDM655332:DDP655351 DNI655332:DNL655351 DXE655332:DXH655351 EHA655332:EHD655351 EQW655332:EQZ655351 FAS655332:FAV655351 FKO655332:FKR655351 FUK655332:FUN655351 GEG655332:GEJ655351 GOC655332:GOF655351 GXY655332:GYB655351 HHU655332:HHX655351 HRQ655332:HRT655351 IBM655332:IBP655351 ILI655332:ILL655351 IVE655332:IVH655351 JFA655332:JFD655351 JOW655332:JOZ655351 JYS655332:JYV655351 KIO655332:KIR655351 KSK655332:KSN655351 LCG655332:LCJ655351 LMC655332:LMF655351 LVY655332:LWB655351 MFU655332:MFX655351 MPQ655332:MPT655351 MZM655332:MZP655351 NJI655332:NJL655351 NTE655332:NTH655351 ODA655332:ODD655351 OMW655332:OMZ655351 OWS655332:OWV655351 PGO655332:PGR655351 PQK655332:PQN655351 QAG655332:QAJ655351 QKC655332:QKF655351 QTY655332:QUB655351 RDU655332:RDX655351 RNQ655332:RNT655351 RXM655332:RXP655351 SHI655332:SHL655351 SRE655332:SRH655351 TBA655332:TBD655351 TKW655332:TKZ655351 TUS655332:TUV655351 UEO655332:UER655351 UOK655332:UON655351 UYG655332:UYJ655351 VIC655332:VIF655351 VRY655332:VSB655351 WBU655332:WBX655351 WLQ655332:WLT655351 WVM655332:WVP655351 JA720868:JD720887 SW720868:SZ720887 ACS720868:ACV720887 AMO720868:AMR720887 AWK720868:AWN720887 BGG720868:BGJ720887 BQC720868:BQF720887 BZY720868:CAB720887 CJU720868:CJX720887 CTQ720868:CTT720887 DDM720868:DDP720887 DNI720868:DNL720887 DXE720868:DXH720887 EHA720868:EHD720887 EQW720868:EQZ720887 FAS720868:FAV720887 FKO720868:FKR720887 FUK720868:FUN720887 GEG720868:GEJ720887 GOC720868:GOF720887 GXY720868:GYB720887 HHU720868:HHX720887 HRQ720868:HRT720887 IBM720868:IBP720887 ILI720868:ILL720887 IVE720868:IVH720887 JFA720868:JFD720887 JOW720868:JOZ720887 JYS720868:JYV720887 KIO720868:KIR720887 KSK720868:KSN720887 LCG720868:LCJ720887 LMC720868:LMF720887 LVY720868:LWB720887 MFU720868:MFX720887 MPQ720868:MPT720887 MZM720868:MZP720887 NJI720868:NJL720887 NTE720868:NTH720887 ODA720868:ODD720887 OMW720868:OMZ720887 OWS720868:OWV720887 PGO720868:PGR720887 PQK720868:PQN720887 QAG720868:QAJ720887 QKC720868:QKF720887 QTY720868:QUB720887 RDU720868:RDX720887 RNQ720868:RNT720887 RXM720868:RXP720887 SHI720868:SHL720887 SRE720868:SRH720887 TBA720868:TBD720887 TKW720868:TKZ720887 TUS720868:TUV720887 UEO720868:UER720887 UOK720868:UON720887 UYG720868:UYJ720887 VIC720868:VIF720887 VRY720868:VSB720887 WBU720868:WBX720887 WLQ720868:WLT720887 WVM720868:WVP720887 JA786404:JD786423 SW786404:SZ786423 ACS786404:ACV786423 AMO786404:AMR786423 AWK786404:AWN786423 BGG786404:BGJ786423 BQC786404:BQF786423 BZY786404:CAB786423 CJU786404:CJX786423 CTQ786404:CTT786423 DDM786404:DDP786423 DNI786404:DNL786423 DXE786404:DXH786423 EHA786404:EHD786423 EQW786404:EQZ786423 FAS786404:FAV786423 FKO786404:FKR786423 FUK786404:FUN786423 GEG786404:GEJ786423 GOC786404:GOF786423 GXY786404:GYB786423 HHU786404:HHX786423 HRQ786404:HRT786423 IBM786404:IBP786423 ILI786404:ILL786423 IVE786404:IVH786423 JFA786404:JFD786423 JOW786404:JOZ786423 JYS786404:JYV786423 KIO786404:KIR786423 KSK786404:KSN786423 LCG786404:LCJ786423 LMC786404:LMF786423 LVY786404:LWB786423 MFU786404:MFX786423 MPQ786404:MPT786423 MZM786404:MZP786423 NJI786404:NJL786423 NTE786404:NTH786423 ODA786404:ODD786423 OMW786404:OMZ786423 OWS786404:OWV786423 PGO786404:PGR786423 PQK786404:PQN786423 QAG786404:QAJ786423 QKC786404:QKF786423 QTY786404:QUB786423 RDU786404:RDX786423 RNQ786404:RNT786423 RXM786404:RXP786423 SHI786404:SHL786423 SRE786404:SRH786423 TBA786404:TBD786423 TKW786404:TKZ786423 TUS786404:TUV786423 UEO786404:UER786423 UOK786404:UON786423 UYG786404:UYJ786423 VIC786404:VIF786423 VRY786404:VSB786423 WBU786404:WBX786423 WLQ786404:WLT786423 WVM786404:WVP786423 JA851940:JD851959 SW851940:SZ851959 ACS851940:ACV851959 AMO851940:AMR851959 AWK851940:AWN851959 BGG851940:BGJ851959 BQC851940:BQF851959 BZY851940:CAB851959 CJU851940:CJX851959 CTQ851940:CTT851959 DDM851940:DDP851959 DNI851940:DNL851959 DXE851940:DXH851959 EHA851940:EHD851959 EQW851940:EQZ851959 FAS851940:FAV851959 FKO851940:FKR851959 FUK851940:FUN851959 GEG851940:GEJ851959 GOC851940:GOF851959 GXY851940:GYB851959 HHU851940:HHX851959 HRQ851940:HRT851959 IBM851940:IBP851959 ILI851940:ILL851959 IVE851940:IVH851959 JFA851940:JFD851959 JOW851940:JOZ851959 JYS851940:JYV851959 KIO851940:KIR851959 KSK851940:KSN851959 LCG851940:LCJ851959 LMC851940:LMF851959 LVY851940:LWB851959 MFU851940:MFX851959 MPQ851940:MPT851959 MZM851940:MZP851959 NJI851940:NJL851959 NTE851940:NTH851959 ODA851940:ODD851959 OMW851940:OMZ851959 OWS851940:OWV851959 PGO851940:PGR851959 PQK851940:PQN851959 QAG851940:QAJ851959 QKC851940:QKF851959 QTY851940:QUB851959 RDU851940:RDX851959 RNQ851940:RNT851959 RXM851940:RXP851959 SHI851940:SHL851959 SRE851940:SRH851959 TBA851940:TBD851959 TKW851940:TKZ851959 TUS851940:TUV851959 UEO851940:UER851959 UOK851940:UON851959 UYG851940:UYJ851959 VIC851940:VIF851959 VRY851940:VSB851959 WBU851940:WBX851959 WLQ851940:WLT851959 WVM851940:WVP851959 JA917476:JD917495 SW917476:SZ917495 ACS917476:ACV917495 AMO917476:AMR917495 AWK917476:AWN917495 BGG917476:BGJ917495 BQC917476:BQF917495 BZY917476:CAB917495 CJU917476:CJX917495 CTQ917476:CTT917495 DDM917476:DDP917495 DNI917476:DNL917495 DXE917476:DXH917495 EHA917476:EHD917495 EQW917476:EQZ917495 FAS917476:FAV917495 FKO917476:FKR917495 FUK917476:FUN917495 GEG917476:GEJ917495 GOC917476:GOF917495 GXY917476:GYB917495 HHU917476:HHX917495 HRQ917476:HRT917495 IBM917476:IBP917495 ILI917476:ILL917495 IVE917476:IVH917495 JFA917476:JFD917495 JOW917476:JOZ917495 JYS917476:JYV917495 KIO917476:KIR917495 KSK917476:KSN917495 LCG917476:LCJ917495 LMC917476:LMF917495 LVY917476:LWB917495 MFU917476:MFX917495 MPQ917476:MPT917495 MZM917476:MZP917495 NJI917476:NJL917495 NTE917476:NTH917495 ODA917476:ODD917495 OMW917476:OMZ917495 OWS917476:OWV917495 PGO917476:PGR917495 PQK917476:PQN917495 QAG917476:QAJ917495 QKC917476:QKF917495 QTY917476:QUB917495 RDU917476:RDX917495 RNQ917476:RNT917495 RXM917476:RXP917495 SHI917476:SHL917495 SRE917476:SRH917495 TBA917476:TBD917495 TKW917476:TKZ917495 TUS917476:TUV917495 UEO917476:UER917495 UOK917476:UON917495 UYG917476:UYJ917495 VIC917476:VIF917495 VRY917476:VSB917495 WBU917476:WBX917495 WLQ917476:WLT917495 WVM917476:WVP917495 JA983012:JD983031 SW983012:SZ983031 ACS983012:ACV983031 AMO983012:AMR983031 AWK983012:AWN983031 BGG983012:BGJ983031 BQC983012:BQF983031 BZY983012:CAB983031 CJU983012:CJX983031 CTQ983012:CTT983031 DDM983012:DDP983031 DNI983012:DNL983031 DXE983012:DXH983031 EHA983012:EHD983031 EQW983012:EQZ983031 FAS983012:FAV983031 FKO983012:FKR983031 FUK983012:FUN983031 GEG983012:GEJ983031 GOC983012:GOF983031 GXY983012:GYB983031 HHU983012:HHX983031 HRQ983012:HRT983031 IBM983012:IBP983031 ILI983012:ILL983031 IVE983012:IVH983031 JFA983012:JFD983031 JOW983012:JOZ983031 JYS983012:JYV983031 KIO983012:KIR983031 KSK983012:KSN983031 LCG983012:LCJ983031 LMC983012:LMF983031 LVY983012:LWB983031 MFU983012:MFX983031 MPQ983012:MPT983031 MZM983012:MZP983031 NJI983012:NJL983031 NTE983012:NTH983031 ODA983012:ODD983031 OMW983012:OMZ983031 OWS983012:OWV983031 PGO983012:PGR983031 PQK983012:PQN983031 QAG983012:QAJ983031 QKC983012:QKF983031 QTY983012:QUB983031 RDU983012:RDX983031 RNQ983012:RNT983031 RXM983012:RXP983031 SHI983012:SHL983031 SRE983012:SRH983031 TBA983012:TBD983031 TKW983012:TKZ983031 TUS983012:TUV983031 UEO983012:UER983031 UOK983012:UON983031 UYG983012:UYJ983031 VIC983012:VIF983031 VRY983012:VSB983031 WBU983012:WBX983031 WLQ983012:WLT983031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1:F65530 F983015:F983034 F917479:F917498 F851943:F851962 F786407:F786426 F720871:F720890 F655335:F655354 F589799:F589818 F524263:F524282 F458727:F458746 F393191:F393210 F327655:F327674 F262119:F262138 F196583:F196602 F131047:F131066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formula1>"公,私"</formula1>
    </dataValidation>
  </dataValidations>
  <pageMargins left="0.7" right="0.7" top="0.75" bottom="0.75" header="0.3" footer="0.3"/>
  <pageSetup paperSize="9" scale="51" orientation="landscape" r:id="rId1"/>
  <rowBreaks count="1" manualBreakCount="1">
    <brk id="26" max="16383" man="1"/>
  </rowBreaks>
  <colBreaks count="1" manualBreakCount="1">
    <brk id="20" max="4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P78"/>
  <sheetViews>
    <sheetView showGridLines="0" view="pageBreakPreview" zoomScale="85" zoomScaleNormal="100" zoomScaleSheetLayoutView="85" workbookViewId="0">
      <selection activeCell="U48" sqref="U48"/>
    </sheetView>
  </sheetViews>
  <sheetFormatPr defaultColWidth="9" defaultRowHeight="13.2"/>
  <cols>
    <col min="1" max="7" width="2.21875" style="15" customWidth="1"/>
    <col min="8" max="8" width="3.109375" style="15" customWidth="1"/>
    <col min="9" max="12" width="2.21875" style="15" customWidth="1"/>
    <col min="13" max="13" width="6.109375" style="15" customWidth="1"/>
    <col min="14" max="14" width="3.44140625" style="15" customWidth="1"/>
    <col min="15" max="15" width="3.21875" style="15" customWidth="1"/>
    <col min="16" max="16" width="3.44140625" style="15" customWidth="1"/>
    <col min="17" max="17" width="2.6640625" style="15" customWidth="1"/>
    <col min="18" max="18" width="3.21875" style="15" customWidth="1"/>
    <col min="19" max="19" width="3" style="15" customWidth="1"/>
    <col min="20" max="20" width="8.21875" style="15" customWidth="1"/>
    <col min="21" max="21" width="4.88671875" style="15" customWidth="1"/>
    <col min="22" max="22" width="4" style="15" customWidth="1"/>
    <col min="23" max="23" width="7.21875" style="15" customWidth="1"/>
    <col min="24" max="24" width="6.6640625" style="15" customWidth="1"/>
    <col min="25" max="25" width="5.44140625" style="15" customWidth="1"/>
    <col min="26" max="28" width="2.21875" style="15" customWidth="1"/>
    <col min="29" max="29" width="3" style="15" customWidth="1"/>
    <col min="30" max="31" width="2.21875" style="15" customWidth="1"/>
    <col min="32" max="32" width="2.33203125" style="15" customWidth="1"/>
    <col min="33" max="33" width="2.6640625" style="15" customWidth="1"/>
    <col min="34" max="36" width="2.21875" style="15" customWidth="1"/>
    <col min="37" max="40" width="2.21875" style="14" customWidth="1"/>
    <col min="41" max="47" width="3" style="14" customWidth="1"/>
    <col min="48" max="48" width="2.33203125" style="14" customWidth="1"/>
    <col min="49" max="53" width="3" style="14" customWidth="1"/>
    <col min="54" max="76" width="3" style="15" customWidth="1"/>
    <col min="77" max="16384" width="9" style="15"/>
  </cols>
  <sheetData>
    <row r="1" spans="1:43" ht="14.4">
      <c r="A1" s="304" t="s">
        <v>42</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12"/>
      <c r="AL1" s="12"/>
      <c r="AM1" s="12"/>
      <c r="AN1" s="13"/>
    </row>
    <row r="2" spans="1:43" ht="14.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3"/>
      <c r="AL2" s="13"/>
      <c r="AM2" s="13"/>
      <c r="AN2" s="13"/>
    </row>
    <row r="3" spans="1:43" ht="14.4">
      <c r="A3" s="1"/>
      <c r="B3" s="1"/>
      <c r="C3" s="1"/>
      <c r="D3" s="1"/>
      <c r="E3" s="1"/>
      <c r="F3" s="1"/>
      <c r="G3" s="1"/>
      <c r="H3" s="1"/>
      <c r="I3" s="1"/>
      <c r="J3" s="1"/>
      <c r="K3" s="1"/>
      <c r="L3" s="1"/>
      <c r="M3" s="1"/>
      <c r="N3" s="1"/>
      <c r="O3" s="1"/>
      <c r="P3" s="1"/>
      <c r="Q3" s="1"/>
      <c r="R3" s="1"/>
      <c r="S3" s="1"/>
      <c r="T3" s="1"/>
      <c r="U3" s="1"/>
      <c r="V3" s="1"/>
      <c r="W3" s="1"/>
      <c r="X3" s="42"/>
      <c r="Y3" s="45" t="s">
        <v>47</v>
      </c>
      <c r="Z3" s="250"/>
      <c r="AA3" s="334"/>
      <c r="AB3" s="334"/>
      <c r="AC3" s="45" t="s">
        <v>0</v>
      </c>
      <c r="AD3" s="334"/>
      <c r="AE3" s="334"/>
      <c r="AF3" s="45" t="s">
        <v>1</v>
      </c>
      <c r="AG3" s="334"/>
      <c r="AH3" s="334"/>
      <c r="AI3" s="45" t="s">
        <v>2</v>
      </c>
      <c r="AL3" s="13"/>
      <c r="AM3" s="13"/>
      <c r="AN3" s="13"/>
    </row>
    <row r="4" spans="1:43" ht="13.5" customHeight="1">
      <c r="A4" s="299" t="s">
        <v>41</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16"/>
      <c r="AL4" s="16"/>
      <c r="AM4" s="16"/>
      <c r="AN4" s="16"/>
    </row>
    <row r="5" spans="1:43" ht="13.5" customHeight="1">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16"/>
      <c r="AL5" s="16"/>
      <c r="AM5" s="16"/>
      <c r="AN5" s="16"/>
    </row>
    <row r="6" spans="1:43"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3"/>
      <c r="AL6" s="13"/>
      <c r="AM6" s="13"/>
      <c r="AN6" s="13"/>
    </row>
    <row r="7" spans="1:43" ht="14.4">
      <c r="A7" s="1"/>
      <c r="B7" s="1"/>
      <c r="C7" s="304" t="s">
        <v>3</v>
      </c>
      <c r="D7" s="304"/>
      <c r="E7" s="304"/>
      <c r="F7" s="304"/>
      <c r="G7" s="304"/>
      <c r="H7" s="304"/>
      <c r="I7" s="304"/>
      <c r="J7" s="304"/>
      <c r="K7" s="304"/>
      <c r="L7" s="304"/>
      <c r="M7" s="1"/>
      <c r="N7" s="1"/>
      <c r="O7" s="1"/>
      <c r="P7" s="1"/>
      <c r="Q7" s="1"/>
      <c r="R7" s="1"/>
      <c r="S7" s="1"/>
      <c r="T7" s="1"/>
      <c r="U7" s="1"/>
      <c r="V7" s="1"/>
      <c r="W7" s="1"/>
      <c r="X7" s="1"/>
      <c r="Y7" s="1"/>
      <c r="Z7" s="1"/>
      <c r="AA7" s="1"/>
      <c r="AB7" s="1"/>
      <c r="AC7" s="1"/>
      <c r="AD7" s="1"/>
      <c r="AE7" s="1"/>
      <c r="AF7" s="1"/>
      <c r="AG7" s="1"/>
      <c r="AH7" s="1"/>
      <c r="AI7" s="1"/>
      <c r="AJ7" s="1"/>
      <c r="AK7" s="13"/>
      <c r="AL7" s="13"/>
      <c r="AM7" s="13"/>
      <c r="AN7" s="13"/>
    </row>
    <row r="8" spans="1:43" ht="21" customHeight="1">
      <c r="A8" s="1"/>
      <c r="B8" s="1"/>
      <c r="C8" s="1"/>
      <c r="D8" s="1"/>
      <c r="E8" s="1"/>
      <c r="F8" s="1"/>
      <c r="G8" s="1"/>
      <c r="H8" s="1"/>
      <c r="I8" s="1"/>
      <c r="J8" s="1"/>
      <c r="K8" s="1"/>
      <c r="L8" s="1"/>
      <c r="M8" s="1"/>
      <c r="N8" s="1"/>
      <c r="O8" s="1"/>
      <c r="P8" s="20"/>
      <c r="Q8" s="20"/>
      <c r="R8" s="20"/>
      <c r="S8" s="20"/>
      <c r="T8" s="20"/>
      <c r="U8" s="243"/>
      <c r="V8" s="322" t="s">
        <v>122</v>
      </c>
      <c r="W8" s="322"/>
      <c r="X8" s="417" t="s">
        <v>157</v>
      </c>
      <c r="Y8" s="417"/>
      <c r="Z8" s="417"/>
      <c r="AA8" s="417"/>
      <c r="AB8" s="417"/>
      <c r="AC8" s="417"/>
      <c r="AD8" s="417"/>
      <c r="AE8" s="417"/>
      <c r="AF8" s="417"/>
      <c r="AG8" s="417"/>
      <c r="AH8" s="417"/>
      <c r="AI8" s="417"/>
      <c r="AJ8" s="176"/>
      <c r="AK8" s="176"/>
      <c r="AN8" s="17"/>
      <c r="AO8" s="17"/>
      <c r="AP8" s="17"/>
      <c r="AQ8" s="17"/>
    </row>
    <row r="9" spans="1:43" ht="3" customHeight="1">
      <c r="A9" s="1"/>
      <c r="B9" s="1"/>
      <c r="C9" s="1"/>
      <c r="D9" s="1"/>
      <c r="E9" s="1"/>
      <c r="F9" s="1"/>
      <c r="G9" s="1"/>
      <c r="H9" s="1"/>
      <c r="I9" s="1"/>
      <c r="J9" s="1"/>
      <c r="K9" s="1"/>
      <c r="L9" s="1"/>
      <c r="M9" s="1"/>
      <c r="N9" s="1"/>
      <c r="O9" s="1"/>
      <c r="P9" s="182"/>
      <c r="Q9" s="182"/>
      <c r="R9" s="182"/>
      <c r="S9" s="18"/>
      <c r="T9" s="18"/>
      <c r="U9" s="244"/>
      <c r="V9" s="244"/>
      <c r="W9" s="244"/>
      <c r="X9" s="176"/>
      <c r="Y9" s="176"/>
      <c r="Z9" s="176"/>
      <c r="AA9" s="176"/>
      <c r="AB9" s="176"/>
      <c r="AC9" s="176"/>
      <c r="AD9" s="176"/>
      <c r="AE9" s="176"/>
      <c r="AF9" s="176"/>
      <c r="AG9" s="176"/>
      <c r="AH9" s="176"/>
      <c r="AI9" s="176"/>
      <c r="AJ9" s="176"/>
      <c r="AK9" s="176"/>
      <c r="AM9" s="19"/>
      <c r="AN9" s="19"/>
      <c r="AO9" s="19"/>
      <c r="AP9" s="19"/>
      <c r="AQ9" s="17"/>
    </row>
    <row r="10" spans="1:43" ht="19.5" customHeight="1">
      <c r="A10" s="1"/>
      <c r="B10" s="1"/>
      <c r="C10" s="1"/>
      <c r="D10" s="1"/>
      <c r="E10" s="1"/>
      <c r="F10" s="1"/>
      <c r="G10" s="1"/>
      <c r="H10" s="1"/>
      <c r="I10" s="1"/>
      <c r="J10" s="1"/>
      <c r="K10" s="1"/>
      <c r="L10" s="1"/>
      <c r="M10" s="1"/>
      <c r="N10" s="1"/>
      <c r="O10" s="1"/>
      <c r="P10" s="1"/>
      <c r="Q10" s="20"/>
      <c r="R10" s="20"/>
      <c r="S10" s="18"/>
      <c r="T10" s="18"/>
      <c r="U10" s="244"/>
      <c r="V10" s="323" t="s">
        <v>123</v>
      </c>
      <c r="W10" s="323"/>
      <c r="X10" s="416" t="s">
        <v>158</v>
      </c>
      <c r="Y10" s="416"/>
      <c r="Z10" s="416"/>
      <c r="AA10" s="416"/>
      <c r="AB10" s="416"/>
      <c r="AC10" s="416"/>
      <c r="AD10" s="416"/>
      <c r="AE10" s="416"/>
      <c r="AF10" s="416"/>
      <c r="AG10" s="416"/>
      <c r="AH10" s="416"/>
      <c r="AI10" s="416"/>
      <c r="AJ10" s="237"/>
      <c r="AK10" s="237"/>
      <c r="AM10" s="17"/>
      <c r="AN10" s="17"/>
      <c r="AO10" s="17"/>
      <c r="AP10" s="17"/>
      <c r="AQ10" s="17"/>
    </row>
    <row r="11" spans="1:43" ht="4.5" customHeight="1">
      <c r="A11" s="1"/>
      <c r="B11" s="1"/>
      <c r="C11" s="1"/>
      <c r="D11" s="1"/>
      <c r="E11" s="1"/>
      <c r="F11" s="1"/>
      <c r="G11" s="1"/>
      <c r="H11" s="1"/>
      <c r="I11" s="1"/>
      <c r="J11" s="1"/>
      <c r="K11" s="1"/>
      <c r="L11" s="1"/>
      <c r="M11" s="1"/>
      <c r="N11" s="1"/>
      <c r="O11" s="1"/>
      <c r="P11" s="1"/>
      <c r="Q11" s="20"/>
      <c r="R11" s="20"/>
      <c r="S11" s="20"/>
      <c r="T11" s="20"/>
      <c r="U11" s="322"/>
      <c r="V11" s="322"/>
      <c r="W11" s="322"/>
      <c r="X11" s="177"/>
      <c r="Y11" s="177"/>
      <c r="Z11" s="177"/>
      <c r="AA11" s="177"/>
      <c r="AB11" s="177"/>
      <c r="AC11" s="177"/>
      <c r="AD11" s="177"/>
      <c r="AE11" s="177"/>
      <c r="AF11" s="177"/>
      <c r="AG11" s="177"/>
      <c r="AH11" s="177"/>
      <c r="AI11" s="177"/>
      <c r="AJ11" s="177"/>
      <c r="AK11" s="177"/>
      <c r="AN11" s="17"/>
      <c r="AO11" s="17"/>
      <c r="AP11" s="17"/>
      <c r="AQ11" s="17"/>
    </row>
    <row r="12" spans="1:43" ht="14.25" customHeight="1">
      <c r="A12" s="1"/>
      <c r="B12" s="1"/>
      <c r="C12" s="1"/>
      <c r="D12" s="1"/>
      <c r="E12" s="1"/>
      <c r="F12" s="1"/>
      <c r="G12" s="1"/>
      <c r="H12" s="1"/>
      <c r="I12" s="1"/>
      <c r="J12" s="1"/>
      <c r="K12" s="1"/>
      <c r="L12" s="1"/>
      <c r="M12" s="1"/>
      <c r="N12" s="1"/>
      <c r="O12" s="1"/>
      <c r="P12" s="1"/>
      <c r="Q12" s="20"/>
      <c r="R12" s="20"/>
      <c r="U12" s="244"/>
      <c r="V12" s="323" t="s">
        <v>124</v>
      </c>
      <c r="W12" s="323"/>
      <c r="X12" s="415" t="s">
        <v>159</v>
      </c>
      <c r="Y12" s="415"/>
      <c r="Z12" s="415"/>
      <c r="AA12" s="415"/>
      <c r="AB12" s="415"/>
      <c r="AC12" s="415"/>
      <c r="AD12" s="415"/>
      <c r="AE12" s="415"/>
      <c r="AF12" s="415"/>
      <c r="AG12" s="415"/>
      <c r="AH12" s="415"/>
      <c r="AI12" s="415"/>
      <c r="AJ12" s="177"/>
      <c r="AK12" s="177"/>
      <c r="AM12" s="17"/>
      <c r="AN12" s="17"/>
      <c r="AO12" s="17"/>
      <c r="AP12" s="17"/>
      <c r="AQ12" s="17"/>
    </row>
    <row r="13" spans="1:43" ht="4.5" customHeight="1">
      <c r="A13" s="1"/>
      <c r="B13" s="1"/>
      <c r="C13" s="1"/>
      <c r="D13" s="1"/>
      <c r="E13" s="1"/>
      <c r="F13" s="1"/>
      <c r="G13" s="1"/>
      <c r="H13" s="1"/>
      <c r="I13" s="1"/>
      <c r="J13" s="1"/>
      <c r="K13" s="1"/>
      <c r="L13" s="1"/>
      <c r="M13" s="1"/>
      <c r="N13" s="1"/>
      <c r="O13" s="1"/>
      <c r="P13" s="1"/>
      <c r="Q13" s="182"/>
      <c r="R13" s="182"/>
      <c r="U13" s="244"/>
      <c r="V13" s="244"/>
      <c r="W13" s="244"/>
      <c r="X13" s="21"/>
      <c r="Y13" s="21"/>
      <c r="Z13" s="21"/>
      <c r="AA13" s="21"/>
      <c r="AB13" s="21"/>
      <c r="AC13" s="21"/>
      <c r="AD13" s="21"/>
      <c r="AE13" s="21"/>
      <c r="AF13" s="21"/>
      <c r="AG13" s="21"/>
      <c r="AH13" s="21"/>
      <c r="AI13" s="21"/>
      <c r="AJ13" s="21"/>
      <c r="AK13" s="21"/>
      <c r="AM13" s="22"/>
      <c r="AN13" s="22"/>
      <c r="AO13" s="22"/>
      <c r="AP13" s="22"/>
      <c r="AQ13" s="22"/>
    </row>
    <row r="14" spans="1:43" ht="14.25" customHeight="1">
      <c r="A14" s="1"/>
      <c r="B14" s="1"/>
      <c r="C14" s="1"/>
      <c r="D14" s="1"/>
      <c r="E14" s="1"/>
      <c r="F14" s="1"/>
      <c r="G14" s="1"/>
      <c r="H14" s="1"/>
      <c r="I14" s="1"/>
      <c r="J14" s="1"/>
      <c r="K14" s="1"/>
      <c r="L14" s="1"/>
      <c r="M14" s="1"/>
      <c r="N14" s="1"/>
      <c r="O14" s="1"/>
      <c r="P14" s="1"/>
      <c r="Q14" s="9"/>
      <c r="R14" s="175"/>
      <c r="S14" s="175"/>
      <c r="T14" s="175"/>
      <c r="U14" s="246"/>
      <c r="V14" s="293" t="s">
        <v>125</v>
      </c>
      <c r="W14" s="293"/>
      <c r="X14" s="414" t="s">
        <v>160</v>
      </c>
      <c r="Y14" s="414"/>
      <c r="Z14" s="414"/>
      <c r="AA14" s="414"/>
      <c r="AB14" s="414"/>
      <c r="AC14" s="414"/>
      <c r="AD14" s="414"/>
      <c r="AE14" s="414"/>
      <c r="AF14" s="414"/>
      <c r="AG14" s="414"/>
      <c r="AH14" s="414"/>
      <c r="AI14" s="414"/>
      <c r="AJ14" s="179"/>
      <c r="AK14" s="179"/>
      <c r="AN14" s="23"/>
      <c r="AO14" s="23"/>
      <c r="AP14" s="23"/>
      <c r="AQ14" s="23"/>
    </row>
    <row r="15" spans="1:43" ht="14.25" customHeight="1">
      <c r="A15" s="1"/>
      <c r="B15" s="1"/>
      <c r="C15" s="1"/>
      <c r="D15" s="1"/>
      <c r="E15" s="1"/>
      <c r="F15" s="1"/>
      <c r="G15" s="1"/>
      <c r="H15" s="1"/>
      <c r="I15" s="1"/>
      <c r="J15" s="1"/>
      <c r="K15" s="1"/>
      <c r="L15" s="1"/>
      <c r="M15" s="1"/>
      <c r="N15" s="1"/>
      <c r="O15" s="1"/>
      <c r="P15" s="1"/>
      <c r="Q15" s="9"/>
      <c r="R15" s="9"/>
      <c r="U15" s="244"/>
      <c r="V15" s="244"/>
      <c r="W15" s="244"/>
      <c r="X15" s="414"/>
      <c r="Y15" s="414"/>
      <c r="Z15" s="414"/>
      <c r="AA15" s="414"/>
      <c r="AB15" s="414"/>
      <c r="AC15" s="414"/>
      <c r="AD15" s="414"/>
      <c r="AE15" s="414"/>
      <c r="AF15" s="414"/>
      <c r="AG15" s="414"/>
      <c r="AH15" s="414"/>
      <c r="AI15" s="414"/>
      <c r="AJ15" s="179"/>
      <c r="AK15" s="179"/>
      <c r="AM15" s="23"/>
      <c r="AN15" s="23"/>
      <c r="AO15" s="23"/>
      <c r="AP15" s="23"/>
      <c r="AQ15" s="23"/>
    </row>
    <row r="16" spans="1:43" ht="3.75" customHeight="1">
      <c r="A16" s="1"/>
      <c r="B16" s="1"/>
      <c r="C16" s="1"/>
      <c r="D16" s="1"/>
      <c r="E16" s="1"/>
      <c r="F16" s="1"/>
      <c r="G16" s="1"/>
      <c r="H16" s="1"/>
      <c r="I16" s="1"/>
      <c r="J16" s="1"/>
      <c r="K16" s="1"/>
      <c r="L16" s="1"/>
      <c r="M16" s="1"/>
      <c r="N16" s="1"/>
      <c r="O16" s="1"/>
      <c r="P16" s="1"/>
      <c r="Q16" s="9"/>
      <c r="R16" s="9"/>
      <c r="U16" s="244"/>
      <c r="V16" s="244"/>
      <c r="W16" s="244"/>
      <c r="X16" s="21"/>
      <c r="Y16" s="21"/>
      <c r="Z16" s="21"/>
      <c r="AA16" s="21"/>
      <c r="AB16" s="21"/>
      <c r="AC16" s="21"/>
      <c r="AD16" s="21"/>
      <c r="AE16" s="21"/>
      <c r="AF16" s="21"/>
      <c r="AG16" s="21"/>
      <c r="AH16" s="21"/>
      <c r="AI16" s="21"/>
      <c r="AJ16" s="21"/>
      <c r="AK16" s="21"/>
      <c r="AM16" s="24"/>
      <c r="AN16" s="24"/>
      <c r="AO16" s="24"/>
      <c r="AP16" s="24"/>
      <c r="AQ16" s="24"/>
    </row>
    <row r="17" spans="1:68" ht="14.25" customHeight="1">
      <c r="A17" s="1"/>
      <c r="B17" s="1"/>
      <c r="C17" s="1"/>
      <c r="D17" s="1"/>
      <c r="E17" s="1"/>
      <c r="F17" s="1"/>
      <c r="G17" s="1"/>
      <c r="H17" s="1"/>
      <c r="I17" s="1"/>
      <c r="J17" s="1"/>
      <c r="K17" s="1"/>
      <c r="L17" s="1"/>
      <c r="M17" s="1"/>
      <c r="N17" s="1"/>
      <c r="O17" s="1"/>
      <c r="P17" s="1"/>
      <c r="Q17" s="9"/>
      <c r="R17" s="175"/>
      <c r="S17" s="175"/>
      <c r="T17" s="175"/>
      <c r="U17" s="246"/>
      <c r="V17" s="293" t="s">
        <v>126</v>
      </c>
      <c r="W17" s="293"/>
      <c r="X17" s="414" t="s">
        <v>161</v>
      </c>
      <c r="Y17" s="414"/>
      <c r="Z17" s="414"/>
      <c r="AA17" s="414"/>
      <c r="AB17" s="414"/>
      <c r="AC17" s="414"/>
      <c r="AD17" s="414"/>
      <c r="AE17" s="414"/>
      <c r="AF17" s="414"/>
      <c r="AG17" s="414"/>
      <c r="AH17" s="179"/>
      <c r="AI17" s="179"/>
      <c r="AJ17" s="179"/>
      <c r="AK17" s="179"/>
      <c r="AN17" s="25"/>
      <c r="AO17" s="284"/>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row>
    <row r="18" spans="1:68" ht="14.25" customHeight="1">
      <c r="A18" s="1"/>
      <c r="B18" s="1"/>
      <c r="C18" s="1"/>
      <c r="D18" s="1"/>
      <c r="E18" s="1"/>
      <c r="F18" s="1"/>
      <c r="G18" s="1"/>
      <c r="H18" s="1"/>
      <c r="I18" s="1"/>
      <c r="J18" s="1"/>
      <c r="K18" s="1"/>
      <c r="L18" s="1"/>
      <c r="M18" s="1"/>
      <c r="N18" s="1"/>
      <c r="O18" s="1"/>
      <c r="P18" s="1"/>
      <c r="Q18" s="9"/>
      <c r="R18" s="9"/>
      <c r="W18" s="178"/>
      <c r="X18" s="414"/>
      <c r="Y18" s="414"/>
      <c r="Z18" s="414"/>
      <c r="AA18" s="414"/>
      <c r="AB18" s="414"/>
      <c r="AC18" s="414"/>
      <c r="AD18" s="414"/>
      <c r="AE18" s="414"/>
      <c r="AF18" s="414"/>
      <c r="AG18" s="414"/>
      <c r="AH18" s="208"/>
      <c r="AI18" s="178"/>
      <c r="AJ18" s="178"/>
      <c r="AM18" s="25"/>
      <c r="AN18" s="2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row>
    <row r="19" spans="1:68" ht="15" customHeight="1">
      <c r="A19" s="26" t="s">
        <v>43</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7"/>
      <c r="AL19" s="27"/>
      <c r="AM19" s="12"/>
      <c r="AN19" s="12"/>
    </row>
    <row r="20" spans="1:68" ht="15" customHeight="1">
      <c r="A20" s="26"/>
      <c r="B20" s="26"/>
      <c r="C20" s="26"/>
      <c r="D20" s="28"/>
      <c r="E20" s="211" t="s">
        <v>133</v>
      </c>
      <c r="F20" s="212"/>
      <c r="G20" s="212"/>
      <c r="H20" s="349">
        <v>6</v>
      </c>
      <c r="I20" s="349"/>
      <c r="J20" s="29" t="s">
        <v>0</v>
      </c>
      <c r="K20" s="287" t="s">
        <v>162</v>
      </c>
      <c r="L20" s="288"/>
      <c r="M20" s="249" t="s">
        <v>45</v>
      </c>
      <c r="N20" s="287" t="s">
        <v>162</v>
      </c>
      <c r="O20" s="288"/>
      <c r="P20" s="289" t="s">
        <v>46</v>
      </c>
      <c r="Q20" s="290"/>
      <c r="R20" s="238">
        <v>6</v>
      </c>
      <c r="S20" s="289" t="s">
        <v>130</v>
      </c>
      <c r="T20" s="290"/>
      <c r="U20" s="287" t="s">
        <v>163</v>
      </c>
      <c r="V20" s="349"/>
      <c r="W20" s="210" t="s">
        <v>131</v>
      </c>
      <c r="X20" s="210"/>
      <c r="Y20" s="210"/>
      <c r="Z20" s="210"/>
      <c r="AA20" s="210"/>
      <c r="AB20" s="210"/>
      <c r="AC20" s="210"/>
      <c r="AD20" s="31"/>
      <c r="AE20" s="26"/>
      <c r="AF20" s="26"/>
      <c r="AG20" s="27"/>
      <c r="AH20" s="27"/>
      <c r="AI20" s="12"/>
      <c r="AJ20" s="12"/>
      <c r="AX20" s="15"/>
      <c r="AY20" s="15"/>
      <c r="AZ20" s="15"/>
      <c r="BA20" s="15"/>
    </row>
    <row r="21" spans="1:68" ht="15" customHeight="1">
      <c r="A21" s="26"/>
      <c r="B21" s="26"/>
      <c r="C21" s="26"/>
      <c r="D21" s="26"/>
      <c r="E21" s="286" t="s">
        <v>132</v>
      </c>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6"/>
      <c r="AG21" s="26"/>
      <c r="AH21" s="27"/>
      <c r="AI21" s="27"/>
      <c r="AJ21" s="12"/>
      <c r="AK21" s="12"/>
      <c r="AY21" s="15"/>
      <c r="AZ21" s="15"/>
      <c r="BA21" s="15"/>
    </row>
    <row r="22" spans="1:68" ht="15" customHeight="1">
      <c r="A22" s="26"/>
      <c r="B22" s="26"/>
      <c r="C22" s="26"/>
      <c r="D22" s="26"/>
      <c r="E22" s="286"/>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6"/>
      <c r="AF22" s="26"/>
      <c r="AG22" s="26"/>
      <c r="AH22" s="27"/>
      <c r="AI22" s="27"/>
      <c r="AJ22" s="12"/>
      <c r="AK22" s="12"/>
      <c r="AY22" s="15"/>
      <c r="AZ22" s="15"/>
      <c r="BA22" s="15"/>
    </row>
    <row r="23" spans="1:68" ht="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12"/>
      <c r="AL23" s="12"/>
      <c r="AM23" s="12"/>
      <c r="AN23" s="12"/>
    </row>
    <row r="24" spans="1:68" s="1" customFormat="1" ht="17.25" customHeight="1">
      <c r="A24" s="299" t="s">
        <v>38</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12"/>
      <c r="AL24" s="12"/>
      <c r="AM24" s="12"/>
      <c r="AN24" s="12"/>
      <c r="AO24" s="13"/>
      <c r="AP24" s="13"/>
      <c r="AQ24" s="13"/>
      <c r="AR24" s="13"/>
      <c r="AS24" s="13"/>
      <c r="AT24" s="13"/>
      <c r="AU24" s="13"/>
      <c r="AV24" s="13"/>
      <c r="AW24" s="13"/>
      <c r="AX24" s="13"/>
      <c r="AY24" s="13"/>
      <c r="AZ24" s="13"/>
      <c r="BA24" s="13"/>
    </row>
    <row r="25" spans="1:68" s="1" customFormat="1" ht="17.25" customHeight="1">
      <c r="A25" s="242"/>
      <c r="B25" s="242"/>
      <c r="C25" s="242"/>
      <c r="D25" s="242"/>
      <c r="E25" s="242"/>
      <c r="F25" s="242"/>
      <c r="G25" s="242"/>
      <c r="H25" s="242"/>
      <c r="I25" s="242"/>
      <c r="J25" s="242"/>
      <c r="L25" s="251"/>
      <c r="M25" s="251"/>
      <c r="O25" s="251"/>
      <c r="P25" s="251"/>
      <c r="Q25" s="251"/>
      <c r="R25" s="251"/>
      <c r="S25" s="251"/>
      <c r="T25" s="300">
        <f>X34+X41+X49+Y52+Z56</f>
        <v>2097270</v>
      </c>
      <c r="U25" s="300"/>
      <c r="V25" s="301"/>
      <c r="W25" s="301"/>
      <c r="X25" s="301"/>
      <c r="Y25" s="306" t="s">
        <v>5</v>
      </c>
      <c r="Z25" s="32"/>
      <c r="AA25" s="32"/>
      <c r="AB25" s="32"/>
      <c r="AC25" s="32"/>
      <c r="AD25" s="32"/>
      <c r="AE25" s="32"/>
      <c r="AF25" s="32"/>
      <c r="AG25" s="32"/>
      <c r="AH25" s="32"/>
      <c r="AI25" s="32"/>
      <c r="AJ25" s="32"/>
      <c r="AK25" s="13"/>
      <c r="AL25" s="13"/>
      <c r="AM25" s="13"/>
      <c r="AN25" s="13"/>
      <c r="AO25" s="13"/>
      <c r="AP25" s="13"/>
      <c r="AQ25" s="13"/>
      <c r="AR25" s="13"/>
      <c r="AS25" s="13"/>
      <c r="AT25" s="13"/>
      <c r="AU25" s="13"/>
      <c r="AV25" s="13"/>
      <c r="AW25" s="13"/>
      <c r="AX25" s="13"/>
      <c r="AY25" s="13"/>
      <c r="AZ25" s="13"/>
      <c r="BA25" s="13"/>
    </row>
    <row r="26" spans="1:68" s="1" customFormat="1" ht="5.25" customHeight="1">
      <c r="K26" s="251"/>
      <c r="L26" s="251"/>
      <c r="M26" s="251"/>
      <c r="N26" s="251"/>
      <c r="O26" s="251"/>
      <c r="P26" s="251"/>
      <c r="Q26" s="251"/>
      <c r="R26" s="251"/>
      <c r="S26" s="251"/>
      <c r="T26" s="301"/>
      <c r="U26" s="301"/>
      <c r="V26" s="301"/>
      <c r="W26" s="301"/>
      <c r="X26" s="301"/>
      <c r="Y26" s="307"/>
      <c r="Z26" s="33"/>
      <c r="AA26" s="33"/>
      <c r="AB26" s="33"/>
      <c r="AC26" s="33"/>
      <c r="AD26" s="33"/>
      <c r="AE26" s="33"/>
      <c r="AF26" s="33"/>
      <c r="AG26" s="33"/>
      <c r="AH26" s="33"/>
      <c r="AI26" s="33"/>
      <c r="AJ26" s="33"/>
      <c r="AK26" s="13"/>
      <c r="AL26" s="13"/>
      <c r="AM26" s="13"/>
      <c r="AN26" s="13"/>
      <c r="AO26" s="13"/>
      <c r="AP26" s="13"/>
      <c r="AQ26" s="13"/>
      <c r="AR26" s="13"/>
      <c r="AS26" s="13"/>
      <c r="AT26" s="13"/>
      <c r="AU26" s="13"/>
      <c r="AV26" s="13"/>
      <c r="AW26" s="13"/>
      <c r="AX26" s="13"/>
      <c r="AY26" s="13"/>
      <c r="AZ26" s="13"/>
      <c r="BA26" s="13"/>
    </row>
    <row r="27" spans="1:68" s="1" customFormat="1" ht="17.25" customHeight="1">
      <c r="K27" s="251"/>
      <c r="L27" s="251"/>
      <c r="M27" s="251"/>
      <c r="N27" s="413" t="s">
        <v>164</v>
      </c>
      <c r="O27" s="413"/>
      <c r="P27" s="251" t="s">
        <v>61</v>
      </c>
      <c r="Q27" s="251"/>
      <c r="R27" s="251"/>
      <c r="S27" s="251"/>
      <c r="T27" s="302"/>
      <c r="U27" s="302"/>
      <c r="V27" s="302"/>
      <c r="W27" s="302"/>
      <c r="X27" s="302"/>
      <c r="Y27" s="308"/>
      <c r="Z27" s="34"/>
      <c r="AA27" s="34"/>
      <c r="AB27" s="34"/>
      <c r="AC27" s="34"/>
      <c r="AD27" s="34"/>
      <c r="AE27" s="34"/>
      <c r="AF27" s="34"/>
      <c r="AG27" s="34"/>
      <c r="AH27" s="34"/>
      <c r="AI27" s="34"/>
      <c r="AJ27" s="34"/>
      <c r="AK27" s="13"/>
      <c r="AL27" s="13"/>
      <c r="AM27" s="13"/>
      <c r="AN27" s="13"/>
      <c r="AO27" s="13"/>
      <c r="AP27" s="13"/>
      <c r="AQ27" s="13"/>
      <c r="AR27" s="13"/>
      <c r="AS27" s="13"/>
      <c r="AT27" s="13"/>
      <c r="AU27" s="13"/>
      <c r="AV27" s="13"/>
      <c r="AW27" s="13"/>
      <c r="AX27" s="13"/>
      <c r="AY27" s="13"/>
      <c r="AZ27" s="13"/>
      <c r="BA27" s="13"/>
    </row>
    <row r="28" spans="1:68" s="1" customFormat="1" ht="17.25" customHeight="1">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27"/>
      <c r="AL28" s="27"/>
      <c r="AM28" s="12"/>
      <c r="AN28" s="12"/>
      <c r="AO28" s="13"/>
      <c r="AP28" s="13"/>
      <c r="AQ28" s="13"/>
      <c r="AR28" s="13"/>
      <c r="AS28" s="13"/>
      <c r="AT28" s="13"/>
      <c r="AU28" s="13"/>
      <c r="AV28" s="13"/>
      <c r="AW28" s="13"/>
      <c r="AX28" s="13"/>
      <c r="AY28" s="13"/>
      <c r="AZ28" s="13"/>
      <c r="BA28" s="13"/>
    </row>
    <row r="29" spans="1:68" s="1" customFormat="1" ht="17.25" customHeight="1">
      <c r="A29" s="304"/>
      <c r="B29" s="304"/>
      <c r="C29" s="304"/>
      <c r="D29" s="304"/>
      <c r="E29" s="304"/>
      <c r="F29" s="304"/>
      <c r="G29" s="304"/>
      <c r="H29" s="304"/>
      <c r="I29" s="304"/>
      <c r="J29" s="304"/>
      <c r="K29" s="304"/>
      <c r="M29" s="305"/>
      <c r="N29" s="305"/>
      <c r="O29" s="305"/>
      <c r="P29" s="305"/>
      <c r="Q29" s="305"/>
      <c r="R29" s="305"/>
      <c r="S29" s="305"/>
      <c r="T29" s="305"/>
      <c r="U29" s="305"/>
      <c r="V29" s="305"/>
      <c r="W29" s="305"/>
      <c r="X29" s="8"/>
      <c r="AK29" s="13"/>
      <c r="AL29" s="13"/>
      <c r="AM29" s="13"/>
      <c r="AN29" s="13"/>
      <c r="AO29" s="13"/>
      <c r="AP29" s="13"/>
      <c r="AQ29" s="13"/>
      <c r="AR29" s="13"/>
      <c r="AS29" s="13"/>
      <c r="AT29" s="13"/>
      <c r="AU29" s="13"/>
      <c r="AV29" s="13"/>
      <c r="AW29" s="13"/>
      <c r="AX29" s="13"/>
      <c r="AY29" s="13"/>
      <c r="AZ29" s="13"/>
      <c r="BA29" s="13"/>
    </row>
    <row r="30" spans="1:68" s="1" customFormat="1" ht="17.25" customHeight="1">
      <c r="C30" s="1" t="s">
        <v>6</v>
      </c>
      <c r="AJ30" s="13"/>
      <c r="AK30" s="13"/>
      <c r="AL30" s="13"/>
      <c r="AM30" s="13"/>
      <c r="AN30" s="13"/>
      <c r="AO30" s="13"/>
      <c r="AP30" s="13"/>
      <c r="AQ30" s="13"/>
      <c r="AR30" s="13"/>
      <c r="AS30" s="13"/>
      <c r="AT30" s="13"/>
      <c r="AU30" s="13"/>
      <c r="AV30" s="13"/>
      <c r="AW30" s="13"/>
      <c r="AX30" s="13"/>
      <c r="AY30" s="13"/>
      <c r="AZ30" s="13"/>
    </row>
    <row r="31" spans="1:68" s="1" customFormat="1" ht="17.25" customHeight="1">
      <c r="D31" s="1" t="s">
        <v>7</v>
      </c>
      <c r="K31" s="47"/>
      <c r="L31" s="35" t="s">
        <v>30</v>
      </c>
      <c r="M31" s="335">
        <v>20</v>
      </c>
      <c r="N31" s="336"/>
      <c r="O31" s="1" t="s">
        <v>13</v>
      </c>
      <c r="P31" s="47"/>
      <c r="Q31" s="47"/>
      <c r="AJ31" s="13"/>
      <c r="AK31" s="13"/>
      <c r="AL31" s="13"/>
      <c r="AM31" s="13"/>
      <c r="AN31" s="13"/>
      <c r="AO31" s="13"/>
      <c r="AP31" s="13"/>
      <c r="AQ31" s="13"/>
      <c r="AR31" s="13"/>
      <c r="AS31" s="13"/>
      <c r="AT31" s="13"/>
      <c r="AU31" s="13"/>
      <c r="AV31" s="13"/>
      <c r="AW31" s="13"/>
      <c r="AX31" s="13"/>
      <c r="AY31" s="13"/>
      <c r="AZ31" s="13"/>
    </row>
    <row r="32" spans="1:68" s="3" customFormat="1" ht="14.25" customHeight="1">
      <c r="D32" s="337" t="s">
        <v>14</v>
      </c>
      <c r="E32" s="338"/>
      <c r="F32" s="338"/>
      <c r="G32" s="338"/>
      <c r="H32" s="338"/>
      <c r="I32" s="338"/>
      <c r="J32" s="339"/>
      <c r="K32" s="291" t="s">
        <v>15</v>
      </c>
      <c r="L32" s="291"/>
      <c r="M32" s="291"/>
      <c r="N32" s="291"/>
      <c r="O32" s="291"/>
      <c r="P32" s="291" t="s">
        <v>19</v>
      </c>
      <c r="Q32" s="291"/>
      <c r="R32" s="291" t="s">
        <v>18</v>
      </c>
      <c r="S32" s="291"/>
      <c r="T32" s="384" t="s">
        <v>17</v>
      </c>
      <c r="U32" s="385"/>
      <c r="V32" s="385"/>
      <c r="W32" s="385"/>
      <c r="X32" s="294" t="s">
        <v>16</v>
      </c>
      <c r="Y32" s="294"/>
      <c r="Z32" s="294"/>
      <c r="AA32" s="294"/>
      <c r="AB32" s="294"/>
      <c r="AC32" s="294"/>
      <c r="AD32" s="294"/>
      <c r="AE32" s="294"/>
      <c r="AF32" s="294"/>
      <c r="AG32" s="295"/>
      <c r="AJ32" s="16"/>
      <c r="AK32" s="16"/>
      <c r="AL32" s="16"/>
      <c r="AM32" s="16"/>
      <c r="AN32" s="16"/>
      <c r="AO32" s="16"/>
      <c r="AP32" s="16"/>
      <c r="AQ32" s="16"/>
      <c r="AR32" s="16"/>
      <c r="AS32" s="16"/>
      <c r="AT32" s="16"/>
      <c r="AU32" s="16"/>
      <c r="AV32" s="16"/>
      <c r="AW32" s="16"/>
      <c r="AX32" s="16"/>
      <c r="AY32" s="16"/>
      <c r="AZ32" s="16"/>
    </row>
    <row r="33" spans="4:52" s="3" customFormat="1" ht="14.25" customHeight="1">
      <c r="D33" s="350" t="s">
        <v>22</v>
      </c>
      <c r="E33" s="351"/>
      <c r="F33" s="351"/>
      <c r="G33" s="351"/>
      <c r="H33" s="351"/>
      <c r="I33" s="351"/>
      <c r="J33" s="352"/>
      <c r="K33" s="292"/>
      <c r="L33" s="292"/>
      <c r="M33" s="292"/>
      <c r="N33" s="292"/>
      <c r="O33" s="292"/>
      <c r="P33" s="292"/>
      <c r="Q33" s="292"/>
      <c r="R33" s="292"/>
      <c r="S33" s="292"/>
      <c r="T33" s="387"/>
      <c r="U33" s="388"/>
      <c r="V33" s="388"/>
      <c r="W33" s="388"/>
      <c r="X33" s="296"/>
      <c r="Y33" s="296"/>
      <c r="Z33" s="296"/>
      <c r="AA33" s="296"/>
      <c r="AB33" s="296"/>
      <c r="AC33" s="296"/>
      <c r="AD33" s="296"/>
      <c r="AE33" s="296"/>
      <c r="AF33" s="296"/>
      <c r="AG33" s="297"/>
      <c r="AJ33" s="16"/>
      <c r="AK33" s="16"/>
      <c r="AL33" s="16"/>
      <c r="AM33" s="16"/>
      <c r="AN33" s="16"/>
      <c r="AO33" s="16"/>
      <c r="AP33" s="16"/>
      <c r="AQ33" s="16"/>
      <c r="AR33" s="16"/>
      <c r="AS33" s="16"/>
      <c r="AT33" s="16"/>
      <c r="AU33" s="16"/>
      <c r="AV33" s="16"/>
      <c r="AW33" s="16"/>
      <c r="AX33" s="16"/>
      <c r="AY33" s="16"/>
      <c r="AZ33" s="16"/>
    </row>
    <row r="34" spans="4:52" s="3" customFormat="1" ht="17.25" customHeight="1">
      <c r="D34" s="359" t="s">
        <v>8</v>
      </c>
      <c r="E34" s="360"/>
      <c r="F34" s="360"/>
      <c r="G34" s="360"/>
      <c r="H34" s="360"/>
      <c r="I34" s="360"/>
      <c r="J34" s="361"/>
      <c r="K34" s="311">
        <f>IFERROR(VLOOKUP($M$31,単価表!$A$3:$G$11,4,TRUE),0)</f>
        <v>168040</v>
      </c>
      <c r="L34" s="312"/>
      <c r="M34" s="312"/>
      <c r="N34" s="312"/>
      <c r="O34" s="4" t="s">
        <v>5</v>
      </c>
      <c r="P34" s="224">
        <v>1</v>
      </c>
      <c r="Q34" s="221" t="s">
        <v>1</v>
      </c>
      <c r="R34" s="7">
        <v>3</v>
      </c>
      <c r="S34" s="247" t="s">
        <v>13</v>
      </c>
      <c r="T34" s="347">
        <f>K34*P34*R34</f>
        <v>504120</v>
      </c>
      <c r="U34" s="348"/>
      <c r="V34" s="348"/>
      <c r="W34" s="247" t="s">
        <v>5</v>
      </c>
      <c r="X34" s="324">
        <f>SUM(T34:V37)</f>
        <v>1761990</v>
      </c>
      <c r="Y34" s="325"/>
      <c r="Z34" s="325"/>
      <c r="AA34" s="325"/>
      <c r="AB34" s="325"/>
      <c r="AC34" s="325"/>
      <c r="AD34" s="325"/>
      <c r="AE34" s="325"/>
      <c r="AF34" s="215"/>
      <c r="AG34" s="362" t="s">
        <v>5</v>
      </c>
      <c r="AJ34" s="16"/>
      <c r="AK34" s="16"/>
      <c r="AL34" s="16"/>
      <c r="AM34" s="16"/>
      <c r="AN34" s="16"/>
      <c r="AO34" s="16"/>
      <c r="AP34" s="16"/>
      <c r="AQ34" s="16"/>
      <c r="AR34" s="16"/>
      <c r="AS34" s="16"/>
      <c r="AT34" s="16"/>
      <c r="AU34" s="16"/>
      <c r="AV34" s="16"/>
      <c r="AW34" s="16"/>
      <c r="AX34" s="16"/>
      <c r="AY34" s="16"/>
      <c r="AZ34" s="16"/>
    </row>
    <row r="35" spans="4:52" s="3" customFormat="1" ht="17.25" customHeight="1">
      <c r="D35" s="359" t="s">
        <v>9</v>
      </c>
      <c r="E35" s="360"/>
      <c r="F35" s="360"/>
      <c r="G35" s="360"/>
      <c r="H35" s="360"/>
      <c r="I35" s="360"/>
      <c r="J35" s="361"/>
      <c r="K35" s="311">
        <f>IFERROR(VLOOKUP($M$31,単価表!$A$3:$G$11,5,TRUE),0)</f>
        <v>121080</v>
      </c>
      <c r="L35" s="312"/>
      <c r="M35" s="312"/>
      <c r="N35" s="312"/>
      <c r="O35" s="4" t="s">
        <v>5</v>
      </c>
      <c r="P35" s="224">
        <v>1</v>
      </c>
      <c r="Q35" s="221" t="s">
        <v>1</v>
      </c>
      <c r="R35" s="7">
        <v>7</v>
      </c>
      <c r="S35" s="252" t="s">
        <v>13</v>
      </c>
      <c r="T35" s="347">
        <f>K35*P35*R35</f>
        <v>847560</v>
      </c>
      <c r="U35" s="348"/>
      <c r="V35" s="348"/>
      <c r="W35" s="247" t="s">
        <v>5</v>
      </c>
      <c r="X35" s="419"/>
      <c r="Y35" s="420"/>
      <c r="Z35" s="420"/>
      <c r="AA35" s="420"/>
      <c r="AB35" s="420"/>
      <c r="AC35" s="420"/>
      <c r="AD35" s="420"/>
      <c r="AE35" s="420"/>
      <c r="AF35" s="164"/>
      <c r="AG35" s="363"/>
      <c r="AJ35" s="16"/>
      <c r="AK35" s="16"/>
      <c r="AL35" s="16"/>
      <c r="AM35" s="16"/>
      <c r="AN35" s="16"/>
      <c r="AO35" s="16"/>
      <c r="AP35" s="16"/>
      <c r="AQ35" s="16"/>
      <c r="AR35" s="48"/>
      <c r="AS35" s="16"/>
      <c r="AT35" s="16"/>
      <c r="AU35" s="16"/>
      <c r="AV35" s="16"/>
      <c r="AW35" s="16"/>
      <c r="AX35" s="16"/>
      <c r="AY35" s="16"/>
      <c r="AZ35" s="16"/>
    </row>
    <row r="36" spans="4:52" s="3" customFormat="1" ht="17.25" customHeight="1">
      <c r="D36" s="359" t="s">
        <v>10</v>
      </c>
      <c r="E36" s="360"/>
      <c r="F36" s="360"/>
      <c r="G36" s="360"/>
      <c r="H36" s="360"/>
      <c r="I36" s="360"/>
      <c r="J36" s="361"/>
      <c r="K36" s="311">
        <f>IFERROR(VLOOKUP($M$31,単価表!$A$3:$G$11,6,TRUE),0)</f>
        <v>84780</v>
      </c>
      <c r="L36" s="312"/>
      <c r="M36" s="312"/>
      <c r="N36" s="312"/>
      <c r="O36" s="4" t="s">
        <v>5</v>
      </c>
      <c r="P36" s="224">
        <v>1</v>
      </c>
      <c r="Q36" s="221" t="s">
        <v>12</v>
      </c>
      <c r="R36" s="7">
        <v>2</v>
      </c>
      <c r="S36" s="252" t="s">
        <v>13</v>
      </c>
      <c r="T36" s="347">
        <f>K36*P36*R36</f>
        <v>169560</v>
      </c>
      <c r="U36" s="348"/>
      <c r="V36" s="348"/>
      <c r="W36" s="247" t="s">
        <v>5</v>
      </c>
      <c r="X36" s="419"/>
      <c r="Y36" s="420"/>
      <c r="Z36" s="420"/>
      <c r="AA36" s="420"/>
      <c r="AB36" s="420"/>
      <c r="AC36" s="420"/>
      <c r="AD36" s="420"/>
      <c r="AE36" s="420"/>
      <c r="AF36" s="164"/>
      <c r="AG36" s="363"/>
      <c r="AJ36" s="16"/>
      <c r="AK36" s="16"/>
      <c r="AL36" s="16"/>
      <c r="AM36" s="16"/>
      <c r="AN36" s="16"/>
      <c r="AO36" s="16"/>
      <c r="AP36" s="16"/>
      <c r="AQ36" s="16"/>
      <c r="AR36" s="16"/>
      <c r="AS36" s="16"/>
      <c r="AT36" s="16"/>
      <c r="AU36" s="16"/>
      <c r="AV36" s="16"/>
      <c r="AW36" s="16"/>
      <c r="AX36" s="16"/>
      <c r="AY36" s="16"/>
      <c r="AZ36" s="16"/>
    </row>
    <row r="37" spans="4:52" s="3" customFormat="1" ht="17.25" customHeight="1">
      <c r="D37" s="359" t="s">
        <v>11</v>
      </c>
      <c r="E37" s="360"/>
      <c r="F37" s="360"/>
      <c r="G37" s="360"/>
      <c r="H37" s="360"/>
      <c r="I37" s="360"/>
      <c r="J37" s="361"/>
      <c r="K37" s="311">
        <f>IFERROR(VLOOKUP($M$31,単価表!$A$3:$G$11,7,TRUE),0)</f>
        <v>80250</v>
      </c>
      <c r="L37" s="312"/>
      <c r="M37" s="312"/>
      <c r="N37" s="312"/>
      <c r="O37" s="220" t="s">
        <v>5</v>
      </c>
      <c r="P37" s="224">
        <v>1</v>
      </c>
      <c r="Q37" s="221" t="s">
        <v>12</v>
      </c>
      <c r="R37" s="7">
        <v>3</v>
      </c>
      <c r="S37" s="252" t="s">
        <v>13</v>
      </c>
      <c r="T37" s="347">
        <f>K37*P37*R37</f>
        <v>240750</v>
      </c>
      <c r="U37" s="348"/>
      <c r="V37" s="348"/>
      <c r="W37" s="245" t="s">
        <v>5</v>
      </c>
      <c r="X37" s="326"/>
      <c r="Y37" s="327"/>
      <c r="Z37" s="327"/>
      <c r="AA37" s="327"/>
      <c r="AB37" s="327"/>
      <c r="AC37" s="327"/>
      <c r="AD37" s="327"/>
      <c r="AE37" s="327"/>
      <c r="AF37" s="216"/>
      <c r="AG37" s="364"/>
      <c r="AJ37" s="16"/>
      <c r="AK37" s="16"/>
      <c r="AL37" s="16"/>
      <c r="AM37" s="16"/>
      <c r="AN37" s="16"/>
      <c r="AO37" s="16"/>
      <c r="AP37" s="16"/>
      <c r="AQ37" s="16"/>
      <c r="AR37" s="16"/>
      <c r="AS37" s="16"/>
      <c r="AT37" s="16"/>
      <c r="AU37" s="16"/>
      <c r="AV37" s="16"/>
      <c r="AW37" s="16"/>
      <c r="AX37" s="16"/>
      <c r="AY37" s="16"/>
      <c r="AZ37" s="16"/>
    </row>
    <row r="38" spans="4:52" s="3" customFormat="1" ht="17.25" customHeight="1">
      <c r="D38" s="3" t="s">
        <v>20</v>
      </c>
      <c r="P38" s="49"/>
      <c r="Q38" s="49"/>
      <c r="Z38" s="36"/>
      <c r="AA38" s="36"/>
      <c r="AB38" s="36"/>
      <c r="AC38" s="36"/>
      <c r="AD38" s="36"/>
      <c r="AE38" s="36"/>
      <c r="AF38" s="36"/>
      <c r="AG38" s="36"/>
      <c r="AJ38" s="16"/>
      <c r="AK38" s="16"/>
      <c r="AL38" s="16"/>
      <c r="AM38" s="16"/>
      <c r="AN38" s="16"/>
      <c r="AO38" s="16"/>
      <c r="AP38" s="16"/>
      <c r="AQ38" s="16"/>
      <c r="AR38" s="16"/>
      <c r="AS38" s="16"/>
      <c r="AT38" s="16"/>
      <c r="AU38" s="16"/>
      <c r="AV38" s="16"/>
      <c r="AW38" s="16"/>
      <c r="AX38" s="16"/>
      <c r="AY38" s="16"/>
      <c r="AZ38" s="16"/>
    </row>
    <row r="39" spans="4:52" s="3" customFormat="1" ht="14.25" customHeight="1">
      <c r="D39" s="337" t="s">
        <v>14</v>
      </c>
      <c r="E39" s="338"/>
      <c r="F39" s="338"/>
      <c r="G39" s="338"/>
      <c r="H39" s="338"/>
      <c r="I39" s="338"/>
      <c r="J39" s="339"/>
      <c r="K39" s="291" t="s">
        <v>21</v>
      </c>
      <c r="L39" s="291"/>
      <c r="M39" s="291"/>
      <c r="N39" s="291"/>
      <c r="O39" s="291"/>
      <c r="P39" s="332" t="s">
        <v>19</v>
      </c>
      <c r="Q39" s="332"/>
      <c r="R39" s="291" t="s">
        <v>18</v>
      </c>
      <c r="S39" s="291"/>
      <c r="T39" s="384" t="s">
        <v>17</v>
      </c>
      <c r="U39" s="385"/>
      <c r="V39" s="385"/>
      <c r="W39" s="386"/>
      <c r="X39" s="421" t="s">
        <v>16</v>
      </c>
      <c r="Y39" s="294"/>
      <c r="Z39" s="294"/>
      <c r="AA39" s="294"/>
      <c r="AB39" s="294"/>
      <c r="AC39" s="294"/>
      <c r="AD39" s="294"/>
      <c r="AE39" s="294"/>
      <c r="AF39" s="294"/>
      <c r="AG39" s="295"/>
      <c r="AJ39" s="16"/>
      <c r="AK39" s="16"/>
      <c r="AL39" s="16"/>
      <c r="AM39" s="16"/>
      <c r="AN39" s="16"/>
      <c r="AO39" s="16"/>
      <c r="AP39" s="16"/>
      <c r="AQ39" s="16"/>
      <c r="AR39" s="16"/>
      <c r="AS39" s="16"/>
      <c r="AT39" s="16"/>
      <c r="AU39" s="16"/>
      <c r="AV39" s="16"/>
      <c r="AW39" s="16"/>
      <c r="AX39" s="16"/>
      <c r="AY39" s="16"/>
      <c r="AZ39" s="16"/>
    </row>
    <row r="40" spans="4:52" s="3" customFormat="1" ht="14.25" customHeight="1">
      <c r="D40" s="350" t="s">
        <v>22</v>
      </c>
      <c r="E40" s="351"/>
      <c r="F40" s="351"/>
      <c r="G40" s="351"/>
      <c r="H40" s="351"/>
      <c r="I40" s="351"/>
      <c r="J40" s="352"/>
      <c r="K40" s="292"/>
      <c r="L40" s="292"/>
      <c r="M40" s="292"/>
      <c r="N40" s="292"/>
      <c r="O40" s="292"/>
      <c r="P40" s="333"/>
      <c r="Q40" s="333"/>
      <c r="R40" s="292"/>
      <c r="S40" s="292"/>
      <c r="T40" s="387"/>
      <c r="U40" s="388"/>
      <c r="V40" s="388"/>
      <c r="W40" s="389"/>
      <c r="X40" s="422"/>
      <c r="Y40" s="296"/>
      <c r="Z40" s="296"/>
      <c r="AA40" s="296"/>
      <c r="AB40" s="296"/>
      <c r="AC40" s="296"/>
      <c r="AD40" s="296"/>
      <c r="AE40" s="296"/>
      <c r="AF40" s="296"/>
      <c r="AG40" s="297"/>
      <c r="AJ40" s="16"/>
      <c r="AK40" s="16"/>
      <c r="AL40" s="16"/>
      <c r="AM40" s="16"/>
      <c r="AN40" s="16"/>
      <c r="AO40" s="16"/>
      <c r="AP40" s="16"/>
      <c r="AQ40" s="16"/>
      <c r="AR40" s="16"/>
      <c r="AS40" s="16"/>
      <c r="AT40" s="16"/>
      <c r="AU40" s="16"/>
      <c r="AV40" s="16"/>
      <c r="AW40" s="16"/>
      <c r="AX40" s="16"/>
      <c r="AY40" s="16"/>
      <c r="AZ40" s="16"/>
    </row>
    <row r="41" spans="4:52" s="3" customFormat="1" ht="20.25" customHeight="1">
      <c r="D41" s="353" t="s">
        <v>26</v>
      </c>
      <c r="E41" s="354"/>
      <c r="F41" s="354"/>
      <c r="G41" s="354"/>
      <c r="H41" s="354"/>
      <c r="I41" s="354"/>
      <c r="J41" s="354"/>
      <c r="K41" s="311">
        <f>単価表!D38</f>
        <v>100</v>
      </c>
      <c r="L41" s="312"/>
      <c r="M41" s="312"/>
      <c r="N41" s="312"/>
      <c r="O41" s="247" t="s">
        <v>5</v>
      </c>
      <c r="P41" s="224">
        <v>1</v>
      </c>
      <c r="Q41" s="221" t="s">
        <v>1</v>
      </c>
      <c r="R41" s="235">
        <f>SUM(R34:R37)</f>
        <v>15</v>
      </c>
      <c r="S41" s="252" t="s">
        <v>13</v>
      </c>
      <c r="T41" s="348">
        <f>K41*P41*R41</f>
        <v>1500</v>
      </c>
      <c r="U41" s="348"/>
      <c r="V41" s="348"/>
      <c r="W41" s="247" t="s">
        <v>5</v>
      </c>
      <c r="X41" s="324">
        <f>SUM(T41:V45)</f>
        <v>121590</v>
      </c>
      <c r="Y41" s="325"/>
      <c r="Z41" s="325"/>
      <c r="AA41" s="325"/>
      <c r="AB41" s="325"/>
      <c r="AC41" s="325"/>
      <c r="AD41" s="325"/>
      <c r="AE41" s="325"/>
      <c r="AF41" s="325"/>
      <c r="AG41" s="362" t="s">
        <v>4</v>
      </c>
      <c r="AJ41" s="16"/>
      <c r="AK41" s="16"/>
      <c r="AL41" s="16"/>
      <c r="AM41" s="16"/>
      <c r="AN41" s="16"/>
      <c r="AO41" s="16"/>
      <c r="AP41" s="16"/>
      <c r="AQ41" s="16"/>
      <c r="AR41" s="16"/>
      <c r="AS41" s="16"/>
      <c r="AT41" s="16"/>
      <c r="AU41" s="16"/>
      <c r="AV41" s="16"/>
      <c r="AW41" s="16"/>
      <c r="AX41" s="16"/>
      <c r="AY41" s="16"/>
      <c r="AZ41" s="16"/>
    </row>
    <row r="42" spans="4:52" s="1" customFormat="1" ht="18.75" customHeight="1">
      <c r="D42" s="357" t="s">
        <v>40</v>
      </c>
      <c r="E42" s="358"/>
      <c r="F42" s="358"/>
      <c r="G42" s="358"/>
      <c r="H42" s="358"/>
      <c r="I42" s="358"/>
      <c r="J42" s="358"/>
      <c r="K42" s="347">
        <f>単価表!D39</f>
        <v>3940</v>
      </c>
      <c r="L42" s="348"/>
      <c r="M42" s="348"/>
      <c r="N42" s="348"/>
      <c r="O42" s="247" t="s">
        <v>5</v>
      </c>
      <c r="P42" s="224">
        <v>1</v>
      </c>
      <c r="Q42" s="221" t="s">
        <v>1</v>
      </c>
      <c r="R42" s="225">
        <f>R36</f>
        <v>2</v>
      </c>
      <c r="S42" s="252" t="s">
        <v>13</v>
      </c>
      <c r="T42" s="382">
        <f>K42*P42*R42</f>
        <v>7880</v>
      </c>
      <c r="U42" s="382"/>
      <c r="V42" s="382"/>
      <c r="W42" s="239" t="s">
        <v>5</v>
      </c>
      <c r="X42" s="419"/>
      <c r="Y42" s="420"/>
      <c r="Z42" s="420"/>
      <c r="AA42" s="420"/>
      <c r="AB42" s="420"/>
      <c r="AC42" s="420"/>
      <c r="AD42" s="420"/>
      <c r="AE42" s="420"/>
      <c r="AF42" s="420"/>
      <c r="AG42" s="363"/>
      <c r="AJ42" s="13"/>
      <c r="AK42" s="13"/>
      <c r="AL42" s="13"/>
      <c r="AM42" s="40">
        <f>IF(I43="○",1,)</f>
        <v>1</v>
      </c>
      <c r="AN42" s="13"/>
      <c r="AO42" s="13"/>
      <c r="AP42" s="13"/>
      <c r="AQ42" s="37"/>
      <c r="AR42" s="13"/>
      <c r="AS42" s="13"/>
      <c r="AT42" s="13"/>
      <c r="AU42" s="13"/>
      <c r="AV42" s="13"/>
      <c r="AW42" s="13"/>
      <c r="AX42" s="13"/>
      <c r="AY42" s="13"/>
      <c r="AZ42" s="13"/>
    </row>
    <row r="43" spans="4:52" s="1" customFormat="1" ht="16.5" customHeight="1">
      <c r="D43" s="458" t="s">
        <v>28</v>
      </c>
      <c r="E43" s="459"/>
      <c r="F43" s="459"/>
      <c r="G43" s="459"/>
      <c r="H43" s="459"/>
      <c r="I43" s="355" t="s">
        <v>165</v>
      </c>
      <c r="J43" s="356"/>
      <c r="K43" s="324">
        <f>IF(AM44=1,IFERROR(VLOOKUP($M$31,単価表!$A$15:$D$23,4,1),0),IF(AM44=2,IFERROR(VLOOKUP($M$31,単価表!$A$27:$D$35,4,1),0),))</f>
        <v>4350</v>
      </c>
      <c r="L43" s="325"/>
      <c r="M43" s="325"/>
      <c r="N43" s="325"/>
      <c r="O43" s="328" t="s">
        <v>5</v>
      </c>
      <c r="P43" s="330">
        <v>1</v>
      </c>
      <c r="Q43" s="369" t="s">
        <v>1</v>
      </c>
      <c r="R43" s="394">
        <f>IF(K43&gt;0,SUM(R34:R37),)</f>
        <v>15</v>
      </c>
      <c r="S43" s="373" t="s">
        <v>13</v>
      </c>
      <c r="T43" s="383">
        <f>K43*P43*R43</f>
        <v>65250</v>
      </c>
      <c r="U43" s="382"/>
      <c r="V43" s="382"/>
      <c r="W43" s="380" t="s">
        <v>5</v>
      </c>
      <c r="X43" s="419"/>
      <c r="Y43" s="420"/>
      <c r="Z43" s="420"/>
      <c r="AA43" s="420"/>
      <c r="AB43" s="420"/>
      <c r="AC43" s="420"/>
      <c r="AD43" s="420"/>
      <c r="AE43" s="420"/>
      <c r="AF43" s="420"/>
      <c r="AG43" s="363"/>
      <c r="AJ43" s="13"/>
      <c r="AK43" s="13"/>
      <c r="AL43" s="13"/>
      <c r="AM43" s="40">
        <f>IF(I44="○",2,)</f>
        <v>0</v>
      </c>
      <c r="AN43" s="13"/>
      <c r="AO43" s="50"/>
      <c r="AP43" s="51" t="str">
        <f>IF(M31&gt;=91,"5.0",IF(M31&gt;=41,"5.2",IF(M31&gt;=1,"4.2")))</f>
        <v>4.2</v>
      </c>
      <c r="AQ43" s="13"/>
      <c r="AR43" s="13"/>
      <c r="AS43" s="13"/>
      <c r="AT43" s="13"/>
      <c r="AU43" s="13"/>
      <c r="AV43" s="13"/>
      <c r="AW43" s="13"/>
      <c r="AX43" s="13"/>
      <c r="AY43" s="13"/>
      <c r="AZ43" s="13"/>
    </row>
    <row r="44" spans="4:52" s="1" customFormat="1" ht="15.75" customHeight="1">
      <c r="D44" s="458" t="s">
        <v>29</v>
      </c>
      <c r="E44" s="459"/>
      <c r="F44" s="459"/>
      <c r="G44" s="459"/>
      <c r="H44" s="459"/>
      <c r="I44" s="355"/>
      <c r="J44" s="356"/>
      <c r="K44" s="326"/>
      <c r="L44" s="327"/>
      <c r="M44" s="327"/>
      <c r="N44" s="327"/>
      <c r="O44" s="329"/>
      <c r="P44" s="331"/>
      <c r="Q44" s="370"/>
      <c r="R44" s="395"/>
      <c r="S44" s="374"/>
      <c r="T44" s="318"/>
      <c r="U44" s="319"/>
      <c r="V44" s="319"/>
      <c r="W44" s="381"/>
      <c r="X44" s="419"/>
      <c r="Y44" s="420"/>
      <c r="Z44" s="420"/>
      <c r="AA44" s="420"/>
      <c r="AB44" s="420"/>
      <c r="AC44" s="420"/>
      <c r="AD44" s="420"/>
      <c r="AE44" s="420"/>
      <c r="AF44" s="420"/>
      <c r="AG44" s="363"/>
      <c r="AJ44" s="13"/>
      <c r="AK44" s="13"/>
      <c r="AL44" s="13"/>
      <c r="AM44" s="40">
        <f>SUM(AM42:AM43)</f>
        <v>1</v>
      </c>
      <c r="AN44" s="13"/>
      <c r="AO44" s="50"/>
      <c r="AP44" s="13"/>
      <c r="AQ44" s="13"/>
      <c r="AR44" s="13"/>
      <c r="AS44" s="13"/>
      <c r="AT44" s="13"/>
      <c r="AU44" s="13"/>
      <c r="AV44" s="13"/>
      <c r="AW44" s="13"/>
      <c r="AX44" s="13"/>
      <c r="AY44" s="13"/>
      <c r="AZ44" s="13"/>
    </row>
    <row r="45" spans="4:52" s="1" customFormat="1" ht="18.75" customHeight="1">
      <c r="D45" s="313" t="s">
        <v>57</v>
      </c>
      <c r="E45" s="314"/>
      <c r="F45" s="314"/>
      <c r="G45" s="314"/>
      <c r="H45" s="314"/>
      <c r="I45" s="314"/>
      <c r="J45" s="314"/>
      <c r="K45" s="318">
        <f>単価表!D40</f>
        <v>46960</v>
      </c>
      <c r="L45" s="319"/>
      <c r="M45" s="319"/>
      <c r="N45" s="319"/>
      <c r="O45" s="245" t="s">
        <v>5</v>
      </c>
      <c r="P45" s="201">
        <v>1</v>
      </c>
      <c r="Q45" s="252" t="s">
        <v>1</v>
      </c>
      <c r="R45" s="225">
        <f>MAX(ROUNDUP(X46-(U46+X46)/2,0),0)</f>
        <v>1</v>
      </c>
      <c r="S45" s="252" t="s">
        <v>13</v>
      </c>
      <c r="T45" s="319">
        <f>MAX(K45*P45*R45,0)</f>
        <v>46960</v>
      </c>
      <c r="U45" s="319"/>
      <c r="V45" s="319"/>
      <c r="W45" s="240" t="s">
        <v>5</v>
      </c>
      <c r="X45" s="326"/>
      <c r="Y45" s="327"/>
      <c r="Z45" s="327"/>
      <c r="AA45" s="327"/>
      <c r="AB45" s="327"/>
      <c r="AC45" s="327"/>
      <c r="AD45" s="327"/>
      <c r="AE45" s="327"/>
      <c r="AF45" s="327"/>
      <c r="AG45" s="364"/>
      <c r="AJ45" s="13"/>
      <c r="AK45" s="13"/>
      <c r="AL45" s="13"/>
      <c r="AM45" s="13"/>
      <c r="AN45" s="13"/>
      <c r="AO45" s="13"/>
      <c r="AP45" s="13"/>
      <c r="AQ45" s="37"/>
      <c r="AR45" s="13"/>
      <c r="AS45" s="13"/>
      <c r="AT45" s="13"/>
      <c r="AU45" s="13"/>
      <c r="AV45" s="13"/>
      <c r="AW45" s="13"/>
      <c r="AX45" s="13"/>
      <c r="AY45" s="13"/>
      <c r="AZ45" s="13"/>
    </row>
    <row r="46" spans="4:52" s="1" customFormat="1" ht="15.75" customHeight="1">
      <c r="D46" s="315"/>
      <c r="E46" s="316"/>
      <c r="F46" s="316"/>
      <c r="G46" s="316"/>
      <c r="H46" s="316"/>
      <c r="I46" s="316"/>
      <c r="J46" s="317"/>
      <c r="K46" s="344" t="s">
        <v>54</v>
      </c>
      <c r="L46" s="371"/>
      <c r="M46" s="371"/>
      <c r="N46" s="371"/>
      <c r="O46" s="371"/>
      <c r="P46" s="371"/>
      <c r="Q46" s="371"/>
      <c r="R46" s="371"/>
      <c r="S46" s="372" t="s">
        <v>8</v>
      </c>
      <c r="T46" s="372"/>
      <c r="U46" s="226">
        <v>3</v>
      </c>
      <c r="V46" s="227" t="s">
        <v>13</v>
      </c>
      <c r="W46" s="228" t="s">
        <v>55</v>
      </c>
      <c r="X46" s="226">
        <v>4</v>
      </c>
      <c r="Y46" s="229" t="s">
        <v>13</v>
      </c>
      <c r="Z46" s="223"/>
      <c r="AA46" s="164"/>
      <c r="AB46" s="164"/>
      <c r="AC46" s="164"/>
      <c r="AD46" s="164"/>
      <c r="AE46" s="164"/>
      <c r="AF46" s="164"/>
      <c r="AG46" s="54"/>
      <c r="AJ46" s="13"/>
      <c r="AK46" s="13" t="b">
        <v>1</v>
      </c>
      <c r="AL46" s="13"/>
      <c r="AM46" s="40"/>
      <c r="AN46" s="13"/>
      <c r="AO46" s="50"/>
      <c r="AP46" s="13"/>
      <c r="AQ46" s="13"/>
      <c r="AR46" s="13"/>
      <c r="AS46" s="13"/>
      <c r="AT46" s="13"/>
      <c r="AU46" s="13"/>
      <c r="AV46" s="13"/>
      <c r="AW46" s="13"/>
      <c r="AX46" s="13"/>
      <c r="AY46" s="13"/>
      <c r="AZ46" s="13"/>
    </row>
    <row r="47" spans="4:52" s="1" customFormat="1" ht="15.75" customHeight="1">
      <c r="D47" s="320" t="s">
        <v>27</v>
      </c>
      <c r="E47" s="320"/>
      <c r="F47" s="320"/>
      <c r="G47" s="320"/>
      <c r="H47" s="320"/>
      <c r="I47" s="320"/>
      <c r="J47" s="320"/>
      <c r="K47" s="320"/>
      <c r="L47" s="320"/>
      <c r="M47" s="320"/>
      <c r="N47" s="320"/>
      <c r="O47" s="320"/>
      <c r="P47" s="320"/>
      <c r="Q47" s="320"/>
      <c r="R47" s="321"/>
      <c r="S47" s="399" t="s">
        <v>115</v>
      </c>
      <c r="T47" s="399"/>
      <c r="U47" s="52">
        <v>1</v>
      </c>
      <c r="V47" s="56" t="s">
        <v>13</v>
      </c>
      <c r="W47" s="172"/>
      <c r="X47" s="172"/>
      <c r="Y47" s="172"/>
      <c r="Z47" s="172"/>
      <c r="AA47" s="172"/>
      <c r="AB47" s="172"/>
      <c r="AC47" s="172"/>
      <c r="AD47" s="54"/>
      <c r="AG47" s="207"/>
      <c r="AH47" s="13"/>
      <c r="AI47" s="13"/>
      <c r="AJ47" s="40"/>
      <c r="AK47" s="13"/>
      <c r="AL47" s="50"/>
      <c r="AM47" s="13"/>
      <c r="AN47" s="13"/>
      <c r="AO47" s="13"/>
      <c r="AP47" s="13"/>
      <c r="AQ47" s="13"/>
      <c r="AR47" s="13"/>
      <c r="AS47" s="13"/>
      <c r="AT47" s="13"/>
      <c r="AU47" s="13"/>
      <c r="AV47" s="13"/>
      <c r="AW47" s="13"/>
    </row>
    <row r="48" spans="4:52" s="1" customFormat="1" ht="15.75" customHeight="1">
      <c r="D48" s="375" t="s">
        <v>63</v>
      </c>
      <c r="E48" s="375"/>
      <c r="F48" s="375"/>
      <c r="G48" s="375"/>
      <c r="H48" s="375"/>
      <c r="I48" s="376"/>
      <c r="J48" s="377">
        <v>3</v>
      </c>
      <c r="K48" s="378"/>
      <c r="L48" s="378"/>
      <c r="M48" s="379"/>
      <c r="N48" s="1" t="s">
        <v>13</v>
      </c>
      <c r="O48" s="166"/>
      <c r="P48" s="70"/>
      <c r="Q48" s="166"/>
      <c r="R48" s="222"/>
      <c r="S48" s="65"/>
      <c r="T48" s="231"/>
      <c r="U48" s="231"/>
      <c r="V48" s="231"/>
      <c r="W48" s="231"/>
      <c r="X48" s="231"/>
      <c r="Y48" s="230"/>
      <c r="Z48" s="53"/>
      <c r="AA48" s="53"/>
      <c r="AB48" s="53"/>
      <c r="AC48" s="53"/>
      <c r="AD48" s="53"/>
      <c r="AE48" s="53"/>
      <c r="AF48" s="53"/>
      <c r="AG48" s="166"/>
      <c r="AJ48" s="13"/>
      <c r="AK48" s="13"/>
      <c r="AL48" s="13"/>
      <c r="AM48" s="40"/>
      <c r="AN48" s="13"/>
      <c r="AO48" s="50"/>
      <c r="AP48" s="13"/>
      <c r="AQ48" s="13"/>
      <c r="AR48" s="13"/>
      <c r="AS48" s="13"/>
      <c r="AT48" s="13"/>
      <c r="AU48" s="13"/>
      <c r="AV48" s="13"/>
      <c r="AW48" s="13"/>
      <c r="AX48" s="13"/>
      <c r="AY48" s="13"/>
      <c r="AZ48" s="13"/>
    </row>
    <row r="49" spans="1:53" s="1" customFormat="1" ht="15.75" customHeight="1">
      <c r="D49" s="456" t="s">
        <v>36</v>
      </c>
      <c r="E49" s="457"/>
      <c r="F49" s="457"/>
      <c r="G49" s="457"/>
      <c r="H49" s="457"/>
      <c r="I49" s="457"/>
      <c r="J49" s="457"/>
      <c r="K49" s="311">
        <f>単価表!D43</f>
        <v>24450</v>
      </c>
      <c r="L49" s="312"/>
      <c r="M49" s="312"/>
      <c r="N49" s="312"/>
      <c r="O49" s="247" t="s">
        <v>5</v>
      </c>
      <c r="P49" s="201">
        <v>1</v>
      </c>
      <c r="Q49" s="252" t="s">
        <v>1</v>
      </c>
      <c r="R49" s="236">
        <f>IF(J48=0,"0",ROUND((J48+AP43)/3,0))</f>
        <v>2</v>
      </c>
      <c r="S49" s="252" t="s">
        <v>13</v>
      </c>
      <c r="T49" s="418">
        <f>(K49*P49*R49)</f>
        <v>48900</v>
      </c>
      <c r="U49" s="418"/>
      <c r="V49" s="418"/>
      <c r="W49" s="232" t="s">
        <v>5</v>
      </c>
      <c r="X49" s="365">
        <f>T49+T50</f>
        <v>51950</v>
      </c>
      <c r="Y49" s="366"/>
      <c r="Z49" s="366"/>
      <c r="AA49" s="366"/>
      <c r="AB49" s="366"/>
      <c r="AC49" s="366"/>
      <c r="AD49" s="366"/>
      <c r="AE49" s="366"/>
      <c r="AF49" s="366"/>
      <c r="AG49" s="373" t="s">
        <v>56</v>
      </c>
      <c r="AJ49" s="13"/>
      <c r="AK49" s="13"/>
      <c r="AL49" s="13"/>
      <c r="AM49" s="40"/>
      <c r="AN49" s="13"/>
      <c r="AO49" s="50"/>
      <c r="AP49" s="13"/>
      <c r="AQ49" s="13"/>
      <c r="AR49" s="13"/>
      <c r="AS49" s="13"/>
      <c r="AT49" s="13"/>
      <c r="AU49" s="13"/>
      <c r="AV49" s="13"/>
      <c r="AW49" s="13"/>
      <c r="AX49" s="13"/>
      <c r="AY49" s="13"/>
      <c r="AZ49" s="13"/>
    </row>
    <row r="50" spans="1:53" s="1" customFormat="1" ht="15.75" customHeight="1">
      <c r="D50" s="456" t="s">
        <v>37</v>
      </c>
      <c r="E50" s="457"/>
      <c r="F50" s="457"/>
      <c r="G50" s="457"/>
      <c r="H50" s="457"/>
      <c r="I50" s="457"/>
      <c r="J50" s="457"/>
      <c r="K50" s="311">
        <f>単価表!D44</f>
        <v>3050</v>
      </c>
      <c r="L50" s="312"/>
      <c r="M50" s="312"/>
      <c r="N50" s="312"/>
      <c r="O50" s="247" t="s">
        <v>5</v>
      </c>
      <c r="P50" s="201">
        <v>1</v>
      </c>
      <c r="Q50" s="252" t="s">
        <v>1</v>
      </c>
      <c r="R50" s="236">
        <f>IF(J48=0,"0",ROUND((J48+AP43)/5,0))</f>
        <v>1</v>
      </c>
      <c r="S50" s="252" t="s">
        <v>13</v>
      </c>
      <c r="T50" s="348">
        <f>(K50*P50*R50)</f>
        <v>3050</v>
      </c>
      <c r="U50" s="348"/>
      <c r="V50" s="348"/>
      <c r="W50" s="232" t="s">
        <v>5</v>
      </c>
      <c r="X50" s="367"/>
      <c r="Y50" s="368"/>
      <c r="Z50" s="368"/>
      <c r="AA50" s="368"/>
      <c r="AB50" s="368"/>
      <c r="AC50" s="368"/>
      <c r="AD50" s="368"/>
      <c r="AE50" s="368"/>
      <c r="AF50" s="368"/>
      <c r="AG50" s="374"/>
      <c r="AJ50" s="13"/>
      <c r="AK50" s="13"/>
      <c r="AL50" s="13"/>
      <c r="AM50" s="40"/>
      <c r="AN50" s="13"/>
      <c r="AO50" s="50"/>
      <c r="AP50" s="13"/>
      <c r="AQ50" s="13"/>
      <c r="AR50" s="13"/>
      <c r="AS50" s="13"/>
      <c r="AT50" s="13"/>
      <c r="AU50" s="13"/>
      <c r="AV50" s="13"/>
      <c r="AW50" s="13"/>
      <c r="AX50" s="13"/>
      <c r="AY50" s="13"/>
      <c r="AZ50" s="13"/>
    </row>
    <row r="51" spans="1:53" s="1" customFormat="1" ht="15.75" customHeight="1">
      <c r="D51" s="59"/>
      <c r="E51" s="60"/>
      <c r="F51" s="60"/>
      <c r="G51" s="60"/>
      <c r="H51" s="60"/>
      <c r="I51" s="60"/>
      <c r="J51" s="60"/>
      <c r="K51" s="253"/>
      <c r="L51" s="62"/>
      <c r="M51" s="62"/>
      <c r="N51" s="62"/>
      <c r="O51" s="63"/>
      <c r="P51" s="70"/>
      <c r="Q51" s="203"/>
      <c r="R51" s="64"/>
      <c r="S51" s="65"/>
      <c r="T51" s="66"/>
      <c r="U51" s="66"/>
      <c r="V51" s="66"/>
      <c r="W51" s="66"/>
      <c r="X51" s="66"/>
      <c r="Y51" s="67"/>
      <c r="Z51" s="68"/>
      <c r="AA51" s="68"/>
      <c r="AB51" s="68"/>
      <c r="AC51" s="68"/>
      <c r="AD51" s="68"/>
      <c r="AE51" s="68"/>
      <c r="AF51" s="68"/>
      <c r="AG51" s="69"/>
      <c r="AJ51" s="13"/>
      <c r="AK51" s="13"/>
      <c r="AL51" s="13"/>
      <c r="AM51" s="40" t="str">
        <f>IF(M31&gt;=91,"8.4",IF(M31&gt;=41,"8.7",IF(M31&gt;=31,"7.5",IF(M31&gt;=1,"7.8"))))</f>
        <v>7.8</v>
      </c>
      <c r="AN51" s="13"/>
      <c r="AO51" s="50"/>
      <c r="AP51" s="13"/>
      <c r="AQ51" s="13"/>
      <c r="AR51" s="13"/>
      <c r="AS51" s="13"/>
      <c r="AT51" s="13"/>
      <c r="AU51" s="13"/>
      <c r="AV51" s="13"/>
      <c r="AW51" s="13"/>
      <c r="AX51" s="13"/>
      <c r="AY51" s="13"/>
      <c r="AZ51" s="13"/>
    </row>
    <row r="52" spans="1:53" s="1" customFormat="1" ht="15.75" customHeight="1">
      <c r="D52" s="340" t="s">
        <v>134</v>
      </c>
      <c r="E52" s="340"/>
      <c r="F52" s="340"/>
      <c r="G52" s="340"/>
      <c r="H52" s="340"/>
      <c r="I52" s="341" t="s">
        <v>135</v>
      </c>
      <c r="J52" s="324">
        <f>IF(J48=0,"0",処遇改善加算②!R24)</f>
        <v>0</v>
      </c>
      <c r="K52" s="325"/>
      <c r="L52" s="325"/>
      <c r="M52" s="325"/>
      <c r="N52" s="325"/>
      <c r="O52" s="343" t="s">
        <v>5</v>
      </c>
      <c r="P52" s="345" t="s">
        <v>136</v>
      </c>
      <c r="Q52" s="462">
        <f>IF(J48=0,"0",ROUND(J48*1.3+AM51,1)*11000)</f>
        <v>128699.99999999999</v>
      </c>
      <c r="R52" s="463"/>
      <c r="S52" s="463"/>
      <c r="T52" s="463"/>
      <c r="U52" s="343" t="s">
        <v>5</v>
      </c>
      <c r="V52" s="50"/>
      <c r="W52" s="13"/>
      <c r="X52" s="346" t="s">
        <v>137</v>
      </c>
      <c r="Y52" s="383">
        <f>MAX(J52,Q52)</f>
        <v>128699.99999999999</v>
      </c>
      <c r="Z52" s="396"/>
      <c r="AA52" s="396"/>
      <c r="AB52" s="396"/>
      <c r="AC52" s="396"/>
      <c r="AD52" s="396"/>
      <c r="AE52" s="396"/>
      <c r="AF52" s="369" t="s">
        <v>5</v>
      </c>
      <c r="AI52" s="13"/>
      <c r="AJ52" s="13"/>
      <c r="AK52" s="13"/>
      <c r="AL52" s="40"/>
      <c r="AM52" s="13"/>
      <c r="AN52" s="50"/>
      <c r="AO52" s="13"/>
      <c r="AP52" s="13"/>
      <c r="AQ52" s="13"/>
      <c r="AR52" s="13"/>
      <c r="AS52" s="13"/>
      <c r="AT52" s="13"/>
      <c r="AU52" s="13"/>
      <c r="AV52" s="13"/>
      <c r="AW52" s="13"/>
      <c r="AX52" s="13"/>
      <c r="AY52" s="13"/>
    </row>
    <row r="53" spans="1:53" s="1" customFormat="1" ht="15.75" customHeight="1">
      <c r="D53" s="340"/>
      <c r="E53" s="340"/>
      <c r="F53" s="340"/>
      <c r="G53" s="340"/>
      <c r="H53" s="340"/>
      <c r="I53" s="342"/>
      <c r="J53" s="326"/>
      <c r="K53" s="327"/>
      <c r="L53" s="327"/>
      <c r="M53" s="327"/>
      <c r="N53" s="327"/>
      <c r="O53" s="344"/>
      <c r="P53" s="345"/>
      <c r="Q53" s="464"/>
      <c r="R53" s="465"/>
      <c r="S53" s="465"/>
      <c r="T53" s="465"/>
      <c r="U53" s="344"/>
      <c r="V53" s="50"/>
      <c r="W53" s="13"/>
      <c r="X53" s="346"/>
      <c r="Y53" s="397"/>
      <c r="Z53" s="398"/>
      <c r="AA53" s="398"/>
      <c r="AB53" s="398"/>
      <c r="AC53" s="398"/>
      <c r="AD53" s="398"/>
      <c r="AE53" s="398"/>
      <c r="AF53" s="370"/>
      <c r="AI53" s="13"/>
      <c r="AJ53" s="13"/>
      <c r="AK53" s="13"/>
      <c r="AL53" s="40"/>
      <c r="AM53" s="13"/>
      <c r="AN53" s="50"/>
      <c r="AO53" s="13"/>
      <c r="AP53" s="13"/>
      <c r="AQ53" s="13"/>
      <c r="AR53" s="13"/>
      <c r="AS53" s="13"/>
      <c r="AT53" s="13"/>
      <c r="AU53" s="13"/>
      <c r="AV53" s="13"/>
      <c r="AW53" s="13"/>
      <c r="AX53" s="13"/>
      <c r="AY53" s="13"/>
    </row>
    <row r="54" spans="1:53" s="1" customFormat="1" ht="15.75" customHeight="1">
      <c r="D54" s="59"/>
      <c r="E54" s="60"/>
      <c r="F54" s="60"/>
      <c r="G54" s="60"/>
      <c r="H54" s="60"/>
      <c r="I54" s="60"/>
      <c r="J54" s="60"/>
      <c r="K54" s="253"/>
      <c r="L54" s="62"/>
      <c r="M54" s="62"/>
      <c r="N54" s="62"/>
      <c r="O54" s="63"/>
      <c r="P54" s="70"/>
      <c r="Q54" s="203"/>
      <c r="R54" s="64"/>
      <c r="S54" s="65"/>
      <c r="T54" s="66"/>
      <c r="V54" s="66"/>
      <c r="W54" s="66"/>
      <c r="X54" s="66"/>
      <c r="Y54" s="67"/>
      <c r="Z54" s="68"/>
      <c r="AA54" s="68"/>
      <c r="AB54" s="68"/>
      <c r="AC54" s="68"/>
      <c r="AD54" s="68"/>
      <c r="AE54" s="68"/>
      <c r="AF54" s="68"/>
      <c r="AG54" s="69"/>
      <c r="AJ54" s="13"/>
      <c r="AK54" s="13"/>
      <c r="AL54" s="13"/>
      <c r="AM54" s="40"/>
      <c r="AN54" s="13"/>
      <c r="AO54" s="50"/>
      <c r="AP54" s="13"/>
      <c r="AQ54" s="13"/>
      <c r="AR54" s="13"/>
      <c r="AS54" s="13"/>
      <c r="AT54" s="13"/>
      <c r="AU54" s="13"/>
      <c r="AV54" s="13"/>
      <c r="AW54" s="13"/>
      <c r="AX54" s="13"/>
      <c r="AY54" s="13"/>
      <c r="AZ54" s="13"/>
    </row>
    <row r="55" spans="1:53" s="1" customFormat="1" ht="15.75" customHeight="1">
      <c r="D55" s="181"/>
      <c r="E55" s="181"/>
      <c r="F55" s="181"/>
      <c r="G55" s="181"/>
      <c r="H55" s="181"/>
      <c r="I55" s="181"/>
      <c r="J55" s="253"/>
      <c r="K55" s="253"/>
      <c r="L55" s="253"/>
      <c r="M55" s="253"/>
      <c r="N55" s="205"/>
      <c r="O55" s="205"/>
      <c r="P55" s="205"/>
      <c r="Q55" s="202"/>
      <c r="R55" s="206"/>
      <c r="S55" s="206"/>
      <c r="T55" s="165"/>
      <c r="U55" s="165"/>
      <c r="V55" s="204"/>
      <c r="W55" s="253"/>
      <c r="X55" s="253"/>
      <c r="Y55" s="253"/>
      <c r="Z55" s="253"/>
      <c r="AA55" s="166"/>
      <c r="AB55" s="253"/>
      <c r="AC55" s="253"/>
      <c r="AD55" s="253"/>
      <c r="AE55" s="253"/>
      <c r="AF55" s="253"/>
      <c r="AG55" s="202"/>
      <c r="AH55" s="253"/>
      <c r="AJ55" s="13"/>
      <c r="AK55" s="13"/>
      <c r="AL55" s="13"/>
      <c r="AM55" s="40"/>
      <c r="AN55" s="13"/>
      <c r="AO55" s="50"/>
      <c r="AP55" s="13"/>
      <c r="AQ55" s="13"/>
      <c r="AR55" s="13"/>
      <c r="AS55" s="13"/>
      <c r="AT55" s="13"/>
      <c r="AU55" s="13"/>
      <c r="AV55" s="13"/>
      <c r="AW55" s="13"/>
      <c r="AX55" s="13"/>
      <c r="AY55" s="13"/>
      <c r="AZ55" s="13"/>
    </row>
    <row r="56" spans="1:53" s="1" customFormat="1" ht="15.75" customHeight="1">
      <c r="D56" s="405" t="s">
        <v>151</v>
      </c>
      <c r="E56" s="405"/>
      <c r="F56" s="405"/>
      <c r="G56" s="405"/>
      <c r="H56" s="405"/>
      <c r="I56" s="405"/>
      <c r="J56" s="405"/>
      <c r="K56" s="406">
        <f>IFERROR(VLOOKUP($M$31,単価表!$A$11:$D$72,4,1),0)</f>
        <v>14020</v>
      </c>
      <c r="L56" s="407"/>
      <c r="M56" s="407"/>
      <c r="N56" s="407"/>
      <c r="O56" s="276" t="s">
        <v>5</v>
      </c>
      <c r="P56" s="277">
        <v>1</v>
      </c>
      <c r="Q56" s="276" t="s">
        <v>1</v>
      </c>
      <c r="R56" s="278">
        <f>R42+U48</f>
        <v>2</v>
      </c>
      <c r="S56" s="279" t="s">
        <v>13</v>
      </c>
      <c r="T56" s="408">
        <f>K56*P56*R56</f>
        <v>28040</v>
      </c>
      <c r="U56" s="409"/>
      <c r="V56" s="409"/>
      <c r="W56" s="409"/>
      <c r="X56" s="409"/>
      <c r="Y56" s="280" t="s">
        <v>5</v>
      </c>
      <c r="Z56" s="390">
        <f>SUM(T56:X57)</f>
        <v>33040</v>
      </c>
      <c r="AA56" s="391"/>
      <c r="AB56" s="391"/>
      <c r="AC56" s="391"/>
      <c r="AD56" s="391"/>
      <c r="AE56" s="391"/>
      <c r="AF56" s="391"/>
      <c r="AG56" s="401" t="s">
        <v>56</v>
      </c>
      <c r="AH56" s="40"/>
      <c r="AI56" s="13"/>
      <c r="AJ56" s="50"/>
      <c r="AK56" s="13"/>
      <c r="AL56" s="13"/>
      <c r="AM56" s="13"/>
      <c r="AN56" s="13"/>
      <c r="AO56" s="13"/>
      <c r="AP56" s="13"/>
      <c r="AQ56" s="13"/>
      <c r="AR56" s="13"/>
      <c r="AS56" s="13"/>
      <c r="AT56" s="13"/>
      <c r="AU56" s="13"/>
    </row>
    <row r="57" spans="1:53" s="1" customFormat="1" ht="15.75" customHeight="1">
      <c r="D57" s="410" t="s">
        <v>143</v>
      </c>
      <c r="E57" s="410"/>
      <c r="F57" s="410"/>
      <c r="G57" s="410"/>
      <c r="H57" s="410"/>
      <c r="I57" s="410"/>
      <c r="J57" s="410"/>
      <c r="K57" s="403" t="s">
        <v>153</v>
      </c>
      <c r="L57" s="403"/>
      <c r="M57" s="403"/>
      <c r="N57" s="403"/>
      <c r="O57" s="404"/>
      <c r="P57" s="281"/>
      <c r="Q57" s="281"/>
      <c r="R57" s="281"/>
      <c r="S57" s="282"/>
      <c r="T57" s="411">
        <f>IF(K57="A配置",単価表!D82,IF(K57="B兼務",単価表!D83,IF(K57="C嘱託",単価表!D84,IFERROR("",0))))</f>
        <v>5000</v>
      </c>
      <c r="U57" s="412"/>
      <c r="V57" s="412"/>
      <c r="W57" s="412"/>
      <c r="X57" s="412"/>
      <c r="Y57" s="283" t="s">
        <v>5</v>
      </c>
      <c r="Z57" s="392"/>
      <c r="AA57" s="393"/>
      <c r="AB57" s="393"/>
      <c r="AC57" s="393"/>
      <c r="AD57" s="393"/>
      <c r="AE57" s="393"/>
      <c r="AF57" s="393"/>
      <c r="AG57" s="402"/>
      <c r="AH57" s="40"/>
      <c r="AI57" s="13"/>
      <c r="AJ57" s="50"/>
      <c r="AK57" s="13"/>
      <c r="AL57" s="13"/>
      <c r="AM57" s="13"/>
      <c r="AN57" s="13"/>
      <c r="AO57" s="13"/>
      <c r="AP57" s="13"/>
      <c r="AQ57" s="13"/>
      <c r="AR57" s="13"/>
      <c r="AS57" s="13"/>
      <c r="AT57" s="13"/>
      <c r="AU57" s="13"/>
    </row>
    <row r="58" spans="1:53" s="1" customFormat="1" ht="15.75" customHeight="1">
      <c r="D58" s="171"/>
      <c r="E58" s="167"/>
      <c r="F58" s="167"/>
      <c r="G58" s="167"/>
      <c r="H58" s="167"/>
      <c r="I58" s="167"/>
      <c r="J58" s="180"/>
      <c r="K58" s="180"/>
      <c r="L58" s="180"/>
      <c r="M58" s="180"/>
      <c r="N58" s="180"/>
      <c r="O58" s="180"/>
      <c r="P58" s="180"/>
      <c r="Q58" s="168"/>
      <c r="R58" s="169"/>
      <c r="S58" s="169"/>
      <c r="T58" s="455"/>
      <c r="U58" s="455"/>
      <c r="V58" s="455"/>
      <c r="W58" s="184"/>
      <c r="X58" s="185"/>
      <c r="Y58" s="168"/>
      <c r="Z58" s="168"/>
      <c r="AA58" s="170"/>
      <c r="AB58" s="180"/>
      <c r="AC58" s="180"/>
      <c r="AD58" s="180"/>
      <c r="AE58" s="180"/>
      <c r="AF58" s="180"/>
      <c r="AG58" s="180"/>
      <c r="AH58" s="180"/>
      <c r="AI58" s="13"/>
      <c r="AJ58" s="40"/>
      <c r="AK58" s="13"/>
      <c r="AL58" s="50"/>
      <c r="AM58" s="13"/>
      <c r="AN58" s="13"/>
      <c r="AO58" s="13"/>
      <c r="AP58" s="13"/>
      <c r="AQ58" s="13"/>
      <c r="AR58" s="13"/>
      <c r="AS58" s="13"/>
      <c r="AT58" s="13"/>
      <c r="AU58" s="13"/>
      <c r="AV58" s="13"/>
      <c r="AW58" s="13"/>
    </row>
    <row r="59" spans="1:53" s="1" customFormat="1" ht="15.75" customHeight="1">
      <c r="D59" s="171"/>
      <c r="E59" s="167"/>
      <c r="F59" s="167"/>
      <c r="G59" s="167"/>
      <c r="H59" s="167"/>
      <c r="I59" s="167"/>
      <c r="J59" s="180"/>
      <c r="K59" s="180"/>
      <c r="L59" s="180"/>
      <c r="M59" s="180"/>
      <c r="N59" s="180"/>
      <c r="O59" s="180"/>
      <c r="P59" s="180"/>
      <c r="Q59" s="168"/>
      <c r="R59" s="169"/>
      <c r="S59" s="169"/>
      <c r="T59" s="241"/>
      <c r="U59" s="241"/>
      <c r="V59" s="241"/>
      <c r="W59" s="184"/>
      <c r="X59" s="185"/>
      <c r="Y59" s="168"/>
      <c r="Z59" s="168"/>
      <c r="AA59" s="170"/>
      <c r="AB59" s="180"/>
      <c r="AC59" s="180"/>
      <c r="AD59" s="180"/>
      <c r="AE59" s="180"/>
      <c r="AF59" s="180"/>
      <c r="AG59" s="180"/>
      <c r="AH59" s="180"/>
      <c r="AI59" s="13"/>
      <c r="AJ59" s="40"/>
      <c r="AK59" s="13"/>
      <c r="AL59" s="50"/>
      <c r="AM59" s="13"/>
      <c r="AN59" s="13"/>
      <c r="AO59" s="13"/>
      <c r="AP59" s="13"/>
      <c r="AQ59" s="13"/>
      <c r="AR59" s="13"/>
      <c r="AS59" s="13"/>
      <c r="AT59" s="13"/>
      <c r="AU59" s="13"/>
      <c r="AV59" s="13"/>
      <c r="AW59" s="13"/>
    </row>
    <row r="60" spans="1:53" s="1" customFormat="1" ht="15.75" customHeight="1">
      <c r="D60" s="171"/>
      <c r="E60" s="167"/>
      <c r="F60" s="167"/>
      <c r="G60" s="167"/>
      <c r="H60" s="167"/>
      <c r="I60" s="167"/>
      <c r="J60" s="180"/>
      <c r="K60" s="180"/>
      <c r="L60" s="180"/>
      <c r="M60" s="180"/>
      <c r="N60" s="180"/>
      <c r="O60" s="180"/>
      <c r="P60" s="180"/>
      <c r="Q60" s="168"/>
      <c r="R60" s="169"/>
      <c r="S60" s="169"/>
      <c r="T60" s="241"/>
      <c r="U60" s="241"/>
      <c r="V60" s="241"/>
      <c r="W60" s="184"/>
      <c r="X60" s="185"/>
      <c r="Y60" s="168"/>
      <c r="Z60" s="168"/>
      <c r="AA60" s="170"/>
      <c r="AB60" s="180"/>
      <c r="AC60" s="180"/>
      <c r="AD60" s="180"/>
      <c r="AE60" s="180"/>
      <c r="AF60" s="180"/>
      <c r="AG60" s="180"/>
      <c r="AH60" s="180"/>
      <c r="AI60" s="13"/>
      <c r="AJ60" s="40"/>
      <c r="AK60" s="13"/>
      <c r="AL60" s="50"/>
      <c r="AM60" s="13"/>
      <c r="AN60" s="13"/>
      <c r="AO60" s="13"/>
      <c r="AP60" s="13"/>
      <c r="AQ60" s="13"/>
      <c r="AR60" s="13"/>
      <c r="AS60" s="13"/>
      <c r="AT60" s="13"/>
      <c r="AU60" s="13"/>
      <c r="AV60" s="13"/>
      <c r="AW60" s="13"/>
    </row>
    <row r="61" spans="1:53" s="1" customFormat="1" ht="18.75" customHeight="1">
      <c r="A61" s="46" t="s">
        <v>53</v>
      </c>
      <c r="B61" s="46"/>
      <c r="C61" s="46"/>
      <c r="T61" s="460"/>
      <c r="U61" s="460"/>
      <c r="V61" s="460"/>
      <c r="W61" s="460"/>
      <c r="X61" s="183"/>
      <c r="Y61" s="184"/>
      <c r="Z61" s="183"/>
      <c r="AA61" s="461"/>
      <c r="AB61" s="461"/>
      <c r="AC61" s="461"/>
      <c r="AD61" s="461"/>
      <c r="AE61" s="461"/>
      <c r="AF61" s="183"/>
      <c r="AG61" s="46"/>
      <c r="AH61" s="46"/>
      <c r="AI61" s="46"/>
      <c r="AJ61" s="41"/>
      <c r="AK61" s="41"/>
      <c r="AL61" s="41"/>
      <c r="AM61" s="41"/>
      <c r="AN61" s="39"/>
      <c r="AO61" s="39"/>
      <c r="AP61" s="39"/>
      <c r="AQ61" s="39"/>
      <c r="AR61" s="39"/>
      <c r="AS61" s="39"/>
      <c r="AT61" s="13"/>
      <c r="AU61" s="13"/>
      <c r="AV61" s="13"/>
      <c r="AW61" s="13"/>
      <c r="AX61" s="13"/>
      <c r="AY61" s="13"/>
      <c r="AZ61" s="13"/>
    </row>
    <row r="62" spans="1:53" s="1" customFormat="1" ht="17.25" customHeight="1">
      <c r="B62" s="1" t="s">
        <v>116</v>
      </c>
      <c r="AK62" s="39"/>
      <c r="AL62" s="39"/>
      <c r="AM62" s="39"/>
      <c r="AN62" s="39"/>
      <c r="AO62" s="39"/>
      <c r="AP62" s="39"/>
      <c r="AQ62" s="39"/>
      <c r="AR62" s="39"/>
      <c r="AS62" s="39"/>
      <c r="AT62" s="39"/>
      <c r="AU62" s="13"/>
      <c r="AV62" s="13"/>
      <c r="AW62" s="13"/>
      <c r="AX62" s="13"/>
      <c r="AY62" s="13"/>
      <c r="AZ62" s="13"/>
      <c r="BA62" s="13"/>
    </row>
    <row r="63" spans="1:53" s="1" customFormat="1" ht="17.25" customHeight="1">
      <c r="B63" s="1" t="s">
        <v>24</v>
      </c>
      <c r="AK63" s="13"/>
      <c r="AL63" s="13"/>
      <c r="AM63" s="13"/>
      <c r="AN63" s="13"/>
      <c r="AO63" s="13"/>
      <c r="AP63" s="13"/>
      <c r="AQ63" s="13"/>
      <c r="AR63" s="13"/>
      <c r="AS63" s="13"/>
      <c r="AT63" s="13"/>
      <c r="AU63" s="13"/>
      <c r="AV63" s="13"/>
      <c r="AW63" s="13"/>
      <c r="AX63" s="13"/>
      <c r="AY63" s="13"/>
      <c r="AZ63" s="13"/>
      <c r="BA63" s="13"/>
    </row>
    <row r="64" spans="1:53" s="1" customFormat="1" ht="17.25" customHeight="1">
      <c r="B64" s="1" t="s">
        <v>25</v>
      </c>
      <c r="AK64" s="13"/>
      <c r="AL64" s="13"/>
      <c r="AM64" s="13"/>
      <c r="AN64" s="13"/>
      <c r="AO64" s="13"/>
      <c r="AP64" s="13"/>
      <c r="AQ64" s="13"/>
      <c r="AR64" s="13"/>
      <c r="AS64" s="13"/>
      <c r="AT64" s="13"/>
      <c r="AU64" s="13"/>
      <c r="AV64" s="13"/>
      <c r="AW64" s="13"/>
      <c r="AX64" s="13"/>
      <c r="AY64" s="13"/>
      <c r="AZ64" s="13"/>
      <c r="BA64" s="13"/>
    </row>
    <row r="65" spans="1:53" s="1" customFormat="1" ht="17.25" customHeight="1">
      <c r="B65" s="1" t="s">
        <v>121</v>
      </c>
      <c r="AK65" s="13"/>
      <c r="AL65" s="13"/>
      <c r="AM65" s="13"/>
      <c r="AN65" s="13"/>
      <c r="AO65" s="13"/>
      <c r="AP65" s="13"/>
      <c r="AQ65" s="13"/>
      <c r="AR65" s="13"/>
      <c r="AS65" s="13"/>
      <c r="AT65" s="13"/>
      <c r="AU65" s="13"/>
      <c r="AV65" s="13"/>
      <c r="AW65" s="13"/>
      <c r="AX65" s="13"/>
      <c r="AY65" s="13"/>
      <c r="AZ65" s="13"/>
      <c r="BA65" s="13"/>
    </row>
    <row r="66" spans="1:53" s="1" customFormat="1" ht="17.25" customHeight="1">
      <c r="A66" s="46"/>
      <c r="B66" s="15" t="s">
        <v>129</v>
      </c>
      <c r="C66" s="255"/>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48"/>
      <c r="AI66" s="248"/>
      <c r="AJ66" s="248"/>
      <c r="AK66" s="13"/>
      <c r="AL66" s="13"/>
      <c r="AM66" s="13"/>
      <c r="AN66" s="13"/>
      <c r="AO66" s="13"/>
      <c r="AP66" s="13"/>
      <c r="AQ66" s="13"/>
      <c r="AR66" s="13"/>
      <c r="AS66" s="13"/>
      <c r="AT66" s="13"/>
      <c r="AU66" s="13"/>
      <c r="AV66" s="13"/>
      <c r="AW66" s="13"/>
      <c r="AX66" s="13"/>
      <c r="AY66" s="13"/>
      <c r="AZ66" s="13"/>
      <c r="BA66" s="13"/>
    </row>
    <row r="67" spans="1:53" s="1" customFormat="1" ht="17.25" customHeight="1">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48"/>
      <c r="AK67" s="13"/>
      <c r="AL67" s="13"/>
      <c r="AM67" s="13"/>
      <c r="AN67" s="13"/>
      <c r="AO67" s="13"/>
      <c r="AP67" s="13"/>
      <c r="AQ67" s="13"/>
      <c r="AR67" s="13"/>
      <c r="AS67" s="13"/>
      <c r="AT67" s="13"/>
      <c r="AU67" s="13"/>
      <c r="AV67" s="13"/>
      <c r="AW67" s="13"/>
      <c r="AX67" s="13"/>
      <c r="AY67" s="13"/>
      <c r="AZ67" s="13"/>
      <c r="BA67" s="13"/>
    </row>
    <row r="68" spans="1:53" s="1" customFormat="1" ht="14.4">
      <c r="AK68" s="13"/>
      <c r="AL68" s="13"/>
      <c r="AM68" s="13"/>
      <c r="AN68" s="13"/>
      <c r="AO68" s="13"/>
      <c r="AP68" s="13"/>
      <c r="AQ68" s="13"/>
      <c r="AR68" s="13"/>
      <c r="AS68" s="13"/>
      <c r="AT68" s="13"/>
      <c r="AU68" s="13"/>
      <c r="AV68" s="13"/>
      <c r="AW68" s="13"/>
      <c r="AX68" s="13"/>
      <c r="AY68" s="13"/>
      <c r="AZ68" s="13"/>
      <c r="BA68" s="13"/>
    </row>
    <row r="69" spans="1:53" s="1" customFormat="1" ht="14.4">
      <c r="AK69" s="13"/>
      <c r="AL69" s="13"/>
      <c r="AM69" s="13"/>
      <c r="AN69" s="13"/>
      <c r="AO69" s="13"/>
      <c r="AP69" s="13"/>
      <c r="AQ69" s="13"/>
      <c r="AR69" s="13"/>
      <c r="AS69" s="13"/>
      <c r="AT69" s="13"/>
      <c r="AU69" s="13"/>
      <c r="AV69" s="13"/>
      <c r="AW69" s="13"/>
      <c r="AX69" s="13"/>
      <c r="AY69" s="13"/>
      <c r="AZ69" s="13"/>
      <c r="BA69" s="13"/>
    </row>
    <row r="70" spans="1:53" s="1" customFormat="1" ht="14.4">
      <c r="AK70" s="13"/>
      <c r="AL70" s="13"/>
      <c r="AM70" s="13"/>
      <c r="AN70" s="13"/>
      <c r="AO70" s="13"/>
      <c r="AP70" s="13"/>
      <c r="AQ70" s="13"/>
      <c r="AR70" s="13"/>
      <c r="AS70" s="13"/>
      <c r="AT70" s="13"/>
      <c r="AU70" s="13"/>
      <c r="AV70" s="13"/>
      <c r="AW70" s="13"/>
      <c r="AX70" s="13"/>
      <c r="AY70" s="13"/>
      <c r="AZ70" s="13"/>
      <c r="BA70" s="13"/>
    </row>
    <row r="71" spans="1:53" s="1" customFormat="1" ht="14.4">
      <c r="AK71" s="13"/>
      <c r="AL71" s="13"/>
      <c r="AM71" s="13"/>
      <c r="AN71" s="13"/>
      <c r="AO71" s="13"/>
      <c r="AP71" s="13"/>
      <c r="AQ71" s="13"/>
      <c r="AR71" s="13"/>
      <c r="AS71" s="13"/>
      <c r="AT71" s="13"/>
      <c r="AU71" s="13"/>
      <c r="AV71" s="13"/>
      <c r="AW71" s="13"/>
      <c r="AX71" s="13"/>
      <c r="AY71" s="13"/>
      <c r="AZ71" s="13"/>
      <c r="BA71" s="13"/>
    </row>
    <row r="72" spans="1:53" s="1" customFormat="1" ht="14.4">
      <c r="AK72" s="13"/>
      <c r="AL72" s="13"/>
      <c r="AM72" s="13"/>
      <c r="AN72" s="13"/>
      <c r="AO72" s="13"/>
      <c r="AP72" s="13"/>
      <c r="AQ72" s="13"/>
      <c r="AR72" s="13"/>
      <c r="AS72" s="13"/>
      <c r="AT72" s="13"/>
      <c r="AU72" s="13"/>
      <c r="AV72" s="13"/>
      <c r="AW72" s="13"/>
      <c r="AX72" s="13"/>
      <c r="AY72" s="13"/>
      <c r="AZ72" s="13"/>
      <c r="BA72" s="13"/>
    </row>
    <row r="73" spans="1:53" s="1" customFormat="1" ht="14.4">
      <c r="AK73" s="13"/>
      <c r="AL73" s="13"/>
      <c r="AM73" s="13"/>
      <c r="AN73" s="13"/>
      <c r="AO73" s="13"/>
      <c r="AP73" s="13"/>
      <c r="AQ73" s="13"/>
      <c r="AR73" s="13"/>
      <c r="AS73" s="13"/>
      <c r="AT73" s="13"/>
      <c r="AU73" s="13"/>
      <c r="AV73" s="13"/>
      <c r="AW73" s="13"/>
      <c r="AX73" s="13"/>
      <c r="AY73" s="13"/>
      <c r="AZ73" s="13"/>
      <c r="BA73" s="13"/>
    </row>
    <row r="74" spans="1:53" s="1" customFormat="1" ht="14.4">
      <c r="AK74" s="13"/>
      <c r="AL74" s="13"/>
      <c r="AM74" s="13"/>
      <c r="AN74" s="13"/>
      <c r="AO74" s="13"/>
      <c r="AP74" s="13"/>
      <c r="AQ74" s="13"/>
      <c r="AR74" s="13"/>
      <c r="AS74" s="13"/>
      <c r="AT74" s="13"/>
      <c r="AU74" s="13"/>
      <c r="AV74" s="13"/>
      <c r="AW74" s="13"/>
      <c r="AX74" s="13"/>
      <c r="AY74" s="13"/>
      <c r="AZ74" s="13"/>
      <c r="BA74" s="13"/>
    </row>
    <row r="75" spans="1:53" s="1" customFormat="1" ht="14.4">
      <c r="AK75" s="13"/>
      <c r="AL75" s="13"/>
      <c r="AM75" s="13"/>
      <c r="AN75" s="13"/>
      <c r="AO75" s="13"/>
      <c r="AP75" s="13"/>
      <c r="AQ75" s="13"/>
      <c r="AR75" s="13"/>
      <c r="AS75" s="13"/>
      <c r="AT75" s="13"/>
      <c r="AU75" s="13"/>
      <c r="AV75" s="13"/>
      <c r="AW75" s="13"/>
      <c r="AX75" s="13"/>
      <c r="AY75" s="13"/>
      <c r="AZ75" s="13"/>
      <c r="BA75" s="13"/>
    </row>
    <row r="76" spans="1:53" s="1" customFormat="1" ht="14.4">
      <c r="AK76" s="13"/>
      <c r="AL76" s="13"/>
      <c r="AM76" s="13"/>
      <c r="AN76" s="13"/>
      <c r="AO76" s="13"/>
      <c r="AP76" s="13"/>
      <c r="AQ76" s="13"/>
      <c r="AR76" s="13"/>
      <c r="AS76" s="13"/>
      <c r="AT76" s="13"/>
      <c r="AU76" s="13"/>
      <c r="AV76" s="13"/>
      <c r="AW76" s="13"/>
      <c r="AX76" s="13"/>
      <c r="AY76" s="13"/>
      <c r="AZ76" s="13"/>
      <c r="BA76" s="13"/>
    </row>
    <row r="77" spans="1:53" s="1" customFormat="1" ht="14.4">
      <c r="AK77" s="13"/>
      <c r="AL77" s="13"/>
      <c r="AM77" s="13"/>
      <c r="AN77" s="13"/>
      <c r="AO77" s="13"/>
      <c r="AP77" s="13"/>
      <c r="AQ77" s="13"/>
      <c r="AR77" s="13"/>
      <c r="AS77" s="13"/>
      <c r="AT77" s="13"/>
      <c r="AU77" s="13"/>
      <c r="AV77" s="13"/>
      <c r="AW77" s="13"/>
      <c r="AX77" s="13"/>
      <c r="AY77" s="13"/>
      <c r="AZ77" s="13"/>
      <c r="BA77" s="13"/>
    </row>
    <row r="78" spans="1:53" s="1" customFormat="1" ht="14.4">
      <c r="D78" s="15"/>
      <c r="E78" s="15"/>
      <c r="F78" s="15"/>
      <c r="G78" s="15"/>
      <c r="H78" s="15"/>
      <c r="I78" s="15"/>
      <c r="J78" s="15"/>
      <c r="K78" s="15"/>
      <c r="L78" s="15"/>
      <c r="M78" s="15"/>
      <c r="N78" s="15"/>
      <c r="O78" s="15"/>
      <c r="P78" s="15"/>
      <c r="Q78" s="15"/>
      <c r="R78" s="15"/>
      <c r="S78" s="15"/>
      <c r="T78" s="15"/>
      <c r="U78" s="15"/>
      <c r="V78" s="15"/>
      <c r="W78" s="15"/>
      <c r="X78" s="15"/>
      <c r="Y78" s="15"/>
      <c r="AK78" s="13"/>
      <c r="AL78" s="13"/>
      <c r="AM78" s="13"/>
      <c r="AN78" s="13"/>
      <c r="AO78" s="13"/>
      <c r="AP78" s="13"/>
      <c r="AQ78" s="13"/>
      <c r="AR78" s="13"/>
      <c r="AS78" s="13"/>
      <c r="AT78" s="13"/>
      <c r="AU78" s="13"/>
      <c r="AV78" s="13"/>
      <c r="AW78" s="13"/>
      <c r="AX78" s="13"/>
      <c r="AY78" s="13"/>
      <c r="AZ78" s="13"/>
      <c r="BA78" s="13"/>
    </row>
  </sheetData>
  <sheetProtection formatCells="0" formatColumns="0" formatRows="0" insertColumns="0" insertRows="0" deleteColumns="0" deleteRows="0"/>
  <protectedRanges>
    <protectedRange sqref="I46 I49:I51 I43:I44 I54" name="範囲1_2"/>
    <protectedRange sqref="M31" name="範囲1_1_1"/>
    <protectedRange sqref="I55" name="範囲1_3"/>
    <protectedRange sqref="I58:I60" name="範囲1_3_1"/>
    <protectedRange sqref="X52:X53" name="範囲1_3_2_1"/>
    <protectedRange sqref="P52:P53 I52:I53" name="範囲1_3_2"/>
    <protectedRange sqref="I56:I57" name="範囲1_3_1_1"/>
  </protectedRanges>
  <mergeCells count="121">
    <mergeCell ref="Z56:AF57"/>
    <mergeCell ref="AG56:AG57"/>
    <mergeCell ref="D57:J57"/>
    <mergeCell ref="K57:O57"/>
    <mergeCell ref="T57:X57"/>
    <mergeCell ref="T61:W61"/>
    <mergeCell ref="AA61:AC61"/>
    <mergeCell ref="AD61:AE61"/>
    <mergeCell ref="AG49:AG50"/>
    <mergeCell ref="D50:J50"/>
    <mergeCell ref="K50:N50"/>
    <mergeCell ref="T50:V50"/>
    <mergeCell ref="D52:H53"/>
    <mergeCell ref="I52:I53"/>
    <mergeCell ref="J52:N53"/>
    <mergeCell ref="O52:O53"/>
    <mergeCell ref="P52:P53"/>
    <mergeCell ref="Q52:T53"/>
    <mergeCell ref="U52:U53"/>
    <mergeCell ref="X52:X53"/>
    <mergeCell ref="Y52:AE53"/>
    <mergeCell ref="AF52:AF53"/>
    <mergeCell ref="D56:J56"/>
    <mergeCell ref="K56:N56"/>
    <mergeCell ref="T56:X56"/>
    <mergeCell ref="T58:V58"/>
    <mergeCell ref="O43:O44"/>
    <mergeCell ref="P43:P44"/>
    <mergeCell ref="Q43:Q44"/>
    <mergeCell ref="D48:I48"/>
    <mergeCell ref="J48:M48"/>
    <mergeCell ref="D49:J49"/>
    <mergeCell ref="K49:N49"/>
    <mergeCell ref="T49:V49"/>
    <mergeCell ref="S43:S44"/>
    <mergeCell ref="T43:V44"/>
    <mergeCell ref="W43:W44"/>
    <mergeCell ref="D44:H44"/>
    <mergeCell ref="I44:J44"/>
    <mergeCell ref="D43:H43"/>
    <mergeCell ref="I43:J43"/>
    <mergeCell ref="K43:N44"/>
    <mergeCell ref="X49:AF50"/>
    <mergeCell ref="D45:J46"/>
    <mergeCell ref="K45:N45"/>
    <mergeCell ref="T45:V45"/>
    <mergeCell ref="K46:R46"/>
    <mergeCell ref="S46:T46"/>
    <mergeCell ref="D47:R47"/>
    <mergeCell ref="S47:T47"/>
    <mergeCell ref="D39:J39"/>
    <mergeCell ref="K39:O40"/>
    <mergeCell ref="P39:Q40"/>
    <mergeCell ref="R39:S40"/>
    <mergeCell ref="T39:W40"/>
    <mergeCell ref="X39:AG40"/>
    <mergeCell ref="D40:J40"/>
    <mergeCell ref="D41:J41"/>
    <mergeCell ref="K41:N41"/>
    <mergeCell ref="T41:V41"/>
    <mergeCell ref="X41:AF45"/>
    <mergeCell ref="AG41:AG45"/>
    <mergeCell ref="D42:J42"/>
    <mergeCell ref="K42:N42"/>
    <mergeCell ref="T42:V42"/>
    <mergeCell ref="R43:R44"/>
    <mergeCell ref="D34:J34"/>
    <mergeCell ref="K34:N34"/>
    <mergeCell ref="T34:V34"/>
    <mergeCell ref="X34:AE37"/>
    <mergeCell ref="AG34:AG37"/>
    <mergeCell ref="D35:J35"/>
    <mergeCell ref="K35:N35"/>
    <mergeCell ref="T35:V35"/>
    <mergeCell ref="D36:J36"/>
    <mergeCell ref="K36:N36"/>
    <mergeCell ref="T36:V36"/>
    <mergeCell ref="D37:J37"/>
    <mergeCell ref="K37:N37"/>
    <mergeCell ref="T37:V37"/>
    <mergeCell ref="A28:AJ28"/>
    <mergeCell ref="A29:K29"/>
    <mergeCell ref="M29:W29"/>
    <mergeCell ref="M31:N31"/>
    <mergeCell ref="D32:J32"/>
    <mergeCell ref="K32:O33"/>
    <mergeCell ref="P32:Q33"/>
    <mergeCell ref="R32:S33"/>
    <mergeCell ref="T32:W33"/>
    <mergeCell ref="X32:AG33"/>
    <mergeCell ref="D33:J33"/>
    <mergeCell ref="E21:AE21"/>
    <mergeCell ref="E22:AD22"/>
    <mergeCell ref="A24:AJ24"/>
    <mergeCell ref="T25:X27"/>
    <mergeCell ref="Y25:Y27"/>
    <mergeCell ref="N27:O27"/>
    <mergeCell ref="V14:W14"/>
    <mergeCell ref="X14:AI15"/>
    <mergeCell ref="V17:W17"/>
    <mergeCell ref="X17:AG18"/>
    <mergeCell ref="A1:AJ1"/>
    <mergeCell ref="AA3:AB3"/>
    <mergeCell ref="AD3:AE3"/>
    <mergeCell ref="AG3:AH3"/>
    <mergeCell ref="A4:AJ5"/>
    <mergeCell ref="C7:L7"/>
    <mergeCell ref="AO17:BP18"/>
    <mergeCell ref="H20:I20"/>
    <mergeCell ref="K20:L20"/>
    <mergeCell ref="N20:O20"/>
    <mergeCell ref="P20:Q20"/>
    <mergeCell ref="S20:T20"/>
    <mergeCell ref="V8:W8"/>
    <mergeCell ref="X8:AI8"/>
    <mergeCell ref="V10:W10"/>
    <mergeCell ref="X10:AI10"/>
    <mergeCell ref="U11:W11"/>
    <mergeCell ref="V12:W12"/>
    <mergeCell ref="X12:AI12"/>
    <mergeCell ref="U20:V20"/>
  </mergeCells>
  <phoneticPr fontId="2"/>
  <conditionalFormatting sqref="D46:Y46 D45:K45 S47:V47 W58:X60 T58:T60 O45:T45">
    <cfRule type="expression" dxfId="3" priority="4">
      <formula>#REF!=FALSE</formula>
    </cfRule>
  </conditionalFormatting>
  <conditionalFormatting sqref="T61">
    <cfRule type="expression" dxfId="2" priority="3">
      <formula>#REF!=FALSE</formula>
    </cfRule>
  </conditionalFormatting>
  <conditionalFormatting sqref="Y61">
    <cfRule type="expression" dxfId="1" priority="2">
      <formula>#REF!=FALSE</formula>
    </cfRule>
  </conditionalFormatting>
  <conditionalFormatting sqref="W45">
    <cfRule type="expression" dxfId="0" priority="1">
      <formula>#REF!=FALSE</formula>
    </cfRule>
  </conditionalFormatting>
  <dataValidations count="3">
    <dataValidation type="list" allowBlank="1" showInputMessage="1" showErrorMessage="1" sqref="I44:J44">
      <formula1>" ,○"</formula1>
    </dataValidation>
    <dataValidation type="list" allowBlank="1" showInputMessage="1" showErrorMessage="1" sqref="I43:J43">
      <formula1>"   ,○"</formula1>
    </dataValidation>
    <dataValidation type="list" allowBlank="1" showInputMessage="1" showErrorMessage="1" sqref="K57:O57">
      <formula1>"A配置,B兼務,C嘱託"</formula1>
    </dataValidation>
  </dataValidations>
  <printOptions horizontalCentered="1"/>
  <pageMargins left="0.39370078740157483" right="0.39370078740157483" top="0.59055118110236227" bottom="0.39370078740157483" header="0.51181102362204722" footer="0.43307086614173229"/>
  <pageSetup paperSize="9" scale="80"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9"/>
  <sheetViews>
    <sheetView view="pageBreakPreview" topLeftCell="B1" zoomScale="60" zoomScaleNormal="55" workbookViewId="0">
      <selection activeCell="D8" sqref="D8:O12"/>
    </sheetView>
  </sheetViews>
  <sheetFormatPr defaultRowHeight="23.4"/>
  <cols>
    <col min="1" max="1" width="2.88671875" style="94" hidden="1" customWidth="1"/>
    <col min="2" max="2" width="8.33203125" style="94" customWidth="1"/>
    <col min="3" max="3" width="18.109375" style="146" customWidth="1"/>
    <col min="4" max="15" width="13.33203125" style="94" customWidth="1"/>
    <col min="16" max="16" width="16.21875" style="94" customWidth="1"/>
    <col min="17" max="17" width="15" style="94" customWidth="1"/>
    <col min="18" max="18" width="27" style="94" customWidth="1"/>
    <col min="19" max="19" width="9" style="94"/>
    <col min="20" max="20" width="6.109375" style="94" customWidth="1"/>
    <col min="21" max="21" width="9" style="94" customWidth="1"/>
    <col min="22" max="22" width="11.33203125" style="76" customWidth="1"/>
    <col min="23" max="23" width="34.6640625" style="76" customWidth="1"/>
    <col min="24" max="24" width="16.44140625" style="76" customWidth="1"/>
    <col min="25" max="25" width="9" style="98" customWidth="1"/>
    <col min="26" max="26" width="11.33203125" style="76" customWidth="1"/>
    <col min="27" max="27" width="10.21875" style="78" customWidth="1"/>
    <col min="28" max="28" width="7" style="78" customWidth="1"/>
    <col min="29" max="29" width="13.109375" style="78" bestFit="1" customWidth="1"/>
    <col min="30" max="30" width="14.109375" style="79" customWidth="1"/>
    <col min="31" max="31" width="10.21875" style="78" customWidth="1"/>
    <col min="32" max="32" width="7" style="78" customWidth="1"/>
    <col min="33" max="33" width="13.109375" style="78" bestFit="1" customWidth="1"/>
    <col min="34" max="34" width="14.44140625" style="79" customWidth="1"/>
    <col min="35" max="35" width="10.21875" style="78" customWidth="1"/>
    <col min="36" max="36" width="7" style="78" customWidth="1"/>
    <col min="37" max="37" width="11.6640625" style="78" customWidth="1"/>
    <col min="38" max="38" width="14.6640625" style="79" customWidth="1"/>
    <col min="39" max="39" width="10.21875" style="78" customWidth="1"/>
    <col min="40" max="40" width="7" style="78" customWidth="1"/>
    <col min="41" max="41" width="13.109375" style="78" bestFit="1" customWidth="1"/>
    <col min="42" max="42" width="13.21875" style="79" customWidth="1"/>
    <col min="43" max="259" width="9" style="94"/>
    <col min="260" max="260" width="22.6640625" style="94" customWidth="1"/>
    <col min="261" max="264" width="4.33203125" style="94" customWidth="1"/>
    <col min="265" max="265" width="4.109375" style="94" customWidth="1"/>
    <col min="266" max="266" width="5.88671875" style="94" customWidth="1"/>
    <col min="267" max="267" width="4.33203125" style="94" customWidth="1"/>
    <col min="268" max="268" width="5.88671875" style="94" customWidth="1"/>
    <col min="269" max="269" width="4.33203125" style="94" customWidth="1"/>
    <col min="270" max="270" width="5.88671875" style="94" customWidth="1"/>
    <col min="271" max="271" width="4.33203125" style="94" customWidth="1"/>
    <col min="272" max="272" width="5.88671875" style="94" customWidth="1"/>
    <col min="273" max="273" width="4.33203125" style="94" customWidth="1"/>
    <col min="274" max="274" width="5.88671875" style="94" customWidth="1"/>
    <col min="275" max="275" width="4.33203125" style="94" customWidth="1"/>
    <col min="276" max="276" width="5.88671875" style="94" customWidth="1"/>
    <col min="277" max="277" width="4.33203125" style="94" customWidth="1"/>
    <col min="278" max="278" width="5.88671875" style="94" customWidth="1"/>
    <col min="279" max="279" width="4.33203125" style="94" customWidth="1"/>
    <col min="280" max="280" width="5.88671875" style="94" customWidth="1"/>
    <col min="281" max="281" width="4.33203125" style="94" customWidth="1"/>
    <col min="282" max="282" width="5.88671875" style="94" customWidth="1"/>
    <col min="283" max="283" width="4.33203125" style="94" customWidth="1"/>
    <col min="284" max="284" width="5.88671875" style="94" customWidth="1"/>
    <col min="285" max="285" width="4.33203125" style="94" customWidth="1"/>
    <col min="286" max="286" width="5.88671875" style="94" customWidth="1"/>
    <col min="287" max="287" width="4.33203125" style="94" customWidth="1"/>
    <col min="288" max="288" width="5.88671875" style="94" customWidth="1"/>
    <col min="289" max="289" width="4.44140625" style="94" customWidth="1"/>
    <col min="290" max="290" width="9.109375" style="94" customWidth="1"/>
    <col min="291" max="515" width="9" style="94"/>
    <col min="516" max="516" width="22.6640625" style="94" customWidth="1"/>
    <col min="517" max="520" width="4.33203125" style="94" customWidth="1"/>
    <col min="521" max="521" width="4.109375" style="94" customWidth="1"/>
    <col min="522" max="522" width="5.88671875" style="94" customWidth="1"/>
    <col min="523" max="523" width="4.33203125" style="94" customWidth="1"/>
    <col min="524" max="524" width="5.88671875" style="94" customWidth="1"/>
    <col min="525" max="525" width="4.33203125" style="94" customWidth="1"/>
    <col min="526" max="526" width="5.88671875" style="94" customWidth="1"/>
    <col min="527" max="527" width="4.33203125" style="94" customWidth="1"/>
    <col min="528" max="528" width="5.88671875" style="94" customWidth="1"/>
    <col min="529" max="529" width="4.33203125" style="94" customWidth="1"/>
    <col min="530" max="530" width="5.88671875" style="94" customWidth="1"/>
    <col min="531" max="531" width="4.33203125" style="94" customWidth="1"/>
    <col min="532" max="532" width="5.88671875" style="94" customWidth="1"/>
    <col min="533" max="533" width="4.33203125" style="94" customWidth="1"/>
    <col min="534" max="534" width="5.88671875" style="94" customWidth="1"/>
    <col min="535" max="535" width="4.33203125" style="94" customWidth="1"/>
    <col min="536" max="536" width="5.88671875" style="94" customWidth="1"/>
    <col min="537" max="537" width="4.33203125" style="94" customWidth="1"/>
    <col min="538" max="538" width="5.88671875" style="94" customWidth="1"/>
    <col min="539" max="539" width="4.33203125" style="94" customWidth="1"/>
    <col min="540" max="540" width="5.88671875" style="94" customWidth="1"/>
    <col min="541" max="541" width="4.33203125" style="94" customWidth="1"/>
    <col min="542" max="542" width="5.88671875" style="94" customWidth="1"/>
    <col min="543" max="543" width="4.33203125" style="94" customWidth="1"/>
    <col min="544" max="544" width="5.88671875" style="94" customWidth="1"/>
    <col min="545" max="545" width="4.44140625" style="94" customWidth="1"/>
    <col min="546" max="546" width="9.109375" style="94" customWidth="1"/>
    <col min="547" max="771" width="9" style="94"/>
    <col min="772" max="772" width="22.6640625" style="94" customWidth="1"/>
    <col min="773" max="776" width="4.33203125" style="94" customWidth="1"/>
    <col min="777" max="777" width="4.109375" style="94" customWidth="1"/>
    <col min="778" max="778" width="5.88671875" style="94" customWidth="1"/>
    <col min="779" max="779" width="4.33203125" style="94" customWidth="1"/>
    <col min="780" max="780" width="5.88671875" style="94" customWidth="1"/>
    <col min="781" max="781" width="4.33203125" style="94" customWidth="1"/>
    <col min="782" max="782" width="5.88671875" style="94" customWidth="1"/>
    <col min="783" max="783" width="4.33203125" style="94" customWidth="1"/>
    <col min="784" max="784" width="5.88671875" style="94" customWidth="1"/>
    <col min="785" max="785" width="4.33203125" style="94" customWidth="1"/>
    <col min="786" max="786" width="5.88671875" style="94" customWidth="1"/>
    <col min="787" max="787" width="4.33203125" style="94" customWidth="1"/>
    <col min="788" max="788" width="5.88671875" style="94" customWidth="1"/>
    <col min="789" max="789" width="4.33203125" style="94" customWidth="1"/>
    <col min="790" max="790" width="5.88671875" style="94" customWidth="1"/>
    <col min="791" max="791" width="4.33203125" style="94" customWidth="1"/>
    <col min="792" max="792" width="5.88671875" style="94" customWidth="1"/>
    <col min="793" max="793" width="4.33203125" style="94" customWidth="1"/>
    <col min="794" max="794" width="5.88671875" style="94" customWidth="1"/>
    <col min="795" max="795" width="4.33203125" style="94" customWidth="1"/>
    <col min="796" max="796" width="5.88671875" style="94" customWidth="1"/>
    <col min="797" max="797" width="4.33203125" style="94" customWidth="1"/>
    <col min="798" max="798" width="5.88671875" style="94" customWidth="1"/>
    <col min="799" max="799" width="4.33203125" style="94" customWidth="1"/>
    <col min="800" max="800" width="5.88671875" style="94" customWidth="1"/>
    <col min="801" max="801" width="4.44140625" style="94" customWidth="1"/>
    <col min="802" max="802" width="9.109375" style="94" customWidth="1"/>
    <col min="803" max="1027" width="9" style="94"/>
    <col min="1028" max="1028" width="22.6640625" style="94" customWidth="1"/>
    <col min="1029" max="1032" width="4.33203125" style="94" customWidth="1"/>
    <col min="1033" max="1033" width="4.109375" style="94" customWidth="1"/>
    <col min="1034" max="1034" width="5.88671875" style="94" customWidth="1"/>
    <col min="1035" max="1035" width="4.33203125" style="94" customWidth="1"/>
    <col min="1036" max="1036" width="5.88671875" style="94" customWidth="1"/>
    <col min="1037" max="1037" width="4.33203125" style="94" customWidth="1"/>
    <col min="1038" max="1038" width="5.88671875" style="94" customWidth="1"/>
    <col min="1039" max="1039" width="4.33203125" style="94" customWidth="1"/>
    <col min="1040" max="1040" width="5.88671875" style="94" customWidth="1"/>
    <col min="1041" max="1041" width="4.33203125" style="94" customWidth="1"/>
    <col min="1042" max="1042" width="5.88671875" style="94" customWidth="1"/>
    <col min="1043" max="1043" width="4.33203125" style="94" customWidth="1"/>
    <col min="1044" max="1044" width="5.88671875" style="94" customWidth="1"/>
    <col min="1045" max="1045" width="4.33203125" style="94" customWidth="1"/>
    <col min="1046" max="1046" width="5.88671875" style="94" customWidth="1"/>
    <col min="1047" max="1047" width="4.33203125" style="94" customWidth="1"/>
    <col min="1048" max="1048" width="5.88671875" style="94" customWidth="1"/>
    <col min="1049" max="1049" width="4.33203125" style="94" customWidth="1"/>
    <col min="1050" max="1050" width="5.88671875" style="94" customWidth="1"/>
    <col min="1051" max="1051" width="4.33203125" style="94" customWidth="1"/>
    <col min="1052" max="1052" width="5.88671875" style="94" customWidth="1"/>
    <col min="1053" max="1053" width="4.33203125" style="94" customWidth="1"/>
    <col min="1054" max="1054" width="5.88671875" style="94" customWidth="1"/>
    <col min="1055" max="1055" width="4.33203125" style="94" customWidth="1"/>
    <col min="1056" max="1056" width="5.88671875" style="94" customWidth="1"/>
    <col min="1057" max="1057" width="4.44140625" style="94" customWidth="1"/>
    <col min="1058" max="1058" width="9.109375" style="94" customWidth="1"/>
    <col min="1059" max="1283" width="9" style="94"/>
    <col min="1284" max="1284" width="22.6640625" style="94" customWidth="1"/>
    <col min="1285" max="1288" width="4.33203125" style="94" customWidth="1"/>
    <col min="1289" max="1289" width="4.109375" style="94" customWidth="1"/>
    <col min="1290" max="1290" width="5.88671875" style="94" customWidth="1"/>
    <col min="1291" max="1291" width="4.33203125" style="94" customWidth="1"/>
    <col min="1292" max="1292" width="5.88671875" style="94" customWidth="1"/>
    <col min="1293" max="1293" width="4.33203125" style="94" customWidth="1"/>
    <col min="1294" max="1294" width="5.88671875" style="94" customWidth="1"/>
    <col min="1295" max="1295" width="4.33203125" style="94" customWidth="1"/>
    <col min="1296" max="1296" width="5.88671875" style="94" customWidth="1"/>
    <col min="1297" max="1297" width="4.33203125" style="94" customWidth="1"/>
    <col min="1298" max="1298" width="5.88671875" style="94" customWidth="1"/>
    <col min="1299" max="1299" width="4.33203125" style="94" customWidth="1"/>
    <col min="1300" max="1300" width="5.88671875" style="94" customWidth="1"/>
    <col min="1301" max="1301" width="4.33203125" style="94" customWidth="1"/>
    <col min="1302" max="1302" width="5.88671875" style="94" customWidth="1"/>
    <col min="1303" max="1303" width="4.33203125" style="94" customWidth="1"/>
    <col min="1304" max="1304" width="5.88671875" style="94" customWidth="1"/>
    <col min="1305" max="1305" width="4.33203125" style="94" customWidth="1"/>
    <col min="1306" max="1306" width="5.88671875" style="94" customWidth="1"/>
    <col min="1307" max="1307" width="4.33203125" style="94" customWidth="1"/>
    <col min="1308" max="1308" width="5.88671875" style="94" customWidth="1"/>
    <col min="1309" max="1309" width="4.33203125" style="94" customWidth="1"/>
    <col min="1310" max="1310" width="5.88671875" style="94" customWidth="1"/>
    <col min="1311" max="1311" width="4.33203125" style="94" customWidth="1"/>
    <col min="1312" max="1312" width="5.88671875" style="94" customWidth="1"/>
    <col min="1313" max="1313" width="4.44140625" style="94" customWidth="1"/>
    <col min="1314" max="1314" width="9.109375" style="94" customWidth="1"/>
    <col min="1315" max="1539" width="9" style="94"/>
    <col min="1540" max="1540" width="22.6640625" style="94" customWidth="1"/>
    <col min="1541" max="1544" width="4.33203125" style="94" customWidth="1"/>
    <col min="1545" max="1545" width="4.109375" style="94" customWidth="1"/>
    <col min="1546" max="1546" width="5.88671875" style="94" customWidth="1"/>
    <col min="1547" max="1547" width="4.33203125" style="94" customWidth="1"/>
    <col min="1548" max="1548" width="5.88671875" style="94" customWidth="1"/>
    <col min="1549" max="1549" width="4.33203125" style="94" customWidth="1"/>
    <col min="1550" max="1550" width="5.88671875" style="94" customWidth="1"/>
    <col min="1551" max="1551" width="4.33203125" style="94" customWidth="1"/>
    <col min="1552" max="1552" width="5.88671875" style="94" customWidth="1"/>
    <col min="1553" max="1553" width="4.33203125" style="94" customWidth="1"/>
    <col min="1554" max="1554" width="5.88671875" style="94" customWidth="1"/>
    <col min="1555" max="1555" width="4.33203125" style="94" customWidth="1"/>
    <col min="1556" max="1556" width="5.88671875" style="94" customWidth="1"/>
    <col min="1557" max="1557" width="4.33203125" style="94" customWidth="1"/>
    <col min="1558" max="1558" width="5.88671875" style="94" customWidth="1"/>
    <col min="1559" max="1559" width="4.33203125" style="94" customWidth="1"/>
    <col min="1560" max="1560" width="5.88671875" style="94" customWidth="1"/>
    <col min="1561" max="1561" width="4.33203125" style="94" customWidth="1"/>
    <col min="1562" max="1562" width="5.88671875" style="94" customWidth="1"/>
    <col min="1563" max="1563" width="4.33203125" style="94" customWidth="1"/>
    <col min="1564" max="1564" width="5.88671875" style="94" customWidth="1"/>
    <col min="1565" max="1565" width="4.33203125" style="94" customWidth="1"/>
    <col min="1566" max="1566" width="5.88671875" style="94" customWidth="1"/>
    <col min="1567" max="1567" width="4.33203125" style="94" customWidth="1"/>
    <col min="1568" max="1568" width="5.88671875" style="94" customWidth="1"/>
    <col min="1569" max="1569" width="4.44140625" style="94" customWidth="1"/>
    <col min="1570" max="1570" width="9.109375" style="94" customWidth="1"/>
    <col min="1571" max="1795" width="9" style="94"/>
    <col min="1796" max="1796" width="22.6640625" style="94" customWidth="1"/>
    <col min="1797" max="1800" width="4.33203125" style="94" customWidth="1"/>
    <col min="1801" max="1801" width="4.109375" style="94" customWidth="1"/>
    <col min="1802" max="1802" width="5.88671875" style="94" customWidth="1"/>
    <col min="1803" max="1803" width="4.33203125" style="94" customWidth="1"/>
    <col min="1804" max="1804" width="5.88671875" style="94" customWidth="1"/>
    <col min="1805" max="1805" width="4.33203125" style="94" customWidth="1"/>
    <col min="1806" max="1806" width="5.88671875" style="94" customWidth="1"/>
    <col min="1807" max="1807" width="4.33203125" style="94" customWidth="1"/>
    <col min="1808" max="1808" width="5.88671875" style="94" customWidth="1"/>
    <col min="1809" max="1809" width="4.33203125" style="94" customWidth="1"/>
    <col min="1810" max="1810" width="5.88671875" style="94" customWidth="1"/>
    <col min="1811" max="1811" width="4.33203125" style="94" customWidth="1"/>
    <col min="1812" max="1812" width="5.88671875" style="94" customWidth="1"/>
    <col min="1813" max="1813" width="4.33203125" style="94" customWidth="1"/>
    <col min="1814" max="1814" width="5.88671875" style="94" customWidth="1"/>
    <col min="1815" max="1815" width="4.33203125" style="94" customWidth="1"/>
    <col min="1816" max="1816" width="5.88671875" style="94" customWidth="1"/>
    <col min="1817" max="1817" width="4.33203125" style="94" customWidth="1"/>
    <col min="1818" max="1818" width="5.88671875" style="94" customWidth="1"/>
    <col min="1819" max="1819" width="4.33203125" style="94" customWidth="1"/>
    <col min="1820" max="1820" width="5.88671875" style="94" customWidth="1"/>
    <col min="1821" max="1821" width="4.33203125" style="94" customWidth="1"/>
    <col min="1822" max="1822" width="5.88671875" style="94" customWidth="1"/>
    <col min="1823" max="1823" width="4.33203125" style="94" customWidth="1"/>
    <col min="1824" max="1824" width="5.88671875" style="94" customWidth="1"/>
    <col min="1825" max="1825" width="4.44140625" style="94" customWidth="1"/>
    <col min="1826" max="1826" width="9.109375" style="94" customWidth="1"/>
    <col min="1827" max="2051" width="9" style="94"/>
    <col min="2052" max="2052" width="22.6640625" style="94" customWidth="1"/>
    <col min="2053" max="2056" width="4.33203125" style="94" customWidth="1"/>
    <col min="2057" max="2057" width="4.109375" style="94" customWidth="1"/>
    <col min="2058" max="2058" width="5.88671875" style="94" customWidth="1"/>
    <col min="2059" max="2059" width="4.33203125" style="94" customWidth="1"/>
    <col min="2060" max="2060" width="5.88671875" style="94" customWidth="1"/>
    <col min="2061" max="2061" width="4.33203125" style="94" customWidth="1"/>
    <col min="2062" max="2062" width="5.88671875" style="94" customWidth="1"/>
    <col min="2063" max="2063" width="4.33203125" style="94" customWidth="1"/>
    <col min="2064" max="2064" width="5.88671875" style="94" customWidth="1"/>
    <col min="2065" max="2065" width="4.33203125" style="94" customWidth="1"/>
    <col min="2066" max="2066" width="5.88671875" style="94" customWidth="1"/>
    <col min="2067" max="2067" width="4.33203125" style="94" customWidth="1"/>
    <col min="2068" max="2068" width="5.88671875" style="94" customWidth="1"/>
    <col min="2069" max="2069" width="4.33203125" style="94" customWidth="1"/>
    <col min="2070" max="2070" width="5.88671875" style="94" customWidth="1"/>
    <col min="2071" max="2071" width="4.33203125" style="94" customWidth="1"/>
    <col min="2072" max="2072" width="5.88671875" style="94" customWidth="1"/>
    <col min="2073" max="2073" width="4.33203125" style="94" customWidth="1"/>
    <col min="2074" max="2074" width="5.88671875" style="94" customWidth="1"/>
    <col min="2075" max="2075" width="4.33203125" style="94" customWidth="1"/>
    <col min="2076" max="2076" width="5.88671875" style="94" customWidth="1"/>
    <col min="2077" max="2077" width="4.33203125" style="94" customWidth="1"/>
    <col min="2078" max="2078" width="5.88671875" style="94" customWidth="1"/>
    <col min="2079" max="2079" width="4.33203125" style="94" customWidth="1"/>
    <col min="2080" max="2080" width="5.88671875" style="94" customWidth="1"/>
    <col min="2081" max="2081" width="4.44140625" style="94" customWidth="1"/>
    <col min="2082" max="2082" width="9.109375" style="94" customWidth="1"/>
    <col min="2083" max="2307" width="9" style="94"/>
    <col min="2308" max="2308" width="22.6640625" style="94" customWidth="1"/>
    <col min="2309" max="2312" width="4.33203125" style="94" customWidth="1"/>
    <col min="2313" max="2313" width="4.109375" style="94" customWidth="1"/>
    <col min="2314" max="2314" width="5.88671875" style="94" customWidth="1"/>
    <col min="2315" max="2315" width="4.33203125" style="94" customWidth="1"/>
    <col min="2316" max="2316" width="5.88671875" style="94" customWidth="1"/>
    <col min="2317" max="2317" width="4.33203125" style="94" customWidth="1"/>
    <col min="2318" max="2318" width="5.88671875" style="94" customWidth="1"/>
    <col min="2319" max="2319" width="4.33203125" style="94" customWidth="1"/>
    <col min="2320" max="2320" width="5.88671875" style="94" customWidth="1"/>
    <col min="2321" max="2321" width="4.33203125" style="94" customWidth="1"/>
    <col min="2322" max="2322" width="5.88671875" style="94" customWidth="1"/>
    <col min="2323" max="2323" width="4.33203125" style="94" customWidth="1"/>
    <col min="2324" max="2324" width="5.88671875" style="94" customWidth="1"/>
    <col min="2325" max="2325" width="4.33203125" style="94" customWidth="1"/>
    <col min="2326" max="2326" width="5.88671875" style="94" customWidth="1"/>
    <col min="2327" max="2327" width="4.33203125" style="94" customWidth="1"/>
    <col min="2328" max="2328" width="5.88671875" style="94" customWidth="1"/>
    <col min="2329" max="2329" width="4.33203125" style="94" customWidth="1"/>
    <col min="2330" max="2330" width="5.88671875" style="94" customWidth="1"/>
    <col min="2331" max="2331" width="4.33203125" style="94" customWidth="1"/>
    <col min="2332" max="2332" width="5.88671875" style="94" customWidth="1"/>
    <col min="2333" max="2333" width="4.33203125" style="94" customWidth="1"/>
    <col min="2334" max="2334" width="5.88671875" style="94" customWidth="1"/>
    <col min="2335" max="2335" width="4.33203125" style="94" customWidth="1"/>
    <col min="2336" max="2336" width="5.88671875" style="94" customWidth="1"/>
    <col min="2337" max="2337" width="4.44140625" style="94" customWidth="1"/>
    <col min="2338" max="2338" width="9.109375" style="94" customWidth="1"/>
    <col min="2339" max="2563" width="9" style="94"/>
    <col min="2564" max="2564" width="22.6640625" style="94" customWidth="1"/>
    <col min="2565" max="2568" width="4.33203125" style="94" customWidth="1"/>
    <col min="2569" max="2569" width="4.109375" style="94" customWidth="1"/>
    <col min="2570" max="2570" width="5.88671875" style="94" customWidth="1"/>
    <col min="2571" max="2571" width="4.33203125" style="94" customWidth="1"/>
    <col min="2572" max="2572" width="5.88671875" style="94" customWidth="1"/>
    <col min="2573" max="2573" width="4.33203125" style="94" customWidth="1"/>
    <col min="2574" max="2574" width="5.88671875" style="94" customWidth="1"/>
    <col min="2575" max="2575" width="4.33203125" style="94" customWidth="1"/>
    <col min="2576" max="2576" width="5.88671875" style="94" customWidth="1"/>
    <col min="2577" max="2577" width="4.33203125" style="94" customWidth="1"/>
    <col min="2578" max="2578" width="5.88671875" style="94" customWidth="1"/>
    <col min="2579" max="2579" width="4.33203125" style="94" customWidth="1"/>
    <col min="2580" max="2580" width="5.88671875" style="94" customWidth="1"/>
    <col min="2581" max="2581" width="4.33203125" style="94" customWidth="1"/>
    <col min="2582" max="2582" width="5.88671875" style="94" customWidth="1"/>
    <col min="2583" max="2583" width="4.33203125" style="94" customWidth="1"/>
    <col min="2584" max="2584" width="5.88671875" style="94" customWidth="1"/>
    <col min="2585" max="2585" width="4.33203125" style="94" customWidth="1"/>
    <col min="2586" max="2586" width="5.88671875" style="94" customWidth="1"/>
    <col min="2587" max="2587" width="4.33203125" style="94" customWidth="1"/>
    <col min="2588" max="2588" width="5.88671875" style="94" customWidth="1"/>
    <col min="2589" max="2589" width="4.33203125" style="94" customWidth="1"/>
    <col min="2590" max="2590" width="5.88671875" style="94" customWidth="1"/>
    <col min="2591" max="2591" width="4.33203125" style="94" customWidth="1"/>
    <col min="2592" max="2592" width="5.88671875" style="94" customWidth="1"/>
    <col min="2593" max="2593" width="4.44140625" style="94" customWidth="1"/>
    <col min="2594" max="2594" width="9.109375" style="94" customWidth="1"/>
    <col min="2595" max="2819" width="9" style="94"/>
    <col min="2820" max="2820" width="22.6640625" style="94" customWidth="1"/>
    <col min="2821" max="2824" width="4.33203125" style="94" customWidth="1"/>
    <col min="2825" max="2825" width="4.109375" style="94" customWidth="1"/>
    <col min="2826" max="2826" width="5.88671875" style="94" customWidth="1"/>
    <col min="2827" max="2827" width="4.33203125" style="94" customWidth="1"/>
    <col min="2828" max="2828" width="5.88671875" style="94" customWidth="1"/>
    <col min="2829" max="2829" width="4.33203125" style="94" customWidth="1"/>
    <col min="2830" max="2830" width="5.88671875" style="94" customWidth="1"/>
    <col min="2831" max="2831" width="4.33203125" style="94" customWidth="1"/>
    <col min="2832" max="2832" width="5.88671875" style="94" customWidth="1"/>
    <col min="2833" max="2833" width="4.33203125" style="94" customWidth="1"/>
    <col min="2834" max="2834" width="5.88671875" style="94" customWidth="1"/>
    <col min="2835" max="2835" width="4.33203125" style="94" customWidth="1"/>
    <col min="2836" max="2836" width="5.88671875" style="94" customWidth="1"/>
    <col min="2837" max="2837" width="4.33203125" style="94" customWidth="1"/>
    <col min="2838" max="2838" width="5.88671875" style="94" customWidth="1"/>
    <col min="2839" max="2839" width="4.33203125" style="94" customWidth="1"/>
    <col min="2840" max="2840" width="5.88671875" style="94" customWidth="1"/>
    <col min="2841" max="2841" width="4.33203125" style="94" customWidth="1"/>
    <col min="2842" max="2842" width="5.88671875" style="94" customWidth="1"/>
    <col min="2843" max="2843" width="4.33203125" style="94" customWidth="1"/>
    <col min="2844" max="2844" width="5.88671875" style="94" customWidth="1"/>
    <col min="2845" max="2845" width="4.33203125" style="94" customWidth="1"/>
    <col min="2846" max="2846" width="5.88671875" style="94" customWidth="1"/>
    <col min="2847" max="2847" width="4.33203125" style="94" customWidth="1"/>
    <col min="2848" max="2848" width="5.88671875" style="94" customWidth="1"/>
    <col min="2849" max="2849" width="4.44140625" style="94" customWidth="1"/>
    <col min="2850" max="2850" width="9.109375" style="94" customWidth="1"/>
    <col min="2851" max="3075" width="9" style="94"/>
    <col min="3076" max="3076" width="22.6640625" style="94" customWidth="1"/>
    <col min="3077" max="3080" width="4.33203125" style="94" customWidth="1"/>
    <col min="3081" max="3081" width="4.109375" style="94" customWidth="1"/>
    <col min="3082" max="3082" width="5.88671875" style="94" customWidth="1"/>
    <col min="3083" max="3083" width="4.33203125" style="94" customWidth="1"/>
    <col min="3084" max="3084" width="5.88671875" style="94" customWidth="1"/>
    <col min="3085" max="3085" width="4.33203125" style="94" customWidth="1"/>
    <col min="3086" max="3086" width="5.88671875" style="94" customWidth="1"/>
    <col min="3087" max="3087" width="4.33203125" style="94" customWidth="1"/>
    <col min="3088" max="3088" width="5.88671875" style="94" customWidth="1"/>
    <col min="3089" max="3089" width="4.33203125" style="94" customWidth="1"/>
    <col min="3090" max="3090" width="5.88671875" style="94" customWidth="1"/>
    <col min="3091" max="3091" width="4.33203125" style="94" customWidth="1"/>
    <col min="3092" max="3092" width="5.88671875" style="94" customWidth="1"/>
    <col min="3093" max="3093" width="4.33203125" style="94" customWidth="1"/>
    <col min="3094" max="3094" width="5.88671875" style="94" customWidth="1"/>
    <col min="3095" max="3095" width="4.33203125" style="94" customWidth="1"/>
    <col min="3096" max="3096" width="5.88671875" style="94" customWidth="1"/>
    <col min="3097" max="3097" width="4.33203125" style="94" customWidth="1"/>
    <col min="3098" max="3098" width="5.88671875" style="94" customWidth="1"/>
    <col min="3099" max="3099" width="4.33203125" style="94" customWidth="1"/>
    <col min="3100" max="3100" width="5.88671875" style="94" customWidth="1"/>
    <col min="3101" max="3101" width="4.33203125" style="94" customWidth="1"/>
    <col min="3102" max="3102" width="5.88671875" style="94" customWidth="1"/>
    <col min="3103" max="3103" width="4.33203125" style="94" customWidth="1"/>
    <col min="3104" max="3104" width="5.88671875" style="94" customWidth="1"/>
    <col min="3105" max="3105" width="4.44140625" style="94" customWidth="1"/>
    <col min="3106" max="3106" width="9.109375" style="94" customWidth="1"/>
    <col min="3107" max="3331" width="9" style="94"/>
    <col min="3332" max="3332" width="22.6640625" style="94" customWidth="1"/>
    <col min="3333" max="3336" width="4.33203125" style="94" customWidth="1"/>
    <col min="3337" max="3337" width="4.109375" style="94" customWidth="1"/>
    <col min="3338" max="3338" width="5.88671875" style="94" customWidth="1"/>
    <col min="3339" max="3339" width="4.33203125" style="94" customWidth="1"/>
    <col min="3340" max="3340" width="5.88671875" style="94" customWidth="1"/>
    <col min="3341" max="3341" width="4.33203125" style="94" customWidth="1"/>
    <col min="3342" max="3342" width="5.88671875" style="94" customWidth="1"/>
    <col min="3343" max="3343" width="4.33203125" style="94" customWidth="1"/>
    <col min="3344" max="3344" width="5.88671875" style="94" customWidth="1"/>
    <col min="3345" max="3345" width="4.33203125" style="94" customWidth="1"/>
    <col min="3346" max="3346" width="5.88671875" style="94" customWidth="1"/>
    <col min="3347" max="3347" width="4.33203125" style="94" customWidth="1"/>
    <col min="3348" max="3348" width="5.88671875" style="94" customWidth="1"/>
    <col min="3349" max="3349" width="4.33203125" style="94" customWidth="1"/>
    <col min="3350" max="3350" width="5.88671875" style="94" customWidth="1"/>
    <col min="3351" max="3351" width="4.33203125" style="94" customWidth="1"/>
    <col min="3352" max="3352" width="5.88671875" style="94" customWidth="1"/>
    <col min="3353" max="3353" width="4.33203125" style="94" customWidth="1"/>
    <col min="3354" max="3354" width="5.88671875" style="94" customWidth="1"/>
    <col min="3355" max="3355" width="4.33203125" style="94" customWidth="1"/>
    <col min="3356" max="3356" width="5.88671875" style="94" customWidth="1"/>
    <col min="3357" max="3357" width="4.33203125" style="94" customWidth="1"/>
    <col min="3358" max="3358" width="5.88671875" style="94" customWidth="1"/>
    <col min="3359" max="3359" width="4.33203125" style="94" customWidth="1"/>
    <col min="3360" max="3360" width="5.88671875" style="94" customWidth="1"/>
    <col min="3361" max="3361" width="4.44140625" style="94" customWidth="1"/>
    <col min="3362" max="3362" width="9.109375" style="94" customWidth="1"/>
    <col min="3363" max="3587" width="9" style="94"/>
    <col min="3588" max="3588" width="22.6640625" style="94" customWidth="1"/>
    <col min="3589" max="3592" width="4.33203125" style="94" customWidth="1"/>
    <col min="3593" max="3593" width="4.109375" style="94" customWidth="1"/>
    <col min="3594" max="3594" width="5.88671875" style="94" customWidth="1"/>
    <col min="3595" max="3595" width="4.33203125" style="94" customWidth="1"/>
    <col min="3596" max="3596" width="5.88671875" style="94" customWidth="1"/>
    <col min="3597" max="3597" width="4.33203125" style="94" customWidth="1"/>
    <col min="3598" max="3598" width="5.88671875" style="94" customWidth="1"/>
    <col min="3599" max="3599" width="4.33203125" style="94" customWidth="1"/>
    <col min="3600" max="3600" width="5.88671875" style="94" customWidth="1"/>
    <col min="3601" max="3601" width="4.33203125" style="94" customWidth="1"/>
    <col min="3602" max="3602" width="5.88671875" style="94" customWidth="1"/>
    <col min="3603" max="3603" width="4.33203125" style="94" customWidth="1"/>
    <col min="3604" max="3604" width="5.88671875" style="94" customWidth="1"/>
    <col min="3605" max="3605" width="4.33203125" style="94" customWidth="1"/>
    <col min="3606" max="3606" width="5.88671875" style="94" customWidth="1"/>
    <col min="3607" max="3607" width="4.33203125" style="94" customWidth="1"/>
    <col min="3608" max="3608" width="5.88671875" style="94" customWidth="1"/>
    <col min="3609" max="3609" width="4.33203125" style="94" customWidth="1"/>
    <col min="3610" max="3610" width="5.88671875" style="94" customWidth="1"/>
    <col min="3611" max="3611" width="4.33203125" style="94" customWidth="1"/>
    <col min="3612" max="3612" width="5.88671875" style="94" customWidth="1"/>
    <col min="3613" max="3613" width="4.33203125" style="94" customWidth="1"/>
    <col min="3614" max="3614" width="5.88671875" style="94" customWidth="1"/>
    <col min="3615" max="3615" width="4.33203125" style="94" customWidth="1"/>
    <col min="3616" max="3616" width="5.88671875" style="94" customWidth="1"/>
    <col min="3617" max="3617" width="4.44140625" style="94" customWidth="1"/>
    <col min="3618" max="3618" width="9.109375" style="94" customWidth="1"/>
    <col min="3619" max="3843" width="9" style="94"/>
    <col min="3844" max="3844" width="22.6640625" style="94" customWidth="1"/>
    <col min="3845" max="3848" width="4.33203125" style="94" customWidth="1"/>
    <col min="3849" max="3849" width="4.109375" style="94" customWidth="1"/>
    <col min="3850" max="3850" width="5.88671875" style="94" customWidth="1"/>
    <col min="3851" max="3851" width="4.33203125" style="94" customWidth="1"/>
    <col min="3852" max="3852" width="5.88671875" style="94" customWidth="1"/>
    <col min="3853" max="3853" width="4.33203125" style="94" customWidth="1"/>
    <col min="3854" max="3854" width="5.88671875" style="94" customWidth="1"/>
    <col min="3855" max="3855" width="4.33203125" style="94" customWidth="1"/>
    <col min="3856" max="3856" width="5.88671875" style="94" customWidth="1"/>
    <col min="3857" max="3857" width="4.33203125" style="94" customWidth="1"/>
    <col min="3858" max="3858" width="5.88671875" style="94" customWidth="1"/>
    <col min="3859" max="3859" width="4.33203125" style="94" customWidth="1"/>
    <col min="3860" max="3860" width="5.88671875" style="94" customWidth="1"/>
    <col min="3861" max="3861" width="4.33203125" style="94" customWidth="1"/>
    <col min="3862" max="3862" width="5.88671875" style="94" customWidth="1"/>
    <col min="3863" max="3863" width="4.33203125" style="94" customWidth="1"/>
    <col min="3864" max="3864" width="5.88671875" style="94" customWidth="1"/>
    <col min="3865" max="3865" width="4.33203125" style="94" customWidth="1"/>
    <col min="3866" max="3866" width="5.88671875" style="94" customWidth="1"/>
    <col min="3867" max="3867" width="4.33203125" style="94" customWidth="1"/>
    <col min="3868" max="3868" width="5.88671875" style="94" customWidth="1"/>
    <col min="3869" max="3869" width="4.33203125" style="94" customWidth="1"/>
    <col min="3870" max="3870" width="5.88671875" style="94" customWidth="1"/>
    <col min="3871" max="3871" width="4.33203125" style="94" customWidth="1"/>
    <col min="3872" max="3872" width="5.88671875" style="94" customWidth="1"/>
    <col min="3873" max="3873" width="4.44140625" style="94" customWidth="1"/>
    <col min="3874" max="3874" width="9.109375" style="94" customWidth="1"/>
    <col min="3875" max="4099" width="9" style="94"/>
    <col min="4100" max="4100" width="22.6640625" style="94" customWidth="1"/>
    <col min="4101" max="4104" width="4.33203125" style="94" customWidth="1"/>
    <col min="4105" max="4105" width="4.109375" style="94" customWidth="1"/>
    <col min="4106" max="4106" width="5.88671875" style="94" customWidth="1"/>
    <col min="4107" max="4107" width="4.33203125" style="94" customWidth="1"/>
    <col min="4108" max="4108" width="5.88671875" style="94" customWidth="1"/>
    <col min="4109" max="4109" width="4.33203125" style="94" customWidth="1"/>
    <col min="4110" max="4110" width="5.88671875" style="94" customWidth="1"/>
    <col min="4111" max="4111" width="4.33203125" style="94" customWidth="1"/>
    <col min="4112" max="4112" width="5.88671875" style="94" customWidth="1"/>
    <col min="4113" max="4113" width="4.33203125" style="94" customWidth="1"/>
    <col min="4114" max="4114" width="5.88671875" style="94" customWidth="1"/>
    <col min="4115" max="4115" width="4.33203125" style="94" customWidth="1"/>
    <col min="4116" max="4116" width="5.88671875" style="94" customWidth="1"/>
    <col min="4117" max="4117" width="4.33203125" style="94" customWidth="1"/>
    <col min="4118" max="4118" width="5.88671875" style="94" customWidth="1"/>
    <col min="4119" max="4119" width="4.33203125" style="94" customWidth="1"/>
    <col min="4120" max="4120" width="5.88671875" style="94" customWidth="1"/>
    <col min="4121" max="4121" width="4.33203125" style="94" customWidth="1"/>
    <col min="4122" max="4122" width="5.88671875" style="94" customWidth="1"/>
    <col min="4123" max="4123" width="4.33203125" style="94" customWidth="1"/>
    <col min="4124" max="4124" width="5.88671875" style="94" customWidth="1"/>
    <col min="4125" max="4125" width="4.33203125" style="94" customWidth="1"/>
    <col min="4126" max="4126" width="5.88671875" style="94" customWidth="1"/>
    <col min="4127" max="4127" width="4.33203125" style="94" customWidth="1"/>
    <col min="4128" max="4128" width="5.88671875" style="94" customWidth="1"/>
    <col min="4129" max="4129" width="4.44140625" style="94" customWidth="1"/>
    <col min="4130" max="4130" width="9.109375" style="94" customWidth="1"/>
    <col min="4131" max="4355" width="9" style="94"/>
    <col min="4356" max="4356" width="22.6640625" style="94" customWidth="1"/>
    <col min="4357" max="4360" width="4.33203125" style="94" customWidth="1"/>
    <col min="4361" max="4361" width="4.109375" style="94" customWidth="1"/>
    <col min="4362" max="4362" width="5.88671875" style="94" customWidth="1"/>
    <col min="4363" max="4363" width="4.33203125" style="94" customWidth="1"/>
    <col min="4364" max="4364" width="5.88671875" style="94" customWidth="1"/>
    <col min="4365" max="4365" width="4.33203125" style="94" customWidth="1"/>
    <col min="4366" max="4366" width="5.88671875" style="94" customWidth="1"/>
    <col min="4367" max="4367" width="4.33203125" style="94" customWidth="1"/>
    <col min="4368" max="4368" width="5.88671875" style="94" customWidth="1"/>
    <col min="4369" max="4369" width="4.33203125" style="94" customWidth="1"/>
    <col min="4370" max="4370" width="5.88671875" style="94" customWidth="1"/>
    <col min="4371" max="4371" width="4.33203125" style="94" customWidth="1"/>
    <col min="4372" max="4372" width="5.88671875" style="94" customWidth="1"/>
    <col min="4373" max="4373" width="4.33203125" style="94" customWidth="1"/>
    <col min="4374" max="4374" width="5.88671875" style="94" customWidth="1"/>
    <col min="4375" max="4375" width="4.33203125" style="94" customWidth="1"/>
    <col min="4376" max="4376" width="5.88671875" style="94" customWidth="1"/>
    <col min="4377" max="4377" width="4.33203125" style="94" customWidth="1"/>
    <col min="4378" max="4378" width="5.88671875" style="94" customWidth="1"/>
    <col min="4379" max="4379" width="4.33203125" style="94" customWidth="1"/>
    <col min="4380" max="4380" width="5.88671875" style="94" customWidth="1"/>
    <col min="4381" max="4381" width="4.33203125" style="94" customWidth="1"/>
    <col min="4382" max="4382" width="5.88671875" style="94" customWidth="1"/>
    <col min="4383" max="4383" width="4.33203125" style="94" customWidth="1"/>
    <col min="4384" max="4384" width="5.88671875" style="94" customWidth="1"/>
    <col min="4385" max="4385" width="4.44140625" style="94" customWidth="1"/>
    <col min="4386" max="4386" width="9.109375" style="94" customWidth="1"/>
    <col min="4387" max="4611" width="9" style="94"/>
    <col min="4612" max="4612" width="22.6640625" style="94" customWidth="1"/>
    <col min="4613" max="4616" width="4.33203125" style="94" customWidth="1"/>
    <col min="4617" max="4617" width="4.109375" style="94" customWidth="1"/>
    <col min="4618" max="4618" width="5.88671875" style="94" customWidth="1"/>
    <col min="4619" max="4619" width="4.33203125" style="94" customWidth="1"/>
    <col min="4620" max="4620" width="5.88671875" style="94" customWidth="1"/>
    <col min="4621" max="4621" width="4.33203125" style="94" customWidth="1"/>
    <col min="4622" max="4622" width="5.88671875" style="94" customWidth="1"/>
    <col min="4623" max="4623" width="4.33203125" style="94" customWidth="1"/>
    <col min="4624" max="4624" width="5.88671875" style="94" customWidth="1"/>
    <col min="4625" max="4625" width="4.33203125" style="94" customWidth="1"/>
    <col min="4626" max="4626" width="5.88671875" style="94" customWidth="1"/>
    <col min="4627" max="4627" width="4.33203125" style="94" customWidth="1"/>
    <col min="4628" max="4628" width="5.88671875" style="94" customWidth="1"/>
    <col min="4629" max="4629" width="4.33203125" style="94" customWidth="1"/>
    <col min="4630" max="4630" width="5.88671875" style="94" customWidth="1"/>
    <col min="4631" max="4631" width="4.33203125" style="94" customWidth="1"/>
    <col min="4632" max="4632" width="5.88671875" style="94" customWidth="1"/>
    <col min="4633" max="4633" width="4.33203125" style="94" customWidth="1"/>
    <col min="4634" max="4634" width="5.88671875" style="94" customWidth="1"/>
    <col min="4635" max="4635" width="4.33203125" style="94" customWidth="1"/>
    <col min="4636" max="4636" width="5.88671875" style="94" customWidth="1"/>
    <col min="4637" max="4637" width="4.33203125" style="94" customWidth="1"/>
    <col min="4638" max="4638" width="5.88671875" style="94" customWidth="1"/>
    <col min="4639" max="4639" width="4.33203125" style="94" customWidth="1"/>
    <col min="4640" max="4640" width="5.88671875" style="94" customWidth="1"/>
    <col min="4641" max="4641" width="4.44140625" style="94" customWidth="1"/>
    <col min="4642" max="4642" width="9.109375" style="94" customWidth="1"/>
    <col min="4643" max="4867" width="9" style="94"/>
    <col min="4868" max="4868" width="22.6640625" style="94" customWidth="1"/>
    <col min="4869" max="4872" width="4.33203125" style="94" customWidth="1"/>
    <col min="4873" max="4873" width="4.109375" style="94" customWidth="1"/>
    <col min="4874" max="4874" width="5.88671875" style="94" customWidth="1"/>
    <col min="4875" max="4875" width="4.33203125" style="94" customWidth="1"/>
    <col min="4876" max="4876" width="5.88671875" style="94" customWidth="1"/>
    <col min="4877" max="4877" width="4.33203125" style="94" customWidth="1"/>
    <col min="4878" max="4878" width="5.88671875" style="94" customWidth="1"/>
    <col min="4879" max="4879" width="4.33203125" style="94" customWidth="1"/>
    <col min="4880" max="4880" width="5.88671875" style="94" customWidth="1"/>
    <col min="4881" max="4881" width="4.33203125" style="94" customWidth="1"/>
    <col min="4882" max="4882" width="5.88671875" style="94" customWidth="1"/>
    <col min="4883" max="4883" width="4.33203125" style="94" customWidth="1"/>
    <col min="4884" max="4884" width="5.88671875" style="94" customWidth="1"/>
    <col min="4885" max="4885" width="4.33203125" style="94" customWidth="1"/>
    <col min="4886" max="4886" width="5.88671875" style="94" customWidth="1"/>
    <col min="4887" max="4887" width="4.33203125" style="94" customWidth="1"/>
    <col min="4888" max="4888" width="5.88671875" style="94" customWidth="1"/>
    <col min="4889" max="4889" width="4.33203125" style="94" customWidth="1"/>
    <col min="4890" max="4890" width="5.88671875" style="94" customWidth="1"/>
    <col min="4891" max="4891" width="4.33203125" style="94" customWidth="1"/>
    <col min="4892" max="4892" width="5.88671875" style="94" customWidth="1"/>
    <col min="4893" max="4893" width="4.33203125" style="94" customWidth="1"/>
    <col min="4894" max="4894" width="5.88671875" style="94" customWidth="1"/>
    <col min="4895" max="4895" width="4.33203125" style="94" customWidth="1"/>
    <col min="4896" max="4896" width="5.88671875" style="94" customWidth="1"/>
    <col min="4897" max="4897" width="4.44140625" style="94" customWidth="1"/>
    <col min="4898" max="4898" width="9.109375" style="94" customWidth="1"/>
    <col min="4899" max="5123" width="9" style="94"/>
    <col min="5124" max="5124" width="22.6640625" style="94" customWidth="1"/>
    <col min="5125" max="5128" width="4.33203125" style="94" customWidth="1"/>
    <col min="5129" max="5129" width="4.109375" style="94" customWidth="1"/>
    <col min="5130" max="5130" width="5.88671875" style="94" customWidth="1"/>
    <col min="5131" max="5131" width="4.33203125" style="94" customWidth="1"/>
    <col min="5132" max="5132" width="5.88671875" style="94" customWidth="1"/>
    <col min="5133" max="5133" width="4.33203125" style="94" customWidth="1"/>
    <col min="5134" max="5134" width="5.88671875" style="94" customWidth="1"/>
    <col min="5135" max="5135" width="4.33203125" style="94" customWidth="1"/>
    <col min="5136" max="5136" width="5.88671875" style="94" customWidth="1"/>
    <col min="5137" max="5137" width="4.33203125" style="94" customWidth="1"/>
    <col min="5138" max="5138" width="5.88671875" style="94" customWidth="1"/>
    <col min="5139" max="5139" width="4.33203125" style="94" customWidth="1"/>
    <col min="5140" max="5140" width="5.88671875" style="94" customWidth="1"/>
    <col min="5141" max="5141" width="4.33203125" style="94" customWidth="1"/>
    <col min="5142" max="5142" width="5.88671875" style="94" customWidth="1"/>
    <col min="5143" max="5143" width="4.33203125" style="94" customWidth="1"/>
    <col min="5144" max="5144" width="5.88671875" style="94" customWidth="1"/>
    <col min="5145" max="5145" width="4.33203125" style="94" customWidth="1"/>
    <col min="5146" max="5146" width="5.88671875" style="94" customWidth="1"/>
    <col min="5147" max="5147" width="4.33203125" style="94" customWidth="1"/>
    <col min="5148" max="5148" width="5.88671875" style="94" customWidth="1"/>
    <col min="5149" max="5149" width="4.33203125" style="94" customWidth="1"/>
    <col min="5150" max="5150" width="5.88671875" style="94" customWidth="1"/>
    <col min="5151" max="5151" width="4.33203125" style="94" customWidth="1"/>
    <col min="5152" max="5152" width="5.88671875" style="94" customWidth="1"/>
    <col min="5153" max="5153" width="4.44140625" style="94" customWidth="1"/>
    <col min="5154" max="5154" width="9.109375" style="94" customWidth="1"/>
    <col min="5155" max="5379" width="9" style="94"/>
    <col min="5380" max="5380" width="22.6640625" style="94" customWidth="1"/>
    <col min="5381" max="5384" width="4.33203125" style="94" customWidth="1"/>
    <col min="5385" max="5385" width="4.109375" style="94" customWidth="1"/>
    <col min="5386" max="5386" width="5.88671875" style="94" customWidth="1"/>
    <col min="5387" max="5387" width="4.33203125" style="94" customWidth="1"/>
    <col min="5388" max="5388" width="5.88671875" style="94" customWidth="1"/>
    <col min="5389" max="5389" width="4.33203125" style="94" customWidth="1"/>
    <col min="5390" max="5390" width="5.88671875" style="94" customWidth="1"/>
    <col min="5391" max="5391" width="4.33203125" style="94" customWidth="1"/>
    <col min="5392" max="5392" width="5.88671875" style="94" customWidth="1"/>
    <col min="5393" max="5393" width="4.33203125" style="94" customWidth="1"/>
    <col min="5394" max="5394" width="5.88671875" style="94" customWidth="1"/>
    <col min="5395" max="5395" width="4.33203125" style="94" customWidth="1"/>
    <col min="5396" max="5396" width="5.88671875" style="94" customWidth="1"/>
    <col min="5397" max="5397" width="4.33203125" style="94" customWidth="1"/>
    <col min="5398" max="5398" width="5.88671875" style="94" customWidth="1"/>
    <col min="5399" max="5399" width="4.33203125" style="94" customWidth="1"/>
    <col min="5400" max="5400" width="5.88671875" style="94" customWidth="1"/>
    <col min="5401" max="5401" width="4.33203125" style="94" customWidth="1"/>
    <col min="5402" max="5402" width="5.88671875" style="94" customWidth="1"/>
    <col min="5403" max="5403" width="4.33203125" style="94" customWidth="1"/>
    <col min="5404" max="5404" width="5.88671875" style="94" customWidth="1"/>
    <col min="5405" max="5405" width="4.33203125" style="94" customWidth="1"/>
    <col min="5406" max="5406" width="5.88671875" style="94" customWidth="1"/>
    <col min="5407" max="5407" width="4.33203125" style="94" customWidth="1"/>
    <col min="5408" max="5408" width="5.88671875" style="94" customWidth="1"/>
    <col min="5409" max="5409" width="4.44140625" style="94" customWidth="1"/>
    <col min="5410" max="5410" width="9.109375" style="94" customWidth="1"/>
    <col min="5411" max="5635" width="9" style="94"/>
    <col min="5636" max="5636" width="22.6640625" style="94" customWidth="1"/>
    <col min="5637" max="5640" width="4.33203125" style="94" customWidth="1"/>
    <col min="5641" max="5641" width="4.109375" style="94" customWidth="1"/>
    <col min="5642" max="5642" width="5.88671875" style="94" customWidth="1"/>
    <col min="5643" max="5643" width="4.33203125" style="94" customWidth="1"/>
    <col min="5644" max="5644" width="5.88671875" style="94" customWidth="1"/>
    <col min="5645" max="5645" width="4.33203125" style="94" customWidth="1"/>
    <col min="5646" max="5646" width="5.88671875" style="94" customWidth="1"/>
    <col min="5647" max="5647" width="4.33203125" style="94" customWidth="1"/>
    <col min="5648" max="5648" width="5.88671875" style="94" customWidth="1"/>
    <col min="5649" max="5649" width="4.33203125" style="94" customWidth="1"/>
    <col min="5650" max="5650" width="5.88671875" style="94" customWidth="1"/>
    <col min="5651" max="5651" width="4.33203125" style="94" customWidth="1"/>
    <col min="5652" max="5652" width="5.88671875" style="94" customWidth="1"/>
    <col min="5653" max="5653" width="4.33203125" style="94" customWidth="1"/>
    <col min="5654" max="5654" width="5.88671875" style="94" customWidth="1"/>
    <col min="5655" max="5655" width="4.33203125" style="94" customWidth="1"/>
    <col min="5656" max="5656" width="5.88671875" style="94" customWidth="1"/>
    <col min="5657" max="5657" width="4.33203125" style="94" customWidth="1"/>
    <col min="5658" max="5658" width="5.88671875" style="94" customWidth="1"/>
    <col min="5659" max="5659" width="4.33203125" style="94" customWidth="1"/>
    <col min="5660" max="5660" width="5.88671875" style="94" customWidth="1"/>
    <col min="5661" max="5661" width="4.33203125" style="94" customWidth="1"/>
    <col min="5662" max="5662" width="5.88671875" style="94" customWidth="1"/>
    <col min="5663" max="5663" width="4.33203125" style="94" customWidth="1"/>
    <col min="5664" max="5664" width="5.88671875" style="94" customWidth="1"/>
    <col min="5665" max="5665" width="4.44140625" style="94" customWidth="1"/>
    <col min="5666" max="5666" width="9.109375" style="94" customWidth="1"/>
    <col min="5667" max="5891" width="9" style="94"/>
    <col min="5892" max="5892" width="22.6640625" style="94" customWidth="1"/>
    <col min="5893" max="5896" width="4.33203125" style="94" customWidth="1"/>
    <col min="5897" max="5897" width="4.109375" style="94" customWidth="1"/>
    <col min="5898" max="5898" width="5.88671875" style="94" customWidth="1"/>
    <col min="5899" max="5899" width="4.33203125" style="94" customWidth="1"/>
    <col min="5900" max="5900" width="5.88671875" style="94" customWidth="1"/>
    <col min="5901" max="5901" width="4.33203125" style="94" customWidth="1"/>
    <col min="5902" max="5902" width="5.88671875" style="94" customWidth="1"/>
    <col min="5903" max="5903" width="4.33203125" style="94" customWidth="1"/>
    <col min="5904" max="5904" width="5.88671875" style="94" customWidth="1"/>
    <col min="5905" max="5905" width="4.33203125" style="94" customWidth="1"/>
    <col min="5906" max="5906" width="5.88671875" style="94" customWidth="1"/>
    <col min="5907" max="5907" width="4.33203125" style="94" customWidth="1"/>
    <col min="5908" max="5908" width="5.88671875" style="94" customWidth="1"/>
    <col min="5909" max="5909" width="4.33203125" style="94" customWidth="1"/>
    <col min="5910" max="5910" width="5.88671875" style="94" customWidth="1"/>
    <col min="5911" max="5911" width="4.33203125" style="94" customWidth="1"/>
    <col min="5912" max="5912" width="5.88671875" style="94" customWidth="1"/>
    <col min="5913" max="5913" width="4.33203125" style="94" customWidth="1"/>
    <col min="5914" max="5914" width="5.88671875" style="94" customWidth="1"/>
    <col min="5915" max="5915" width="4.33203125" style="94" customWidth="1"/>
    <col min="5916" max="5916" width="5.88671875" style="94" customWidth="1"/>
    <col min="5917" max="5917" width="4.33203125" style="94" customWidth="1"/>
    <col min="5918" max="5918" width="5.88671875" style="94" customWidth="1"/>
    <col min="5919" max="5919" width="4.33203125" style="94" customWidth="1"/>
    <col min="5920" max="5920" width="5.88671875" style="94" customWidth="1"/>
    <col min="5921" max="5921" width="4.44140625" style="94" customWidth="1"/>
    <col min="5922" max="5922" width="9.109375" style="94" customWidth="1"/>
    <col min="5923" max="6147" width="9" style="94"/>
    <col min="6148" max="6148" width="22.6640625" style="94" customWidth="1"/>
    <col min="6149" max="6152" width="4.33203125" style="94" customWidth="1"/>
    <col min="6153" max="6153" width="4.109375" style="94" customWidth="1"/>
    <col min="6154" max="6154" width="5.88671875" style="94" customWidth="1"/>
    <col min="6155" max="6155" width="4.33203125" style="94" customWidth="1"/>
    <col min="6156" max="6156" width="5.88671875" style="94" customWidth="1"/>
    <col min="6157" max="6157" width="4.33203125" style="94" customWidth="1"/>
    <col min="6158" max="6158" width="5.88671875" style="94" customWidth="1"/>
    <col min="6159" max="6159" width="4.33203125" style="94" customWidth="1"/>
    <col min="6160" max="6160" width="5.88671875" style="94" customWidth="1"/>
    <col min="6161" max="6161" width="4.33203125" style="94" customWidth="1"/>
    <col min="6162" max="6162" width="5.88671875" style="94" customWidth="1"/>
    <col min="6163" max="6163" width="4.33203125" style="94" customWidth="1"/>
    <col min="6164" max="6164" width="5.88671875" style="94" customWidth="1"/>
    <col min="6165" max="6165" width="4.33203125" style="94" customWidth="1"/>
    <col min="6166" max="6166" width="5.88671875" style="94" customWidth="1"/>
    <col min="6167" max="6167" width="4.33203125" style="94" customWidth="1"/>
    <col min="6168" max="6168" width="5.88671875" style="94" customWidth="1"/>
    <col min="6169" max="6169" width="4.33203125" style="94" customWidth="1"/>
    <col min="6170" max="6170" width="5.88671875" style="94" customWidth="1"/>
    <col min="6171" max="6171" width="4.33203125" style="94" customWidth="1"/>
    <col min="6172" max="6172" width="5.88671875" style="94" customWidth="1"/>
    <col min="6173" max="6173" width="4.33203125" style="94" customWidth="1"/>
    <col min="6174" max="6174" width="5.88671875" style="94" customWidth="1"/>
    <col min="6175" max="6175" width="4.33203125" style="94" customWidth="1"/>
    <col min="6176" max="6176" width="5.88671875" style="94" customWidth="1"/>
    <col min="6177" max="6177" width="4.44140625" style="94" customWidth="1"/>
    <col min="6178" max="6178" width="9.109375" style="94" customWidth="1"/>
    <col min="6179" max="6403" width="9" style="94"/>
    <col min="6404" max="6404" width="22.6640625" style="94" customWidth="1"/>
    <col min="6405" max="6408" width="4.33203125" style="94" customWidth="1"/>
    <col min="6409" max="6409" width="4.109375" style="94" customWidth="1"/>
    <col min="6410" max="6410" width="5.88671875" style="94" customWidth="1"/>
    <col min="6411" max="6411" width="4.33203125" style="94" customWidth="1"/>
    <col min="6412" max="6412" width="5.88671875" style="94" customWidth="1"/>
    <col min="6413" max="6413" width="4.33203125" style="94" customWidth="1"/>
    <col min="6414" max="6414" width="5.88671875" style="94" customWidth="1"/>
    <col min="6415" max="6415" width="4.33203125" style="94" customWidth="1"/>
    <col min="6416" max="6416" width="5.88671875" style="94" customWidth="1"/>
    <col min="6417" max="6417" width="4.33203125" style="94" customWidth="1"/>
    <col min="6418" max="6418" width="5.88671875" style="94" customWidth="1"/>
    <col min="6419" max="6419" width="4.33203125" style="94" customWidth="1"/>
    <col min="6420" max="6420" width="5.88671875" style="94" customWidth="1"/>
    <col min="6421" max="6421" width="4.33203125" style="94" customWidth="1"/>
    <col min="6422" max="6422" width="5.88671875" style="94" customWidth="1"/>
    <col min="6423" max="6423" width="4.33203125" style="94" customWidth="1"/>
    <col min="6424" max="6424" width="5.88671875" style="94" customWidth="1"/>
    <col min="6425" max="6425" width="4.33203125" style="94" customWidth="1"/>
    <col min="6426" max="6426" width="5.88671875" style="94" customWidth="1"/>
    <col min="6427" max="6427" width="4.33203125" style="94" customWidth="1"/>
    <col min="6428" max="6428" width="5.88671875" style="94" customWidth="1"/>
    <col min="6429" max="6429" width="4.33203125" style="94" customWidth="1"/>
    <col min="6430" max="6430" width="5.88671875" style="94" customWidth="1"/>
    <col min="6431" max="6431" width="4.33203125" style="94" customWidth="1"/>
    <col min="6432" max="6432" width="5.88671875" style="94" customWidth="1"/>
    <col min="6433" max="6433" width="4.44140625" style="94" customWidth="1"/>
    <col min="6434" max="6434" width="9.109375" style="94" customWidth="1"/>
    <col min="6435" max="6659" width="9" style="94"/>
    <col min="6660" max="6660" width="22.6640625" style="94" customWidth="1"/>
    <col min="6661" max="6664" width="4.33203125" style="94" customWidth="1"/>
    <col min="6665" max="6665" width="4.109375" style="94" customWidth="1"/>
    <col min="6666" max="6666" width="5.88671875" style="94" customWidth="1"/>
    <col min="6667" max="6667" width="4.33203125" style="94" customWidth="1"/>
    <col min="6668" max="6668" width="5.88671875" style="94" customWidth="1"/>
    <col min="6669" max="6669" width="4.33203125" style="94" customWidth="1"/>
    <col min="6670" max="6670" width="5.88671875" style="94" customWidth="1"/>
    <col min="6671" max="6671" width="4.33203125" style="94" customWidth="1"/>
    <col min="6672" max="6672" width="5.88671875" style="94" customWidth="1"/>
    <col min="6673" max="6673" width="4.33203125" style="94" customWidth="1"/>
    <col min="6674" max="6674" width="5.88671875" style="94" customWidth="1"/>
    <col min="6675" max="6675" width="4.33203125" style="94" customWidth="1"/>
    <col min="6676" max="6676" width="5.88671875" style="94" customWidth="1"/>
    <col min="6677" max="6677" width="4.33203125" style="94" customWidth="1"/>
    <col min="6678" max="6678" width="5.88671875" style="94" customWidth="1"/>
    <col min="6679" max="6679" width="4.33203125" style="94" customWidth="1"/>
    <col min="6680" max="6680" width="5.88671875" style="94" customWidth="1"/>
    <col min="6681" max="6681" width="4.33203125" style="94" customWidth="1"/>
    <col min="6682" max="6682" width="5.88671875" style="94" customWidth="1"/>
    <col min="6683" max="6683" width="4.33203125" style="94" customWidth="1"/>
    <col min="6684" max="6684" width="5.88671875" style="94" customWidth="1"/>
    <col min="6685" max="6685" width="4.33203125" style="94" customWidth="1"/>
    <col min="6686" max="6686" width="5.88671875" style="94" customWidth="1"/>
    <col min="6687" max="6687" width="4.33203125" style="94" customWidth="1"/>
    <col min="6688" max="6688" width="5.88671875" style="94" customWidth="1"/>
    <col min="6689" max="6689" width="4.44140625" style="94" customWidth="1"/>
    <col min="6690" max="6690" width="9.109375" style="94" customWidth="1"/>
    <col min="6691" max="6915" width="9" style="94"/>
    <col min="6916" max="6916" width="22.6640625" style="94" customWidth="1"/>
    <col min="6917" max="6920" width="4.33203125" style="94" customWidth="1"/>
    <col min="6921" max="6921" width="4.109375" style="94" customWidth="1"/>
    <col min="6922" max="6922" width="5.88671875" style="94" customWidth="1"/>
    <col min="6923" max="6923" width="4.33203125" style="94" customWidth="1"/>
    <col min="6924" max="6924" width="5.88671875" style="94" customWidth="1"/>
    <col min="6925" max="6925" width="4.33203125" style="94" customWidth="1"/>
    <col min="6926" max="6926" width="5.88671875" style="94" customWidth="1"/>
    <col min="6927" max="6927" width="4.33203125" style="94" customWidth="1"/>
    <col min="6928" max="6928" width="5.88671875" style="94" customWidth="1"/>
    <col min="6929" max="6929" width="4.33203125" style="94" customWidth="1"/>
    <col min="6930" max="6930" width="5.88671875" style="94" customWidth="1"/>
    <col min="6931" max="6931" width="4.33203125" style="94" customWidth="1"/>
    <col min="6932" max="6932" width="5.88671875" style="94" customWidth="1"/>
    <col min="6933" max="6933" width="4.33203125" style="94" customWidth="1"/>
    <col min="6934" max="6934" width="5.88671875" style="94" customWidth="1"/>
    <col min="6935" max="6935" width="4.33203125" style="94" customWidth="1"/>
    <col min="6936" max="6936" width="5.88671875" style="94" customWidth="1"/>
    <col min="6937" max="6937" width="4.33203125" style="94" customWidth="1"/>
    <col min="6938" max="6938" width="5.88671875" style="94" customWidth="1"/>
    <col min="6939" max="6939" width="4.33203125" style="94" customWidth="1"/>
    <col min="6940" max="6940" width="5.88671875" style="94" customWidth="1"/>
    <col min="6941" max="6941" width="4.33203125" style="94" customWidth="1"/>
    <col min="6942" max="6942" width="5.88671875" style="94" customWidth="1"/>
    <col min="6943" max="6943" width="4.33203125" style="94" customWidth="1"/>
    <col min="6944" max="6944" width="5.88671875" style="94" customWidth="1"/>
    <col min="6945" max="6945" width="4.44140625" style="94" customWidth="1"/>
    <col min="6946" max="6946" width="9.109375" style="94" customWidth="1"/>
    <col min="6947" max="7171" width="9" style="94"/>
    <col min="7172" max="7172" width="22.6640625" style="94" customWidth="1"/>
    <col min="7173" max="7176" width="4.33203125" style="94" customWidth="1"/>
    <col min="7177" max="7177" width="4.109375" style="94" customWidth="1"/>
    <col min="7178" max="7178" width="5.88671875" style="94" customWidth="1"/>
    <col min="7179" max="7179" width="4.33203125" style="94" customWidth="1"/>
    <col min="7180" max="7180" width="5.88671875" style="94" customWidth="1"/>
    <col min="7181" max="7181" width="4.33203125" style="94" customWidth="1"/>
    <col min="7182" max="7182" width="5.88671875" style="94" customWidth="1"/>
    <col min="7183" max="7183" width="4.33203125" style="94" customWidth="1"/>
    <col min="7184" max="7184" width="5.88671875" style="94" customWidth="1"/>
    <col min="7185" max="7185" width="4.33203125" style="94" customWidth="1"/>
    <col min="7186" max="7186" width="5.88671875" style="94" customWidth="1"/>
    <col min="7187" max="7187" width="4.33203125" style="94" customWidth="1"/>
    <col min="7188" max="7188" width="5.88671875" style="94" customWidth="1"/>
    <col min="7189" max="7189" width="4.33203125" style="94" customWidth="1"/>
    <col min="7190" max="7190" width="5.88671875" style="94" customWidth="1"/>
    <col min="7191" max="7191" width="4.33203125" style="94" customWidth="1"/>
    <col min="7192" max="7192" width="5.88671875" style="94" customWidth="1"/>
    <col min="7193" max="7193" width="4.33203125" style="94" customWidth="1"/>
    <col min="7194" max="7194" width="5.88671875" style="94" customWidth="1"/>
    <col min="7195" max="7195" width="4.33203125" style="94" customWidth="1"/>
    <col min="7196" max="7196" width="5.88671875" style="94" customWidth="1"/>
    <col min="7197" max="7197" width="4.33203125" style="94" customWidth="1"/>
    <col min="7198" max="7198" width="5.88671875" style="94" customWidth="1"/>
    <col min="7199" max="7199" width="4.33203125" style="94" customWidth="1"/>
    <col min="7200" max="7200" width="5.88671875" style="94" customWidth="1"/>
    <col min="7201" max="7201" width="4.44140625" style="94" customWidth="1"/>
    <col min="7202" max="7202" width="9.109375" style="94" customWidth="1"/>
    <col min="7203" max="7427" width="9" style="94"/>
    <col min="7428" max="7428" width="22.6640625" style="94" customWidth="1"/>
    <col min="7429" max="7432" width="4.33203125" style="94" customWidth="1"/>
    <col min="7433" max="7433" width="4.109375" style="94" customWidth="1"/>
    <col min="7434" max="7434" width="5.88671875" style="94" customWidth="1"/>
    <col min="7435" max="7435" width="4.33203125" style="94" customWidth="1"/>
    <col min="7436" max="7436" width="5.88671875" style="94" customWidth="1"/>
    <col min="7437" max="7437" width="4.33203125" style="94" customWidth="1"/>
    <col min="7438" max="7438" width="5.88671875" style="94" customWidth="1"/>
    <col min="7439" max="7439" width="4.33203125" style="94" customWidth="1"/>
    <col min="7440" max="7440" width="5.88671875" style="94" customWidth="1"/>
    <col min="7441" max="7441" width="4.33203125" style="94" customWidth="1"/>
    <col min="7442" max="7442" width="5.88671875" style="94" customWidth="1"/>
    <col min="7443" max="7443" width="4.33203125" style="94" customWidth="1"/>
    <col min="7444" max="7444" width="5.88671875" style="94" customWidth="1"/>
    <col min="7445" max="7445" width="4.33203125" style="94" customWidth="1"/>
    <col min="7446" max="7446" width="5.88671875" style="94" customWidth="1"/>
    <col min="7447" max="7447" width="4.33203125" style="94" customWidth="1"/>
    <col min="7448" max="7448" width="5.88671875" style="94" customWidth="1"/>
    <col min="7449" max="7449" width="4.33203125" style="94" customWidth="1"/>
    <col min="7450" max="7450" width="5.88671875" style="94" customWidth="1"/>
    <col min="7451" max="7451" width="4.33203125" style="94" customWidth="1"/>
    <col min="7452" max="7452" width="5.88671875" style="94" customWidth="1"/>
    <col min="7453" max="7453" width="4.33203125" style="94" customWidth="1"/>
    <col min="7454" max="7454" width="5.88671875" style="94" customWidth="1"/>
    <col min="7455" max="7455" width="4.33203125" style="94" customWidth="1"/>
    <col min="7456" max="7456" width="5.88671875" style="94" customWidth="1"/>
    <col min="7457" max="7457" width="4.44140625" style="94" customWidth="1"/>
    <col min="7458" max="7458" width="9.109375" style="94" customWidth="1"/>
    <col min="7459" max="7683" width="9" style="94"/>
    <col min="7684" max="7684" width="22.6640625" style="94" customWidth="1"/>
    <col min="7685" max="7688" width="4.33203125" style="94" customWidth="1"/>
    <col min="7689" max="7689" width="4.109375" style="94" customWidth="1"/>
    <col min="7690" max="7690" width="5.88671875" style="94" customWidth="1"/>
    <col min="7691" max="7691" width="4.33203125" style="94" customWidth="1"/>
    <col min="7692" max="7692" width="5.88671875" style="94" customWidth="1"/>
    <col min="7693" max="7693" width="4.33203125" style="94" customWidth="1"/>
    <col min="7694" max="7694" width="5.88671875" style="94" customWidth="1"/>
    <col min="7695" max="7695" width="4.33203125" style="94" customWidth="1"/>
    <col min="7696" max="7696" width="5.88671875" style="94" customWidth="1"/>
    <col min="7697" max="7697" width="4.33203125" style="94" customWidth="1"/>
    <col min="7698" max="7698" width="5.88671875" style="94" customWidth="1"/>
    <col min="7699" max="7699" width="4.33203125" style="94" customWidth="1"/>
    <col min="7700" max="7700" width="5.88671875" style="94" customWidth="1"/>
    <col min="7701" max="7701" width="4.33203125" style="94" customWidth="1"/>
    <col min="7702" max="7702" width="5.88671875" style="94" customWidth="1"/>
    <col min="7703" max="7703" width="4.33203125" style="94" customWidth="1"/>
    <col min="7704" max="7704" width="5.88671875" style="94" customWidth="1"/>
    <col min="7705" max="7705" width="4.33203125" style="94" customWidth="1"/>
    <col min="7706" max="7706" width="5.88671875" style="94" customWidth="1"/>
    <col min="7707" max="7707" width="4.33203125" style="94" customWidth="1"/>
    <col min="7708" max="7708" width="5.88671875" style="94" customWidth="1"/>
    <col min="7709" max="7709" width="4.33203125" style="94" customWidth="1"/>
    <col min="7710" max="7710" width="5.88671875" style="94" customWidth="1"/>
    <col min="7711" max="7711" width="4.33203125" style="94" customWidth="1"/>
    <col min="7712" max="7712" width="5.88671875" style="94" customWidth="1"/>
    <col min="7713" max="7713" width="4.44140625" style="94" customWidth="1"/>
    <col min="7714" max="7714" width="9.109375" style="94" customWidth="1"/>
    <col min="7715" max="7939" width="9" style="94"/>
    <col min="7940" max="7940" width="22.6640625" style="94" customWidth="1"/>
    <col min="7941" max="7944" width="4.33203125" style="94" customWidth="1"/>
    <col min="7945" max="7945" width="4.109375" style="94" customWidth="1"/>
    <col min="7946" max="7946" width="5.88671875" style="94" customWidth="1"/>
    <col min="7947" max="7947" width="4.33203125" style="94" customWidth="1"/>
    <col min="7948" max="7948" width="5.88671875" style="94" customWidth="1"/>
    <col min="7949" max="7949" width="4.33203125" style="94" customWidth="1"/>
    <col min="7950" max="7950" width="5.88671875" style="94" customWidth="1"/>
    <col min="7951" max="7951" width="4.33203125" style="94" customWidth="1"/>
    <col min="7952" max="7952" width="5.88671875" style="94" customWidth="1"/>
    <col min="7953" max="7953" width="4.33203125" style="94" customWidth="1"/>
    <col min="7954" max="7954" width="5.88671875" style="94" customWidth="1"/>
    <col min="7955" max="7955" width="4.33203125" style="94" customWidth="1"/>
    <col min="7956" max="7956" width="5.88671875" style="94" customWidth="1"/>
    <col min="7957" max="7957" width="4.33203125" style="94" customWidth="1"/>
    <col min="7958" max="7958" width="5.88671875" style="94" customWidth="1"/>
    <col min="7959" max="7959" width="4.33203125" style="94" customWidth="1"/>
    <col min="7960" max="7960" width="5.88671875" style="94" customWidth="1"/>
    <col min="7961" max="7961" width="4.33203125" style="94" customWidth="1"/>
    <col min="7962" max="7962" width="5.88671875" style="94" customWidth="1"/>
    <col min="7963" max="7963" width="4.33203125" style="94" customWidth="1"/>
    <col min="7964" max="7964" width="5.88671875" style="94" customWidth="1"/>
    <col min="7965" max="7965" width="4.33203125" style="94" customWidth="1"/>
    <col min="7966" max="7966" width="5.88671875" style="94" customWidth="1"/>
    <col min="7967" max="7967" width="4.33203125" style="94" customWidth="1"/>
    <col min="7968" max="7968" width="5.88671875" style="94" customWidth="1"/>
    <col min="7969" max="7969" width="4.44140625" style="94" customWidth="1"/>
    <col min="7970" max="7970" width="9.109375" style="94" customWidth="1"/>
    <col min="7971" max="8195" width="9" style="94"/>
    <col min="8196" max="8196" width="22.6640625" style="94" customWidth="1"/>
    <col min="8197" max="8200" width="4.33203125" style="94" customWidth="1"/>
    <col min="8201" max="8201" width="4.109375" style="94" customWidth="1"/>
    <col min="8202" max="8202" width="5.88671875" style="94" customWidth="1"/>
    <col min="8203" max="8203" width="4.33203125" style="94" customWidth="1"/>
    <col min="8204" max="8204" width="5.88671875" style="94" customWidth="1"/>
    <col min="8205" max="8205" width="4.33203125" style="94" customWidth="1"/>
    <col min="8206" max="8206" width="5.88671875" style="94" customWidth="1"/>
    <col min="8207" max="8207" width="4.33203125" style="94" customWidth="1"/>
    <col min="8208" max="8208" width="5.88671875" style="94" customWidth="1"/>
    <col min="8209" max="8209" width="4.33203125" style="94" customWidth="1"/>
    <col min="8210" max="8210" width="5.88671875" style="94" customWidth="1"/>
    <col min="8211" max="8211" width="4.33203125" style="94" customWidth="1"/>
    <col min="8212" max="8212" width="5.88671875" style="94" customWidth="1"/>
    <col min="8213" max="8213" width="4.33203125" style="94" customWidth="1"/>
    <col min="8214" max="8214" width="5.88671875" style="94" customWidth="1"/>
    <col min="8215" max="8215" width="4.33203125" style="94" customWidth="1"/>
    <col min="8216" max="8216" width="5.88671875" style="94" customWidth="1"/>
    <col min="8217" max="8217" width="4.33203125" style="94" customWidth="1"/>
    <col min="8218" max="8218" width="5.88671875" style="94" customWidth="1"/>
    <col min="8219" max="8219" width="4.33203125" style="94" customWidth="1"/>
    <col min="8220" max="8220" width="5.88671875" style="94" customWidth="1"/>
    <col min="8221" max="8221" width="4.33203125" style="94" customWidth="1"/>
    <col min="8222" max="8222" width="5.88671875" style="94" customWidth="1"/>
    <col min="8223" max="8223" width="4.33203125" style="94" customWidth="1"/>
    <col min="8224" max="8224" width="5.88671875" style="94" customWidth="1"/>
    <col min="8225" max="8225" width="4.44140625" style="94" customWidth="1"/>
    <col min="8226" max="8226" width="9.109375" style="94" customWidth="1"/>
    <col min="8227" max="8451" width="9" style="94"/>
    <col min="8452" max="8452" width="22.6640625" style="94" customWidth="1"/>
    <col min="8453" max="8456" width="4.33203125" style="94" customWidth="1"/>
    <col min="8457" max="8457" width="4.109375" style="94" customWidth="1"/>
    <col min="8458" max="8458" width="5.88671875" style="94" customWidth="1"/>
    <col min="8459" max="8459" width="4.33203125" style="94" customWidth="1"/>
    <col min="8460" max="8460" width="5.88671875" style="94" customWidth="1"/>
    <col min="8461" max="8461" width="4.33203125" style="94" customWidth="1"/>
    <col min="8462" max="8462" width="5.88671875" style="94" customWidth="1"/>
    <col min="8463" max="8463" width="4.33203125" style="94" customWidth="1"/>
    <col min="8464" max="8464" width="5.88671875" style="94" customWidth="1"/>
    <col min="8465" max="8465" width="4.33203125" style="94" customWidth="1"/>
    <col min="8466" max="8466" width="5.88671875" style="94" customWidth="1"/>
    <col min="8467" max="8467" width="4.33203125" style="94" customWidth="1"/>
    <col min="8468" max="8468" width="5.88671875" style="94" customWidth="1"/>
    <col min="8469" max="8469" width="4.33203125" style="94" customWidth="1"/>
    <col min="8470" max="8470" width="5.88671875" style="94" customWidth="1"/>
    <col min="8471" max="8471" width="4.33203125" style="94" customWidth="1"/>
    <col min="8472" max="8472" width="5.88671875" style="94" customWidth="1"/>
    <col min="8473" max="8473" width="4.33203125" style="94" customWidth="1"/>
    <col min="8474" max="8474" width="5.88671875" style="94" customWidth="1"/>
    <col min="8475" max="8475" width="4.33203125" style="94" customWidth="1"/>
    <col min="8476" max="8476" width="5.88671875" style="94" customWidth="1"/>
    <col min="8477" max="8477" width="4.33203125" style="94" customWidth="1"/>
    <col min="8478" max="8478" width="5.88671875" style="94" customWidth="1"/>
    <col min="8479" max="8479" width="4.33203125" style="94" customWidth="1"/>
    <col min="8480" max="8480" width="5.88671875" style="94" customWidth="1"/>
    <col min="8481" max="8481" width="4.44140625" style="94" customWidth="1"/>
    <col min="8482" max="8482" width="9.109375" style="94" customWidth="1"/>
    <col min="8483" max="8707" width="9" style="94"/>
    <col min="8708" max="8708" width="22.6640625" style="94" customWidth="1"/>
    <col min="8709" max="8712" width="4.33203125" style="94" customWidth="1"/>
    <col min="8713" max="8713" width="4.109375" style="94" customWidth="1"/>
    <col min="8714" max="8714" width="5.88671875" style="94" customWidth="1"/>
    <col min="8715" max="8715" width="4.33203125" style="94" customWidth="1"/>
    <col min="8716" max="8716" width="5.88671875" style="94" customWidth="1"/>
    <col min="8717" max="8717" width="4.33203125" style="94" customWidth="1"/>
    <col min="8718" max="8718" width="5.88671875" style="94" customWidth="1"/>
    <col min="8719" max="8719" width="4.33203125" style="94" customWidth="1"/>
    <col min="8720" max="8720" width="5.88671875" style="94" customWidth="1"/>
    <col min="8721" max="8721" width="4.33203125" style="94" customWidth="1"/>
    <col min="8722" max="8722" width="5.88671875" style="94" customWidth="1"/>
    <col min="8723" max="8723" width="4.33203125" style="94" customWidth="1"/>
    <col min="8724" max="8724" width="5.88671875" style="94" customWidth="1"/>
    <col min="8725" max="8725" width="4.33203125" style="94" customWidth="1"/>
    <col min="8726" max="8726" width="5.88671875" style="94" customWidth="1"/>
    <col min="8727" max="8727" width="4.33203125" style="94" customWidth="1"/>
    <col min="8728" max="8728" width="5.88671875" style="94" customWidth="1"/>
    <col min="8729" max="8729" width="4.33203125" style="94" customWidth="1"/>
    <col min="8730" max="8730" width="5.88671875" style="94" customWidth="1"/>
    <col min="8731" max="8731" width="4.33203125" style="94" customWidth="1"/>
    <col min="8732" max="8732" width="5.88671875" style="94" customWidth="1"/>
    <col min="8733" max="8733" width="4.33203125" style="94" customWidth="1"/>
    <col min="8734" max="8734" width="5.88671875" style="94" customWidth="1"/>
    <col min="8735" max="8735" width="4.33203125" style="94" customWidth="1"/>
    <col min="8736" max="8736" width="5.88671875" style="94" customWidth="1"/>
    <col min="8737" max="8737" width="4.44140625" style="94" customWidth="1"/>
    <col min="8738" max="8738" width="9.109375" style="94" customWidth="1"/>
    <col min="8739" max="8963" width="9" style="94"/>
    <col min="8964" max="8964" width="22.6640625" style="94" customWidth="1"/>
    <col min="8965" max="8968" width="4.33203125" style="94" customWidth="1"/>
    <col min="8969" max="8969" width="4.109375" style="94" customWidth="1"/>
    <col min="8970" max="8970" width="5.88671875" style="94" customWidth="1"/>
    <col min="8971" max="8971" width="4.33203125" style="94" customWidth="1"/>
    <col min="8972" max="8972" width="5.88671875" style="94" customWidth="1"/>
    <col min="8973" max="8973" width="4.33203125" style="94" customWidth="1"/>
    <col min="8974" max="8974" width="5.88671875" style="94" customWidth="1"/>
    <col min="8975" max="8975" width="4.33203125" style="94" customWidth="1"/>
    <col min="8976" max="8976" width="5.88671875" style="94" customWidth="1"/>
    <col min="8977" max="8977" width="4.33203125" style="94" customWidth="1"/>
    <col min="8978" max="8978" width="5.88671875" style="94" customWidth="1"/>
    <col min="8979" max="8979" width="4.33203125" style="94" customWidth="1"/>
    <col min="8980" max="8980" width="5.88671875" style="94" customWidth="1"/>
    <col min="8981" max="8981" width="4.33203125" style="94" customWidth="1"/>
    <col min="8982" max="8982" width="5.88671875" style="94" customWidth="1"/>
    <col min="8983" max="8983" width="4.33203125" style="94" customWidth="1"/>
    <col min="8984" max="8984" width="5.88671875" style="94" customWidth="1"/>
    <col min="8985" max="8985" width="4.33203125" style="94" customWidth="1"/>
    <col min="8986" max="8986" width="5.88671875" style="94" customWidth="1"/>
    <col min="8987" max="8987" width="4.33203125" style="94" customWidth="1"/>
    <col min="8988" max="8988" width="5.88671875" style="94" customWidth="1"/>
    <col min="8989" max="8989" width="4.33203125" style="94" customWidth="1"/>
    <col min="8990" max="8990" width="5.88671875" style="94" customWidth="1"/>
    <col min="8991" max="8991" width="4.33203125" style="94" customWidth="1"/>
    <col min="8992" max="8992" width="5.88671875" style="94" customWidth="1"/>
    <col min="8993" max="8993" width="4.44140625" style="94" customWidth="1"/>
    <col min="8994" max="8994" width="9.109375" style="94" customWidth="1"/>
    <col min="8995" max="9219" width="9" style="94"/>
    <col min="9220" max="9220" width="22.6640625" style="94" customWidth="1"/>
    <col min="9221" max="9224" width="4.33203125" style="94" customWidth="1"/>
    <col min="9225" max="9225" width="4.109375" style="94" customWidth="1"/>
    <col min="9226" max="9226" width="5.88671875" style="94" customWidth="1"/>
    <col min="9227" max="9227" width="4.33203125" style="94" customWidth="1"/>
    <col min="9228" max="9228" width="5.88671875" style="94" customWidth="1"/>
    <col min="9229" max="9229" width="4.33203125" style="94" customWidth="1"/>
    <col min="9230" max="9230" width="5.88671875" style="94" customWidth="1"/>
    <col min="9231" max="9231" width="4.33203125" style="94" customWidth="1"/>
    <col min="9232" max="9232" width="5.88671875" style="94" customWidth="1"/>
    <col min="9233" max="9233" width="4.33203125" style="94" customWidth="1"/>
    <col min="9234" max="9234" width="5.88671875" style="94" customWidth="1"/>
    <col min="9235" max="9235" width="4.33203125" style="94" customWidth="1"/>
    <col min="9236" max="9236" width="5.88671875" style="94" customWidth="1"/>
    <col min="9237" max="9237" width="4.33203125" style="94" customWidth="1"/>
    <col min="9238" max="9238" width="5.88671875" style="94" customWidth="1"/>
    <col min="9239" max="9239" width="4.33203125" style="94" customWidth="1"/>
    <col min="9240" max="9240" width="5.88671875" style="94" customWidth="1"/>
    <col min="9241" max="9241" width="4.33203125" style="94" customWidth="1"/>
    <col min="9242" max="9242" width="5.88671875" style="94" customWidth="1"/>
    <col min="9243" max="9243" width="4.33203125" style="94" customWidth="1"/>
    <col min="9244" max="9244" width="5.88671875" style="94" customWidth="1"/>
    <col min="9245" max="9245" width="4.33203125" style="94" customWidth="1"/>
    <col min="9246" max="9246" width="5.88671875" style="94" customWidth="1"/>
    <col min="9247" max="9247" width="4.33203125" style="94" customWidth="1"/>
    <col min="9248" max="9248" width="5.88671875" style="94" customWidth="1"/>
    <col min="9249" max="9249" width="4.44140625" style="94" customWidth="1"/>
    <col min="9250" max="9250" width="9.109375" style="94" customWidth="1"/>
    <col min="9251" max="9475" width="9" style="94"/>
    <col min="9476" max="9476" width="22.6640625" style="94" customWidth="1"/>
    <col min="9477" max="9480" width="4.33203125" style="94" customWidth="1"/>
    <col min="9481" max="9481" width="4.109375" style="94" customWidth="1"/>
    <col min="9482" max="9482" width="5.88671875" style="94" customWidth="1"/>
    <col min="9483" max="9483" width="4.33203125" style="94" customWidth="1"/>
    <col min="9484" max="9484" width="5.88671875" style="94" customWidth="1"/>
    <col min="9485" max="9485" width="4.33203125" style="94" customWidth="1"/>
    <col min="9486" max="9486" width="5.88671875" style="94" customWidth="1"/>
    <col min="9487" max="9487" width="4.33203125" style="94" customWidth="1"/>
    <col min="9488" max="9488" width="5.88671875" style="94" customWidth="1"/>
    <col min="9489" max="9489" width="4.33203125" style="94" customWidth="1"/>
    <col min="9490" max="9490" width="5.88671875" style="94" customWidth="1"/>
    <col min="9491" max="9491" width="4.33203125" style="94" customWidth="1"/>
    <col min="9492" max="9492" width="5.88671875" style="94" customWidth="1"/>
    <col min="9493" max="9493" width="4.33203125" style="94" customWidth="1"/>
    <col min="9494" max="9494" width="5.88671875" style="94" customWidth="1"/>
    <col min="9495" max="9495" width="4.33203125" style="94" customWidth="1"/>
    <col min="9496" max="9496" width="5.88671875" style="94" customWidth="1"/>
    <col min="9497" max="9497" width="4.33203125" style="94" customWidth="1"/>
    <col min="9498" max="9498" width="5.88671875" style="94" customWidth="1"/>
    <col min="9499" max="9499" width="4.33203125" style="94" customWidth="1"/>
    <col min="9500" max="9500" width="5.88671875" style="94" customWidth="1"/>
    <col min="9501" max="9501" width="4.33203125" style="94" customWidth="1"/>
    <col min="9502" max="9502" width="5.88671875" style="94" customWidth="1"/>
    <col min="9503" max="9503" width="4.33203125" style="94" customWidth="1"/>
    <col min="9504" max="9504" width="5.88671875" style="94" customWidth="1"/>
    <col min="9505" max="9505" width="4.44140625" style="94" customWidth="1"/>
    <col min="9506" max="9506" width="9.109375" style="94" customWidth="1"/>
    <col min="9507" max="9731" width="9" style="94"/>
    <col min="9732" max="9732" width="22.6640625" style="94" customWidth="1"/>
    <col min="9733" max="9736" width="4.33203125" style="94" customWidth="1"/>
    <col min="9737" max="9737" width="4.109375" style="94" customWidth="1"/>
    <col min="9738" max="9738" width="5.88671875" style="94" customWidth="1"/>
    <col min="9739" max="9739" width="4.33203125" style="94" customWidth="1"/>
    <col min="9740" max="9740" width="5.88671875" style="94" customWidth="1"/>
    <col min="9741" max="9741" width="4.33203125" style="94" customWidth="1"/>
    <col min="9742" max="9742" width="5.88671875" style="94" customWidth="1"/>
    <col min="9743" max="9743" width="4.33203125" style="94" customWidth="1"/>
    <col min="9744" max="9744" width="5.88671875" style="94" customWidth="1"/>
    <col min="9745" max="9745" width="4.33203125" style="94" customWidth="1"/>
    <col min="9746" max="9746" width="5.88671875" style="94" customWidth="1"/>
    <col min="9747" max="9747" width="4.33203125" style="94" customWidth="1"/>
    <col min="9748" max="9748" width="5.88671875" style="94" customWidth="1"/>
    <col min="9749" max="9749" width="4.33203125" style="94" customWidth="1"/>
    <col min="9750" max="9750" width="5.88671875" style="94" customWidth="1"/>
    <col min="9751" max="9751" width="4.33203125" style="94" customWidth="1"/>
    <col min="9752" max="9752" width="5.88671875" style="94" customWidth="1"/>
    <col min="9753" max="9753" width="4.33203125" style="94" customWidth="1"/>
    <col min="9754" max="9754" width="5.88671875" style="94" customWidth="1"/>
    <col min="9755" max="9755" width="4.33203125" style="94" customWidth="1"/>
    <col min="9756" max="9756" width="5.88671875" style="94" customWidth="1"/>
    <col min="9757" max="9757" width="4.33203125" style="94" customWidth="1"/>
    <col min="9758" max="9758" width="5.88671875" style="94" customWidth="1"/>
    <col min="9759" max="9759" width="4.33203125" style="94" customWidth="1"/>
    <col min="9760" max="9760" width="5.88671875" style="94" customWidth="1"/>
    <col min="9761" max="9761" width="4.44140625" style="94" customWidth="1"/>
    <col min="9762" max="9762" width="9.109375" style="94" customWidth="1"/>
    <col min="9763" max="9987" width="9" style="94"/>
    <col min="9988" max="9988" width="22.6640625" style="94" customWidth="1"/>
    <col min="9989" max="9992" width="4.33203125" style="94" customWidth="1"/>
    <col min="9993" max="9993" width="4.109375" style="94" customWidth="1"/>
    <col min="9994" max="9994" width="5.88671875" style="94" customWidth="1"/>
    <col min="9995" max="9995" width="4.33203125" style="94" customWidth="1"/>
    <col min="9996" max="9996" width="5.88671875" style="94" customWidth="1"/>
    <col min="9997" max="9997" width="4.33203125" style="94" customWidth="1"/>
    <col min="9998" max="9998" width="5.88671875" style="94" customWidth="1"/>
    <col min="9999" max="9999" width="4.33203125" style="94" customWidth="1"/>
    <col min="10000" max="10000" width="5.88671875" style="94" customWidth="1"/>
    <col min="10001" max="10001" width="4.33203125" style="94" customWidth="1"/>
    <col min="10002" max="10002" width="5.88671875" style="94" customWidth="1"/>
    <col min="10003" max="10003" width="4.33203125" style="94" customWidth="1"/>
    <col min="10004" max="10004" width="5.88671875" style="94" customWidth="1"/>
    <col min="10005" max="10005" width="4.33203125" style="94" customWidth="1"/>
    <col min="10006" max="10006" width="5.88671875" style="94" customWidth="1"/>
    <col min="10007" max="10007" width="4.33203125" style="94" customWidth="1"/>
    <col min="10008" max="10008" width="5.88671875" style="94" customWidth="1"/>
    <col min="10009" max="10009" width="4.33203125" style="94" customWidth="1"/>
    <col min="10010" max="10010" width="5.88671875" style="94" customWidth="1"/>
    <col min="10011" max="10011" width="4.33203125" style="94" customWidth="1"/>
    <col min="10012" max="10012" width="5.88671875" style="94" customWidth="1"/>
    <col min="10013" max="10013" width="4.33203125" style="94" customWidth="1"/>
    <col min="10014" max="10014" width="5.88671875" style="94" customWidth="1"/>
    <col min="10015" max="10015" width="4.33203125" style="94" customWidth="1"/>
    <col min="10016" max="10016" width="5.88671875" style="94" customWidth="1"/>
    <col min="10017" max="10017" width="4.44140625" style="94" customWidth="1"/>
    <col min="10018" max="10018" width="9.109375" style="94" customWidth="1"/>
    <col min="10019" max="10243" width="9" style="94"/>
    <col min="10244" max="10244" width="22.6640625" style="94" customWidth="1"/>
    <col min="10245" max="10248" width="4.33203125" style="94" customWidth="1"/>
    <col min="10249" max="10249" width="4.109375" style="94" customWidth="1"/>
    <col min="10250" max="10250" width="5.88671875" style="94" customWidth="1"/>
    <col min="10251" max="10251" width="4.33203125" style="94" customWidth="1"/>
    <col min="10252" max="10252" width="5.88671875" style="94" customWidth="1"/>
    <col min="10253" max="10253" width="4.33203125" style="94" customWidth="1"/>
    <col min="10254" max="10254" width="5.88671875" style="94" customWidth="1"/>
    <col min="10255" max="10255" width="4.33203125" style="94" customWidth="1"/>
    <col min="10256" max="10256" width="5.88671875" style="94" customWidth="1"/>
    <col min="10257" max="10257" width="4.33203125" style="94" customWidth="1"/>
    <col min="10258" max="10258" width="5.88671875" style="94" customWidth="1"/>
    <col min="10259" max="10259" width="4.33203125" style="94" customWidth="1"/>
    <col min="10260" max="10260" width="5.88671875" style="94" customWidth="1"/>
    <col min="10261" max="10261" width="4.33203125" style="94" customWidth="1"/>
    <col min="10262" max="10262" width="5.88671875" style="94" customWidth="1"/>
    <col min="10263" max="10263" width="4.33203125" style="94" customWidth="1"/>
    <col min="10264" max="10264" width="5.88671875" style="94" customWidth="1"/>
    <col min="10265" max="10265" width="4.33203125" style="94" customWidth="1"/>
    <col min="10266" max="10266" width="5.88671875" style="94" customWidth="1"/>
    <col min="10267" max="10267" width="4.33203125" style="94" customWidth="1"/>
    <col min="10268" max="10268" width="5.88671875" style="94" customWidth="1"/>
    <col min="10269" max="10269" width="4.33203125" style="94" customWidth="1"/>
    <col min="10270" max="10270" width="5.88671875" style="94" customWidth="1"/>
    <col min="10271" max="10271" width="4.33203125" style="94" customWidth="1"/>
    <col min="10272" max="10272" width="5.88671875" style="94" customWidth="1"/>
    <col min="10273" max="10273" width="4.44140625" style="94" customWidth="1"/>
    <col min="10274" max="10274" width="9.109375" style="94" customWidth="1"/>
    <col min="10275" max="10499" width="9" style="94"/>
    <col min="10500" max="10500" width="22.6640625" style="94" customWidth="1"/>
    <col min="10501" max="10504" width="4.33203125" style="94" customWidth="1"/>
    <col min="10505" max="10505" width="4.109375" style="94" customWidth="1"/>
    <col min="10506" max="10506" width="5.88671875" style="94" customWidth="1"/>
    <col min="10507" max="10507" width="4.33203125" style="94" customWidth="1"/>
    <col min="10508" max="10508" width="5.88671875" style="94" customWidth="1"/>
    <col min="10509" max="10509" width="4.33203125" style="94" customWidth="1"/>
    <col min="10510" max="10510" width="5.88671875" style="94" customWidth="1"/>
    <col min="10511" max="10511" width="4.33203125" style="94" customWidth="1"/>
    <col min="10512" max="10512" width="5.88671875" style="94" customWidth="1"/>
    <col min="10513" max="10513" width="4.33203125" style="94" customWidth="1"/>
    <col min="10514" max="10514" width="5.88671875" style="94" customWidth="1"/>
    <col min="10515" max="10515" width="4.33203125" style="94" customWidth="1"/>
    <col min="10516" max="10516" width="5.88671875" style="94" customWidth="1"/>
    <col min="10517" max="10517" width="4.33203125" style="94" customWidth="1"/>
    <col min="10518" max="10518" width="5.88671875" style="94" customWidth="1"/>
    <col min="10519" max="10519" width="4.33203125" style="94" customWidth="1"/>
    <col min="10520" max="10520" width="5.88671875" style="94" customWidth="1"/>
    <col min="10521" max="10521" width="4.33203125" style="94" customWidth="1"/>
    <col min="10522" max="10522" width="5.88671875" style="94" customWidth="1"/>
    <col min="10523" max="10523" width="4.33203125" style="94" customWidth="1"/>
    <col min="10524" max="10524" width="5.88671875" style="94" customWidth="1"/>
    <col min="10525" max="10525" width="4.33203125" style="94" customWidth="1"/>
    <col min="10526" max="10526" width="5.88671875" style="94" customWidth="1"/>
    <col min="10527" max="10527" width="4.33203125" style="94" customWidth="1"/>
    <col min="10528" max="10528" width="5.88671875" style="94" customWidth="1"/>
    <col min="10529" max="10529" width="4.44140625" style="94" customWidth="1"/>
    <col min="10530" max="10530" width="9.109375" style="94" customWidth="1"/>
    <col min="10531" max="10755" width="9" style="94"/>
    <col min="10756" max="10756" width="22.6640625" style="94" customWidth="1"/>
    <col min="10757" max="10760" width="4.33203125" style="94" customWidth="1"/>
    <col min="10761" max="10761" width="4.109375" style="94" customWidth="1"/>
    <col min="10762" max="10762" width="5.88671875" style="94" customWidth="1"/>
    <col min="10763" max="10763" width="4.33203125" style="94" customWidth="1"/>
    <col min="10764" max="10764" width="5.88671875" style="94" customWidth="1"/>
    <col min="10765" max="10765" width="4.33203125" style="94" customWidth="1"/>
    <col min="10766" max="10766" width="5.88671875" style="94" customWidth="1"/>
    <col min="10767" max="10767" width="4.33203125" style="94" customWidth="1"/>
    <col min="10768" max="10768" width="5.88671875" style="94" customWidth="1"/>
    <col min="10769" max="10769" width="4.33203125" style="94" customWidth="1"/>
    <col min="10770" max="10770" width="5.88671875" style="94" customWidth="1"/>
    <col min="10771" max="10771" width="4.33203125" style="94" customWidth="1"/>
    <col min="10772" max="10772" width="5.88671875" style="94" customWidth="1"/>
    <col min="10773" max="10773" width="4.33203125" style="94" customWidth="1"/>
    <col min="10774" max="10774" width="5.88671875" style="94" customWidth="1"/>
    <col min="10775" max="10775" width="4.33203125" style="94" customWidth="1"/>
    <col min="10776" max="10776" width="5.88671875" style="94" customWidth="1"/>
    <col min="10777" max="10777" width="4.33203125" style="94" customWidth="1"/>
    <col min="10778" max="10778" width="5.88671875" style="94" customWidth="1"/>
    <col min="10779" max="10779" width="4.33203125" style="94" customWidth="1"/>
    <col min="10780" max="10780" width="5.88671875" style="94" customWidth="1"/>
    <col min="10781" max="10781" width="4.33203125" style="94" customWidth="1"/>
    <col min="10782" max="10782" width="5.88671875" style="94" customWidth="1"/>
    <col min="10783" max="10783" width="4.33203125" style="94" customWidth="1"/>
    <col min="10784" max="10784" width="5.88671875" style="94" customWidth="1"/>
    <col min="10785" max="10785" width="4.44140625" style="94" customWidth="1"/>
    <col min="10786" max="10786" width="9.109375" style="94" customWidth="1"/>
    <col min="10787" max="11011" width="9" style="94"/>
    <col min="11012" max="11012" width="22.6640625" style="94" customWidth="1"/>
    <col min="11013" max="11016" width="4.33203125" style="94" customWidth="1"/>
    <col min="11017" max="11017" width="4.109375" style="94" customWidth="1"/>
    <col min="11018" max="11018" width="5.88671875" style="94" customWidth="1"/>
    <col min="11019" max="11019" width="4.33203125" style="94" customWidth="1"/>
    <col min="11020" max="11020" width="5.88671875" style="94" customWidth="1"/>
    <col min="11021" max="11021" width="4.33203125" style="94" customWidth="1"/>
    <col min="11022" max="11022" width="5.88671875" style="94" customWidth="1"/>
    <col min="11023" max="11023" width="4.33203125" style="94" customWidth="1"/>
    <col min="11024" max="11024" width="5.88671875" style="94" customWidth="1"/>
    <col min="11025" max="11025" width="4.33203125" style="94" customWidth="1"/>
    <col min="11026" max="11026" width="5.88671875" style="94" customWidth="1"/>
    <col min="11027" max="11027" width="4.33203125" style="94" customWidth="1"/>
    <col min="11028" max="11028" width="5.88671875" style="94" customWidth="1"/>
    <col min="11029" max="11029" width="4.33203125" style="94" customWidth="1"/>
    <col min="11030" max="11030" width="5.88671875" style="94" customWidth="1"/>
    <col min="11031" max="11031" width="4.33203125" style="94" customWidth="1"/>
    <col min="11032" max="11032" width="5.88671875" style="94" customWidth="1"/>
    <col min="11033" max="11033" width="4.33203125" style="94" customWidth="1"/>
    <col min="11034" max="11034" width="5.88671875" style="94" customWidth="1"/>
    <col min="11035" max="11035" width="4.33203125" style="94" customWidth="1"/>
    <col min="11036" max="11036" width="5.88671875" style="94" customWidth="1"/>
    <col min="11037" max="11037" width="4.33203125" style="94" customWidth="1"/>
    <col min="11038" max="11038" width="5.88671875" style="94" customWidth="1"/>
    <col min="11039" max="11039" width="4.33203125" style="94" customWidth="1"/>
    <col min="11040" max="11040" width="5.88671875" style="94" customWidth="1"/>
    <col min="11041" max="11041" width="4.44140625" style="94" customWidth="1"/>
    <col min="11042" max="11042" width="9.109375" style="94" customWidth="1"/>
    <col min="11043" max="11267" width="9" style="94"/>
    <col min="11268" max="11268" width="22.6640625" style="94" customWidth="1"/>
    <col min="11269" max="11272" width="4.33203125" style="94" customWidth="1"/>
    <col min="11273" max="11273" width="4.109375" style="94" customWidth="1"/>
    <col min="11274" max="11274" width="5.88671875" style="94" customWidth="1"/>
    <col min="11275" max="11275" width="4.33203125" style="94" customWidth="1"/>
    <col min="11276" max="11276" width="5.88671875" style="94" customWidth="1"/>
    <col min="11277" max="11277" width="4.33203125" style="94" customWidth="1"/>
    <col min="11278" max="11278" width="5.88671875" style="94" customWidth="1"/>
    <col min="11279" max="11279" width="4.33203125" style="94" customWidth="1"/>
    <col min="11280" max="11280" width="5.88671875" style="94" customWidth="1"/>
    <col min="11281" max="11281" width="4.33203125" style="94" customWidth="1"/>
    <col min="11282" max="11282" width="5.88671875" style="94" customWidth="1"/>
    <col min="11283" max="11283" width="4.33203125" style="94" customWidth="1"/>
    <col min="11284" max="11284" width="5.88671875" style="94" customWidth="1"/>
    <col min="11285" max="11285" width="4.33203125" style="94" customWidth="1"/>
    <col min="11286" max="11286" width="5.88671875" style="94" customWidth="1"/>
    <col min="11287" max="11287" width="4.33203125" style="94" customWidth="1"/>
    <col min="11288" max="11288" width="5.88671875" style="94" customWidth="1"/>
    <col min="11289" max="11289" width="4.33203125" style="94" customWidth="1"/>
    <col min="11290" max="11290" width="5.88671875" style="94" customWidth="1"/>
    <col min="11291" max="11291" width="4.33203125" style="94" customWidth="1"/>
    <col min="11292" max="11292" width="5.88671875" style="94" customWidth="1"/>
    <col min="11293" max="11293" width="4.33203125" style="94" customWidth="1"/>
    <col min="11294" max="11294" width="5.88671875" style="94" customWidth="1"/>
    <col min="11295" max="11295" width="4.33203125" style="94" customWidth="1"/>
    <col min="11296" max="11296" width="5.88671875" style="94" customWidth="1"/>
    <col min="11297" max="11297" width="4.44140625" style="94" customWidth="1"/>
    <col min="11298" max="11298" width="9.109375" style="94" customWidth="1"/>
    <col min="11299" max="11523" width="9" style="94"/>
    <col min="11524" max="11524" width="22.6640625" style="94" customWidth="1"/>
    <col min="11525" max="11528" width="4.33203125" style="94" customWidth="1"/>
    <col min="11529" max="11529" width="4.109375" style="94" customWidth="1"/>
    <col min="11530" max="11530" width="5.88671875" style="94" customWidth="1"/>
    <col min="11531" max="11531" width="4.33203125" style="94" customWidth="1"/>
    <col min="11532" max="11532" width="5.88671875" style="94" customWidth="1"/>
    <col min="11533" max="11533" width="4.33203125" style="94" customWidth="1"/>
    <col min="11534" max="11534" width="5.88671875" style="94" customWidth="1"/>
    <col min="11535" max="11535" width="4.33203125" style="94" customWidth="1"/>
    <col min="11536" max="11536" width="5.88671875" style="94" customWidth="1"/>
    <col min="11537" max="11537" width="4.33203125" style="94" customWidth="1"/>
    <col min="11538" max="11538" width="5.88671875" style="94" customWidth="1"/>
    <col min="11539" max="11539" width="4.33203125" style="94" customWidth="1"/>
    <col min="11540" max="11540" width="5.88671875" style="94" customWidth="1"/>
    <col min="11541" max="11541" width="4.33203125" style="94" customWidth="1"/>
    <col min="11542" max="11542" width="5.88671875" style="94" customWidth="1"/>
    <col min="11543" max="11543" width="4.33203125" style="94" customWidth="1"/>
    <col min="11544" max="11544" width="5.88671875" style="94" customWidth="1"/>
    <col min="11545" max="11545" width="4.33203125" style="94" customWidth="1"/>
    <col min="11546" max="11546" width="5.88671875" style="94" customWidth="1"/>
    <col min="11547" max="11547" width="4.33203125" style="94" customWidth="1"/>
    <col min="11548" max="11548" width="5.88671875" style="94" customWidth="1"/>
    <col min="11549" max="11549" width="4.33203125" style="94" customWidth="1"/>
    <col min="11550" max="11550" width="5.88671875" style="94" customWidth="1"/>
    <col min="11551" max="11551" width="4.33203125" style="94" customWidth="1"/>
    <col min="11552" max="11552" width="5.88671875" style="94" customWidth="1"/>
    <col min="11553" max="11553" width="4.44140625" style="94" customWidth="1"/>
    <col min="11554" max="11554" width="9.109375" style="94" customWidth="1"/>
    <col min="11555" max="11779" width="9" style="94"/>
    <col min="11780" max="11780" width="22.6640625" style="94" customWidth="1"/>
    <col min="11781" max="11784" width="4.33203125" style="94" customWidth="1"/>
    <col min="11785" max="11785" width="4.109375" style="94" customWidth="1"/>
    <col min="11786" max="11786" width="5.88671875" style="94" customWidth="1"/>
    <col min="11787" max="11787" width="4.33203125" style="94" customWidth="1"/>
    <col min="11788" max="11788" width="5.88671875" style="94" customWidth="1"/>
    <col min="11789" max="11789" width="4.33203125" style="94" customWidth="1"/>
    <col min="11790" max="11790" width="5.88671875" style="94" customWidth="1"/>
    <col min="11791" max="11791" width="4.33203125" style="94" customWidth="1"/>
    <col min="11792" max="11792" width="5.88671875" style="94" customWidth="1"/>
    <col min="11793" max="11793" width="4.33203125" style="94" customWidth="1"/>
    <col min="11794" max="11794" width="5.88671875" style="94" customWidth="1"/>
    <col min="11795" max="11795" width="4.33203125" style="94" customWidth="1"/>
    <col min="11796" max="11796" width="5.88671875" style="94" customWidth="1"/>
    <col min="11797" max="11797" width="4.33203125" style="94" customWidth="1"/>
    <col min="11798" max="11798" width="5.88671875" style="94" customWidth="1"/>
    <col min="11799" max="11799" width="4.33203125" style="94" customWidth="1"/>
    <col min="11800" max="11800" width="5.88671875" style="94" customWidth="1"/>
    <col min="11801" max="11801" width="4.33203125" style="94" customWidth="1"/>
    <col min="11802" max="11802" width="5.88671875" style="94" customWidth="1"/>
    <col min="11803" max="11803" width="4.33203125" style="94" customWidth="1"/>
    <col min="11804" max="11804" width="5.88671875" style="94" customWidth="1"/>
    <col min="11805" max="11805" width="4.33203125" style="94" customWidth="1"/>
    <col min="11806" max="11806" width="5.88671875" style="94" customWidth="1"/>
    <col min="11807" max="11807" width="4.33203125" style="94" customWidth="1"/>
    <col min="11808" max="11808" width="5.88671875" style="94" customWidth="1"/>
    <col min="11809" max="11809" width="4.44140625" style="94" customWidth="1"/>
    <col min="11810" max="11810" width="9.109375" style="94" customWidth="1"/>
    <col min="11811" max="12035" width="9" style="94"/>
    <col min="12036" max="12036" width="22.6640625" style="94" customWidth="1"/>
    <col min="12037" max="12040" width="4.33203125" style="94" customWidth="1"/>
    <col min="12041" max="12041" width="4.109375" style="94" customWidth="1"/>
    <col min="12042" max="12042" width="5.88671875" style="94" customWidth="1"/>
    <col min="12043" max="12043" width="4.33203125" style="94" customWidth="1"/>
    <col min="12044" max="12044" width="5.88671875" style="94" customWidth="1"/>
    <col min="12045" max="12045" width="4.33203125" style="94" customWidth="1"/>
    <col min="12046" max="12046" width="5.88671875" style="94" customWidth="1"/>
    <col min="12047" max="12047" width="4.33203125" style="94" customWidth="1"/>
    <col min="12048" max="12048" width="5.88671875" style="94" customWidth="1"/>
    <col min="12049" max="12049" width="4.33203125" style="94" customWidth="1"/>
    <col min="12050" max="12050" width="5.88671875" style="94" customWidth="1"/>
    <col min="12051" max="12051" width="4.33203125" style="94" customWidth="1"/>
    <col min="12052" max="12052" width="5.88671875" style="94" customWidth="1"/>
    <col min="12053" max="12053" width="4.33203125" style="94" customWidth="1"/>
    <col min="12054" max="12054" width="5.88671875" style="94" customWidth="1"/>
    <col min="12055" max="12055" width="4.33203125" style="94" customWidth="1"/>
    <col min="12056" max="12056" width="5.88671875" style="94" customWidth="1"/>
    <col min="12057" max="12057" width="4.33203125" style="94" customWidth="1"/>
    <col min="12058" max="12058" width="5.88671875" style="94" customWidth="1"/>
    <col min="12059" max="12059" width="4.33203125" style="94" customWidth="1"/>
    <col min="12060" max="12060" width="5.88671875" style="94" customWidth="1"/>
    <col min="12061" max="12061" width="4.33203125" style="94" customWidth="1"/>
    <col min="12062" max="12062" width="5.88671875" style="94" customWidth="1"/>
    <col min="12063" max="12063" width="4.33203125" style="94" customWidth="1"/>
    <col min="12064" max="12064" width="5.88671875" style="94" customWidth="1"/>
    <col min="12065" max="12065" width="4.44140625" style="94" customWidth="1"/>
    <col min="12066" max="12066" width="9.109375" style="94" customWidth="1"/>
    <col min="12067" max="12291" width="9" style="94"/>
    <col min="12292" max="12292" width="22.6640625" style="94" customWidth="1"/>
    <col min="12293" max="12296" width="4.33203125" style="94" customWidth="1"/>
    <col min="12297" max="12297" width="4.109375" style="94" customWidth="1"/>
    <col min="12298" max="12298" width="5.88671875" style="94" customWidth="1"/>
    <col min="12299" max="12299" width="4.33203125" style="94" customWidth="1"/>
    <col min="12300" max="12300" width="5.88671875" style="94" customWidth="1"/>
    <col min="12301" max="12301" width="4.33203125" style="94" customWidth="1"/>
    <col min="12302" max="12302" width="5.88671875" style="94" customWidth="1"/>
    <col min="12303" max="12303" width="4.33203125" style="94" customWidth="1"/>
    <col min="12304" max="12304" width="5.88671875" style="94" customWidth="1"/>
    <col min="12305" max="12305" width="4.33203125" style="94" customWidth="1"/>
    <col min="12306" max="12306" width="5.88671875" style="94" customWidth="1"/>
    <col min="12307" max="12307" width="4.33203125" style="94" customWidth="1"/>
    <col min="12308" max="12308" width="5.88671875" style="94" customWidth="1"/>
    <col min="12309" max="12309" width="4.33203125" style="94" customWidth="1"/>
    <col min="12310" max="12310" width="5.88671875" style="94" customWidth="1"/>
    <col min="12311" max="12311" width="4.33203125" style="94" customWidth="1"/>
    <col min="12312" max="12312" width="5.88671875" style="94" customWidth="1"/>
    <col min="12313" max="12313" width="4.33203125" style="94" customWidth="1"/>
    <col min="12314" max="12314" width="5.88671875" style="94" customWidth="1"/>
    <col min="12315" max="12315" width="4.33203125" style="94" customWidth="1"/>
    <col min="12316" max="12316" width="5.88671875" style="94" customWidth="1"/>
    <col min="12317" max="12317" width="4.33203125" style="94" customWidth="1"/>
    <col min="12318" max="12318" width="5.88671875" style="94" customWidth="1"/>
    <col min="12319" max="12319" width="4.33203125" style="94" customWidth="1"/>
    <col min="12320" max="12320" width="5.88671875" style="94" customWidth="1"/>
    <col min="12321" max="12321" width="4.44140625" style="94" customWidth="1"/>
    <col min="12322" max="12322" width="9.109375" style="94" customWidth="1"/>
    <col min="12323" max="12547" width="9" style="94"/>
    <col min="12548" max="12548" width="22.6640625" style="94" customWidth="1"/>
    <col min="12549" max="12552" width="4.33203125" style="94" customWidth="1"/>
    <col min="12553" max="12553" width="4.109375" style="94" customWidth="1"/>
    <col min="12554" max="12554" width="5.88671875" style="94" customWidth="1"/>
    <col min="12555" max="12555" width="4.33203125" style="94" customWidth="1"/>
    <col min="12556" max="12556" width="5.88671875" style="94" customWidth="1"/>
    <col min="12557" max="12557" width="4.33203125" style="94" customWidth="1"/>
    <col min="12558" max="12558" width="5.88671875" style="94" customWidth="1"/>
    <col min="12559" max="12559" width="4.33203125" style="94" customWidth="1"/>
    <col min="12560" max="12560" width="5.88671875" style="94" customWidth="1"/>
    <col min="12561" max="12561" width="4.33203125" style="94" customWidth="1"/>
    <col min="12562" max="12562" width="5.88671875" style="94" customWidth="1"/>
    <col min="12563" max="12563" width="4.33203125" style="94" customWidth="1"/>
    <col min="12564" max="12564" width="5.88671875" style="94" customWidth="1"/>
    <col min="12565" max="12565" width="4.33203125" style="94" customWidth="1"/>
    <col min="12566" max="12566" width="5.88671875" style="94" customWidth="1"/>
    <col min="12567" max="12567" width="4.33203125" style="94" customWidth="1"/>
    <col min="12568" max="12568" width="5.88671875" style="94" customWidth="1"/>
    <col min="12569" max="12569" width="4.33203125" style="94" customWidth="1"/>
    <col min="12570" max="12570" width="5.88671875" style="94" customWidth="1"/>
    <col min="12571" max="12571" width="4.33203125" style="94" customWidth="1"/>
    <col min="12572" max="12572" width="5.88671875" style="94" customWidth="1"/>
    <col min="12573" max="12573" width="4.33203125" style="94" customWidth="1"/>
    <col min="12574" max="12574" width="5.88671875" style="94" customWidth="1"/>
    <col min="12575" max="12575" width="4.33203125" style="94" customWidth="1"/>
    <col min="12576" max="12576" width="5.88671875" style="94" customWidth="1"/>
    <col min="12577" max="12577" width="4.44140625" style="94" customWidth="1"/>
    <col min="12578" max="12578" width="9.109375" style="94" customWidth="1"/>
    <col min="12579" max="12803" width="9" style="94"/>
    <col min="12804" max="12804" width="22.6640625" style="94" customWidth="1"/>
    <col min="12805" max="12808" width="4.33203125" style="94" customWidth="1"/>
    <col min="12809" max="12809" width="4.109375" style="94" customWidth="1"/>
    <col min="12810" max="12810" width="5.88671875" style="94" customWidth="1"/>
    <col min="12811" max="12811" width="4.33203125" style="94" customWidth="1"/>
    <col min="12812" max="12812" width="5.88671875" style="94" customWidth="1"/>
    <col min="12813" max="12813" width="4.33203125" style="94" customWidth="1"/>
    <col min="12814" max="12814" width="5.88671875" style="94" customWidth="1"/>
    <col min="12815" max="12815" width="4.33203125" style="94" customWidth="1"/>
    <col min="12816" max="12816" width="5.88671875" style="94" customWidth="1"/>
    <col min="12817" max="12817" width="4.33203125" style="94" customWidth="1"/>
    <col min="12818" max="12818" width="5.88671875" style="94" customWidth="1"/>
    <col min="12819" max="12819" width="4.33203125" style="94" customWidth="1"/>
    <col min="12820" max="12820" width="5.88671875" style="94" customWidth="1"/>
    <col min="12821" max="12821" width="4.33203125" style="94" customWidth="1"/>
    <col min="12822" max="12822" width="5.88671875" style="94" customWidth="1"/>
    <col min="12823" max="12823" width="4.33203125" style="94" customWidth="1"/>
    <col min="12824" max="12824" width="5.88671875" style="94" customWidth="1"/>
    <col min="12825" max="12825" width="4.33203125" style="94" customWidth="1"/>
    <col min="12826" max="12826" width="5.88671875" style="94" customWidth="1"/>
    <col min="12827" max="12827" width="4.33203125" style="94" customWidth="1"/>
    <col min="12828" max="12828" width="5.88671875" style="94" customWidth="1"/>
    <col min="12829" max="12829" width="4.33203125" style="94" customWidth="1"/>
    <col min="12830" max="12830" width="5.88671875" style="94" customWidth="1"/>
    <col min="12831" max="12831" width="4.33203125" style="94" customWidth="1"/>
    <col min="12832" max="12832" width="5.88671875" style="94" customWidth="1"/>
    <col min="12833" max="12833" width="4.44140625" style="94" customWidth="1"/>
    <col min="12834" max="12834" width="9.109375" style="94" customWidth="1"/>
    <col min="12835" max="13059" width="9" style="94"/>
    <col min="13060" max="13060" width="22.6640625" style="94" customWidth="1"/>
    <col min="13061" max="13064" width="4.33203125" style="94" customWidth="1"/>
    <col min="13065" max="13065" width="4.109375" style="94" customWidth="1"/>
    <col min="13066" max="13066" width="5.88671875" style="94" customWidth="1"/>
    <col min="13067" max="13067" width="4.33203125" style="94" customWidth="1"/>
    <col min="13068" max="13068" width="5.88671875" style="94" customWidth="1"/>
    <col min="13069" max="13069" width="4.33203125" style="94" customWidth="1"/>
    <col min="13070" max="13070" width="5.88671875" style="94" customWidth="1"/>
    <col min="13071" max="13071" width="4.33203125" style="94" customWidth="1"/>
    <col min="13072" max="13072" width="5.88671875" style="94" customWidth="1"/>
    <col min="13073" max="13073" width="4.33203125" style="94" customWidth="1"/>
    <col min="13074" max="13074" width="5.88671875" style="94" customWidth="1"/>
    <col min="13075" max="13075" width="4.33203125" style="94" customWidth="1"/>
    <col min="13076" max="13076" width="5.88671875" style="94" customWidth="1"/>
    <col min="13077" max="13077" width="4.33203125" style="94" customWidth="1"/>
    <col min="13078" max="13078" width="5.88671875" style="94" customWidth="1"/>
    <col min="13079" max="13079" width="4.33203125" style="94" customWidth="1"/>
    <col min="13080" max="13080" width="5.88671875" style="94" customWidth="1"/>
    <col min="13081" max="13081" width="4.33203125" style="94" customWidth="1"/>
    <col min="13082" max="13082" width="5.88671875" style="94" customWidth="1"/>
    <col min="13083" max="13083" width="4.33203125" style="94" customWidth="1"/>
    <col min="13084" max="13084" width="5.88671875" style="94" customWidth="1"/>
    <col min="13085" max="13085" width="4.33203125" style="94" customWidth="1"/>
    <col min="13086" max="13086" width="5.88671875" style="94" customWidth="1"/>
    <col min="13087" max="13087" width="4.33203125" style="94" customWidth="1"/>
    <col min="13088" max="13088" width="5.88671875" style="94" customWidth="1"/>
    <col min="13089" max="13089" width="4.44140625" style="94" customWidth="1"/>
    <col min="13090" max="13090" width="9.109375" style="94" customWidth="1"/>
    <col min="13091" max="13315" width="9" style="94"/>
    <col min="13316" max="13316" width="22.6640625" style="94" customWidth="1"/>
    <col min="13317" max="13320" width="4.33203125" style="94" customWidth="1"/>
    <col min="13321" max="13321" width="4.109375" style="94" customWidth="1"/>
    <col min="13322" max="13322" width="5.88671875" style="94" customWidth="1"/>
    <col min="13323" max="13323" width="4.33203125" style="94" customWidth="1"/>
    <col min="13324" max="13324" width="5.88671875" style="94" customWidth="1"/>
    <col min="13325" max="13325" width="4.33203125" style="94" customWidth="1"/>
    <col min="13326" max="13326" width="5.88671875" style="94" customWidth="1"/>
    <col min="13327" max="13327" width="4.33203125" style="94" customWidth="1"/>
    <col min="13328" max="13328" width="5.88671875" style="94" customWidth="1"/>
    <col min="13329" max="13329" width="4.33203125" style="94" customWidth="1"/>
    <col min="13330" max="13330" width="5.88671875" style="94" customWidth="1"/>
    <col min="13331" max="13331" width="4.33203125" style="94" customWidth="1"/>
    <col min="13332" max="13332" width="5.88671875" style="94" customWidth="1"/>
    <col min="13333" max="13333" width="4.33203125" style="94" customWidth="1"/>
    <col min="13334" max="13334" width="5.88671875" style="94" customWidth="1"/>
    <col min="13335" max="13335" width="4.33203125" style="94" customWidth="1"/>
    <col min="13336" max="13336" width="5.88671875" style="94" customWidth="1"/>
    <col min="13337" max="13337" width="4.33203125" style="94" customWidth="1"/>
    <col min="13338" max="13338" width="5.88671875" style="94" customWidth="1"/>
    <col min="13339" max="13339" width="4.33203125" style="94" customWidth="1"/>
    <col min="13340" max="13340" width="5.88671875" style="94" customWidth="1"/>
    <col min="13341" max="13341" width="4.33203125" style="94" customWidth="1"/>
    <col min="13342" max="13342" width="5.88671875" style="94" customWidth="1"/>
    <col min="13343" max="13343" width="4.33203125" style="94" customWidth="1"/>
    <col min="13344" max="13344" width="5.88671875" style="94" customWidth="1"/>
    <col min="13345" max="13345" width="4.44140625" style="94" customWidth="1"/>
    <col min="13346" max="13346" width="9.109375" style="94" customWidth="1"/>
    <col min="13347" max="13571" width="9" style="94"/>
    <col min="13572" max="13572" width="22.6640625" style="94" customWidth="1"/>
    <col min="13573" max="13576" width="4.33203125" style="94" customWidth="1"/>
    <col min="13577" max="13577" width="4.109375" style="94" customWidth="1"/>
    <col min="13578" max="13578" width="5.88671875" style="94" customWidth="1"/>
    <col min="13579" max="13579" width="4.33203125" style="94" customWidth="1"/>
    <col min="13580" max="13580" width="5.88671875" style="94" customWidth="1"/>
    <col min="13581" max="13581" width="4.33203125" style="94" customWidth="1"/>
    <col min="13582" max="13582" width="5.88671875" style="94" customWidth="1"/>
    <col min="13583" max="13583" width="4.33203125" style="94" customWidth="1"/>
    <col min="13584" max="13584" width="5.88671875" style="94" customWidth="1"/>
    <col min="13585" max="13585" width="4.33203125" style="94" customWidth="1"/>
    <col min="13586" max="13586" width="5.88671875" style="94" customWidth="1"/>
    <col min="13587" max="13587" width="4.33203125" style="94" customWidth="1"/>
    <col min="13588" max="13588" width="5.88671875" style="94" customWidth="1"/>
    <col min="13589" max="13589" width="4.33203125" style="94" customWidth="1"/>
    <col min="13590" max="13590" width="5.88671875" style="94" customWidth="1"/>
    <col min="13591" max="13591" width="4.33203125" style="94" customWidth="1"/>
    <col min="13592" max="13592" width="5.88671875" style="94" customWidth="1"/>
    <col min="13593" max="13593" width="4.33203125" style="94" customWidth="1"/>
    <col min="13594" max="13594" width="5.88671875" style="94" customWidth="1"/>
    <col min="13595" max="13595" width="4.33203125" style="94" customWidth="1"/>
    <col min="13596" max="13596" width="5.88671875" style="94" customWidth="1"/>
    <col min="13597" max="13597" width="4.33203125" style="94" customWidth="1"/>
    <col min="13598" max="13598" width="5.88671875" style="94" customWidth="1"/>
    <col min="13599" max="13599" width="4.33203125" style="94" customWidth="1"/>
    <col min="13600" max="13600" width="5.88671875" style="94" customWidth="1"/>
    <col min="13601" max="13601" width="4.44140625" style="94" customWidth="1"/>
    <col min="13602" max="13602" width="9.109375" style="94" customWidth="1"/>
    <col min="13603" max="13827" width="9" style="94"/>
    <col min="13828" max="13828" width="22.6640625" style="94" customWidth="1"/>
    <col min="13829" max="13832" width="4.33203125" style="94" customWidth="1"/>
    <col min="13833" max="13833" width="4.109375" style="94" customWidth="1"/>
    <col min="13834" max="13834" width="5.88671875" style="94" customWidth="1"/>
    <col min="13835" max="13835" width="4.33203125" style="94" customWidth="1"/>
    <col min="13836" max="13836" width="5.88671875" style="94" customWidth="1"/>
    <col min="13837" max="13837" width="4.33203125" style="94" customWidth="1"/>
    <col min="13838" max="13838" width="5.88671875" style="94" customWidth="1"/>
    <col min="13839" max="13839" width="4.33203125" style="94" customWidth="1"/>
    <col min="13840" max="13840" width="5.88671875" style="94" customWidth="1"/>
    <col min="13841" max="13841" width="4.33203125" style="94" customWidth="1"/>
    <col min="13842" max="13842" width="5.88671875" style="94" customWidth="1"/>
    <col min="13843" max="13843" width="4.33203125" style="94" customWidth="1"/>
    <col min="13844" max="13844" width="5.88671875" style="94" customWidth="1"/>
    <col min="13845" max="13845" width="4.33203125" style="94" customWidth="1"/>
    <col min="13846" max="13846" width="5.88671875" style="94" customWidth="1"/>
    <col min="13847" max="13847" width="4.33203125" style="94" customWidth="1"/>
    <col min="13848" max="13848" width="5.88671875" style="94" customWidth="1"/>
    <col min="13849" max="13849" width="4.33203125" style="94" customWidth="1"/>
    <col min="13850" max="13850" width="5.88671875" style="94" customWidth="1"/>
    <col min="13851" max="13851" width="4.33203125" style="94" customWidth="1"/>
    <col min="13852" max="13852" width="5.88671875" style="94" customWidth="1"/>
    <col min="13853" max="13853" width="4.33203125" style="94" customWidth="1"/>
    <col min="13854" max="13854" width="5.88671875" style="94" customWidth="1"/>
    <col min="13855" max="13855" width="4.33203125" style="94" customWidth="1"/>
    <col min="13856" max="13856" width="5.88671875" style="94" customWidth="1"/>
    <col min="13857" max="13857" width="4.44140625" style="94" customWidth="1"/>
    <col min="13858" max="13858" width="9.109375" style="94" customWidth="1"/>
    <col min="13859" max="14083" width="9" style="94"/>
    <col min="14084" max="14084" width="22.6640625" style="94" customWidth="1"/>
    <col min="14085" max="14088" width="4.33203125" style="94" customWidth="1"/>
    <col min="14089" max="14089" width="4.109375" style="94" customWidth="1"/>
    <col min="14090" max="14090" width="5.88671875" style="94" customWidth="1"/>
    <col min="14091" max="14091" width="4.33203125" style="94" customWidth="1"/>
    <col min="14092" max="14092" width="5.88671875" style="94" customWidth="1"/>
    <col min="14093" max="14093" width="4.33203125" style="94" customWidth="1"/>
    <col min="14094" max="14094" width="5.88671875" style="94" customWidth="1"/>
    <col min="14095" max="14095" width="4.33203125" style="94" customWidth="1"/>
    <col min="14096" max="14096" width="5.88671875" style="94" customWidth="1"/>
    <col min="14097" max="14097" width="4.33203125" style="94" customWidth="1"/>
    <col min="14098" max="14098" width="5.88671875" style="94" customWidth="1"/>
    <col min="14099" max="14099" width="4.33203125" style="94" customWidth="1"/>
    <col min="14100" max="14100" width="5.88671875" style="94" customWidth="1"/>
    <col min="14101" max="14101" width="4.33203125" style="94" customWidth="1"/>
    <col min="14102" max="14102" width="5.88671875" style="94" customWidth="1"/>
    <col min="14103" max="14103" width="4.33203125" style="94" customWidth="1"/>
    <col min="14104" max="14104" width="5.88671875" style="94" customWidth="1"/>
    <col min="14105" max="14105" width="4.33203125" style="94" customWidth="1"/>
    <col min="14106" max="14106" width="5.88671875" style="94" customWidth="1"/>
    <col min="14107" max="14107" width="4.33203125" style="94" customWidth="1"/>
    <col min="14108" max="14108" width="5.88671875" style="94" customWidth="1"/>
    <col min="14109" max="14109" width="4.33203125" style="94" customWidth="1"/>
    <col min="14110" max="14110" width="5.88671875" style="94" customWidth="1"/>
    <col min="14111" max="14111" width="4.33203125" style="94" customWidth="1"/>
    <col min="14112" max="14112" width="5.88671875" style="94" customWidth="1"/>
    <col min="14113" max="14113" width="4.44140625" style="94" customWidth="1"/>
    <col min="14114" max="14114" width="9.109375" style="94" customWidth="1"/>
    <col min="14115" max="14339" width="9" style="94"/>
    <col min="14340" max="14340" width="22.6640625" style="94" customWidth="1"/>
    <col min="14341" max="14344" width="4.33203125" style="94" customWidth="1"/>
    <col min="14345" max="14345" width="4.109375" style="94" customWidth="1"/>
    <col min="14346" max="14346" width="5.88671875" style="94" customWidth="1"/>
    <col min="14347" max="14347" width="4.33203125" style="94" customWidth="1"/>
    <col min="14348" max="14348" width="5.88671875" style="94" customWidth="1"/>
    <col min="14349" max="14349" width="4.33203125" style="94" customWidth="1"/>
    <col min="14350" max="14350" width="5.88671875" style="94" customWidth="1"/>
    <col min="14351" max="14351" width="4.33203125" style="94" customWidth="1"/>
    <col min="14352" max="14352" width="5.88671875" style="94" customWidth="1"/>
    <col min="14353" max="14353" width="4.33203125" style="94" customWidth="1"/>
    <col min="14354" max="14354" width="5.88671875" style="94" customWidth="1"/>
    <col min="14355" max="14355" width="4.33203125" style="94" customWidth="1"/>
    <col min="14356" max="14356" width="5.88671875" style="94" customWidth="1"/>
    <col min="14357" max="14357" width="4.33203125" style="94" customWidth="1"/>
    <col min="14358" max="14358" width="5.88671875" style="94" customWidth="1"/>
    <col min="14359" max="14359" width="4.33203125" style="94" customWidth="1"/>
    <col min="14360" max="14360" width="5.88671875" style="94" customWidth="1"/>
    <col min="14361" max="14361" width="4.33203125" style="94" customWidth="1"/>
    <col min="14362" max="14362" width="5.88671875" style="94" customWidth="1"/>
    <col min="14363" max="14363" width="4.33203125" style="94" customWidth="1"/>
    <col min="14364" max="14364" width="5.88671875" style="94" customWidth="1"/>
    <col min="14365" max="14365" width="4.33203125" style="94" customWidth="1"/>
    <col min="14366" max="14366" width="5.88671875" style="94" customWidth="1"/>
    <col min="14367" max="14367" width="4.33203125" style="94" customWidth="1"/>
    <col min="14368" max="14368" width="5.88671875" style="94" customWidth="1"/>
    <col min="14369" max="14369" width="4.44140625" style="94" customWidth="1"/>
    <col min="14370" max="14370" width="9.109375" style="94" customWidth="1"/>
    <col min="14371" max="14595" width="9" style="94"/>
    <col min="14596" max="14596" width="22.6640625" style="94" customWidth="1"/>
    <col min="14597" max="14600" width="4.33203125" style="94" customWidth="1"/>
    <col min="14601" max="14601" width="4.109375" style="94" customWidth="1"/>
    <col min="14602" max="14602" width="5.88671875" style="94" customWidth="1"/>
    <col min="14603" max="14603" width="4.33203125" style="94" customWidth="1"/>
    <col min="14604" max="14604" width="5.88671875" style="94" customWidth="1"/>
    <col min="14605" max="14605" width="4.33203125" style="94" customWidth="1"/>
    <col min="14606" max="14606" width="5.88671875" style="94" customWidth="1"/>
    <col min="14607" max="14607" width="4.33203125" style="94" customWidth="1"/>
    <col min="14608" max="14608" width="5.88671875" style="94" customWidth="1"/>
    <col min="14609" max="14609" width="4.33203125" style="94" customWidth="1"/>
    <col min="14610" max="14610" width="5.88671875" style="94" customWidth="1"/>
    <col min="14611" max="14611" width="4.33203125" style="94" customWidth="1"/>
    <col min="14612" max="14612" width="5.88671875" style="94" customWidth="1"/>
    <col min="14613" max="14613" width="4.33203125" style="94" customWidth="1"/>
    <col min="14614" max="14614" width="5.88671875" style="94" customWidth="1"/>
    <col min="14615" max="14615" width="4.33203125" style="94" customWidth="1"/>
    <col min="14616" max="14616" width="5.88671875" style="94" customWidth="1"/>
    <col min="14617" max="14617" width="4.33203125" style="94" customWidth="1"/>
    <col min="14618" max="14618" width="5.88671875" style="94" customWidth="1"/>
    <col min="14619" max="14619" width="4.33203125" style="94" customWidth="1"/>
    <col min="14620" max="14620" width="5.88671875" style="94" customWidth="1"/>
    <col min="14621" max="14621" width="4.33203125" style="94" customWidth="1"/>
    <col min="14622" max="14622" width="5.88671875" style="94" customWidth="1"/>
    <col min="14623" max="14623" width="4.33203125" style="94" customWidth="1"/>
    <col min="14624" max="14624" width="5.88671875" style="94" customWidth="1"/>
    <col min="14625" max="14625" width="4.44140625" style="94" customWidth="1"/>
    <col min="14626" max="14626" width="9.109375" style="94" customWidth="1"/>
    <col min="14627" max="14851" width="9" style="94"/>
    <col min="14852" max="14852" width="22.6640625" style="94" customWidth="1"/>
    <col min="14853" max="14856" width="4.33203125" style="94" customWidth="1"/>
    <col min="14857" max="14857" width="4.109375" style="94" customWidth="1"/>
    <col min="14858" max="14858" width="5.88671875" style="94" customWidth="1"/>
    <col min="14859" max="14859" width="4.33203125" style="94" customWidth="1"/>
    <col min="14860" max="14860" width="5.88671875" style="94" customWidth="1"/>
    <col min="14861" max="14861" width="4.33203125" style="94" customWidth="1"/>
    <col min="14862" max="14862" width="5.88671875" style="94" customWidth="1"/>
    <col min="14863" max="14863" width="4.33203125" style="94" customWidth="1"/>
    <col min="14864" max="14864" width="5.88671875" style="94" customWidth="1"/>
    <col min="14865" max="14865" width="4.33203125" style="94" customWidth="1"/>
    <col min="14866" max="14866" width="5.88671875" style="94" customWidth="1"/>
    <col min="14867" max="14867" width="4.33203125" style="94" customWidth="1"/>
    <col min="14868" max="14868" width="5.88671875" style="94" customWidth="1"/>
    <col min="14869" max="14869" width="4.33203125" style="94" customWidth="1"/>
    <col min="14870" max="14870" width="5.88671875" style="94" customWidth="1"/>
    <col min="14871" max="14871" width="4.33203125" style="94" customWidth="1"/>
    <col min="14872" max="14872" width="5.88671875" style="94" customWidth="1"/>
    <col min="14873" max="14873" width="4.33203125" style="94" customWidth="1"/>
    <col min="14874" max="14874" width="5.88671875" style="94" customWidth="1"/>
    <col min="14875" max="14875" width="4.33203125" style="94" customWidth="1"/>
    <col min="14876" max="14876" width="5.88671875" style="94" customWidth="1"/>
    <col min="14877" max="14877" width="4.33203125" style="94" customWidth="1"/>
    <col min="14878" max="14878" width="5.88671875" style="94" customWidth="1"/>
    <col min="14879" max="14879" width="4.33203125" style="94" customWidth="1"/>
    <col min="14880" max="14880" width="5.88671875" style="94" customWidth="1"/>
    <col min="14881" max="14881" width="4.44140625" style="94" customWidth="1"/>
    <col min="14882" max="14882" width="9.109375" style="94" customWidth="1"/>
    <col min="14883" max="15107" width="9" style="94"/>
    <col min="15108" max="15108" width="22.6640625" style="94" customWidth="1"/>
    <col min="15109" max="15112" width="4.33203125" style="94" customWidth="1"/>
    <col min="15113" max="15113" width="4.109375" style="94" customWidth="1"/>
    <col min="15114" max="15114" width="5.88671875" style="94" customWidth="1"/>
    <col min="15115" max="15115" width="4.33203125" style="94" customWidth="1"/>
    <col min="15116" max="15116" width="5.88671875" style="94" customWidth="1"/>
    <col min="15117" max="15117" width="4.33203125" style="94" customWidth="1"/>
    <col min="15118" max="15118" width="5.88671875" style="94" customWidth="1"/>
    <col min="15119" max="15119" width="4.33203125" style="94" customWidth="1"/>
    <col min="15120" max="15120" width="5.88671875" style="94" customWidth="1"/>
    <col min="15121" max="15121" width="4.33203125" style="94" customWidth="1"/>
    <col min="15122" max="15122" width="5.88671875" style="94" customWidth="1"/>
    <col min="15123" max="15123" width="4.33203125" style="94" customWidth="1"/>
    <col min="15124" max="15124" width="5.88671875" style="94" customWidth="1"/>
    <col min="15125" max="15125" width="4.33203125" style="94" customWidth="1"/>
    <col min="15126" max="15126" width="5.88671875" style="94" customWidth="1"/>
    <col min="15127" max="15127" width="4.33203125" style="94" customWidth="1"/>
    <col min="15128" max="15128" width="5.88671875" style="94" customWidth="1"/>
    <col min="15129" max="15129" width="4.33203125" style="94" customWidth="1"/>
    <col min="15130" max="15130" width="5.88671875" style="94" customWidth="1"/>
    <col min="15131" max="15131" width="4.33203125" style="94" customWidth="1"/>
    <col min="15132" max="15132" width="5.88671875" style="94" customWidth="1"/>
    <col min="15133" max="15133" width="4.33203125" style="94" customWidth="1"/>
    <col min="15134" max="15134" width="5.88671875" style="94" customWidth="1"/>
    <col min="15135" max="15135" width="4.33203125" style="94" customWidth="1"/>
    <col min="15136" max="15136" width="5.88671875" style="94" customWidth="1"/>
    <col min="15137" max="15137" width="4.44140625" style="94" customWidth="1"/>
    <col min="15138" max="15138" width="9.109375" style="94" customWidth="1"/>
    <col min="15139" max="15363" width="9" style="94"/>
    <col min="15364" max="15364" width="22.6640625" style="94" customWidth="1"/>
    <col min="15365" max="15368" width="4.33203125" style="94" customWidth="1"/>
    <col min="15369" max="15369" width="4.109375" style="94" customWidth="1"/>
    <col min="15370" max="15370" width="5.88671875" style="94" customWidth="1"/>
    <col min="15371" max="15371" width="4.33203125" style="94" customWidth="1"/>
    <col min="15372" max="15372" width="5.88671875" style="94" customWidth="1"/>
    <col min="15373" max="15373" width="4.33203125" style="94" customWidth="1"/>
    <col min="15374" max="15374" width="5.88671875" style="94" customWidth="1"/>
    <col min="15375" max="15375" width="4.33203125" style="94" customWidth="1"/>
    <col min="15376" max="15376" width="5.88671875" style="94" customWidth="1"/>
    <col min="15377" max="15377" width="4.33203125" style="94" customWidth="1"/>
    <col min="15378" max="15378" width="5.88671875" style="94" customWidth="1"/>
    <col min="15379" max="15379" width="4.33203125" style="94" customWidth="1"/>
    <col min="15380" max="15380" width="5.88671875" style="94" customWidth="1"/>
    <col min="15381" max="15381" width="4.33203125" style="94" customWidth="1"/>
    <col min="15382" max="15382" width="5.88671875" style="94" customWidth="1"/>
    <col min="15383" max="15383" width="4.33203125" style="94" customWidth="1"/>
    <col min="15384" max="15384" width="5.88671875" style="94" customWidth="1"/>
    <col min="15385" max="15385" width="4.33203125" style="94" customWidth="1"/>
    <col min="15386" max="15386" width="5.88671875" style="94" customWidth="1"/>
    <col min="15387" max="15387" width="4.33203125" style="94" customWidth="1"/>
    <col min="15388" max="15388" width="5.88671875" style="94" customWidth="1"/>
    <col min="15389" max="15389" width="4.33203125" style="94" customWidth="1"/>
    <col min="15390" max="15390" width="5.88671875" style="94" customWidth="1"/>
    <col min="15391" max="15391" width="4.33203125" style="94" customWidth="1"/>
    <col min="15392" max="15392" width="5.88671875" style="94" customWidth="1"/>
    <col min="15393" max="15393" width="4.44140625" style="94" customWidth="1"/>
    <col min="15394" max="15394" width="9.109375" style="94" customWidth="1"/>
    <col min="15395" max="15619" width="9" style="94"/>
    <col min="15620" max="15620" width="22.6640625" style="94" customWidth="1"/>
    <col min="15621" max="15624" width="4.33203125" style="94" customWidth="1"/>
    <col min="15625" max="15625" width="4.109375" style="94" customWidth="1"/>
    <col min="15626" max="15626" width="5.88671875" style="94" customWidth="1"/>
    <col min="15627" max="15627" width="4.33203125" style="94" customWidth="1"/>
    <col min="15628" max="15628" width="5.88671875" style="94" customWidth="1"/>
    <col min="15629" max="15629" width="4.33203125" style="94" customWidth="1"/>
    <col min="15630" max="15630" width="5.88671875" style="94" customWidth="1"/>
    <col min="15631" max="15631" width="4.33203125" style="94" customWidth="1"/>
    <col min="15632" max="15632" width="5.88671875" style="94" customWidth="1"/>
    <col min="15633" max="15633" width="4.33203125" style="94" customWidth="1"/>
    <col min="15634" max="15634" width="5.88671875" style="94" customWidth="1"/>
    <col min="15635" max="15635" width="4.33203125" style="94" customWidth="1"/>
    <col min="15636" max="15636" width="5.88671875" style="94" customWidth="1"/>
    <col min="15637" max="15637" width="4.33203125" style="94" customWidth="1"/>
    <col min="15638" max="15638" width="5.88671875" style="94" customWidth="1"/>
    <col min="15639" max="15639" width="4.33203125" style="94" customWidth="1"/>
    <col min="15640" max="15640" width="5.88671875" style="94" customWidth="1"/>
    <col min="15641" max="15641" width="4.33203125" style="94" customWidth="1"/>
    <col min="15642" max="15642" width="5.88671875" style="94" customWidth="1"/>
    <col min="15643" max="15643" width="4.33203125" style="94" customWidth="1"/>
    <col min="15644" max="15644" width="5.88671875" style="94" customWidth="1"/>
    <col min="15645" max="15645" width="4.33203125" style="94" customWidth="1"/>
    <col min="15646" max="15646" width="5.88671875" style="94" customWidth="1"/>
    <col min="15647" max="15647" width="4.33203125" style="94" customWidth="1"/>
    <col min="15648" max="15648" width="5.88671875" style="94" customWidth="1"/>
    <col min="15649" max="15649" width="4.44140625" style="94" customWidth="1"/>
    <col min="15650" max="15650" width="9.109375" style="94" customWidth="1"/>
    <col min="15651" max="15875" width="9" style="94"/>
    <col min="15876" max="15876" width="22.6640625" style="94" customWidth="1"/>
    <col min="15877" max="15880" width="4.33203125" style="94" customWidth="1"/>
    <col min="15881" max="15881" width="4.109375" style="94" customWidth="1"/>
    <col min="15882" max="15882" width="5.88671875" style="94" customWidth="1"/>
    <col min="15883" max="15883" width="4.33203125" style="94" customWidth="1"/>
    <col min="15884" max="15884" width="5.88671875" style="94" customWidth="1"/>
    <col min="15885" max="15885" width="4.33203125" style="94" customWidth="1"/>
    <col min="15886" max="15886" width="5.88671875" style="94" customWidth="1"/>
    <col min="15887" max="15887" width="4.33203125" style="94" customWidth="1"/>
    <col min="15888" max="15888" width="5.88671875" style="94" customWidth="1"/>
    <col min="15889" max="15889" width="4.33203125" style="94" customWidth="1"/>
    <col min="15890" max="15890" width="5.88671875" style="94" customWidth="1"/>
    <col min="15891" max="15891" width="4.33203125" style="94" customWidth="1"/>
    <col min="15892" max="15892" width="5.88671875" style="94" customWidth="1"/>
    <col min="15893" max="15893" width="4.33203125" style="94" customWidth="1"/>
    <col min="15894" max="15894" width="5.88671875" style="94" customWidth="1"/>
    <col min="15895" max="15895" width="4.33203125" style="94" customWidth="1"/>
    <col min="15896" max="15896" width="5.88671875" style="94" customWidth="1"/>
    <col min="15897" max="15897" width="4.33203125" style="94" customWidth="1"/>
    <col min="15898" max="15898" width="5.88671875" style="94" customWidth="1"/>
    <col min="15899" max="15899" width="4.33203125" style="94" customWidth="1"/>
    <col min="15900" max="15900" width="5.88671875" style="94" customWidth="1"/>
    <col min="15901" max="15901" width="4.33203125" style="94" customWidth="1"/>
    <col min="15902" max="15902" width="5.88671875" style="94" customWidth="1"/>
    <col min="15903" max="15903" width="4.33203125" style="94" customWidth="1"/>
    <col min="15904" max="15904" width="5.88671875" style="94" customWidth="1"/>
    <col min="15905" max="15905" width="4.44140625" style="94" customWidth="1"/>
    <col min="15906" max="15906" width="9.109375" style="94" customWidth="1"/>
    <col min="15907" max="16131" width="9" style="94"/>
    <col min="16132" max="16132" width="22.6640625" style="94" customWidth="1"/>
    <col min="16133" max="16136" width="4.33203125" style="94" customWidth="1"/>
    <col min="16137" max="16137" width="4.109375" style="94" customWidth="1"/>
    <col min="16138" max="16138" width="5.88671875" style="94" customWidth="1"/>
    <col min="16139" max="16139" width="4.33203125" style="94" customWidth="1"/>
    <col min="16140" max="16140" width="5.88671875" style="94" customWidth="1"/>
    <col min="16141" max="16141" width="4.33203125" style="94" customWidth="1"/>
    <col min="16142" max="16142" width="5.88671875" style="94" customWidth="1"/>
    <col min="16143" max="16143" width="4.33203125" style="94" customWidth="1"/>
    <col min="16144" max="16144" width="5.88671875" style="94" customWidth="1"/>
    <col min="16145" max="16145" width="4.33203125" style="94" customWidth="1"/>
    <col min="16146" max="16146" width="5.88671875" style="94" customWidth="1"/>
    <col min="16147" max="16147" width="4.33203125" style="94" customWidth="1"/>
    <col min="16148" max="16148" width="5.88671875" style="94" customWidth="1"/>
    <col min="16149" max="16149" width="4.33203125" style="94" customWidth="1"/>
    <col min="16150" max="16150" width="5.88671875" style="94" customWidth="1"/>
    <col min="16151" max="16151" width="4.33203125" style="94" customWidth="1"/>
    <col min="16152" max="16152" width="5.88671875" style="94" customWidth="1"/>
    <col min="16153" max="16153" width="4.33203125" style="94" customWidth="1"/>
    <col min="16154" max="16154" width="5.88671875" style="94" customWidth="1"/>
    <col min="16155" max="16155" width="4.33203125" style="94" customWidth="1"/>
    <col min="16156" max="16156" width="5.88671875" style="94" customWidth="1"/>
    <col min="16157" max="16157" width="4.33203125" style="94" customWidth="1"/>
    <col min="16158" max="16158" width="5.88671875" style="94" customWidth="1"/>
    <col min="16159" max="16159" width="4.33203125" style="94" customWidth="1"/>
    <col min="16160" max="16160" width="5.88671875" style="94" customWidth="1"/>
    <col min="16161" max="16161" width="4.44140625" style="94" customWidth="1"/>
    <col min="16162" max="16162" width="9.109375" style="94" customWidth="1"/>
    <col min="16163" max="16384" width="9" style="94"/>
  </cols>
  <sheetData>
    <row r="1" spans="1:42" s="75" customFormat="1" ht="30.75" customHeight="1">
      <c r="A1" s="72" t="s">
        <v>64</v>
      </c>
      <c r="B1" s="72"/>
      <c r="C1" s="73"/>
      <c r="D1" s="74"/>
      <c r="E1" s="74"/>
      <c r="F1" s="74"/>
      <c r="G1" s="74"/>
      <c r="H1" s="74"/>
      <c r="I1" s="74"/>
      <c r="V1" s="76"/>
      <c r="W1" s="76"/>
      <c r="X1" s="76"/>
      <c r="Y1" s="77"/>
      <c r="Z1" s="76"/>
      <c r="AA1" s="78"/>
      <c r="AB1" s="78"/>
      <c r="AC1" s="78"/>
      <c r="AD1" s="79"/>
      <c r="AE1" s="78"/>
      <c r="AF1" s="78"/>
      <c r="AG1" s="78"/>
      <c r="AH1" s="79"/>
      <c r="AI1" s="78"/>
      <c r="AJ1" s="78"/>
      <c r="AK1" s="78"/>
      <c r="AL1" s="79"/>
      <c r="AM1" s="78"/>
      <c r="AN1" s="78"/>
      <c r="AO1" s="78"/>
      <c r="AP1" s="79"/>
    </row>
    <row r="2" spans="1:42" s="80" customFormat="1" ht="37.5" customHeight="1">
      <c r="B2" s="466" t="s">
        <v>119</v>
      </c>
      <c r="C2" s="466"/>
      <c r="D2" s="466"/>
      <c r="E2" s="466"/>
      <c r="F2" s="466"/>
      <c r="G2" s="466"/>
      <c r="H2" s="466"/>
      <c r="I2" s="466"/>
      <c r="J2" s="466"/>
      <c r="K2" s="466"/>
      <c r="L2" s="466"/>
      <c r="M2" s="466"/>
      <c r="N2" s="466"/>
      <c r="O2" s="466"/>
      <c r="P2" s="466"/>
      <c r="Q2" s="466"/>
      <c r="R2" s="466"/>
      <c r="T2" s="81"/>
      <c r="V2" s="76"/>
      <c r="W2" s="76"/>
      <c r="X2" s="76"/>
      <c r="Y2" s="82"/>
      <c r="Z2" s="76"/>
      <c r="AA2" s="78"/>
      <c r="AB2" s="78"/>
      <c r="AC2" s="78"/>
      <c r="AD2" s="79"/>
      <c r="AE2" s="78"/>
      <c r="AF2" s="78"/>
      <c r="AG2" s="78"/>
      <c r="AH2" s="79"/>
      <c r="AI2" s="78"/>
      <c r="AJ2" s="78"/>
      <c r="AK2" s="78"/>
      <c r="AL2" s="79"/>
      <c r="AM2" s="78"/>
      <c r="AN2" s="78"/>
      <c r="AO2" s="78"/>
      <c r="AP2" s="79"/>
    </row>
    <row r="3" spans="1:42" s="80" customFormat="1" ht="28.5" customHeight="1">
      <c r="B3" s="83"/>
      <c r="C3" s="83"/>
      <c r="D3" s="83"/>
      <c r="E3" s="83"/>
      <c r="F3" s="83"/>
      <c r="G3" s="83"/>
      <c r="H3" s="83"/>
      <c r="I3" s="83"/>
      <c r="J3" s="83"/>
      <c r="K3" s="83"/>
      <c r="L3" s="83"/>
      <c r="M3" s="83"/>
      <c r="N3" s="83"/>
      <c r="O3" s="84" t="s">
        <v>65</v>
      </c>
      <c r="P3" s="467"/>
      <c r="Q3" s="467"/>
      <c r="R3" s="467"/>
      <c r="V3" s="76"/>
      <c r="W3" s="76"/>
      <c r="X3" s="76"/>
      <c r="Y3" s="82"/>
      <c r="Z3" s="76"/>
      <c r="AA3" s="85"/>
      <c r="AB3" s="78"/>
      <c r="AC3" s="78"/>
      <c r="AD3" s="79"/>
      <c r="AE3" s="78"/>
      <c r="AF3" s="78"/>
      <c r="AG3" s="78"/>
      <c r="AH3" s="79"/>
      <c r="AI3" s="78"/>
      <c r="AJ3" s="78"/>
      <c r="AK3" s="78"/>
      <c r="AL3" s="86"/>
      <c r="AM3" s="78"/>
      <c r="AN3" s="78"/>
      <c r="AO3" s="78"/>
      <c r="AP3" s="86"/>
    </row>
    <row r="4" spans="1:42" s="87" customFormat="1" ht="27.75" customHeight="1">
      <c r="B4" s="174" t="s">
        <v>120</v>
      </c>
      <c r="C4" s="88"/>
      <c r="V4" s="89"/>
      <c r="W4" s="89"/>
      <c r="X4" s="89"/>
      <c r="Y4" s="90"/>
      <c r="AA4" s="91"/>
      <c r="AB4" s="91"/>
      <c r="AC4" s="91"/>
      <c r="AD4" s="92"/>
      <c r="AE4" s="91"/>
      <c r="AF4" s="91"/>
      <c r="AG4" s="91"/>
      <c r="AH4" s="92"/>
      <c r="AI4" s="91"/>
      <c r="AJ4" s="91"/>
      <c r="AK4" s="91"/>
      <c r="AL4" s="93"/>
      <c r="AM4" s="91"/>
      <c r="AN4" s="91"/>
      <c r="AO4" s="91"/>
      <c r="AP4" s="93"/>
    </row>
    <row r="5" spans="1:42" ht="36.75" customHeight="1" thickBot="1">
      <c r="B5" s="95"/>
      <c r="C5" s="425"/>
      <c r="D5" s="427" t="s">
        <v>66</v>
      </c>
      <c r="E5" s="428"/>
      <c r="F5" s="428"/>
      <c r="G5" s="428"/>
      <c r="H5" s="428"/>
      <c r="I5" s="428"/>
      <c r="J5" s="428"/>
      <c r="K5" s="428"/>
      <c r="L5" s="428"/>
      <c r="M5" s="428"/>
      <c r="N5" s="428"/>
      <c r="O5" s="428"/>
      <c r="P5" s="428"/>
      <c r="Q5" s="429"/>
      <c r="R5" s="430" t="s">
        <v>67</v>
      </c>
      <c r="V5" s="96" t="s">
        <v>68</v>
      </c>
      <c r="W5" s="96" t="s">
        <v>69</v>
      </c>
      <c r="X5" s="97" t="s">
        <v>70</v>
      </c>
      <c r="AA5" s="432" t="s">
        <v>30</v>
      </c>
      <c r="AB5" s="432"/>
      <c r="AC5" s="432"/>
      <c r="AD5" s="99" t="s">
        <v>71</v>
      </c>
      <c r="AE5" s="432" t="s">
        <v>30</v>
      </c>
      <c r="AF5" s="432"/>
      <c r="AG5" s="432"/>
      <c r="AH5" s="99" t="s">
        <v>72</v>
      </c>
      <c r="AI5" s="432" t="s">
        <v>30</v>
      </c>
      <c r="AJ5" s="432"/>
      <c r="AK5" s="432"/>
      <c r="AL5" s="99" t="s">
        <v>73</v>
      </c>
      <c r="AM5" s="432" t="s">
        <v>30</v>
      </c>
      <c r="AN5" s="432"/>
      <c r="AO5" s="432"/>
      <c r="AP5" s="99" t="s">
        <v>74</v>
      </c>
    </row>
    <row r="6" spans="1:42" ht="36.75" customHeight="1" thickTop="1">
      <c r="B6" s="100"/>
      <c r="C6" s="426"/>
      <c r="D6" s="101" t="s">
        <v>75</v>
      </c>
      <c r="E6" s="101" t="s">
        <v>76</v>
      </c>
      <c r="F6" s="101" t="s">
        <v>77</v>
      </c>
      <c r="G6" s="101" t="s">
        <v>78</v>
      </c>
      <c r="H6" s="101" t="s">
        <v>79</v>
      </c>
      <c r="I6" s="101" t="s">
        <v>80</v>
      </c>
      <c r="J6" s="101" t="s">
        <v>81</v>
      </c>
      <c r="K6" s="101" t="s">
        <v>82</v>
      </c>
      <c r="L6" s="101" t="s">
        <v>83</v>
      </c>
      <c r="M6" s="101" t="s">
        <v>84</v>
      </c>
      <c r="N6" s="101" t="s">
        <v>85</v>
      </c>
      <c r="O6" s="102" t="s">
        <v>86</v>
      </c>
      <c r="P6" s="102" t="s">
        <v>112</v>
      </c>
      <c r="Q6" s="103" t="s">
        <v>88</v>
      </c>
      <c r="R6" s="431"/>
      <c r="V6" s="433" t="s">
        <v>89</v>
      </c>
      <c r="W6" s="104" t="s">
        <v>90</v>
      </c>
      <c r="X6" s="105">
        <v>4240</v>
      </c>
      <c r="AA6" s="106">
        <v>0</v>
      </c>
      <c r="AB6" s="107" t="s">
        <v>48</v>
      </c>
      <c r="AC6" s="108">
        <v>40</v>
      </c>
      <c r="AD6" s="109">
        <f>X6</f>
        <v>4240</v>
      </c>
      <c r="AE6" s="106">
        <v>0</v>
      </c>
      <c r="AF6" s="107" t="s">
        <v>48</v>
      </c>
      <c r="AG6" s="108">
        <v>40</v>
      </c>
      <c r="AH6" s="109">
        <f>X7</f>
        <v>4670</v>
      </c>
      <c r="AI6" s="106">
        <v>0</v>
      </c>
      <c r="AJ6" s="107" t="s">
        <v>48</v>
      </c>
      <c r="AK6" s="108">
        <v>40</v>
      </c>
      <c r="AL6" s="109">
        <f>X8</f>
        <v>6070</v>
      </c>
      <c r="AM6" s="106">
        <v>0</v>
      </c>
      <c r="AN6" s="107" t="s">
        <v>48</v>
      </c>
      <c r="AO6" s="108">
        <v>40</v>
      </c>
      <c r="AP6" s="110">
        <f>X9</f>
        <v>8350</v>
      </c>
    </row>
    <row r="7" spans="1:42" ht="33" customHeight="1">
      <c r="B7" s="111"/>
      <c r="C7" s="112" t="s">
        <v>91</v>
      </c>
      <c r="D7" s="186">
        <v>20</v>
      </c>
      <c r="E7" s="113">
        <f t="shared" ref="E7:M7" si="0">$D$7</f>
        <v>20</v>
      </c>
      <c r="F7" s="113">
        <f t="shared" si="0"/>
        <v>20</v>
      </c>
      <c r="G7" s="113">
        <f t="shared" si="0"/>
        <v>20</v>
      </c>
      <c r="H7" s="113">
        <f t="shared" si="0"/>
        <v>20</v>
      </c>
      <c r="I7" s="113">
        <f t="shared" si="0"/>
        <v>20</v>
      </c>
      <c r="J7" s="113">
        <f t="shared" si="0"/>
        <v>20</v>
      </c>
      <c r="K7" s="113">
        <f t="shared" si="0"/>
        <v>20</v>
      </c>
      <c r="L7" s="113">
        <f t="shared" si="0"/>
        <v>20</v>
      </c>
      <c r="M7" s="113">
        <f t="shared" si="0"/>
        <v>20</v>
      </c>
      <c r="N7" s="113">
        <f>$D$7</f>
        <v>20</v>
      </c>
      <c r="O7" s="113">
        <f>$D$7</f>
        <v>20</v>
      </c>
      <c r="P7" s="114">
        <f t="shared" ref="P7" si="1">SUM(D7:O7)/12</f>
        <v>20</v>
      </c>
      <c r="Q7" s="115">
        <f t="shared" ref="Q7:Q12" si="2">SUM(D7:O7)</f>
        <v>240</v>
      </c>
      <c r="R7" s="116"/>
      <c r="V7" s="434"/>
      <c r="W7" s="117" t="s">
        <v>10</v>
      </c>
      <c r="X7" s="118">
        <v>4670</v>
      </c>
      <c r="AA7" s="106">
        <v>41</v>
      </c>
      <c r="AB7" s="107" t="s">
        <v>48</v>
      </c>
      <c r="AC7" s="108">
        <v>50</v>
      </c>
      <c r="AD7" s="109">
        <f>X10</f>
        <v>2200</v>
      </c>
      <c r="AE7" s="106">
        <v>41</v>
      </c>
      <c r="AF7" s="107" t="s">
        <v>48</v>
      </c>
      <c r="AG7" s="108">
        <v>50</v>
      </c>
      <c r="AH7" s="109">
        <f>X11</f>
        <v>2630</v>
      </c>
      <c r="AI7" s="106">
        <v>41</v>
      </c>
      <c r="AJ7" s="107" t="s">
        <v>48</v>
      </c>
      <c r="AK7" s="108">
        <v>50</v>
      </c>
      <c r="AL7" s="109">
        <f>X12</f>
        <v>4020</v>
      </c>
      <c r="AM7" s="106">
        <v>41</v>
      </c>
      <c r="AN7" s="107" t="s">
        <v>48</v>
      </c>
      <c r="AO7" s="108">
        <v>50</v>
      </c>
      <c r="AP7" s="110">
        <f>X13</f>
        <v>6300</v>
      </c>
    </row>
    <row r="8" spans="1:42" ht="33" customHeight="1">
      <c r="B8" s="425" t="s">
        <v>92</v>
      </c>
      <c r="C8" s="119" t="s">
        <v>93</v>
      </c>
      <c r="D8" s="187">
        <v>2</v>
      </c>
      <c r="E8" s="187">
        <v>2</v>
      </c>
      <c r="F8" s="187">
        <v>2</v>
      </c>
      <c r="G8" s="187">
        <v>2</v>
      </c>
      <c r="H8" s="187">
        <v>2</v>
      </c>
      <c r="I8" s="187">
        <v>2</v>
      </c>
      <c r="J8" s="187">
        <v>2</v>
      </c>
      <c r="K8" s="187">
        <v>2</v>
      </c>
      <c r="L8" s="187">
        <v>2</v>
      </c>
      <c r="M8" s="187">
        <v>2</v>
      </c>
      <c r="N8" s="187">
        <v>2</v>
      </c>
      <c r="O8" s="187">
        <v>2</v>
      </c>
      <c r="P8" s="120">
        <f>ROUND(SUM(D8:O8)/12,0)</f>
        <v>2</v>
      </c>
      <c r="Q8" s="121">
        <f t="shared" si="2"/>
        <v>24</v>
      </c>
      <c r="R8" s="122"/>
      <c r="V8" s="434"/>
      <c r="W8" s="117" t="s">
        <v>94</v>
      </c>
      <c r="X8" s="118">
        <v>6070</v>
      </c>
      <c r="AA8" s="106">
        <v>51</v>
      </c>
      <c r="AB8" s="107" t="s">
        <v>48</v>
      </c>
      <c r="AC8" s="108">
        <f>AC7+10</f>
        <v>60</v>
      </c>
      <c r="AD8" s="109">
        <f>X14</f>
        <v>1910</v>
      </c>
      <c r="AE8" s="106">
        <v>51</v>
      </c>
      <c r="AF8" s="107" t="s">
        <v>48</v>
      </c>
      <c r="AG8" s="108">
        <f>AG7+10</f>
        <v>60</v>
      </c>
      <c r="AH8" s="109">
        <f>X15</f>
        <v>2340</v>
      </c>
      <c r="AI8" s="106">
        <v>51</v>
      </c>
      <c r="AJ8" s="107" t="s">
        <v>48</v>
      </c>
      <c r="AK8" s="108">
        <f>AK7+10</f>
        <v>60</v>
      </c>
      <c r="AL8" s="109">
        <f>X16</f>
        <v>3730</v>
      </c>
      <c r="AM8" s="106">
        <v>51</v>
      </c>
      <c r="AN8" s="107" t="s">
        <v>48</v>
      </c>
      <c r="AO8" s="108">
        <f>AO7+10</f>
        <v>60</v>
      </c>
      <c r="AP8" s="110">
        <f>X17</f>
        <v>6010</v>
      </c>
    </row>
    <row r="9" spans="1:42" ht="33" customHeight="1">
      <c r="B9" s="436"/>
      <c r="C9" s="123" t="s">
        <v>62</v>
      </c>
      <c r="D9" s="187">
        <v>2</v>
      </c>
      <c r="E9" s="187">
        <v>2</v>
      </c>
      <c r="F9" s="187">
        <v>2</v>
      </c>
      <c r="G9" s="187">
        <v>2</v>
      </c>
      <c r="H9" s="187">
        <v>2</v>
      </c>
      <c r="I9" s="187">
        <v>2</v>
      </c>
      <c r="J9" s="187">
        <v>2</v>
      </c>
      <c r="K9" s="187">
        <v>2</v>
      </c>
      <c r="L9" s="187">
        <v>2</v>
      </c>
      <c r="M9" s="187">
        <v>2</v>
      </c>
      <c r="N9" s="187">
        <v>2</v>
      </c>
      <c r="O9" s="187">
        <v>2</v>
      </c>
      <c r="P9" s="120">
        <f>ROUND(SUM(D9:O9)/12,0)</f>
        <v>2</v>
      </c>
      <c r="Q9" s="121">
        <f t="shared" si="2"/>
        <v>24</v>
      </c>
      <c r="R9" s="124"/>
      <c r="V9" s="435"/>
      <c r="W9" s="125" t="s">
        <v>95</v>
      </c>
      <c r="X9" s="126">
        <v>8350</v>
      </c>
      <c r="AA9" s="106">
        <f>AA8+10</f>
        <v>61</v>
      </c>
      <c r="AB9" s="107" t="s">
        <v>48</v>
      </c>
      <c r="AC9" s="108">
        <f t="shared" ref="AC9:AC14" si="3">AC8+10</f>
        <v>70</v>
      </c>
      <c r="AD9" s="109">
        <f>X18</f>
        <v>1700</v>
      </c>
      <c r="AE9" s="106">
        <f>AE8+10</f>
        <v>61</v>
      </c>
      <c r="AF9" s="107" t="s">
        <v>48</v>
      </c>
      <c r="AG9" s="108">
        <f t="shared" ref="AG9:AG14" si="4">AG8+10</f>
        <v>70</v>
      </c>
      <c r="AH9" s="109">
        <f>X19</f>
        <v>2130</v>
      </c>
      <c r="AI9" s="106">
        <f>AI8+10</f>
        <v>61</v>
      </c>
      <c r="AJ9" s="107" t="s">
        <v>48</v>
      </c>
      <c r="AK9" s="108">
        <f t="shared" ref="AK9:AK14" si="5">AK8+10</f>
        <v>70</v>
      </c>
      <c r="AL9" s="109">
        <f>X20</f>
        <v>3520</v>
      </c>
      <c r="AM9" s="106">
        <f>AM8+10</f>
        <v>61</v>
      </c>
      <c r="AN9" s="107" t="s">
        <v>48</v>
      </c>
      <c r="AO9" s="108">
        <f t="shared" ref="AO9:AO14" si="6">AO8+10</f>
        <v>70</v>
      </c>
      <c r="AP9" s="110">
        <f>X21</f>
        <v>5800</v>
      </c>
    </row>
    <row r="10" spans="1:42" ht="33" customHeight="1">
      <c r="B10" s="436"/>
      <c r="C10" s="127" t="s">
        <v>96</v>
      </c>
      <c r="D10" s="187">
        <v>3</v>
      </c>
      <c r="E10" s="187">
        <v>3</v>
      </c>
      <c r="F10" s="187">
        <v>3</v>
      </c>
      <c r="G10" s="187">
        <v>3</v>
      </c>
      <c r="H10" s="187">
        <v>3</v>
      </c>
      <c r="I10" s="187">
        <v>3</v>
      </c>
      <c r="J10" s="187">
        <v>3</v>
      </c>
      <c r="K10" s="187">
        <v>3</v>
      </c>
      <c r="L10" s="187">
        <v>3</v>
      </c>
      <c r="M10" s="187">
        <v>3</v>
      </c>
      <c r="N10" s="187">
        <v>3</v>
      </c>
      <c r="O10" s="187">
        <v>3</v>
      </c>
      <c r="P10" s="120">
        <f>ROUND(SUM(D10:O10)/12,0)</f>
        <v>3</v>
      </c>
      <c r="Q10" s="115">
        <f t="shared" si="2"/>
        <v>36</v>
      </c>
      <c r="R10" s="124"/>
      <c r="V10" s="433" t="s">
        <v>97</v>
      </c>
      <c r="W10" s="104" t="s">
        <v>90</v>
      </c>
      <c r="X10" s="105">
        <v>2200</v>
      </c>
      <c r="AA10" s="106">
        <f t="shared" ref="AA10:AA14" si="7">AA9+10</f>
        <v>71</v>
      </c>
      <c r="AB10" s="107" t="s">
        <v>48</v>
      </c>
      <c r="AC10" s="108">
        <f t="shared" si="3"/>
        <v>80</v>
      </c>
      <c r="AD10" s="109">
        <f>X22</f>
        <v>1540</v>
      </c>
      <c r="AE10" s="106">
        <f t="shared" ref="AE10:AE14" si="8">AE9+10</f>
        <v>71</v>
      </c>
      <c r="AF10" s="107" t="s">
        <v>48</v>
      </c>
      <c r="AG10" s="108">
        <f t="shared" si="4"/>
        <v>80</v>
      </c>
      <c r="AH10" s="109">
        <f>X23</f>
        <v>1970</v>
      </c>
      <c r="AI10" s="106">
        <f t="shared" ref="AI10:AI14" si="9">AI9+10</f>
        <v>71</v>
      </c>
      <c r="AJ10" s="107" t="s">
        <v>48</v>
      </c>
      <c r="AK10" s="108">
        <f t="shared" si="5"/>
        <v>80</v>
      </c>
      <c r="AL10" s="109">
        <f>X24</f>
        <v>3370</v>
      </c>
      <c r="AM10" s="106">
        <f t="shared" ref="AM10:AM14" si="10">AM9+10</f>
        <v>71</v>
      </c>
      <c r="AN10" s="107" t="s">
        <v>48</v>
      </c>
      <c r="AO10" s="108">
        <f t="shared" si="6"/>
        <v>80</v>
      </c>
      <c r="AP10" s="110">
        <f>X25</f>
        <v>5650</v>
      </c>
    </row>
    <row r="11" spans="1:42" ht="33" customHeight="1">
      <c r="B11" s="436"/>
      <c r="C11" s="127" t="s">
        <v>55</v>
      </c>
      <c r="D11" s="187">
        <v>4</v>
      </c>
      <c r="E11" s="187">
        <v>4</v>
      </c>
      <c r="F11" s="187">
        <v>4</v>
      </c>
      <c r="G11" s="187">
        <v>4</v>
      </c>
      <c r="H11" s="187">
        <v>4</v>
      </c>
      <c r="I11" s="187">
        <v>4</v>
      </c>
      <c r="J11" s="187">
        <v>4</v>
      </c>
      <c r="K11" s="187">
        <v>4</v>
      </c>
      <c r="L11" s="187">
        <v>4</v>
      </c>
      <c r="M11" s="187">
        <v>4</v>
      </c>
      <c r="N11" s="187">
        <v>4</v>
      </c>
      <c r="O11" s="187">
        <v>4</v>
      </c>
      <c r="P11" s="120">
        <f>ROUND(SUM(D11:O11)/12,0)</f>
        <v>4</v>
      </c>
      <c r="Q11" s="115">
        <f t="shared" si="2"/>
        <v>48</v>
      </c>
      <c r="R11" s="124"/>
      <c r="V11" s="434"/>
      <c r="W11" s="117" t="s">
        <v>10</v>
      </c>
      <c r="X11" s="118">
        <v>2630</v>
      </c>
      <c r="AA11" s="106">
        <f t="shared" si="7"/>
        <v>81</v>
      </c>
      <c r="AB11" s="107" t="s">
        <v>48</v>
      </c>
      <c r="AC11" s="108">
        <f t="shared" si="3"/>
        <v>90</v>
      </c>
      <c r="AD11" s="109">
        <f>X26</f>
        <v>1420</v>
      </c>
      <c r="AE11" s="106">
        <f t="shared" si="8"/>
        <v>81</v>
      </c>
      <c r="AF11" s="107" t="s">
        <v>48</v>
      </c>
      <c r="AG11" s="108">
        <f t="shared" si="4"/>
        <v>90</v>
      </c>
      <c r="AH11" s="109">
        <f>X27</f>
        <v>1850</v>
      </c>
      <c r="AI11" s="106">
        <f t="shared" si="9"/>
        <v>81</v>
      </c>
      <c r="AJ11" s="107" t="s">
        <v>48</v>
      </c>
      <c r="AK11" s="108">
        <f t="shared" si="5"/>
        <v>90</v>
      </c>
      <c r="AL11" s="109">
        <f>X28</f>
        <v>3250</v>
      </c>
      <c r="AM11" s="106">
        <f t="shared" si="10"/>
        <v>81</v>
      </c>
      <c r="AN11" s="107" t="s">
        <v>48</v>
      </c>
      <c r="AO11" s="108">
        <f t="shared" si="6"/>
        <v>90</v>
      </c>
      <c r="AP11" s="110">
        <f>X29</f>
        <v>5530</v>
      </c>
    </row>
    <row r="12" spans="1:42" ht="33" customHeight="1">
      <c r="B12" s="436"/>
      <c r="C12" s="128" t="s">
        <v>98</v>
      </c>
      <c r="D12" s="187">
        <v>1</v>
      </c>
      <c r="E12" s="187">
        <v>1</v>
      </c>
      <c r="F12" s="187">
        <v>1</v>
      </c>
      <c r="G12" s="187">
        <v>1</v>
      </c>
      <c r="H12" s="187">
        <v>1</v>
      </c>
      <c r="I12" s="187">
        <v>1</v>
      </c>
      <c r="J12" s="187">
        <v>1</v>
      </c>
      <c r="K12" s="187">
        <v>1</v>
      </c>
      <c r="L12" s="187">
        <v>1</v>
      </c>
      <c r="M12" s="187">
        <v>1</v>
      </c>
      <c r="N12" s="187">
        <v>1</v>
      </c>
      <c r="O12" s="187">
        <v>1</v>
      </c>
      <c r="P12" s="120">
        <f>ROUND(SUM(D12:O12)/12,0)</f>
        <v>1</v>
      </c>
      <c r="Q12" s="115">
        <f t="shared" si="2"/>
        <v>12</v>
      </c>
      <c r="R12" s="129"/>
      <c r="V12" s="434"/>
      <c r="W12" s="117" t="s">
        <v>94</v>
      </c>
      <c r="X12" s="118">
        <v>4020</v>
      </c>
      <c r="AA12" s="106">
        <f t="shared" si="7"/>
        <v>91</v>
      </c>
      <c r="AB12" s="107" t="s">
        <v>48</v>
      </c>
      <c r="AC12" s="108">
        <f t="shared" si="3"/>
        <v>100</v>
      </c>
      <c r="AD12" s="109">
        <f>X30</f>
        <v>1290</v>
      </c>
      <c r="AE12" s="106">
        <f t="shared" si="8"/>
        <v>91</v>
      </c>
      <c r="AF12" s="107" t="s">
        <v>48</v>
      </c>
      <c r="AG12" s="108">
        <f t="shared" si="4"/>
        <v>100</v>
      </c>
      <c r="AH12" s="109">
        <f>X31</f>
        <v>1720</v>
      </c>
      <c r="AI12" s="106">
        <f t="shared" si="9"/>
        <v>91</v>
      </c>
      <c r="AJ12" s="107" t="s">
        <v>48</v>
      </c>
      <c r="AK12" s="108">
        <f t="shared" si="5"/>
        <v>100</v>
      </c>
      <c r="AL12" s="109">
        <f>X32</f>
        <v>3110</v>
      </c>
      <c r="AM12" s="106">
        <f t="shared" si="10"/>
        <v>91</v>
      </c>
      <c r="AN12" s="107" t="s">
        <v>48</v>
      </c>
      <c r="AO12" s="108">
        <f t="shared" si="6"/>
        <v>100</v>
      </c>
      <c r="AP12" s="110">
        <f>X33</f>
        <v>5390</v>
      </c>
    </row>
    <row r="13" spans="1:42" ht="38.25" customHeight="1">
      <c r="B13" s="426"/>
      <c r="C13" s="188" t="s">
        <v>88</v>
      </c>
      <c r="D13" s="437"/>
      <c r="E13" s="438"/>
      <c r="F13" s="438"/>
      <c r="G13" s="438"/>
      <c r="H13" s="438"/>
      <c r="I13" s="438"/>
      <c r="J13" s="438"/>
      <c r="K13" s="438"/>
      <c r="L13" s="438"/>
      <c r="M13" s="438"/>
      <c r="N13" s="438"/>
      <c r="O13" s="439"/>
      <c r="P13" s="189">
        <f>SUM(P8:P12)</f>
        <v>12</v>
      </c>
      <c r="Q13" s="190">
        <f t="shared" ref="Q13" si="11">++SUM(Q8:Q12)</f>
        <v>144</v>
      </c>
      <c r="R13" s="191"/>
      <c r="V13" s="435"/>
      <c r="W13" s="125" t="s">
        <v>95</v>
      </c>
      <c r="X13" s="126">
        <v>6300</v>
      </c>
      <c r="AA13" s="106">
        <f t="shared" si="7"/>
        <v>101</v>
      </c>
      <c r="AB13" s="107" t="s">
        <v>48</v>
      </c>
      <c r="AC13" s="108">
        <f t="shared" si="3"/>
        <v>110</v>
      </c>
      <c r="AD13" s="109">
        <f>X42</f>
        <v>1210</v>
      </c>
      <c r="AE13" s="106">
        <f t="shared" si="8"/>
        <v>101</v>
      </c>
      <c r="AF13" s="107" t="s">
        <v>48</v>
      </c>
      <c r="AG13" s="108">
        <f t="shared" si="4"/>
        <v>110</v>
      </c>
      <c r="AH13" s="109">
        <f>X43</f>
        <v>1640</v>
      </c>
      <c r="AI13" s="106">
        <f t="shared" si="9"/>
        <v>101</v>
      </c>
      <c r="AJ13" s="107" t="s">
        <v>48</v>
      </c>
      <c r="AK13" s="108">
        <f t="shared" si="5"/>
        <v>110</v>
      </c>
      <c r="AL13" s="109">
        <f>X44</f>
        <v>3040</v>
      </c>
      <c r="AM13" s="106">
        <f t="shared" si="10"/>
        <v>101</v>
      </c>
      <c r="AN13" s="107" t="s">
        <v>48</v>
      </c>
      <c r="AO13" s="108">
        <f t="shared" si="6"/>
        <v>110</v>
      </c>
      <c r="AP13" s="110">
        <f>X45</f>
        <v>5320</v>
      </c>
    </row>
    <row r="14" spans="1:42" ht="33" customHeight="1">
      <c r="B14" s="425" t="s">
        <v>99</v>
      </c>
      <c r="C14" s="119" t="s">
        <v>93</v>
      </c>
      <c r="D14" s="441"/>
      <c r="E14" s="442"/>
      <c r="F14" s="442"/>
      <c r="G14" s="442"/>
      <c r="H14" s="442"/>
      <c r="I14" s="442"/>
      <c r="J14" s="442"/>
      <c r="K14" s="442"/>
      <c r="L14" s="442"/>
      <c r="M14" s="442"/>
      <c r="N14" s="442"/>
      <c r="O14" s="443"/>
      <c r="P14" s="130">
        <f>IFERROR((VLOOKUP(P7,$AA$6:$AD$14,4,1)), "0")</f>
        <v>4240</v>
      </c>
      <c r="Q14" s="131"/>
      <c r="R14" s="132"/>
      <c r="V14" s="433" t="s">
        <v>100</v>
      </c>
      <c r="W14" s="104" t="s">
        <v>90</v>
      </c>
      <c r="X14" s="105">
        <v>1910</v>
      </c>
      <c r="AA14" s="106">
        <f t="shared" si="7"/>
        <v>111</v>
      </c>
      <c r="AB14" s="107" t="s">
        <v>48</v>
      </c>
      <c r="AC14" s="108">
        <f t="shared" si="3"/>
        <v>120</v>
      </c>
      <c r="AD14" s="109">
        <f>X46</f>
        <v>1150</v>
      </c>
      <c r="AE14" s="106">
        <f t="shared" si="8"/>
        <v>111</v>
      </c>
      <c r="AF14" s="107" t="s">
        <v>48</v>
      </c>
      <c r="AG14" s="108">
        <f t="shared" si="4"/>
        <v>120</v>
      </c>
      <c r="AH14" s="109">
        <f>X47</f>
        <v>1580</v>
      </c>
      <c r="AI14" s="106">
        <f t="shared" si="9"/>
        <v>111</v>
      </c>
      <c r="AJ14" s="107" t="s">
        <v>48</v>
      </c>
      <c r="AK14" s="108">
        <f t="shared" si="5"/>
        <v>120</v>
      </c>
      <c r="AL14" s="109">
        <f>X48</f>
        <v>2970</v>
      </c>
      <c r="AM14" s="106">
        <f t="shared" si="10"/>
        <v>111</v>
      </c>
      <c r="AN14" s="107" t="s">
        <v>48</v>
      </c>
      <c r="AO14" s="108">
        <f t="shared" si="6"/>
        <v>120</v>
      </c>
      <c r="AP14" s="110">
        <f>X49</f>
        <v>5250</v>
      </c>
    </row>
    <row r="15" spans="1:42" ht="33" customHeight="1">
      <c r="B15" s="436"/>
      <c r="C15" s="123" t="s">
        <v>101</v>
      </c>
      <c r="D15" s="444"/>
      <c r="E15" s="445"/>
      <c r="F15" s="445"/>
      <c r="G15" s="445"/>
      <c r="H15" s="445"/>
      <c r="I15" s="445"/>
      <c r="J15" s="445"/>
      <c r="K15" s="445"/>
      <c r="L15" s="445"/>
      <c r="M15" s="445"/>
      <c r="N15" s="445"/>
      <c r="O15" s="446"/>
      <c r="P15" s="130">
        <f>IFERROR((VLOOKUP(P7,$AE$6:$AH$14,4,1)), "0")</f>
        <v>4670</v>
      </c>
      <c r="Q15" s="131"/>
      <c r="R15" s="133"/>
      <c r="V15" s="434"/>
      <c r="W15" s="117" t="s">
        <v>10</v>
      </c>
      <c r="X15" s="118">
        <v>2340</v>
      </c>
    </row>
    <row r="16" spans="1:42" ht="33" customHeight="1">
      <c r="B16" s="436"/>
      <c r="C16" s="123" t="s">
        <v>102</v>
      </c>
      <c r="D16" s="444"/>
      <c r="E16" s="445"/>
      <c r="F16" s="445"/>
      <c r="G16" s="445"/>
      <c r="H16" s="445"/>
      <c r="I16" s="445"/>
      <c r="J16" s="445"/>
      <c r="K16" s="445"/>
      <c r="L16" s="445"/>
      <c r="M16" s="445"/>
      <c r="N16" s="445"/>
      <c r="O16" s="446"/>
      <c r="P16" s="130">
        <f>IFERROR((VLOOKUP(P7,$AI$6:$AL$14,4,1)), "0")</f>
        <v>6070</v>
      </c>
      <c r="Q16" s="131"/>
      <c r="R16" s="133"/>
      <c r="V16" s="434"/>
      <c r="W16" s="117" t="s">
        <v>94</v>
      </c>
      <c r="X16" s="118">
        <v>3730</v>
      </c>
    </row>
    <row r="17" spans="2:42" ht="33" customHeight="1">
      <c r="B17" s="436"/>
      <c r="C17" s="127" t="s">
        <v>55</v>
      </c>
      <c r="D17" s="444"/>
      <c r="E17" s="445"/>
      <c r="F17" s="445"/>
      <c r="G17" s="445"/>
      <c r="H17" s="445"/>
      <c r="I17" s="445"/>
      <c r="J17" s="445"/>
      <c r="K17" s="445"/>
      <c r="L17" s="445"/>
      <c r="M17" s="445"/>
      <c r="N17" s="445"/>
      <c r="O17" s="446"/>
      <c r="P17" s="130">
        <f>IFERROR((VLOOKUP(P7,$AI$6:$AL$14,4,1)), "0")</f>
        <v>6070</v>
      </c>
      <c r="Q17" s="134"/>
      <c r="R17" s="133"/>
      <c r="V17" s="435"/>
      <c r="W17" s="125" t="s">
        <v>95</v>
      </c>
      <c r="X17" s="126">
        <v>6010</v>
      </c>
    </row>
    <row r="18" spans="2:42" ht="33" customHeight="1" thickBot="1">
      <c r="B18" s="440"/>
      <c r="C18" s="135" t="s">
        <v>103</v>
      </c>
      <c r="D18" s="447"/>
      <c r="E18" s="448"/>
      <c r="F18" s="448"/>
      <c r="G18" s="448"/>
      <c r="H18" s="448"/>
      <c r="I18" s="448"/>
      <c r="J18" s="448"/>
      <c r="K18" s="448"/>
      <c r="L18" s="448"/>
      <c r="M18" s="448"/>
      <c r="N18" s="448"/>
      <c r="O18" s="449"/>
      <c r="P18" s="136">
        <f>IFERROR((VLOOKUP(P7,$AM$6:$AP$14,4,1)), "0")</f>
        <v>8350</v>
      </c>
      <c r="Q18" s="134"/>
      <c r="R18" s="137"/>
      <c r="V18" s="433" t="s">
        <v>104</v>
      </c>
      <c r="W18" s="104" t="s">
        <v>90</v>
      </c>
      <c r="X18" s="105">
        <v>1700</v>
      </c>
    </row>
    <row r="19" spans="2:42" ht="33" customHeight="1" thickTop="1">
      <c r="B19" s="436" t="s">
        <v>105</v>
      </c>
      <c r="C19" s="138" t="s">
        <v>93</v>
      </c>
      <c r="D19" s="441"/>
      <c r="E19" s="442"/>
      <c r="F19" s="442"/>
      <c r="G19" s="442"/>
      <c r="H19" s="442"/>
      <c r="I19" s="442"/>
      <c r="J19" s="442"/>
      <c r="K19" s="442"/>
      <c r="L19" s="442"/>
      <c r="M19" s="442"/>
      <c r="N19" s="442"/>
      <c r="O19" s="443"/>
      <c r="P19" s="130">
        <f>P8*P14*2</f>
        <v>16960</v>
      </c>
      <c r="Q19" s="131"/>
      <c r="R19" s="139">
        <f>P19</f>
        <v>16960</v>
      </c>
      <c r="V19" s="434"/>
      <c r="W19" s="117" t="s">
        <v>10</v>
      </c>
      <c r="X19" s="118">
        <v>2130</v>
      </c>
    </row>
    <row r="20" spans="2:42" ht="33" customHeight="1">
      <c r="B20" s="436"/>
      <c r="C20" s="140" t="s">
        <v>101</v>
      </c>
      <c r="D20" s="444"/>
      <c r="E20" s="445"/>
      <c r="F20" s="445"/>
      <c r="G20" s="445"/>
      <c r="H20" s="445"/>
      <c r="I20" s="445"/>
      <c r="J20" s="445"/>
      <c r="K20" s="445"/>
      <c r="L20" s="445"/>
      <c r="M20" s="445"/>
      <c r="N20" s="445"/>
      <c r="O20" s="446"/>
      <c r="P20" s="130">
        <f t="shared" ref="P20:P22" si="12">P9*P15*2</f>
        <v>18680</v>
      </c>
      <c r="Q20" s="131"/>
      <c r="R20" s="141">
        <f>P20</f>
        <v>18680</v>
      </c>
      <c r="V20" s="434"/>
      <c r="W20" s="117" t="s">
        <v>94</v>
      </c>
      <c r="X20" s="118">
        <v>3520</v>
      </c>
    </row>
    <row r="21" spans="2:42" ht="33" customHeight="1">
      <c r="B21" s="436"/>
      <c r="C21" s="140" t="s">
        <v>102</v>
      </c>
      <c r="D21" s="444"/>
      <c r="E21" s="445"/>
      <c r="F21" s="445"/>
      <c r="G21" s="445"/>
      <c r="H21" s="445"/>
      <c r="I21" s="445"/>
      <c r="J21" s="445"/>
      <c r="K21" s="445"/>
      <c r="L21" s="445"/>
      <c r="M21" s="445"/>
      <c r="N21" s="445"/>
      <c r="O21" s="446"/>
      <c r="P21" s="130">
        <f t="shared" si="12"/>
        <v>36420</v>
      </c>
      <c r="Q21" s="131"/>
      <c r="R21" s="141">
        <f>P21</f>
        <v>36420</v>
      </c>
      <c r="V21" s="142"/>
      <c r="W21" s="125" t="s">
        <v>95</v>
      </c>
      <c r="X21" s="126">
        <v>5800</v>
      </c>
    </row>
    <row r="22" spans="2:42" ht="33" customHeight="1">
      <c r="B22" s="436"/>
      <c r="C22" s="143" t="s">
        <v>55</v>
      </c>
      <c r="D22" s="444"/>
      <c r="E22" s="445"/>
      <c r="F22" s="445"/>
      <c r="G22" s="445"/>
      <c r="H22" s="445"/>
      <c r="I22" s="445"/>
      <c r="J22" s="445"/>
      <c r="K22" s="445"/>
      <c r="L22" s="445"/>
      <c r="M22" s="445"/>
      <c r="N22" s="445"/>
      <c r="O22" s="446"/>
      <c r="P22" s="130">
        <f t="shared" si="12"/>
        <v>48560</v>
      </c>
      <c r="Q22" s="134"/>
      <c r="R22" s="141">
        <f>P22</f>
        <v>48560</v>
      </c>
      <c r="V22" s="433" t="s">
        <v>106</v>
      </c>
      <c r="W22" s="104" t="s">
        <v>90</v>
      </c>
      <c r="X22" s="105">
        <v>1540</v>
      </c>
    </row>
    <row r="23" spans="2:42" ht="33" customHeight="1" thickBot="1">
      <c r="B23" s="436"/>
      <c r="C23" s="144" t="s">
        <v>103</v>
      </c>
      <c r="D23" s="447"/>
      <c r="E23" s="448"/>
      <c r="F23" s="448"/>
      <c r="G23" s="448"/>
      <c r="H23" s="448"/>
      <c r="I23" s="448"/>
      <c r="J23" s="448"/>
      <c r="K23" s="448"/>
      <c r="L23" s="448"/>
      <c r="M23" s="448"/>
      <c r="N23" s="448"/>
      <c r="O23" s="449"/>
      <c r="P23" s="130">
        <f>P12*P18*2</f>
        <v>16700</v>
      </c>
      <c r="Q23" s="134"/>
      <c r="R23" s="145">
        <f>P23</f>
        <v>16700</v>
      </c>
      <c r="V23" s="434"/>
      <c r="W23" s="117" t="s">
        <v>10</v>
      </c>
      <c r="X23" s="118">
        <v>1970</v>
      </c>
    </row>
    <row r="24" spans="2:42" s="86" customFormat="1" ht="38.25" customHeight="1" thickBot="1">
      <c r="B24" s="450" t="s">
        <v>107</v>
      </c>
      <c r="C24" s="451"/>
      <c r="D24" s="452"/>
      <c r="E24" s="453"/>
      <c r="F24" s="453"/>
      <c r="G24" s="453"/>
      <c r="H24" s="453"/>
      <c r="I24" s="453"/>
      <c r="J24" s="453"/>
      <c r="K24" s="453"/>
      <c r="L24" s="453"/>
      <c r="M24" s="453"/>
      <c r="N24" s="453"/>
      <c r="O24" s="454"/>
      <c r="P24" s="192">
        <f>SUM(P19:P23)</f>
        <v>137320</v>
      </c>
      <c r="Q24" s="193"/>
      <c r="R24" s="194">
        <f>SUM(R19:R23)</f>
        <v>137320</v>
      </c>
      <c r="V24" s="434"/>
      <c r="W24" s="117" t="s">
        <v>94</v>
      </c>
      <c r="X24" s="118">
        <v>3370</v>
      </c>
      <c r="Y24" s="79"/>
      <c r="Z24" s="76"/>
      <c r="AA24" s="78"/>
      <c r="AB24" s="78"/>
      <c r="AC24" s="78"/>
      <c r="AD24" s="79"/>
      <c r="AE24" s="78"/>
      <c r="AF24" s="78"/>
      <c r="AG24" s="78"/>
      <c r="AH24" s="79"/>
      <c r="AI24" s="78"/>
      <c r="AJ24" s="78"/>
      <c r="AK24" s="78"/>
      <c r="AL24" s="79"/>
      <c r="AM24" s="78"/>
      <c r="AN24" s="78"/>
      <c r="AO24" s="78"/>
      <c r="AP24" s="79"/>
    </row>
    <row r="25" spans="2:42" ht="24.75" customHeight="1" thickTop="1">
      <c r="R25" s="147"/>
      <c r="V25" s="435"/>
      <c r="W25" s="125" t="s">
        <v>95</v>
      </c>
      <c r="X25" s="126">
        <v>5650</v>
      </c>
    </row>
    <row r="26" spans="2:42" ht="24.75" customHeight="1">
      <c r="V26" s="433" t="s">
        <v>108</v>
      </c>
      <c r="W26" s="104" t="s">
        <v>90</v>
      </c>
      <c r="X26" s="105">
        <v>1420</v>
      </c>
    </row>
    <row r="27" spans="2:42" ht="24.75" customHeight="1">
      <c r="V27" s="434"/>
      <c r="W27" s="117" t="s">
        <v>10</v>
      </c>
      <c r="X27" s="118">
        <v>1850</v>
      </c>
    </row>
    <row r="28" spans="2:42" ht="24.75" customHeight="1">
      <c r="V28" s="434"/>
      <c r="W28" s="117" t="s">
        <v>94</v>
      </c>
      <c r="X28" s="151">
        <v>3250</v>
      </c>
    </row>
    <row r="29" spans="2:42" ht="24.75" customHeight="1">
      <c r="V29" s="435"/>
      <c r="W29" s="125" t="s">
        <v>95</v>
      </c>
      <c r="X29" s="152">
        <v>5530</v>
      </c>
    </row>
    <row r="30" spans="2:42" ht="24.75" customHeight="1">
      <c r="V30" s="433" t="s">
        <v>109</v>
      </c>
      <c r="W30" s="104" t="s">
        <v>90</v>
      </c>
      <c r="X30" s="153">
        <v>1290</v>
      </c>
    </row>
    <row r="31" spans="2:42" ht="24.75" customHeight="1">
      <c r="V31" s="434"/>
      <c r="W31" s="117" t="s">
        <v>10</v>
      </c>
      <c r="X31" s="151">
        <v>1720</v>
      </c>
    </row>
    <row r="32" spans="2:42" ht="24.75" customHeight="1">
      <c r="V32" s="434"/>
      <c r="W32" s="117" t="s">
        <v>94</v>
      </c>
      <c r="X32" s="151">
        <v>3110</v>
      </c>
    </row>
    <row r="33" spans="22:24" ht="24.75" customHeight="1">
      <c r="V33" s="435"/>
      <c r="W33" s="125" t="s">
        <v>95</v>
      </c>
      <c r="X33" s="152">
        <v>5390</v>
      </c>
    </row>
    <row r="34" spans="22:24" ht="24.75" customHeight="1">
      <c r="V34" s="433" t="s">
        <v>110</v>
      </c>
      <c r="W34" s="104" t="s">
        <v>90</v>
      </c>
      <c r="X34" s="154">
        <v>1210</v>
      </c>
    </row>
    <row r="35" spans="22:24" ht="24.75" customHeight="1">
      <c r="V35" s="434"/>
      <c r="W35" s="117" t="s">
        <v>10</v>
      </c>
      <c r="X35" s="155">
        <v>1640</v>
      </c>
    </row>
    <row r="36" spans="22:24" ht="24.75" customHeight="1">
      <c r="V36" s="434"/>
      <c r="W36" s="117" t="s">
        <v>94</v>
      </c>
      <c r="X36" s="155">
        <v>3040</v>
      </c>
    </row>
    <row r="37" spans="22:24" ht="24.75" customHeight="1">
      <c r="V37" s="435"/>
      <c r="W37" s="125" t="s">
        <v>95</v>
      </c>
      <c r="X37" s="156">
        <v>5320</v>
      </c>
    </row>
    <row r="38" spans="22:24" ht="37.5" customHeight="1">
      <c r="V38" s="468" t="s">
        <v>109</v>
      </c>
      <c r="W38" s="157" t="s">
        <v>90</v>
      </c>
      <c r="X38" s="158">
        <v>1150</v>
      </c>
    </row>
    <row r="39" spans="22:24" ht="37.5" customHeight="1">
      <c r="V39" s="469"/>
      <c r="W39" s="159" t="s">
        <v>10</v>
      </c>
      <c r="X39" s="160">
        <v>1580</v>
      </c>
    </row>
    <row r="40" spans="22:24" ht="37.5" customHeight="1">
      <c r="V40" s="469"/>
      <c r="W40" s="159" t="s">
        <v>94</v>
      </c>
      <c r="X40" s="160">
        <v>2970</v>
      </c>
    </row>
    <row r="41" spans="22:24" ht="37.5" customHeight="1">
      <c r="V41" s="470"/>
      <c r="W41" s="161" t="s">
        <v>95</v>
      </c>
      <c r="X41" s="162">
        <v>5250</v>
      </c>
    </row>
    <row r="42" spans="22:24" ht="37.5" customHeight="1">
      <c r="V42" s="468" t="s">
        <v>110</v>
      </c>
      <c r="W42" s="157" t="s">
        <v>90</v>
      </c>
      <c r="X42" s="158">
        <v>1210</v>
      </c>
    </row>
    <row r="43" spans="22:24" ht="37.5" customHeight="1">
      <c r="V43" s="469"/>
      <c r="W43" s="159" t="s">
        <v>10</v>
      </c>
      <c r="X43" s="160">
        <v>1640</v>
      </c>
    </row>
    <row r="44" spans="22:24" ht="37.5" customHeight="1">
      <c r="V44" s="469"/>
      <c r="W44" s="159" t="s">
        <v>94</v>
      </c>
      <c r="X44" s="160">
        <v>3040</v>
      </c>
    </row>
    <row r="45" spans="22:24" ht="37.5" customHeight="1">
      <c r="V45" s="470"/>
      <c r="W45" s="161" t="s">
        <v>95</v>
      </c>
      <c r="X45" s="162">
        <v>5320</v>
      </c>
    </row>
    <row r="46" spans="22:24" ht="37.5" customHeight="1">
      <c r="V46" s="433" t="s">
        <v>111</v>
      </c>
      <c r="W46" s="104" t="s">
        <v>90</v>
      </c>
      <c r="X46" s="105">
        <v>1150</v>
      </c>
    </row>
    <row r="47" spans="22:24" ht="37.5" customHeight="1">
      <c r="V47" s="434"/>
      <c r="W47" s="117" t="s">
        <v>10</v>
      </c>
      <c r="X47" s="118">
        <v>1580</v>
      </c>
    </row>
    <row r="48" spans="22:24" ht="37.5" customHeight="1">
      <c r="V48" s="434"/>
      <c r="W48" s="117" t="s">
        <v>94</v>
      </c>
      <c r="X48" s="118">
        <v>2970</v>
      </c>
    </row>
    <row r="49" spans="22:24" ht="37.5" customHeight="1">
      <c r="V49" s="435"/>
      <c r="W49" s="125" t="s">
        <v>95</v>
      </c>
      <c r="X49" s="126">
        <v>5250</v>
      </c>
    </row>
  </sheetData>
  <mergeCells count="28">
    <mergeCell ref="V46:V49"/>
    <mergeCell ref="B14:B18"/>
    <mergeCell ref="D14:O18"/>
    <mergeCell ref="V14:V17"/>
    <mergeCell ref="V18:V20"/>
    <mergeCell ref="B19:B23"/>
    <mergeCell ref="D19:O23"/>
    <mergeCell ref="V22:V25"/>
    <mergeCell ref="B24:C24"/>
    <mergeCell ref="D24:O24"/>
    <mergeCell ref="V26:V29"/>
    <mergeCell ref="V30:V33"/>
    <mergeCell ref="V34:V37"/>
    <mergeCell ref="V38:V41"/>
    <mergeCell ref="V42:V45"/>
    <mergeCell ref="AE5:AG5"/>
    <mergeCell ref="AI5:AK5"/>
    <mergeCell ref="AM5:AO5"/>
    <mergeCell ref="V6:V9"/>
    <mergeCell ref="B8:B13"/>
    <mergeCell ref="V10:V13"/>
    <mergeCell ref="D13:O13"/>
    <mergeCell ref="AA5:AC5"/>
    <mergeCell ref="B2:R2"/>
    <mergeCell ref="P3:R3"/>
    <mergeCell ref="C5:C6"/>
    <mergeCell ref="D5:Q5"/>
    <mergeCell ref="R5:R6"/>
  </mergeCells>
  <phoneticPr fontId="2"/>
  <dataValidations count="1">
    <dataValidation type="list" allowBlank="1" showInputMessage="1" showErrorMessage="1" sqref="WVM983020:WVP983039 JA65516:JD65535 SW65516:SZ65535 ACS65516:ACV65535 AMO65516:AMR65535 AWK65516:AWN65535 BGG65516:BGJ65535 BQC65516:BQF65535 BZY65516:CAB65535 CJU65516:CJX65535 CTQ65516:CTT65535 DDM65516:DDP65535 DNI65516:DNL65535 DXE65516:DXH65535 EHA65516:EHD65535 EQW65516:EQZ65535 FAS65516:FAV65535 FKO65516:FKR65535 FUK65516:FUN65535 GEG65516:GEJ65535 GOC65516:GOF65535 GXY65516:GYB65535 HHU65516:HHX65535 HRQ65516:HRT65535 IBM65516:IBP65535 ILI65516:ILL65535 IVE65516:IVH65535 JFA65516:JFD65535 JOW65516:JOZ65535 JYS65516:JYV65535 KIO65516:KIR65535 KSK65516:KSN65535 LCG65516:LCJ65535 LMC65516:LMF65535 LVY65516:LWB65535 MFU65516:MFX65535 MPQ65516:MPT65535 MZM65516:MZP65535 NJI65516:NJL65535 NTE65516:NTH65535 ODA65516:ODD65535 OMW65516:OMZ65535 OWS65516:OWV65535 PGO65516:PGR65535 PQK65516:PQN65535 QAG65516:QAJ65535 QKC65516:QKF65535 QTY65516:QUB65535 RDU65516:RDX65535 RNQ65516:RNT65535 RXM65516:RXP65535 SHI65516:SHL65535 SRE65516:SRH65535 TBA65516:TBD65535 TKW65516:TKZ65535 TUS65516:TUV65535 UEO65516:UER65535 UOK65516:UON65535 UYG65516:UYJ65535 VIC65516:VIF65535 VRY65516:VSB65535 WBU65516:WBX65535 WLQ65516:WLT65535 WVM65516:WVP65535 JA131052:JD131071 SW131052:SZ131071 ACS131052:ACV131071 AMO131052:AMR131071 AWK131052:AWN131071 BGG131052:BGJ131071 BQC131052:BQF131071 BZY131052:CAB131071 CJU131052:CJX131071 CTQ131052:CTT131071 DDM131052:DDP131071 DNI131052:DNL131071 DXE131052:DXH131071 EHA131052:EHD131071 EQW131052:EQZ131071 FAS131052:FAV131071 FKO131052:FKR131071 FUK131052:FUN131071 GEG131052:GEJ131071 GOC131052:GOF131071 GXY131052:GYB131071 HHU131052:HHX131071 HRQ131052:HRT131071 IBM131052:IBP131071 ILI131052:ILL131071 IVE131052:IVH131071 JFA131052:JFD131071 JOW131052:JOZ131071 JYS131052:JYV131071 KIO131052:KIR131071 KSK131052:KSN131071 LCG131052:LCJ131071 LMC131052:LMF131071 LVY131052:LWB131071 MFU131052:MFX131071 MPQ131052:MPT131071 MZM131052:MZP131071 NJI131052:NJL131071 NTE131052:NTH131071 ODA131052:ODD131071 OMW131052:OMZ131071 OWS131052:OWV131071 PGO131052:PGR131071 PQK131052:PQN131071 QAG131052:QAJ131071 QKC131052:QKF131071 QTY131052:QUB131071 RDU131052:RDX131071 RNQ131052:RNT131071 RXM131052:RXP131071 SHI131052:SHL131071 SRE131052:SRH131071 TBA131052:TBD131071 TKW131052:TKZ131071 TUS131052:TUV131071 UEO131052:UER131071 UOK131052:UON131071 UYG131052:UYJ131071 VIC131052:VIF131071 VRY131052:VSB131071 WBU131052:WBX131071 WLQ131052:WLT131071 WVM131052:WVP131071 JA196588:JD196607 SW196588:SZ196607 ACS196588:ACV196607 AMO196588:AMR196607 AWK196588:AWN196607 BGG196588:BGJ196607 BQC196588:BQF196607 BZY196588:CAB196607 CJU196588:CJX196607 CTQ196588:CTT196607 DDM196588:DDP196607 DNI196588:DNL196607 DXE196588:DXH196607 EHA196588:EHD196607 EQW196588:EQZ196607 FAS196588:FAV196607 FKO196588:FKR196607 FUK196588:FUN196607 GEG196588:GEJ196607 GOC196588:GOF196607 GXY196588:GYB196607 HHU196588:HHX196607 HRQ196588:HRT196607 IBM196588:IBP196607 ILI196588:ILL196607 IVE196588:IVH196607 JFA196588:JFD196607 JOW196588:JOZ196607 JYS196588:JYV196607 KIO196588:KIR196607 KSK196588:KSN196607 LCG196588:LCJ196607 LMC196588:LMF196607 LVY196588:LWB196607 MFU196588:MFX196607 MPQ196588:MPT196607 MZM196588:MZP196607 NJI196588:NJL196607 NTE196588:NTH196607 ODA196588:ODD196607 OMW196588:OMZ196607 OWS196588:OWV196607 PGO196588:PGR196607 PQK196588:PQN196607 QAG196588:QAJ196607 QKC196588:QKF196607 QTY196588:QUB196607 RDU196588:RDX196607 RNQ196588:RNT196607 RXM196588:RXP196607 SHI196588:SHL196607 SRE196588:SRH196607 TBA196588:TBD196607 TKW196588:TKZ196607 TUS196588:TUV196607 UEO196588:UER196607 UOK196588:UON196607 UYG196588:UYJ196607 VIC196588:VIF196607 VRY196588:VSB196607 WBU196588:WBX196607 WLQ196588:WLT196607 WVM196588:WVP196607 JA262124:JD262143 SW262124:SZ262143 ACS262124:ACV262143 AMO262124:AMR262143 AWK262124:AWN262143 BGG262124:BGJ262143 BQC262124:BQF262143 BZY262124:CAB262143 CJU262124:CJX262143 CTQ262124:CTT262143 DDM262124:DDP262143 DNI262124:DNL262143 DXE262124:DXH262143 EHA262124:EHD262143 EQW262124:EQZ262143 FAS262124:FAV262143 FKO262124:FKR262143 FUK262124:FUN262143 GEG262124:GEJ262143 GOC262124:GOF262143 GXY262124:GYB262143 HHU262124:HHX262143 HRQ262124:HRT262143 IBM262124:IBP262143 ILI262124:ILL262143 IVE262124:IVH262143 JFA262124:JFD262143 JOW262124:JOZ262143 JYS262124:JYV262143 KIO262124:KIR262143 KSK262124:KSN262143 LCG262124:LCJ262143 LMC262124:LMF262143 LVY262124:LWB262143 MFU262124:MFX262143 MPQ262124:MPT262143 MZM262124:MZP262143 NJI262124:NJL262143 NTE262124:NTH262143 ODA262124:ODD262143 OMW262124:OMZ262143 OWS262124:OWV262143 PGO262124:PGR262143 PQK262124:PQN262143 QAG262124:QAJ262143 QKC262124:QKF262143 QTY262124:QUB262143 RDU262124:RDX262143 RNQ262124:RNT262143 RXM262124:RXP262143 SHI262124:SHL262143 SRE262124:SRH262143 TBA262124:TBD262143 TKW262124:TKZ262143 TUS262124:TUV262143 UEO262124:UER262143 UOK262124:UON262143 UYG262124:UYJ262143 VIC262124:VIF262143 VRY262124:VSB262143 WBU262124:WBX262143 WLQ262124:WLT262143 WVM262124:WVP262143 JA327660:JD327679 SW327660:SZ327679 ACS327660:ACV327679 AMO327660:AMR327679 AWK327660:AWN327679 BGG327660:BGJ327679 BQC327660:BQF327679 BZY327660:CAB327679 CJU327660:CJX327679 CTQ327660:CTT327679 DDM327660:DDP327679 DNI327660:DNL327679 DXE327660:DXH327679 EHA327660:EHD327679 EQW327660:EQZ327679 FAS327660:FAV327679 FKO327660:FKR327679 FUK327660:FUN327679 GEG327660:GEJ327679 GOC327660:GOF327679 GXY327660:GYB327679 HHU327660:HHX327679 HRQ327660:HRT327679 IBM327660:IBP327679 ILI327660:ILL327679 IVE327660:IVH327679 JFA327660:JFD327679 JOW327660:JOZ327679 JYS327660:JYV327679 KIO327660:KIR327679 KSK327660:KSN327679 LCG327660:LCJ327679 LMC327660:LMF327679 LVY327660:LWB327679 MFU327660:MFX327679 MPQ327660:MPT327679 MZM327660:MZP327679 NJI327660:NJL327679 NTE327660:NTH327679 ODA327660:ODD327679 OMW327660:OMZ327679 OWS327660:OWV327679 PGO327660:PGR327679 PQK327660:PQN327679 QAG327660:QAJ327679 QKC327660:QKF327679 QTY327660:QUB327679 RDU327660:RDX327679 RNQ327660:RNT327679 RXM327660:RXP327679 SHI327660:SHL327679 SRE327660:SRH327679 TBA327660:TBD327679 TKW327660:TKZ327679 TUS327660:TUV327679 UEO327660:UER327679 UOK327660:UON327679 UYG327660:UYJ327679 VIC327660:VIF327679 VRY327660:VSB327679 WBU327660:WBX327679 WLQ327660:WLT327679 WVM327660:WVP327679 JA393196:JD393215 SW393196:SZ393215 ACS393196:ACV393215 AMO393196:AMR393215 AWK393196:AWN393215 BGG393196:BGJ393215 BQC393196:BQF393215 BZY393196:CAB393215 CJU393196:CJX393215 CTQ393196:CTT393215 DDM393196:DDP393215 DNI393196:DNL393215 DXE393196:DXH393215 EHA393196:EHD393215 EQW393196:EQZ393215 FAS393196:FAV393215 FKO393196:FKR393215 FUK393196:FUN393215 GEG393196:GEJ393215 GOC393196:GOF393215 GXY393196:GYB393215 HHU393196:HHX393215 HRQ393196:HRT393215 IBM393196:IBP393215 ILI393196:ILL393215 IVE393196:IVH393215 JFA393196:JFD393215 JOW393196:JOZ393215 JYS393196:JYV393215 KIO393196:KIR393215 KSK393196:KSN393215 LCG393196:LCJ393215 LMC393196:LMF393215 LVY393196:LWB393215 MFU393196:MFX393215 MPQ393196:MPT393215 MZM393196:MZP393215 NJI393196:NJL393215 NTE393196:NTH393215 ODA393196:ODD393215 OMW393196:OMZ393215 OWS393196:OWV393215 PGO393196:PGR393215 PQK393196:PQN393215 QAG393196:QAJ393215 QKC393196:QKF393215 QTY393196:QUB393215 RDU393196:RDX393215 RNQ393196:RNT393215 RXM393196:RXP393215 SHI393196:SHL393215 SRE393196:SRH393215 TBA393196:TBD393215 TKW393196:TKZ393215 TUS393196:TUV393215 UEO393196:UER393215 UOK393196:UON393215 UYG393196:UYJ393215 VIC393196:VIF393215 VRY393196:VSB393215 WBU393196:WBX393215 WLQ393196:WLT393215 WVM393196:WVP393215 JA458732:JD458751 SW458732:SZ458751 ACS458732:ACV458751 AMO458732:AMR458751 AWK458732:AWN458751 BGG458732:BGJ458751 BQC458732:BQF458751 BZY458732:CAB458751 CJU458732:CJX458751 CTQ458732:CTT458751 DDM458732:DDP458751 DNI458732:DNL458751 DXE458732:DXH458751 EHA458732:EHD458751 EQW458732:EQZ458751 FAS458732:FAV458751 FKO458732:FKR458751 FUK458732:FUN458751 GEG458732:GEJ458751 GOC458732:GOF458751 GXY458732:GYB458751 HHU458732:HHX458751 HRQ458732:HRT458751 IBM458732:IBP458751 ILI458732:ILL458751 IVE458732:IVH458751 JFA458732:JFD458751 JOW458732:JOZ458751 JYS458732:JYV458751 KIO458732:KIR458751 KSK458732:KSN458751 LCG458732:LCJ458751 LMC458732:LMF458751 LVY458732:LWB458751 MFU458732:MFX458751 MPQ458732:MPT458751 MZM458732:MZP458751 NJI458732:NJL458751 NTE458732:NTH458751 ODA458732:ODD458751 OMW458732:OMZ458751 OWS458732:OWV458751 PGO458732:PGR458751 PQK458732:PQN458751 QAG458732:QAJ458751 QKC458732:QKF458751 QTY458732:QUB458751 RDU458732:RDX458751 RNQ458732:RNT458751 RXM458732:RXP458751 SHI458732:SHL458751 SRE458732:SRH458751 TBA458732:TBD458751 TKW458732:TKZ458751 TUS458732:TUV458751 UEO458732:UER458751 UOK458732:UON458751 UYG458732:UYJ458751 VIC458732:VIF458751 VRY458732:VSB458751 WBU458732:WBX458751 WLQ458732:WLT458751 WVM458732:WVP458751 JA524268:JD524287 SW524268:SZ524287 ACS524268:ACV524287 AMO524268:AMR524287 AWK524268:AWN524287 BGG524268:BGJ524287 BQC524268:BQF524287 BZY524268:CAB524287 CJU524268:CJX524287 CTQ524268:CTT524287 DDM524268:DDP524287 DNI524268:DNL524287 DXE524268:DXH524287 EHA524268:EHD524287 EQW524268:EQZ524287 FAS524268:FAV524287 FKO524268:FKR524287 FUK524268:FUN524287 GEG524268:GEJ524287 GOC524268:GOF524287 GXY524268:GYB524287 HHU524268:HHX524287 HRQ524268:HRT524287 IBM524268:IBP524287 ILI524268:ILL524287 IVE524268:IVH524287 JFA524268:JFD524287 JOW524268:JOZ524287 JYS524268:JYV524287 KIO524268:KIR524287 KSK524268:KSN524287 LCG524268:LCJ524287 LMC524268:LMF524287 LVY524268:LWB524287 MFU524268:MFX524287 MPQ524268:MPT524287 MZM524268:MZP524287 NJI524268:NJL524287 NTE524268:NTH524287 ODA524268:ODD524287 OMW524268:OMZ524287 OWS524268:OWV524287 PGO524268:PGR524287 PQK524268:PQN524287 QAG524268:QAJ524287 QKC524268:QKF524287 QTY524268:QUB524287 RDU524268:RDX524287 RNQ524268:RNT524287 RXM524268:RXP524287 SHI524268:SHL524287 SRE524268:SRH524287 TBA524268:TBD524287 TKW524268:TKZ524287 TUS524268:TUV524287 UEO524268:UER524287 UOK524268:UON524287 UYG524268:UYJ524287 VIC524268:VIF524287 VRY524268:VSB524287 WBU524268:WBX524287 WLQ524268:WLT524287 WVM524268:WVP524287 JA589804:JD589823 SW589804:SZ589823 ACS589804:ACV589823 AMO589804:AMR589823 AWK589804:AWN589823 BGG589804:BGJ589823 BQC589804:BQF589823 BZY589804:CAB589823 CJU589804:CJX589823 CTQ589804:CTT589823 DDM589804:DDP589823 DNI589804:DNL589823 DXE589804:DXH589823 EHA589804:EHD589823 EQW589804:EQZ589823 FAS589804:FAV589823 FKO589804:FKR589823 FUK589804:FUN589823 GEG589804:GEJ589823 GOC589804:GOF589823 GXY589804:GYB589823 HHU589804:HHX589823 HRQ589804:HRT589823 IBM589804:IBP589823 ILI589804:ILL589823 IVE589804:IVH589823 JFA589804:JFD589823 JOW589804:JOZ589823 JYS589804:JYV589823 KIO589804:KIR589823 KSK589804:KSN589823 LCG589804:LCJ589823 LMC589804:LMF589823 LVY589804:LWB589823 MFU589804:MFX589823 MPQ589804:MPT589823 MZM589804:MZP589823 NJI589804:NJL589823 NTE589804:NTH589823 ODA589804:ODD589823 OMW589804:OMZ589823 OWS589804:OWV589823 PGO589804:PGR589823 PQK589804:PQN589823 QAG589804:QAJ589823 QKC589804:QKF589823 QTY589804:QUB589823 RDU589804:RDX589823 RNQ589804:RNT589823 RXM589804:RXP589823 SHI589804:SHL589823 SRE589804:SRH589823 TBA589804:TBD589823 TKW589804:TKZ589823 TUS589804:TUV589823 UEO589804:UER589823 UOK589804:UON589823 UYG589804:UYJ589823 VIC589804:VIF589823 VRY589804:VSB589823 WBU589804:WBX589823 WLQ589804:WLT589823 WVM589804:WVP589823 JA655340:JD655359 SW655340:SZ655359 ACS655340:ACV655359 AMO655340:AMR655359 AWK655340:AWN655359 BGG655340:BGJ655359 BQC655340:BQF655359 BZY655340:CAB655359 CJU655340:CJX655359 CTQ655340:CTT655359 DDM655340:DDP655359 DNI655340:DNL655359 DXE655340:DXH655359 EHA655340:EHD655359 EQW655340:EQZ655359 FAS655340:FAV655359 FKO655340:FKR655359 FUK655340:FUN655359 GEG655340:GEJ655359 GOC655340:GOF655359 GXY655340:GYB655359 HHU655340:HHX655359 HRQ655340:HRT655359 IBM655340:IBP655359 ILI655340:ILL655359 IVE655340:IVH655359 JFA655340:JFD655359 JOW655340:JOZ655359 JYS655340:JYV655359 KIO655340:KIR655359 KSK655340:KSN655359 LCG655340:LCJ655359 LMC655340:LMF655359 LVY655340:LWB655359 MFU655340:MFX655359 MPQ655340:MPT655359 MZM655340:MZP655359 NJI655340:NJL655359 NTE655340:NTH655359 ODA655340:ODD655359 OMW655340:OMZ655359 OWS655340:OWV655359 PGO655340:PGR655359 PQK655340:PQN655359 QAG655340:QAJ655359 QKC655340:QKF655359 QTY655340:QUB655359 RDU655340:RDX655359 RNQ655340:RNT655359 RXM655340:RXP655359 SHI655340:SHL655359 SRE655340:SRH655359 TBA655340:TBD655359 TKW655340:TKZ655359 TUS655340:TUV655359 UEO655340:UER655359 UOK655340:UON655359 UYG655340:UYJ655359 VIC655340:VIF655359 VRY655340:VSB655359 WBU655340:WBX655359 WLQ655340:WLT655359 WVM655340:WVP655359 JA720876:JD720895 SW720876:SZ720895 ACS720876:ACV720895 AMO720876:AMR720895 AWK720876:AWN720895 BGG720876:BGJ720895 BQC720876:BQF720895 BZY720876:CAB720895 CJU720876:CJX720895 CTQ720876:CTT720895 DDM720876:DDP720895 DNI720876:DNL720895 DXE720876:DXH720895 EHA720876:EHD720895 EQW720876:EQZ720895 FAS720876:FAV720895 FKO720876:FKR720895 FUK720876:FUN720895 GEG720876:GEJ720895 GOC720876:GOF720895 GXY720876:GYB720895 HHU720876:HHX720895 HRQ720876:HRT720895 IBM720876:IBP720895 ILI720876:ILL720895 IVE720876:IVH720895 JFA720876:JFD720895 JOW720876:JOZ720895 JYS720876:JYV720895 KIO720876:KIR720895 KSK720876:KSN720895 LCG720876:LCJ720895 LMC720876:LMF720895 LVY720876:LWB720895 MFU720876:MFX720895 MPQ720876:MPT720895 MZM720876:MZP720895 NJI720876:NJL720895 NTE720876:NTH720895 ODA720876:ODD720895 OMW720876:OMZ720895 OWS720876:OWV720895 PGO720876:PGR720895 PQK720876:PQN720895 QAG720876:QAJ720895 QKC720876:QKF720895 QTY720876:QUB720895 RDU720876:RDX720895 RNQ720876:RNT720895 RXM720876:RXP720895 SHI720876:SHL720895 SRE720876:SRH720895 TBA720876:TBD720895 TKW720876:TKZ720895 TUS720876:TUV720895 UEO720876:UER720895 UOK720876:UON720895 UYG720876:UYJ720895 VIC720876:VIF720895 VRY720876:VSB720895 WBU720876:WBX720895 WLQ720876:WLT720895 WVM720876:WVP720895 JA786412:JD786431 SW786412:SZ786431 ACS786412:ACV786431 AMO786412:AMR786431 AWK786412:AWN786431 BGG786412:BGJ786431 BQC786412:BQF786431 BZY786412:CAB786431 CJU786412:CJX786431 CTQ786412:CTT786431 DDM786412:DDP786431 DNI786412:DNL786431 DXE786412:DXH786431 EHA786412:EHD786431 EQW786412:EQZ786431 FAS786412:FAV786431 FKO786412:FKR786431 FUK786412:FUN786431 GEG786412:GEJ786431 GOC786412:GOF786431 GXY786412:GYB786431 HHU786412:HHX786431 HRQ786412:HRT786431 IBM786412:IBP786431 ILI786412:ILL786431 IVE786412:IVH786431 JFA786412:JFD786431 JOW786412:JOZ786431 JYS786412:JYV786431 KIO786412:KIR786431 KSK786412:KSN786431 LCG786412:LCJ786431 LMC786412:LMF786431 LVY786412:LWB786431 MFU786412:MFX786431 MPQ786412:MPT786431 MZM786412:MZP786431 NJI786412:NJL786431 NTE786412:NTH786431 ODA786412:ODD786431 OMW786412:OMZ786431 OWS786412:OWV786431 PGO786412:PGR786431 PQK786412:PQN786431 QAG786412:QAJ786431 QKC786412:QKF786431 QTY786412:QUB786431 RDU786412:RDX786431 RNQ786412:RNT786431 RXM786412:RXP786431 SHI786412:SHL786431 SRE786412:SRH786431 TBA786412:TBD786431 TKW786412:TKZ786431 TUS786412:TUV786431 UEO786412:UER786431 UOK786412:UON786431 UYG786412:UYJ786431 VIC786412:VIF786431 VRY786412:VSB786431 WBU786412:WBX786431 WLQ786412:WLT786431 WVM786412:WVP786431 JA851948:JD851967 SW851948:SZ851967 ACS851948:ACV851967 AMO851948:AMR851967 AWK851948:AWN851967 BGG851948:BGJ851967 BQC851948:BQF851967 BZY851948:CAB851967 CJU851948:CJX851967 CTQ851948:CTT851967 DDM851948:DDP851967 DNI851948:DNL851967 DXE851948:DXH851967 EHA851948:EHD851967 EQW851948:EQZ851967 FAS851948:FAV851967 FKO851948:FKR851967 FUK851948:FUN851967 GEG851948:GEJ851967 GOC851948:GOF851967 GXY851948:GYB851967 HHU851948:HHX851967 HRQ851948:HRT851967 IBM851948:IBP851967 ILI851948:ILL851967 IVE851948:IVH851967 JFA851948:JFD851967 JOW851948:JOZ851967 JYS851948:JYV851967 KIO851948:KIR851967 KSK851948:KSN851967 LCG851948:LCJ851967 LMC851948:LMF851967 LVY851948:LWB851967 MFU851948:MFX851967 MPQ851948:MPT851967 MZM851948:MZP851967 NJI851948:NJL851967 NTE851948:NTH851967 ODA851948:ODD851967 OMW851948:OMZ851967 OWS851948:OWV851967 PGO851948:PGR851967 PQK851948:PQN851967 QAG851948:QAJ851967 QKC851948:QKF851967 QTY851948:QUB851967 RDU851948:RDX851967 RNQ851948:RNT851967 RXM851948:RXP851967 SHI851948:SHL851967 SRE851948:SRH851967 TBA851948:TBD851967 TKW851948:TKZ851967 TUS851948:TUV851967 UEO851948:UER851967 UOK851948:UON851967 UYG851948:UYJ851967 VIC851948:VIF851967 VRY851948:VSB851967 WBU851948:WBX851967 WLQ851948:WLT851967 WVM851948:WVP851967 JA917484:JD917503 SW917484:SZ917503 ACS917484:ACV917503 AMO917484:AMR917503 AWK917484:AWN917503 BGG917484:BGJ917503 BQC917484:BQF917503 BZY917484:CAB917503 CJU917484:CJX917503 CTQ917484:CTT917503 DDM917484:DDP917503 DNI917484:DNL917503 DXE917484:DXH917503 EHA917484:EHD917503 EQW917484:EQZ917503 FAS917484:FAV917503 FKO917484:FKR917503 FUK917484:FUN917503 GEG917484:GEJ917503 GOC917484:GOF917503 GXY917484:GYB917503 HHU917484:HHX917503 HRQ917484:HRT917503 IBM917484:IBP917503 ILI917484:ILL917503 IVE917484:IVH917503 JFA917484:JFD917503 JOW917484:JOZ917503 JYS917484:JYV917503 KIO917484:KIR917503 KSK917484:KSN917503 LCG917484:LCJ917503 LMC917484:LMF917503 LVY917484:LWB917503 MFU917484:MFX917503 MPQ917484:MPT917503 MZM917484:MZP917503 NJI917484:NJL917503 NTE917484:NTH917503 ODA917484:ODD917503 OMW917484:OMZ917503 OWS917484:OWV917503 PGO917484:PGR917503 PQK917484:PQN917503 QAG917484:QAJ917503 QKC917484:QKF917503 QTY917484:QUB917503 RDU917484:RDX917503 RNQ917484:RNT917503 RXM917484:RXP917503 SHI917484:SHL917503 SRE917484:SRH917503 TBA917484:TBD917503 TKW917484:TKZ917503 TUS917484:TUV917503 UEO917484:UER917503 UOK917484:UON917503 UYG917484:UYJ917503 VIC917484:VIF917503 VRY917484:VSB917503 WBU917484:WBX917503 WLQ917484:WLT917503 WVM917484:WVP917503 JA983020:JD983039 SW983020:SZ983039 ACS983020:ACV983039 AMO983020:AMR983039 AWK983020:AWN983039 BGG983020:BGJ983039 BQC983020:BQF983039 BZY983020:CAB983039 CJU983020:CJX983039 CTQ983020:CTT983039 DDM983020:DDP983039 DNI983020:DNL983039 DXE983020:DXH983039 EHA983020:EHD983039 EQW983020:EQZ983039 FAS983020:FAV983039 FKO983020:FKR983039 FUK983020:FUN983039 GEG983020:GEJ983039 GOC983020:GOF983039 GXY983020:GYB983039 HHU983020:HHX983039 HRQ983020:HRT983039 IBM983020:IBP983039 ILI983020:ILL983039 IVE983020:IVH983039 JFA983020:JFD983039 JOW983020:JOZ983039 JYS983020:JYV983039 KIO983020:KIR983039 KSK983020:KSN983039 LCG983020:LCJ983039 LMC983020:LMF983039 LVY983020:LWB983039 MFU983020:MFX983039 MPQ983020:MPT983039 MZM983020:MZP983039 NJI983020:NJL983039 NTE983020:NTH983039 ODA983020:ODD983039 OMW983020:OMZ983039 OWS983020:OWV983039 PGO983020:PGR983039 PQK983020:PQN983039 QAG983020:QAJ983039 QKC983020:QKF983039 QTY983020:QUB983039 RDU983020:RDX983039 RNQ983020:RNT983039 RXM983020:RXP983039 SHI983020:SHL983039 SRE983020:SRH983039 TBA983020:TBD983039 TKW983020:TKZ983039 TUS983020:TUV983039 UEO983020:UER983039 UOK983020:UON983039 UYG983020:UYJ983039 VIC983020:VIF983039 VRY983020:VSB983039 WBU983020:WBX983039 WLQ983020:WLT983039 ACP8:ACS13 AML8:AMO13 AWH8:AWK13 BGD8:BGG13 BPZ8:BQC13 BZV8:BZY13 CJR8:CJU13 CTN8:CTQ13 DDJ8:DDM13 DNF8:DNI13 DXB8:DXE13 EGX8:EHA13 EQT8:EQW13 FAP8:FAS13 FKL8:FKO13 FUH8:FUK13 GED8:GEG13 GNZ8:GOC13 GXV8:GXY13 HHR8:HHU13 HRN8:HRQ13 IBJ8:IBM13 ILF8:ILI13 IVB8:IVE13 JEX8:JFA13 JOT8:JOW13 JYP8:JYS13 KIL8:KIO13 KSH8:KSK13 LCD8:LCG13 LLZ8:LMC13 LVV8:LVY13 MFR8:MFU13 MPN8:MPQ13 MZJ8:MZM13 NJF8:NJI13 NTB8:NTE13 OCX8:ODA13 OMT8:OMW13 OWP8:OWS13 PGL8:PGO13 PQH8:PQK13 QAD8:QAG13 QJZ8:QKC13 QTV8:QTY13 RDR8:RDU13 RNN8:RNQ13 RXJ8:RXM13 SHF8:SHI13 SRB8:SRE13 TAX8:TBA13 TKT8:TKW13 TUP8:TUS13 UEL8:UEO13 UOH8:UOK13 UYD8:UYG13 VHZ8:VIC13 VRV8:VRY13 WBR8:WBU13 WLN8:WLQ13 WVJ8:WVM13 IX8:JA13 F65519:F65538 F983023:F983042 F917487:F917506 F851951:F851970 F786415:F786434 F720879:F720898 F655343:F655362 F589807:F589826 F524271:F524290 F458735:F458754 F393199:F393218 F327663:F327682 F262127:F262146 F196591:F196610 F131055:F131074 ST8:SW13 AML20:AMO24 AWH20:AWK24 BGD20:BGG24 BPZ20:BQC24 BZV20:BZY24 CJR20:CJU24 CTN20:CTQ24 DDJ20:DDM24 DNF20:DNI24 DXB20:DXE24 EGX20:EHA24 EQT20:EQW24 FAP20:FAS24 FKL20:FKO24 FUH20:FUK24 GED20:GEG24 GNZ20:GOC24 GXV20:GXY24 HHR20:HHU24 HRN20:HRQ24 IBJ20:IBM24 ILF20:ILI24 IVB20:IVE24 JEX20:JFA24 JOT20:JOW24 JYP20:JYS24 KIL20:KIO24 KSH20:KSK24 LCD20:LCG24 LLZ20:LMC24 LVV20:LVY24 MFR20:MFU24 MPN20:MPQ24 MZJ20:MZM24 NJF20:NJI24 NTB20:NTE24 OCX20:ODA24 OMT20:OMW24 OWP20:OWS24 PGL20:PGO24 PQH20:PQK24 QAD20:QAG24 QJZ20:QKC24 QTV20:QTY24 RDR20:RDU24 RNN20:RNQ24 RXJ20:RXM24 SHF20:SHI24 SRB20:SRE24 TAX20:TBA24 TKT20:TKW24 TUP20:TUS24 UEL20:UEO24 UOH20:UOK24 UYD20:UYG24 VHZ20:VIC24 VRV20:VRY24 WBR20:WBU24 WLN20:WLQ24 WVJ20:WVM24 IX20:JA24 ST20:SW24 ST15:SW18 IX15:JA18 WVJ15:WVM18 WLN15:WLQ18 WBR15:WBU18 VRV15:VRY18 VHZ15:VIC18 UYD15:UYG18 UOH15:UOK18 UEL15:UEO18 TUP15:TUS18 TKT15:TKW18 TAX15:TBA18 SRB15:SRE18 SHF15:SHI18 RXJ15:RXM18 RNN15:RNQ18 RDR15:RDU18 QTV15:QTY18 QJZ15:QKC18 QAD15:QAG18 PQH15:PQK18 PGL15:PGO18 OWP15:OWS18 OMT15:OMW18 OCX15:ODA18 NTB15:NTE18 NJF15:NJI18 MZJ15:MZM18 MPN15:MPQ18 MFR15:MFU18 LVV15:LVY18 LLZ15:LMC18 LCD15:LCG18 KSH15:KSK18 KIL15:KIO18 JYP15:JYS18 JOT15:JOW18 JEX15:JFA18 IVB15:IVE18 ILF15:ILI18 IBJ15:IBM18 HRN15:HRQ18 HHR15:HHU18 GXV15:GXY18 GNZ15:GOC18 GED15:GEG18 FUH15:FUK18 FKL15:FKO18 FAP15:FAS18 EQT15:EQW18 EGX15:EHA18 DXB15:DXE18 DNF15:DNI18 DDJ15:DDM18 CTN15:CTQ18 CJR15:CJU18 BZV15:BZY18 BPZ15:BQC18 BGD15:BGG18 AWH15:AWK18 AML15:AMO18 ACP15:ACS18 ACP20:ACS24">
      <formula1>"公,私"</formula1>
    </dataValidation>
  </dataValidations>
  <pageMargins left="0.7" right="0.7" top="0.75" bottom="0.75" header="0.3" footer="0.3"/>
  <pageSetup paperSize="9" scale="35" orientation="portrait" r:id="rId1"/>
  <colBreaks count="1" manualBreakCount="1">
    <brk id="19"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48" workbookViewId="0">
      <selection activeCell="A58" sqref="A58"/>
    </sheetView>
  </sheetViews>
  <sheetFormatPr defaultRowHeight="13.2"/>
  <cols>
    <col min="1" max="1" width="4.44140625" style="256" bestFit="1" customWidth="1"/>
    <col min="2" max="2" width="3.33203125" style="256" bestFit="1" customWidth="1"/>
    <col min="3" max="3" width="4.44140625" style="256" bestFit="1" customWidth="1"/>
    <col min="4" max="6" width="8.88671875" style="256"/>
    <col min="7" max="7" width="10" style="256" bestFit="1" customWidth="1"/>
  </cols>
  <sheetData>
    <row r="1" spans="1:7" ht="14.4">
      <c r="A1" s="5" t="s">
        <v>23</v>
      </c>
    </row>
    <row r="2" spans="1:7">
      <c r="A2" s="471" t="s">
        <v>30</v>
      </c>
      <c r="B2" s="471"/>
      <c r="C2" s="471"/>
      <c r="D2" s="257" t="s">
        <v>31</v>
      </c>
      <c r="E2" s="257" t="s">
        <v>32</v>
      </c>
      <c r="F2" s="257" t="s">
        <v>33</v>
      </c>
      <c r="G2" s="257" t="s">
        <v>34</v>
      </c>
    </row>
    <row r="3" spans="1:7">
      <c r="A3" s="258">
        <v>1</v>
      </c>
      <c r="B3" s="259" t="s">
        <v>48</v>
      </c>
      <c r="C3" s="260">
        <v>40</v>
      </c>
      <c r="D3" s="195">
        <v>168040</v>
      </c>
      <c r="E3" s="195">
        <v>121080</v>
      </c>
      <c r="F3" s="195">
        <v>84780</v>
      </c>
      <c r="G3" s="195">
        <v>80250</v>
      </c>
    </row>
    <row r="4" spans="1:7">
      <c r="A4" s="258">
        <v>41</v>
      </c>
      <c r="B4" s="259" t="s">
        <v>48</v>
      </c>
      <c r="C4" s="260">
        <v>50</v>
      </c>
      <c r="D4" s="195">
        <v>133090</v>
      </c>
      <c r="E4" s="195">
        <v>86130</v>
      </c>
      <c r="F4" s="195">
        <v>50290</v>
      </c>
      <c r="G4" s="195">
        <v>45770</v>
      </c>
    </row>
    <row r="5" spans="1:7">
      <c r="A5" s="258">
        <v>51</v>
      </c>
      <c r="B5" s="259" t="s">
        <v>48</v>
      </c>
      <c r="C5" s="260">
        <v>60</v>
      </c>
      <c r="D5" s="195">
        <v>127440</v>
      </c>
      <c r="E5" s="195">
        <v>80480</v>
      </c>
      <c r="F5" s="195">
        <v>44740</v>
      </c>
      <c r="G5" s="195">
        <v>40220</v>
      </c>
    </row>
    <row r="6" spans="1:7">
      <c r="A6" s="258">
        <v>61</v>
      </c>
      <c r="B6" s="259" t="s">
        <v>48</v>
      </c>
      <c r="C6" s="260">
        <v>70</v>
      </c>
      <c r="D6" s="195">
        <v>123430</v>
      </c>
      <c r="E6" s="195">
        <v>76470</v>
      </c>
      <c r="F6" s="195">
        <v>40790</v>
      </c>
      <c r="G6" s="195">
        <v>36260</v>
      </c>
    </row>
    <row r="7" spans="1:7">
      <c r="A7" s="258">
        <v>71</v>
      </c>
      <c r="B7" s="259" t="s">
        <v>48</v>
      </c>
      <c r="C7" s="260">
        <v>80</v>
      </c>
      <c r="D7" s="195">
        <v>120390</v>
      </c>
      <c r="E7" s="195">
        <v>73430</v>
      </c>
      <c r="F7" s="195">
        <v>37800</v>
      </c>
      <c r="G7" s="195">
        <v>33270</v>
      </c>
    </row>
    <row r="8" spans="1:7">
      <c r="A8" s="258">
        <v>81</v>
      </c>
      <c r="B8" s="259" t="s">
        <v>48</v>
      </c>
      <c r="C8" s="260">
        <v>90</v>
      </c>
      <c r="D8" s="195">
        <v>118090</v>
      </c>
      <c r="E8" s="195">
        <v>71130</v>
      </c>
      <c r="F8" s="195">
        <v>35620</v>
      </c>
      <c r="G8" s="195">
        <v>31100</v>
      </c>
    </row>
    <row r="9" spans="1:7">
      <c r="A9" s="258">
        <v>91</v>
      </c>
      <c r="B9" s="259" t="s">
        <v>48</v>
      </c>
      <c r="C9" s="260">
        <v>100</v>
      </c>
      <c r="D9" s="195">
        <v>114040</v>
      </c>
      <c r="E9" s="195">
        <v>67080</v>
      </c>
      <c r="F9" s="195">
        <v>31650</v>
      </c>
      <c r="G9" s="195">
        <v>27130</v>
      </c>
    </row>
    <row r="10" spans="1:7">
      <c r="A10" s="258">
        <v>101</v>
      </c>
      <c r="B10" s="259" t="s">
        <v>48</v>
      </c>
      <c r="C10" s="260">
        <v>110</v>
      </c>
      <c r="D10" s="195">
        <v>112720</v>
      </c>
      <c r="E10" s="195">
        <v>65760</v>
      </c>
      <c r="F10" s="195">
        <v>30350</v>
      </c>
      <c r="G10" s="195">
        <v>25820</v>
      </c>
    </row>
    <row r="11" spans="1:7">
      <c r="A11" s="258">
        <v>111</v>
      </c>
      <c r="B11" s="259" t="s">
        <v>48</v>
      </c>
      <c r="C11" s="260">
        <v>120</v>
      </c>
      <c r="D11" s="195">
        <v>111650</v>
      </c>
      <c r="E11" s="195">
        <v>64690</v>
      </c>
      <c r="F11" s="195">
        <v>29200</v>
      </c>
      <c r="G11" s="195">
        <v>24670</v>
      </c>
    </row>
    <row r="13" spans="1:7" ht="14.4">
      <c r="A13" s="6" t="s">
        <v>28</v>
      </c>
    </row>
    <row r="14" spans="1:7">
      <c r="A14" s="471" t="s">
        <v>30</v>
      </c>
      <c r="B14" s="471"/>
      <c r="C14" s="471"/>
      <c r="D14" s="57" t="s">
        <v>35</v>
      </c>
    </row>
    <row r="15" spans="1:7">
      <c r="A15" s="258">
        <v>1</v>
      </c>
      <c r="B15" s="259" t="s">
        <v>48</v>
      </c>
      <c r="C15" s="260">
        <v>40</v>
      </c>
      <c r="D15" s="261">
        <v>4350</v>
      </c>
    </row>
    <row r="16" spans="1:7">
      <c r="A16" s="258">
        <v>41</v>
      </c>
      <c r="B16" s="259" t="s">
        <v>48</v>
      </c>
      <c r="C16" s="260">
        <v>50</v>
      </c>
      <c r="D16" s="57">
        <v>2400</v>
      </c>
    </row>
    <row r="17" spans="1:4">
      <c r="A17" s="258">
        <v>51</v>
      </c>
      <c r="B17" s="259" t="s">
        <v>48</v>
      </c>
      <c r="C17" s="260">
        <v>60</v>
      </c>
      <c r="D17" s="57">
        <v>2000</v>
      </c>
    </row>
    <row r="18" spans="1:4">
      <c r="A18" s="258">
        <v>61</v>
      </c>
      <c r="B18" s="259" t="s">
        <v>48</v>
      </c>
      <c r="C18" s="260">
        <v>70</v>
      </c>
      <c r="D18" s="57">
        <v>1700</v>
      </c>
    </row>
    <row r="19" spans="1:4">
      <c r="A19" s="258">
        <v>71</v>
      </c>
      <c r="B19" s="259" t="s">
        <v>48</v>
      </c>
      <c r="C19" s="260">
        <v>80</v>
      </c>
      <c r="D19" s="57">
        <v>1950</v>
      </c>
    </row>
    <row r="20" spans="1:4">
      <c r="A20" s="258">
        <v>81</v>
      </c>
      <c r="B20" s="259" t="s">
        <v>48</v>
      </c>
      <c r="C20" s="260">
        <v>90</v>
      </c>
      <c r="D20" s="57">
        <v>1700</v>
      </c>
    </row>
    <row r="21" spans="1:4">
      <c r="A21" s="258">
        <v>91</v>
      </c>
      <c r="B21" s="259" t="s">
        <v>48</v>
      </c>
      <c r="C21" s="260">
        <v>100</v>
      </c>
      <c r="D21" s="57">
        <v>1550</v>
      </c>
    </row>
    <row r="22" spans="1:4">
      <c r="A22" s="258">
        <v>101</v>
      </c>
      <c r="B22" s="259" t="s">
        <v>48</v>
      </c>
      <c r="C22" s="260">
        <v>110</v>
      </c>
      <c r="D22" s="57">
        <v>1700</v>
      </c>
    </row>
    <row r="23" spans="1:4">
      <c r="A23" s="258">
        <v>111</v>
      </c>
      <c r="B23" s="259" t="s">
        <v>48</v>
      </c>
      <c r="C23" s="260">
        <v>120</v>
      </c>
      <c r="D23" s="261">
        <v>1550</v>
      </c>
    </row>
    <row r="25" spans="1:4" ht="14.4">
      <c r="A25" s="6" t="s">
        <v>29</v>
      </c>
    </row>
    <row r="26" spans="1:4">
      <c r="A26" s="471" t="s">
        <v>30</v>
      </c>
      <c r="B26" s="471"/>
      <c r="C26" s="471"/>
      <c r="D26" s="257" t="s">
        <v>35</v>
      </c>
    </row>
    <row r="27" spans="1:4">
      <c r="A27" s="258">
        <v>1</v>
      </c>
      <c r="B27" s="259" t="s">
        <v>48</v>
      </c>
      <c r="C27" s="260">
        <v>40</v>
      </c>
      <c r="D27" s="57">
        <v>8800</v>
      </c>
    </row>
    <row r="28" spans="1:4">
      <c r="A28" s="258">
        <v>41</v>
      </c>
      <c r="B28" s="259" t="s">
        <v>48</v>
      </c>
      <c r="C28" s="260">
        <v>50</v>
      </c>
      <c r="D28" s="57">
        <v>4900</v>
      </c>
    </row>
    <row r="29" spans="1:4">
      <c r="A29" s="258">
        <v>51</v>
      </c>
      <c r="B29" s="259" t="s">
        <v>48</v>
      </c>
      <c r="C29" s="260">
        <v>60</v>
      </c>
      <c r="D29" s="57">
        <v>4050</v>
      </c>
    </row>
    <row r="30" spans="1:4">
      <c r="A30" s="258">
        <v>61</v>
      </c>
      <c r="B30" s="259" t="s">
        <v>48</v>
      </c>
      <c r="C30" s="260">
        <v>70</v>
      </c>
      <c r="D30" s="57">
        <v>3550</v>
      </c>
    </row>
    <row r="31" spans="1:4">
      <c r="A31" s="258">
        <v>71</v>
      </c>
      <c r="B31" s="259" t="s">
        <v>48</v>
      </c>
      <c r="C31" s="260">
        <v>80</v>
      </c>
      <c r="D31" s="57">
        <v>3950</v>
      </c>
    </row>
    <row r="32" spans="1:4">
      <c r="A32" s="258">
        <v>81</v>
      </c>
      <c r="B32" s="259" t="s">
        <v>48</v>
      </c>
      <c r="C32" s="260">
        <v>90</v>
      </c>
      <c r="D32" s="57">
        <v>3550</v>
      </c>
    </row>
    <row r="33" spans="1:7">
      <c r="A33" s="258">
        <v>91</v>
      </c>
      <c r="B33" s="259" t="s">
        <v>48</v>
      </c>
      <c r="C33" s="260">
        <v>100</v>
      </c>
      <c r="D33" s="57">
        <v>3100</v>
      </c>
    </row>
    <row r="34" spans="1:7">
      <c r="A34" s="258">
        <v>101</v>
      </c>
      <c r="B34" s="259" t="s">
        <v>48</v>
      </c>
      <c r="C34" s="260">
        <v>110</v>
      </c>
      <c r="D34" s="57">
        <v>3400</v>
      </c>
    </row>
    <row r="35" spans="1:7">
      <c r="A35" s="258">
        <v>111</v>
      </c>
      <c r="B35" s="259" t="s">
        <v>48</v>
      </c>
      <c r="C35" s="260">
        <v>120</v>
      </c>
      <c r="D35" s="57">
        <v>3100</v>
      </c>
    </row>
    <row r="38" spans="1:7">
      <c r="A38" s="262" t="s">
        <v>58</v>
      </c>
      <c r="B38" s="262"/>
      <c r="C38" s="262"/>
      <c r="D38" s="196">
        <v>100</v>
      </c>
    </row>
    <row r="39" spans="1:7">
      <c r="A39" s="263" t="s">
        <v>49</v>
      </c>
      <c r="B39" s="263"/>
      <c r="C39" s="263"/>
      <c r="D39" s="264">
        <v>3940</v>
      </c>
    </row>
    <row r="40" spans="1:7">
      <c r="A40" s="263" t="s">
        <v>59</v>
      </c>
      <c r="B40" s="263"/>
      <c r="C40" s="263"/>
      <c r="D40" s="196">
        <v>46960</v>
      </c>
    </row>
    <row r="42" spans="1:7">
      <c r="A42" s="263" t="s">
        <v>50</v>
      </c>
      <c r="B42" s="263"/>
      <c r="C42" s="263"/>
      <c r="D42" s="263"/>
    </row>
    <row r="43" spans="1:7">
      <c r="A43" s="262" t="s">
        <v>51</v>
      </c>
      <c r="B43" s="262"/>
      <c r="C43" s="262"/>
      <c r="D43" s="196">
        <v>24450</v>
      </c>
    </row>
    <row r="44" spans="1:7">
      <c r="A44" s="262" t="s">
        <v>52</v>
      </c>
      <c r="B44" s="262"/>
      <c r="C44" s="262"/>
      <c r="D44" s="263">
        <v>3050</v>
      </c>
    </row>
    <row r="46" spans="1:7">
      <c r="A46" s="256" t="s">
        <v>113</v>
      </c>
      <c r="D46" s="58"/>
    </row>
    <row r="47" spans="1:7">
      <c r="A47" s="471" t="s">
        <v>30</v>
      </c>
      <c r="B47" s="471"/>
      <c r="C47" s="471"/>
      <c r="D47" s="57" t="s">
        <v>31</v>
      </c>
      <c r="E47" s="257" t="s">
        <v>32</v>
      </c>
      <c r="F47" s="257" t="s">
        <v>33</v>
      </c>
      <c r="G47" s="257" t="s">
        <v>34</v>
      </c>
    </row>
    <row r="48" spans="1:7">
      <c r="A48" s="258">
        <v>1</v>
      </c>
      <c r="B48" s="259" t="s">
        <v>48</v>
      </c>
      <c r="C48" s="260">
        <v>40</v>
      </c>
      <c r="D48" s="57">
        <v>8350</v>
      </c>
      <c r="E48" s="43">
        <v>6070</v>
      </c>
      <c r="F48" s="43">
        <v>4670</v>
      </c>
      <c r="G48" s="43">
        <v>4240</v>
      </c>
    </row>
    <row r="49" spans="1:7">
      <c r="A49" s="258">
        <v>41</v>
      </c>
      <c r="B49" s="259" t="s">
        <v>48</v>
      </c>
      <c r="C49" s="260">
        <v>50</v>
      </c>
      <c r="D49" s="57">
        <v>6300</v>
      </c>
      <c r="E49" s="43">
        <v>4020</v>
      </c>
      <c r="F49" s="43">
        <v>2630</v>
      </c>
      <c r="G49" s="43">
        <v>2200</v>
      </c>
    </row>
    <row r="50" spans="1:7">
      <c r="A50" s="258">
        <v>51</v>
      </c>
      <c r="B50" s="259" t="s">
        <v>48</v>
      </c>
      <c r="C50" s="260">
        <v>60</v>
      </c>
      <c r="D50" s="57">
        <v>6010</v>
      </c>
      <c r="E50" s="43">
        <v>3730</v>
      </c>
      <c r="F50" s="43">
        <v>2340</v>
      </c>
      <c r="G50" s="43">
        <v>1910</v>
      </c>
    </row>
    <row r="51" spans="1:7">
      <c r="A51" s="258">
        <v>61</v>
      </c>
      <c r="B51" s="259" t="s">
        <v>48</v>
      </c>
      <c r="C51" s="260">
        <v>70</v>
      </c>
      <c r="D51" s="57">
        <v>5800</v>
      </c>
      <c r="E51" s="43">
        <v>3520</v>
      </c>
      <c r="F51" s="43">
        <v>2130</v>
      </c>
      <c r="G51" s="43">
        <v>1700</v>
      </c>
    </row>
    <row r="52" spans="1:7">
      <c r="A52" s="258">
        <v>71</v>
      </c>
      <c r="B52" s="259" t="s">
        <v>48</v>
      </c>
      <c r="C52" s="260">
        <v>80</v>
      </c>
      <c r="D52" s="57">
        <v>5650</v>
      </c>
      <c r="E52" s="43">
        <v>3370</v>
      </c>
      <c r="F52" s="43">
        <v>1970</v>
      </c>
      <c r="G52" s="43">
        <v>1540</v>
      </c>
    </row>
    <row r="53" spans="1:7">
      <c r="A53" s="258">
        <v>81</v>
      </c>
      <c r="B53" s="259" t="s">
        <v>48</v>
      </c>
      <c r="C53" s="260">
        <v>90</v>
      </c>
      <c r="D53" s="57">
        <v>5530</v>
      </c>
      <c r="E53" s="43">
        <v>3250</v>
      </c>
      <c r="F53" s="43">
        <v>1850</v>
      </c>
      <c r="G53" s="43">
        <v>1420</v>
      </c>
    </row>
    <row r="54" spans="1:7">
      <c r="A54" s="258">
        <v>91</v>
      </c>
      <c r="B54" s="259" t="s">
        <v>48</v>
      </c>
      <c r="C54" s="260">
        <v>100</v>
      </c>
      <c r="D54" s="57">
        <v>5390</v>
      </c>
      <c r="E54" s="43">
        <v>3110</v>
      </c>
      <c r="F54" s="43">
        <v>1720</v>
      </c>
      <c r="G54" s="43">
        <v>1290</v>
      </c>
    </row>
    <row r="55" spans="1:7">
      <c r="A55" s="258">
        <v>101</v>
      </c>
      <c r="B55" s="259" t="s">
        <v>48</v>
      </c>
      <c r="C55" s="260">
        <v>110</v>
      </c>
      <c r="D55" s="57">
        <v>5320</v>
      </c>
      <c r="E55" s="43">
        <v>3040</v>
      </c>
      <c r="F55" s="43">
        <v>1640</v>
      </c>
      <c r="G55" s="43">
        <v>1210</v>
      </c>
    </row>
    <row r="56" spans="1:7">
      <c r="A56" s="258">
        <v>111</v>
      </c>
      <c r="B56" s="259" t="s">
        <v>48</v>
      </c>
      <c r="C56" s="260">
        <v>120</v>
      </c>
      <c r="D56" s="57">
        <v>5250</v>
      </c>
      <c r="E56" s="43">
        <v>2970</v>
      </c>
      <c r="F56" s="43">
        <v>1580</v>
      </c>
      <c r="G56" s="43">
        <v>1150</v>
      </c>
    </row>
    <row r="58" spans="1:7">
      <c r="A58" s="256" t="s">
        <v>150</v>
      </c>
      <c r="D58" s="58"/>
    </row>
    <row r="59" spans="1:7">
      <c r="A59" s="256" t="s">
        <v>114</v>
      </c>
      <c r="D59" s="58">
        <v>1275</v>
      </c>
      <c r="E59" s="256" t="s">
        <v>118</v>
      </c>
    </row>
    <row r="60" spans="1:7">
      <c r="A60" s="256" t="s">
        <v>117</v>
      </c>
      <c r="D60" s="58">
        <v>500</v>
      </c>
      <c r="E60" s="256" t="s">
        <v>127</v>
      </c>
    </row>
    <row r="61" spans="1:7">
      <c r="D61" s="58"/>
    </row>
    <row r="62" spans="1:7">
      <c r="A62" s="163" t="s">
        <v>138</v>
      </c>
      <c r="B62" s="163"/>
      <c r="C62" s="163"/>
      <c r="D62" s="265"/>
      <c r="E62"/>
      <c r="F62"/>
      <c r="G62"/>
    </row>
    <row r="63" spans="1:7">
      <c r="A63" s="472" t="s">
        <v>30</v>
      </c>
      <c r="B63" s="472"/>
      <c r="C63" s="472"/>
      <c r="D63" s="266" t="s">
        <v>139</v>
      </c>
      <c r="E63" s="267"/>
      <c r="F63" s="267"/>
      <c r="G63" s="267"/>
    </row>
    <row r="64" spans="1:7">
      <c r="A64" s="268">
        <v>1</v>
      </c>
      <c r="B64" s="269" t="s">
        <v>48</v>
      </c>
      <c r="C64" s="270">
        <v>40</v>
      </c>
      <c r="D64" s="266">
        <v>14020</v>
      </c>
      <c r="E64" s="267"/>
      <c r="F64" s="267"/>
      <c r="G64" s="267"/>
    </row>
    <row r="65" spans="1:7">
      <c r="A65" s="268">
        <v>41</v>
      </c>
      <c r="B65" s="269" t="s">
        <v>48</v>
      </c>
      <c r="C65" s="270">
        <v>50</v>
      </c>
      <c r="D65" s="266">
        <v>5590</v>
      </c>
      <c r="E65" s="267"/>
      <c r="F65" s="267"/>
      <c r="G65" s="267"/>
    </row>
    <row r="66" spans="1:7">
      <c r="A66" s="268">
        <v>51</v>
      </c>
      <c r="B66" s="269" t="s">
        <v>48</v>
      </c>
      <c r="C66" s="270">
        <v>60</v>
      </c>
      <c r="D66" s="266">
        <v>4610</v>
      </c>
      <c r="E66" s="267"/>
      <c r="F66" s="267"/>
      <c r="G66" s="267"/>
    </row>
    <row r="67" spans="1:7">
      <c r="A67" s="268">
        <v>61</v>
      </c>
      <c r="B67" s="269" t="s">
        <v>48</v>
      </c>
      <c r="C67" s="270">
        <v>70</v>
      </c>
      <c r="D67" s="266">
        <v>3950</v>
      </c>
      <c r="E67" s="267"/>
      <c r="F67" s="267"/>
      <c r="G67" s="267"/>
    </row>
    <row r="68" spans="1:7">
      <c r="A68" s="268">
        <v>71</v>
      </c>
      <c r="B68" s="269" t="s">
        <v>48</v>
      </c>
      <c r="C68" s="270">
        <v>80</v>
      </c>
      <c r="D68" s="266">
        <v>3430</v>
      </c>
      <c r="E68" s="267"/>
      <c r="F68" s="267"/>
      <c r="G68" s="267"/>
    </row>
    <row r="69" spans="1:7">
      <c r="A69" s="268">
        <v>81</v>
      </c>
      <c r="B69" s="269" t="s">
        <v>48</v>
      </c>
      <c r="C69" s="270">
        <v>90</v>
      </c>
      <c r="D69" s="266">
        <v>3110</v>
      </c>
      <c r="E69" s="267"/>
      <c r="F69" s="267"/>
      <c r="G69" s="267"/>
    </row>
    <row r="70" spans="1:7">
      <c r="A70" s="268">
        <v>91</v>
      </c>
      <c r="B70" s="269" t="s">
        <v>48</v>
      </c>
      <c r="C70" s="270">
        <v>100</v>
      </c>
      <c r="D70" s="266">
        <v>2750</v>
      </c>
      <c r="E70" s="267"/>
      <c r="F70" s="267"/>
      <c r="G70" s="267"/>
    </row>
    <row r="71" spans="1:7">
      <c r="A71" s="268">
        <v>101</v>
      </c>
      <c r="B71" s="269" t="s">
        <v>48</v>
      </c>
      <c r="C71" s="270">
        <v>110</v>
      </c>
      <c r="D71" s="266">
        <v>2530</v>
      </c>
      <c r="E71" s="267"/>
      <c r="F71" s="267"/>
      <c r="G71" s="267"/>
    </row>
    <row r="72" spans="1:7">
      <c r="A72" s="268">
        <v>111</v>
      </c>
      <c r="B72" s="269" t="s">
        <v>48</v>
      </c>
      <c r="C72" s="270">
        <v>120</v>
      </c>
      <c r="D72" s="266">
        <v>2260</v>
      </c>
      <c r="E72" s="267"/>
      <c r="F72" s="267"/>
      <c r="G72" s="267"/>
    </row>
    <row r="73" spans="1:7">
      <c r="A73" s="267"/>
      <c r="B73" s="267"/>
      <c r="C73" s="267"/>
      <c r="D73" s="271"/>
      <c r="E73" s="267"/>
      <c r="F73" s="267"/>
      <c r="G73" s="267"/>
    </row>
    <row r="74" spans="1:7">
      <c r="A74" s="272" t="s">
        <v>140</v>
      </c>
      <c r="B74" s="272"/>
      <c r="C74" s="272"/>
      <c r="D74" s="265"/>
      <c r="E74" s="267"/>
      <c r="F74" s="267"/>
      <c r="G74" s="267"/>
    </row>
    <row r="75" spans="1:7">
      <c r="A75" s="272" t="s">
        <v>141</v>
      </c>
      <c r="B75" s="272"/>
      <c r="C75" s="272"/>
      <c r="D75" s="265">
        <v>80000</v>
      </c>
      <c r="E75" s="267"/>
      <c r="F75" s="267"/>
      <c r="G75" s="267"/>
    </row>
    <row r="76" spans="1:7">
      <c r="A76" s="272"/>
      <c r="B76" s="272"/>
      <c r="C76" s="272"/>
      <c r="D76" s="265"/>
      <c r="E76" s="267"/>
      <c r="F76" s="267"/>
      <c r="G76" s="267"/>
    </row>
    <row r="77" spans="1:7">
      <c r="A77" s="272" t="s">
        <v>142</v>
      </c>
      <c r="B77" s="272"/>
      <c r="C77" s="272"/>
      <c r="D77" s="265"/>
      <c r="E77" s="267"/>
      <c r="F77" s="267"/>
      <c r="G77" s="267"/>
    </row>
    <row r="78" spans="1:7">
      <c r="A78" s="272" t="s">
        <v>141</v>
      </c>
      <c r="B78" s="272"/>
      <c r="C78" s="272"/>
      <c r="D78" s="265">
        <v>48420</v>
      </c>
      <c r="E78" s="267"/>
      <c r="F78" s="267"/>
      <c r="G78" s="267"/>
    </row>
    <row r="79" spans="1:7">
      <c r="A79" s="272"/>
      <c r="B79" s="272"/>
      <c r="C79" s="272"/>
      <c r="D79" s="265"/>
      <c r="E79" s="267"/>
      <c r="F79" s="267"/>
      <c r="G79" s="267"/>
    </row>
    <row r="80" spans="1:7">
      <c r="A80" s="272" t="s">
        <v>143</v>
      </c>
      <c r="B80" s="272"/>
      <c r="C80" s="272"/>
      <c r="D80" s="265"/>
      <c r="E80" s="267"/>
      <c r="F80" s="267"/>
      <c r="G80" s="267"/>
    </row>
    <row r="81" spans="1:7">
      <c r="A81" s="273">
        <v>1</v>
      </c>
      <c r="B81" s="273" t="s">
        <v>144</v>
      </c>
      <c r="C81" s="273"/>
      <c r="D81" s="274">
        <v>45700</v>
      </c>
      <c r="E81" s="272" t="s">
        <v>145</v>
      </c>
      <c r="F81" s="267"/>
      <c r="G81" s="267"/>
    </row>
    <row r="82" spans="1:7">
      <c r="A82" s="273">
        <v>2</v>
      </c>
      <c r="B82" s="273" t="s">
        <v>146</v>
      </c>
      <c r="C82" s="273"/>
      <c r="D82" s="274">
        <v>29750</v>
      </c>
      <c r="E82" s="272" t="s">
        <v>147</v>
      </c>
      <c r="F82" s="267"/>
      <c r="G82" s="267"/>
    </row>
    <row r="83" spans="1:7">
      <c r="A83" s="273">
        <v>3</v>
      </c>
      <c r="B83" s="273" t="s">
        <v>148</v>
      </c>
      <c r="C83" s="273"/>
      <c r="D83" s="274">
        <v>5000</v>
      </c>
      <c r="E83" s="272" t="s">
        <v>149</v>
      </c>
      <c r="F83" s="267"/>
      <c r="G83" s="267"/>
    </row>
  </sheetData>
  <mergeCells count="5">
    <mergeCell ref="A2:C2"/>
    <mergeCell ref="A14:C14"/>
    <mergeCell ref="A26:C26"/>
    <mergeCell ref="A47:C47"/>
    <mergeCell ref="A63:C6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区内請求書①</vt:lpstr>
      <vt:lpstr>処遇改善加算②</vt:lpstr>
      <vt:lpstr>区内請求書記載例</vt:lpstr>
      <vt:lpstr>処遇改善加算記載例</vt:lpstr>
      <vt:lpstr>単価表</vt:lpstr>
      <vt:lpstr>区内請求書①!Print_Area</vt:lpstr>
      <vt:lpstr>区内請求書記載例!Print_Area</vt:lpstr>
      <vt:lpstr>処遇改善加算②!Print_Area</vt:lpstr>
      <vt:lpstr>処遇改善加算記載例!Print_Area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長嶋　勇輝</dc:creator>
  <cp:lastModifiedBy>Matsuhashi101</cp:lastModifiedBy>
  <cp:lastPrinted>2023-09-08T01:51:49Z</cp:lastPrinted>
  <dcterms:created xsi:type="dcterms:W3CDTF">2010-03-25T08:24:55Z</dcterms:created>
  <dcterms:modified xsi:type="dcterms:W3CDTF">2024-03-29T09:08:25Z</dcterms:modified>
</cp:coreProperties>
</file>