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ml.chartshapes+xml"/>
  <Override PartName="/xl/charts/chart15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ml.chartshapes+xml"/>
  <Override PartName="/xl/charts/chart17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ml.chartshapes+xml"/>
  <Override PartName="/xl/charts/chart2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7.xml" ContentType="application/vnd.openxmlformats-officedocument.drawingml.chart+xml"/>
  <Override PartName="/xl/drawings/drawing30.xml" ContentType="application/vnd.openxmlformats-officedocument.drawing+xml"/>
  <Override PartName="/xl/charts/chart28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29.xml" ContentType="application/vnd.openxmlformats-officedocument.drawingml.chart+xml"/>
  <Override PartName="/xl/drawings/drawing33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34.xml" ContentType="application/vnd.openxmlformats-officedocument.drawing+xml"/>
  <Override PartName="/xl/charts/chart32.xml" ContentType="application/vnd.openxmlformats-officedocument.drawingml.chart+xml"/>
  <Override PartName="/xl/drawings/drawing35.xml" ContentType="application/vnd.openxmlformats-officedocument.drawing+xml"/>
  <Override PartName="/xl/charts/chart33.xml" ContentType="application/vnd.openxmlformats-officedocument.drawingml.chart+xml"/>
  <Override PartName="/xl/drawings/drawing36.xml" ContentType="application/vnd.openxmlformats-officedocument.drawing+xml"/>
  <Override PartName="/xl/charts/chart34.xml" ContentType="application/vnd.openxmlformats-officedocument.drawingml.chart+xml"/>
  <Override PartName="/xl/drawings/drawing37.xml" ContentType="application/vnd.openxmlformats-officedocument.drawing+xml"/>
  <Override PartName="/xl/charts/chart35.xml" ContentType="application/vnd.openxmlformats-officedocument.drawingml.chart+xml"/>
  <Override PartName="/xl/drawings/drawing38.xml" ContentType="application/vnd.openxmlformats-officedocument.drawing+xml"/>
  <Override PartName="/xl/charts/chart36.xml" ContentType="application/vnd.openxmlformats-officedocument.drawingml.chart+xml"/>
  <Override PartName="/xl/drawings/drawing39.xml" ContentType="application/vnd.openxmlformats-officedocument.drawing+xml"/>
  <Override PartName="/xl/charts/chart37.xml" ContentType="application/vnd.openxmlformats-officedocument.drawingml.chart+xml"/>
  <Override PartName="/xl/drawings/drawing40.xml" ContentType="application/vnd.openxmlformats-officedocument.drawing+xml"/>
  <Override PartName="/xl/charts/chart38.xml" ContentType="application/vnd.openxmlformats-officedocument.drawingml.chart+xml"/>
  <Override PartName="/xl/drawings/drawing41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43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48.xml" ContentType="application/vnd.openxmlformats-officedocument.drawingml.chart+xml"/>
  <Override PartName="/xl/drawings/drawing48.xml" ContentType="application/vnd.openxmlformats-officedocument.drawingml.chartshapes+xml"/>
  <Override PartName="/xl/charts/chart49.xml" ContentType="application/vnd.openxmlformats-officedocument.drawingml.chart+xml"/>
  <Override PartName="/xl/drawings/drawing4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00" yWindow="945" windowWidth="18645" windowHeight="3090" tabRatio="964" firstSheet="21" activeTab="35"/>
  </bookViews>
  <sheets>
    <sheet name="図表1,2" sheetId="13" r:id="rId1"/>
    <sheet name="図表3,4" sheetId="32" r:id="rId2"/>
    <sheet name="図表7" sheetId="54" r:id="rId3"/>
    <sheet name="図表10,11" sheetId="1" r:id="rId4"/>
    <sheet name="図表12" sheetId="53" r:id="rId5"/>
    <sheet name="図表13" sheetId="34" r:id="rId6"/>
    <sheet name="図表14" sheetId="59" r:id="rId7"/>
    <sheet name="図表15" sheetId="45" r:id="rId8"/>
    <sheet name="図表16,18" sheetId="29" r:id="rId9"/>
    <sheet name="図表17,19" sheetId="36" r:id="rId10"/>
    <sheet name="図表20" sheetId="6" r:id="rId11"/>
    <sheet name="図表21" sheetId="52" r:id="rId12"/>
    <sheet name="図表26,27" sheetId="39" r:id="rId13"/>
    <sheet name="図表28" sheetId="28" r:id="rId14"/>
    <sheet name="図表29" sheetId="30" r:id="rId15"/>
    <sheet name="図表30" sheetId="55" r:id="rId16"/>
    <sheet name="図表31" sheetId="43" r:id="rId17"/>
    <sheet name="図表32" sheetId="37" r:id="rId18"/>
    <sheet name="図表33" sheetId="38" r:id="rId19"/>
    <sheet name="図表34" sheetId="20" r:id="rId20"/>
    <sheet name="図表35" sheetId="2" r:id="rId21"/>
    <sheet name="図表36" sheetId="21" r:id="rId22"/>
    <sheet name="図表37" sheetId="35" r:id="rId23"/>
    <sheet name="図表38" sheetId="3" r:id="rId24"/>
    <sheet name="図表39" sheetId="4" r:id="rId25"/>
    <sheet name="図表40" sheetId="5" r:id="rId26"/>
    <sheet name="図表41" sheetId="24" r:id="rId27"/>
    <sheet name="図表42" sheetId="26" r:id="rId28"/>
    <sheet name="図表43" sheetId="14" r:id="rId29"/>
    <sheet name="図表44,45" sheetId="56" r:id="rId30"/>
    <sheet name="図表46" sheetId="25" r:id="rId31"/>
    <sheet name="図表47,48" sheetId="33" r:id="rId32"/>
    <sheet name="図表49" sheetId="23" r:id="rId33"/>
    <sheet name="図表50" sheetId="22" r:id="rId34"/>
    <sheet name="図表51,52" sheetId="58" r:id="rId35"/>
    <sheet name="図表53" sheetId="57" r:id="rId36"/>
  </sheets>
  <definedNames>
    <definedName name="_xlnm._FilterDatabase" localSheetId="13" hidden="1">図表28!#REF!</definedName>
    <definedName name="_xlnm.Print_Area" localSheetId="5">図表13!#REF!</definedName>
    <definedName name="rgnAgeCGS" localSheetId="6">OFFSET(#REF!,1,2,COUNTA(#REF!)-1,1)</definedName>
    <definedName name="rgnAgeCGS" localSheetId="7">OFFSET(#REF!,1,2,COUNTA(#REF!)-1,1)</definedName>
    <definedName name="rgnAgeCGS" localSheetId="9">OFFSET(#REF!,1,2,COUNTA(#REF!)-1,1)</definedName>
    <definedName name="rgnAgeCGS" localSheetId="15">OFFSET(#REF!,1,2,COUNTA(#REF!)-1,1)</definedName>
    <definedName name="rgnAgeCGS" localSheetId="29">OFFSET(#REF!,1,2,COUNTA(#REF!)-1,1)</definedName>
    <definedName name="rgnAgeCGS" localSheetId="35">OFFSET(#REF!,1,2,COUNTA(#REF!)-1,1)</definedName>
    <definedName name="rgnAgeCGS">OFFSET(#REF!,1,2,COUNTA(#REF!)-1,1)</definedName>
    <definedName name="rgnAgeCKR" localSheetId="6">OFFSET(#REF!,1,4,COUNTA(#REF!)-1,1)</definedName>
    <definedName name="rgnAgeCKR" localSheetId="7">OFFSET(#REF!,1,4,COUNTA(#REF!)-1,1)</definedName>
    <definedName name="rgnAgeCKR" localSheetId="9">OFFSET(#REF!,1,4,COUNTA(#REF!)-1,1)</definedName>
    <definedName name="rgnAgeCKR" localSheetId="15">OFFSET(#REF!,1,4,COUNTA(#REF!)-1,1)</definedName>
    <definedName name="rgnAgeCKR" localSheetId="29">OFFSET(#REF!,1,4,COUNTA(#REF!)-1,1)</definedName>
    <definedName name="rgnAgeCKR" localSheetId="35">OFFSET(#REF!,1,4,COUNTA(#REF!)-1,1)</definedName>
    <definedName name="rgnAgeCKR">OFFSET(#REF!,1,4,COUNTA(#REF!)-1,1)</definedName>
    <definedName name="rgnAgeCMG" localSheetId="6">OFFSET(#REF!,1,1,COUNTA(#REF!)-1,1)</definedName>
    <definedName name="rgnAgeCMG" localSheetId="7">OFFSET(#REF!,1,1,COUNTA(#REF!)-1,1)</definedName>
    <definedName name="rgnAgeCMG" localSheetId="9">OFFSET(#REF!,1,1,COUNTA(#REF!)-1,1)</definedName>
    <definedName name="rgnAgeCMG" localSheetId="15">OFFSET(#REF!,1,1,COUNTA(#REF!)-1,1)</definedName>
    <definedName name="rgnAgeCMG" localSheetId="29">OFFSET(#REF!,1,1,COUNTA(#REF!)-1,1)</definedName>
    <definedName name="rgnAgeCMG" localSheetId="35">OFFSET(#REF!,1,1,COUNTA(#REF!)-1,1)</definedName>
    <definedName name="rgnAgeCMG">OFFSET(#REF!,1,1,COUNTA(#REF!)-1,1)</definedName>
    <definedName name="rgnAgeCSG" localSheetId="6">OFFSET(#REF!,1,3,COUNTA(#REF!)-1,1)</definedName>
    <definedName name="rgnAgeCSG" localSheetId="7">OFFSET(#REF!,1,3,COUNTA(#REF!)-1,1)</definedName>
    <definedName name="rgnAgeCSG" localSheetId="9">OFFSET(#REF!,1,3,COUNTA(#REF!)-1,1)</definedName>
    <definedName name="rgnAgeCSG" localSheetId="15">OFFSET(#REF!,1,3,COUNTA(#REF!)-1,1)</definedName>
    <definedName name="rgnAgeCSG" localSheetId="29">OFFSET(#REF!,1,3,COUNTA(#REF!)-1,1)</definedName>
    <definedName name="rgnAgeCSG" localSheetId="35">OFFSET(#REF!,1,3,COUNTA(#REF!)-1,1)</definedName>
    <definedName name="rgnAgeCSG">OFFSET(#REF!,1,3,COUNTA(#REF!)-1,1)</definedName>
    <definedName name="rgnAgeCTitles" localSheetId="6">OFFSET(#REF!,1,0,COUNTA(#REF!)-1,1)</definedName>
    <definedName name="rgnAgeCTitles" localSheetId="7">OFFSET(#REF!,1,0,COUNTA(#REF!)-1,1)</definedName>
    <definedName name="rgnAgeCTitles" localSheetId="9">OFFSET(#REF!,1,0,COUNTA(#REF!)-1,1)</definedName>
    <definedName name="rgnAgeCTitles" localSheetId="15">OFFSET(#REF!,1,0,COUNTA(#REF!)-1,1)</definedName>
    <definedName name="rgnAgeCTitles" localSheetId="29">OFFSET(#REF!,1,0,COUNTA(#REF!)-1,1)</definedName>
    <definedName name="rgnAgeCTitles" localSheetId="35">OFFSET(#REF!,1,0,COUNTA(#REF!)-1,1)</definedName>
    <definedName name="rgnAgeCTitles">OFFSET(#REF!,1,0,COUNTA(#REF!)-1,1)</definedName>
    <definedName name="rgnAgeWeb" localSheetId="6">OFFSET(#REF!,0,0,COUNTA(#REF!),7)</definedName>
    <definedName name="rgnAgeWeb" localSheetId="7">OFFSET(#REF!,0,0,COUNTA(#REF!),7)</definedName>
    <definedName name="rgnAgeWeb" localSheetId="9">OFFSET(#REF!,0,0,COUNTA(#REF!),7)</definedName>
    <definedName name="rgnAgeWeb" localSheetId="15">OFFSET(#REF!,0,0,COUNTA(#REF!),7)</definedName>
    <definedName name="rgnAgeWeb" localSheetId="29">OFFSET(#REF!,0,0,COUNTA(#REF!),7)</definedName>
    <definedName name="rgnAgeWeb" localSheetId="35">OFFSET(#REF!,0,0,COUNTA(#REF!),7)</definedName>
    <definedName name="rgnAgeWeb">OFFSET(#REF!,0,0,COUNTA(#REF!),7)</definedName>
    <definedName name="rgnFamCFT" localSheetId="6">OFFSET(#REF!,1,2,COUNTA(#REF!)-1,1)</definedName>
    <definedName name="rgnFamCFT" localSheetId="7">OFFSET(#REF!,1,2,COUNTA(#REF!)-1,1)</definedName>
    <definedName name="rgnFamCFT" localSheetId="9">OFFSET(#REF!,1,2,COUNTA(#REF!)-1,1)</definedName>
    <definedName name="rgnFamCFT" localSheetId="15">OFFSET(#REF!,1,2,COUNTA(#REF!)-1,1)</definedName>
    <definedName name="rgnFamCFT" localSheetId="29">OFFSET(#REF!,1,2,COUNTA(#REF!)-1,1)</definedName>
    <definedName name="rgnFamCFT" localSheetId="35">OFFSET(#REF!,1,2,COUNTA(#REF!)-1,1)</definedName>
    <definedName name="rgnFamCFT">OFFSET(#REF!,1,2,COUNTA(#REF!)-1,1)</definedName>
    <definedName name="rgnFamCSIJ" localSheetId="6">OFFSET(#REF!,1,3,COUNTA(#REF!)-1,1)</definedName>
    <definedName name="rgnFamCSIJ" localSheetId="7">OFFSET(#REF!,1,3,COUNTA(#REF!)-1,1)</definedName>
    <definedName name="rgnFamCSIJ" localSheetId="9">OFFSET(#REF!,1,3,COUNTA(#REF!)-1,1)</definedName>
    <definedName name="rgnFamCSIJ" localSheetId="15">OFFSET(#REF!,1,3,COUNTA(#REF!)-1,1)</definedName>
    <definedName name="rgnFamCSIJ" localSheetId="29">OFFSET(#REF!,1,3,COUNTA(#REF!)-1,1)</definedName>
    <definedName name="rgnFamCSIJ" localSheetId="35">OFFSET(#REF!,1,3,COUNTA(#REF!)-1,1)</definedName>
    <definedName name="rgnFamCSIJ">OFFSET(#REF!,1,3,COUNTA(#REF!)-1,1)</definedName>
    <definedName name="rgnFamCTitles" localSheetId="6">OFFSET(#REF!,1,0,COUNTA(#REF!)-1,1)</definedName>
    <definedName name="rgnFamCTitles" localSheetId="7">OFFSET(#REF!,1,0,COUNTA(#REF!)-1,1)</definedName>
    <definedName name="rgnFamCTitles" localSheetId="9">OFFSET(#REF!,1,0,COUNTA(#REF!)-1,1)</definedName>
    <definedName name="rgnFamCTitles" localSheetId="15">OFFSET(#REF!,1,0,COUNTA(#REF!)-1,1)</definedName>
    <definedName name="rgnFamCTitles" localSheetId="29">OFFSET(#REF!,1,0,COUNTA(#REF!)-1,1)</definedName>
    <definedName name="rgnFamCTitles" localSheetId="35">OFFSET(#REF!,1,0,COUNTA(#REF!)-1,1)</definedName>
    <definedName name="rgnFamCTitles">OFFSET(#REF!,1,0,COUNTA(#REF!)-1,1)</definedName>
    <definedName name="rgnFamCTS" localSheetId="6">OFFSET(#REF!,1,1,COUNTA(#REF!)-1,1)</definedName>
    <definedName name="rgnFamCTS" localSheetId="7">OFFSET(#REF!,1,1,COUNTA(#REF!)-1,1)</definedName>
    <definedName name="rgnFamCTS" localSheetId="9">OFFSET(#REF!,1,1,COUNTA(#REF!)-1,1)</definedName>
    <definedName name="rgnFamCTS" localSheetId="15">OFFSET(#REF!,1,1,COUNTA(#REF!)-1,1)</definedName>
    <definedName name="rgnFamCTS" localSheetId="29">OFFSET(#REF!,1,1,COUNTA(#REF!)-1,1)</definedName>
    <definedName name="rgnFamCTS" localSheetId="35">OFFSET(#REF!,1,1,COUNTA(#REF!)-1,1)</definedName>
    <definedName name="rgnFamCTS">OFFSET(#REF!,1,1,COUNTA(#REF!)-1,1)</definedName>
    <definedName name="rgnMFDNPopCDayF" localSheetId="6">OFFSET(#REF!,1,2,COUNTA(#REF!)-1,1)</definedName>
    <definedName name="rgnMFDNPopCDayF" localSheetId="7">OFFSET(#REF!,1,2,COUNTA(#REF!)-1,1)</definedName>
    <definedName name="rgnMFDNPopCDayF" localSheetId="9">OFFSET(#REF!,1,2,COUNTA(#REF!)-1,1)</definedName>
    <definedName name="rgnMFDNPopCDayF" localSheetId="15">OFFSET(#REF!,1,2,COUNTA(#REF!)-1,1)</definedName>
    <definedName name="rgnMFDNPopCDayF" localSheetId="29">OFFSET(#REF!,1,2,COUNTA(#REF!)-1,1)</definedName>
    <definedName name="rgnMFDNPopCDayF" localSheetId="35">OFFSET(#REF!,1,2,COUNTA(#REF!)-1,1)</definedName>
    <definedName name="rgnMFDNPopCDayF">OFFSET(#REF!,1,2,COUNTA(#REF!)-1,1)</definedName>
    <definedName name="rgnMFDNPopCDayM" localSheetId="6">OFFSET(#REF!,1,1,COUNTA(#REF!)-1,1)</definedName>
    <definedName name="rgnMFDNPopCDayM" localSheetId="7">OFFSET(#REF!,1,1,COUNTA(#REF!)-1,1)</definedName>
    <definedName name="rgnMFDNPopCDayM" localSheetId="9">OFFSET(#REF!,1,1,COUNTA(#REF!)-1,1)</definedName>
    <definedName name="rgnMFDNPopCDayM" localSheetId="15">OFFSET(#REF!,1,1,COUNTA(#REF!)-1,1)</definedName>
    <definedName name="rgnMFDNPopCDayM" localSheetId="29">OFFSET(#REF!,1,1,COUNTA(#REF!)-1,1)</definedName>
    <definedName name="rgnMFDNPopCDayM" localSheetId="35">OFFSET(#REF!,1,1,COUNTA(#REF!)-1,1)</definedName>
    <definedName name="rgnMFDNPopCDayM">OFFSET(#REF!,1,1,COUNTA(#REF!)-1,1)</definedName>
    <definedName name="rgnMFDNPopCNightF" localSheetId="6">OFFSET(#REF!,1,4,COUNTA(#REF!)-1,1)</definedName>
    <definedName name="rgnMFDNPopCNightF" localSheetId="7">OFFSET(#REF!,1,4,COUNTA(#REF!)-1,1)</definedName>
    <definedName name="rgnMFDNPopCNightF" localSheetId="9">OFFSET(#REF!,1,4,COUNTA(#REF!)-1,1)</definedName>
    <definedName name="rgnMFDNPopCNightF" localSheetId="15">OFFSET(#REF!,1,4,COUNTA(#REF!)-1,1)</definedName>
    <definedName name="rgnMFDNPopCNightF" localSheetId="29">OFFSET(#REF!,1,4,COUNTA(#REF!)-1,1)</definedName>
    <definedName name="rgnMFDNPopCNightF" localSheetId="35">OFFSET(#REF!,1,4,COUNTA(#REF!)-1,1)</definedName>
    <definedName name="rgnMFDNPopCNightF">OFFSET(#REF!,1,4,COUNTA(#REF!)-1,1)</definedName>
    <definedName name="rgnMFDNPopCNightM" localSheetId="6">OFFSET(#REF!,1,3,COUNTA(#REF!)-1,1)</definedName>
    <definedName name="rgnMFDNPopCNightM" localSheetId="7">OFFSET(#REF!,1,3,COUNTA(#REF!)-1,1)</definedName>
    <definedName name="rgnMFDNPopCNightM" localSheetId="9">OFFSET(#REF!,1,3,COUNTA(#REF!)-1,1)</definedName>
    <definedName name="rgnMFDNPopCNightM" localSheetId="15">OFFSET(#REF!,1,3,COUNTA(#REF!)-1,1)</definedName>
    <definedName name="rgnMFDNPopCNightM" localSheetId="29">OFFSET(#REF!,1,3,COUNTA(#REF!)-1,1)</definedName>
    <definedName name="rgnMFDNPopCNightM" localSheetId="35">OFFSET(#REF!,1,3,COUNTA(#REF!)-1,1)</definedName>
    <definedName name="rgnMFDNPopCNightM">OFFSET(#REF!,1,3,COUNTA(#REF!)-1,1)</definedName>
    <definedName name="rgnMFDNPopCTitles" localSheetId="6">OFFSET(#REF!,1,0,COUNTA(#REF!)-1,1)</definedName>
    <definedName name="rgnMFDNPopCTitles" localSheetId="7">OFFSET(#REF!,1,0,COUNTA(#REF!)-1,1)</definedName>
    <definedName name="rgnMFDNPopCTitles" localSheetId="9">OFFSET(#REF!,1,0,COUNTA(#REF!)-1,1)</definedName>
    <definedName name="rgnMFDNPopCTitles" localSheetId="15">OFFSET(#REF!,1,0,COUNTA(#REF!)-1,1)</definedName>
    <definedName name="rgnMFDNPopCTitles" localSheetId="29">OFFSET(#REF!,1,0,COUNTA(#REF!)-1,1)</definedName>
    <definedName name="rgnMFDNPopCTitles" localSheetId="35">OFFSET(#REF!,1,0,COUNTA(#REF!)-1,1)</definedName>
    <definedName name="rgnMFDNPopCTitles">OFFSET(#REF!,1,0,COUNTA(#REF!)-1,1)</definedName>
    <definedName name="rgnMFDNPopDayF" localSheetId="6">OFFSET(#REF!,1,2,COUNTA(#REF!)-1,1)</definedName>
    <definedName name="rgnMFDNPopDayF" localSheetId="7">OFFSET(#REF!,1,2,COUNTA(#REF!)-1,1)</definedName>
    <definedName name="rgnMFDNPopDayF" localSheetId="9">OFFSET(#REF!,1,2,COUNTA(#REF!)-1,1)</definedName>
    <definedName name="rgnMFDNPopDayF" localSheetId="15">OFFSET(#REF!,1,2,COUNTA(#REF!)-1,1)</definedName>
    <definedName name="rgnMFDNPopDayF" localSheetId="29">OFFSET(#REF!,1,2,COUNTA(#REF!)-1,1)</definedName>
    <definedName name="rgnMFDNPopDayF" localSheetId="35">OFFSET(#REF!,1,2,COUNTA(#REF!)-1,1)</definedName>
    <definedName name="rgnMFDNPopDayF">OFFSET(#REF!,1,2,COUNTA(#REF!)-1,1)</definedName>
    <definedName name="rgnMFDNPopDayM" localSheetId="6">OFFSET(#REF!,1,1,COUNTA(#REF!)-1,1)</definedName>
    <definedName name="rgnMFDNPopDayM" localSheetId="7">OFFSET(#REF!,1,1,COUNTA(#REF!)-1,1)</definedName>
    <definedName name="rgnMFDNPopDayM" localSheetId="9">OFFSET(#REF!,1,1,COUNTA(#REF!)-1,1)</definedName>
    <definedName name="rgnMFDNPopDayM" localSheetId="15">OFFSET(#REF!,1,1,COUNTA(#REF!)-1,1)</definedName>
    <definedName name="rgnMFDNPopDayM" localSheetId="29">OFFSET(#REF!,1,1,COUNTA(#REF!)-1,1)</definedName>
    <definedName name="rgnMFDNPopDayM" localSheetId="35">OFFSET(#REF!,1,1,COUNTA(#REF!)-1,1)</definedName>
    <definedName name="rgnMFDNPopDayM">OFFSET(#REF!,1,1,COUNTA(#REF!)-1,1)</definedName>
    <definedName name="rgnMFDNPopNightF" localSheetId="6">OFFSET(#REF!,1,4,COUNTA(#REF!)-1,1)</definedName>
    <definedName name="rgnMFDNPopNightF" localSheetId="7">OFFSET(#REF!,1,4,COUNTA(#REF!)-1,1)</definedName>
    <definedName name="rgnMFDNPopNightF" localSheetId="9">OFFSET(#REF!,1,4,COUNTA(#REF!)-1,1)</definedName>
    <definedName name="rgnMFDNPopNightF" localSheetId="15">OFFSET(#REF!,1,4,COUNTA(#REF!)-1,1)</definedName>
    <definedName name="rgnMFDNPopNightF" localSheetId="29">OFFSET(#REF!,1,4,COUNTA(#REF!)-1,1)</definedName>
    <definedName name="rgnMFDNPopNightF" localSheetId="35">OFFSET(#REF!,1,4,COUNTA(#REF!)-1,1)</definedName>
    <definedName name="rgnMFDNPopNightF">OFFSET(#REF!,1,4,COUNTA(#REF!)-1,1)</definedName>
    <definedName name="rgnMFDNPopNightM" localSheetId="6">OFFSET(#REF!,1,3,COUNTA(#REF!)-1,1)</definedName>
    <definedName name="rgnMFDNPopNightM" localSheetId="7">OFFSET(#REF!,1,3,COUNTA(#REF!)-1,1)</definedName>
    <definedName name="rgnMFDNPopNightM" localSheetId="9">OFFSET(#REF!,1,3,COUNTA(#REF!)-1,1)</definedName>
    <definedName name="rgnMFDNPopNightM" localSheetId="15">OFFSET(#REF!,1,3,COUNTA(#REF!)-1,1)</definedName>
    <definedName name="rgnMFDNPopNightM" localSheetId="29">OFFSET(#REF!,1,3,COUNTA(#REF!)-1,1)</definedName>
    <definedName name="rgnMFDNPopNightM" localSheetId="35">OFFSET(#REF!,1,3,COUNTA(#REF!)-1,1)</definedName>
    <definedName name="rgnMFDNPopNightM">OFFSET(#REF!,1,3,COUNTA(#REF!)-1,1)</definedName>
    <definedName name="rgnMFDNPopTitles" localSheetId="6">OFFSET(#REF!,1,0,COUNTA(#REF!)-1,1)</definedName>
    <definedName name="rgnMFDNPopTitles" localSheetId="7">OFFSET(#REF!,1,0,COUNTA(#REF!)-1,1)</definedName>
    <definedName name="rgnMFDNPopTitles" localSheetId="9">OFFSET(#REF!,1,0,COUNTA(#REF!)-1,1)</definedName>
    <definedName name="rgnMFDNPopTitles" localSheetId="15">OFFSET(#REF!,1,0,COUNTA(#REF!)-1,1)</definedName>
    <definedName name="rgnMFDNPopTitles" localSheetId="29">OFFSET(#REF!,1,0,COUNTA(#REF!)-1,1)</definedName>
    <definedName name="rgnMFDNPopTitles" localSheetId="35">OFFSET(#REF!,1,0,COUNTA(#REF!)-1,1)</definedName>
    <definedName name="rgnMFDNPopTitles">OFFSET(#REF!,1,0,COUNTA(#REF!)-1,1)</definedName>
  </definedNames>
  <calcPr calcId="145621"/>
</workbook>
</file>

<file path=xl/calcChain.xml><?xml version="1.0" encoding="utf-8"?>
<calcChain xmlns="http://schemas.openxmlformats.org/spreadsheetml/2006/main">
  <c r="AD28" i="29" l="1"/>
  <c r="AC28" i="29"/>
  <c r="AB28" i="29"/>
  <c r="AA28" i="29"/>
  <c r="Z28" i="29"/>
  <c r="Y28" i="29"/>
  <c r="AB28" i="36"/>
  <c r="AA28" i="36"/>
  <c r="Z28" i="36"/>
  <c r="Y28" i="36"/>
  <c r="X28" i="36"/>
  <c r="W28" i="36"/>
  <c r="B8" i="59" l="1"/>
  <c r="F11" i="58" l="1"/>
  <c r="G11" i="58"/>
  <c r="F12" i="58"/>
  <c r="G12" i="58"/>
  <c r="D14" i="58"/>
  <c r="E14" i="58"/>
  <c r="D15" i="58"/>
  <c r="E15" i="58"/>
  <c r="D18" i="57"/>
  <c r="D26" i="57"/>
  <c r="G25" i="57"/>
  <c r="D25" i="57"/>
  <c r="G17" i="57"/>
  <c r="D17" i="57"/>
  <c r="G7" i="57"/>
  <c r="D8" i="57"/>
  <c r="D7" i="57"/>
  <c r="E30" i="57"/>
  <c r="I29" i="57"/>
  <c r="K30" i="57"/>
  <c r="K31" i="57"/>
  <c r="K29" i="57"/>
  <c r="I31" i="57"/>
  <c r="I30" i="57"/>
  <c r="J31" i="57"/>
  <c r="J30" i="57"/>
  <c r="J29" i="57"/>
  <c r="E31" i="57"/>
  <c r="E32" i="57"/>
  <c r="M24" i="57"/>
  <c r="M16" i="57"/>
  <c r="M6" i="57"/>
  <c r="J24" i="57"/>
  <c r="J16" i="57"/>
  <c r="J6" i="57"/>
  <c r="G6" i="57"/>
  <c r="G24" i="57"/>
  <c r="G16" i="57"/>
  <c r="D24" i="57"/>
  <c r="D16" i="57"/>
  <c r="D6" i="57"/>
  <c r="F28" i="57"/>
  <c r="L25" i="57"/>
  <c r="I25" i="57"/>
  <c r="F25" i="57"/>
  <c r="C25" i="57"/>
  <c r="E28" i="57" s="1"/>
  <c r="E29" i="57" s="1"/>
  <c r="H6" i="57"/>
  <c r="N24" i="57"/>
  <c r="N16" i="57"/>
  <c r="N6" i="57"/>
  <c r="K24" i="57"/>
  <c r="K16" i="57"/>
  <c r="K6" i="57"/>
  <c r="H24" i="57"/>
  <c r="H16" i="57"/>
  <c r="E24" i="57"/>
  <c r="E16" i="57"/>
  <c r="E6" i="57"/>
  <c r="C16" i="25" l="1"/>
  <c r="C6" i="25"/>
  <c r="C11" i="25"/>
  <c r="F8" i="21" l="1"/>
  <c r="F7" i="21"/>
  <c r="F6" i="21"/>
  <c r="F5" i="21"/>
  <c r="D8" i="21"/>
  <c r="G8" i="21" s="1"/>
  <c r="D7" i="21"/>
  <c r="G7" i="21" s="1"/>
  <c r="D6" i="21"/>
  <c r="G6" i="21" s="1"/>
  <c r="D5" i="21"/>
  <c r="G5" i="21" s="1"/>
  <c r="H5" i="21" l="1"/>
  <c r="H7" i="21"/>
  <c r="H6" i="21"/>
  <c r="H8" i="21"/>
  <c r="C8" i="2"/>
  <c r="C6" i="14" l="1"/>
  <c r="B6" i="14"/>
  <c r="H2" i="14" l="1"/>
  <c r="F5" i="14"/>
  <c r="F4" i="14"/>
  <c r="F3" i="14"/>
  <c r="F2" i="14"/>
  <c r="F6" i="14" s="1"/>
  <c r="C18" i="56"/>
  <c r="D18" i="56"/>
  <c r="C19" i="56"/>
  <c r="D19" i="56"/>
  <c r="C20" i="56"/>
  <c r="D20" i="56"/>
  <c r="C21" i="56"/>
  <c r="D21" i="56"/>
  <c r="C22" i="56"/>
  <c r="D22" i="56"/>
  <c r="C23" i="56"/>
  <c r="D23" i="56"/>
  <c r="C24" i="56"/>
  <c r="D24" i="56"/>
  <c r="C25" i="56"/>
  <c r="D25" i="56"/>
  <c r="D17" i="56"/>
  <c r="C17" i="56"/>
  <c r="E4" i="56"/>
  <c r="E5" i="56"/>
  <c r="E6" i="56"/>
  <c r="E7" i="56"/>
  <c r="E8" i="56"/>
  <c r="E9" i="56"/>
  <c r="E10" i="56"/>
  <c r="E11" i="56"/>
  <c r="E3" i="56"/>
  <c r="C14" i="56"/>
  <c r="B14" i="56"/>
  <c r="D11" i="56"/>
  <c r="C11" i="56"/>
  <c r="C15" i="56" l="1"/>
  <c r="D17" i="37"/>
  <c r="E17" i="37"/>
  <c r="F17" i="37"/>
  <c r="G17" i="37"/>
  <c r="H17" i="37"/>
  <c r="I17" i="37"/>
  <c r="J17" i="37"/>
  <c r="K17" i="37"/>
  <c r="L17" i="37"/>
  <c r="M17" i="37"/>
  <c r="N17" i="37"/>
  <c r="O17" i="37"/>
  <c r="P17" i="37"/>
  <c r="Q17" i="37"/>
  <c r="R17" i="37"/>
  <c r="S17" i="37"/>
  <c r="T17" i="37"/>
  <c r="U17" i="37"/>
  <c r="V17" i="37"/>
  <c r="W17" i="37"/>
  <c r="X17" i="37"/>
  <c r="Y17" i="37"/>
  <c r="Z17" i="37"/>
  <c r="AA17" i="37"/>
  <c r="AB17" i="37"/>
  <c r="AC17" i="37"/>
  <c r="AD17" i="37"/>
  <c r="AE17" i="37"/>
  <c r="AF17" i="37"/>
  <c r="AG17" i="37"/>
  <c r="AH17" i="37"/>
  <c r="C17" i="37"/>
  <c r="D15" i="37"/>
  <c r="E15" i="37"/>
  <c r="F15" i="37"/>
  <c r="G15" i="37"/>
  <c r="H15" i="37"/>
  <c r="I15" i="37"/>
  <c r="J15" i="37"/>
  <c r="K15" i="37"/>
  <c r="L15" i="37"/>
  <c r="M15" i="37"/>
  <c r="N15" i="37"/>
  <c r="O15" i="37"/>
  <c r="P15" i="37"/>
  <c r="Q15" i="37"/>
  <c r="R15" i="37"/>
  <c r="S15" i="37"/>
  <c r="T15" i="37"/>
  <c r="U15" i="37"/>
  <c r="V15" i="37"/>
  <c r="W15" i="37"/>
  <c r="X15" i="37"/>
  <c r="Y15" i="37"/>
  <c r="Z15" i="37"/>
  <c r="AA15" i="37"/>
  <c r="AB15" i="37"/>
  <c r="AC15" i="37"/>
  <c r="AD15" i="37"/>
  <c r="AE15" i="37"/>
  <c r="AF15" i="37"/>
  <c r="AG15" i="37"/>
  <c r="AH15" i="37"/>
  <c r="C15" i="37"/>
  <c r="Y9" i="29"/>
  <c r="X6" i="36"/>
  <c r="Y6" i="36"/>
  <c r="Z6" i="36"/>
  <c r="AA6" i="36"/>
  <c r="AB6" i="36"/>
  <c r="X7" i="36"/>
  <c r="Y7" i="36"/>
  <c r="Z7" i="36"/>
  <c r="AA7" i="36"/>
  <c r="AB7" i="36"/>
  <c r="X8" i="36"/>
  <c r="Y8" i="36"/>
  <c r="Z8" i="36"/>
  <c r="AA8" i="36"/>
  <c r="AB8" i="36"/>
  <c r="X9" i="36"/>
  <c r="Y9" i="36"/>
  <c r="Z9" i="36"/>
  <c r="AA9" i="36"/>
  <c r="AB9" i="36"/>
  <c r="X10" i="36"/>
  <c r="Y10" i="36"/>
  <c r="Z10" i="36"/>
  <c r="AA10" i="36"/>
  <c r="AB10" i="36"/>
  <c r="X11" i="36"/>
  <c r="Y11" i="36"/>
  <c r="Z11" i="36"/>
  <c r="AA11" i="36"/>
  <c r="AB11" i="36"/>
  <c r="X12" i="36"/>
  <c r="Y12" i="36"/>
  <c r="Z12" i="36"/>
  <c r="AA12" i="36"/>
  <c r="AB12" i="36"/>
  <c r="X13" i="36"/>
  <c r="Y13" i="36"/>
  <c r="Z13" i="36"/>
  <c r="AA13" i="36"/>
  <c r="AB13" i="36"/>
  <c r="X14" i="36"/>
  <c r="Y14" i="36"/>
  <c r="Z14" i="36"/>
  <c r="AA14" i="36"/>
  <c r="AB14" i="36"/>
  <c r="X15" i="36"/>
  <c r="Y15" i="36"/>
  <c r="Z15" i="36"/>
  <c r="AA15" i="36"/>
  <c r="AB15" i="36"/>
  <c r="X16" i="36"/>
  <c r="Y16" i="36"/>
  <c r="Z16" i="36"/>
  <c r="AA16" i="36"/>
  <c r="AB16" i="36"/>
  <c r="X17" i="36"/>
  <c r="Y17" i="36"/>
  <c r="Z17" i="36"/>
  <c r="AA17" i="36"/>
  <c r="AB17" i="36"/>
  <c r="X18" i="36"/>
  <c r="Y18" i="36"/>
  <c r="Z18" i="36"/>
  <c r="AA18" i="36"/>
  <c r="AB18" i="36"/>
  <c r="X19" i="36"/>
  <c r="Y19" i="36"/>
  <c r="Z19" i="36"/>
  <c r="AA19" i="36"/>
  <c r="AB19" i="36"/>
  <c r="X20" i="36"/>
  <c r="Y20" i="36"/>
  <c r="Z20" i="36"/>
  <c r="AA20" i="36"/>
  <c r="AB20" i="36"/>
  <c r="X21" i="36"/>
  <c r="Y21" i="36"/>
  <c r="Z21" i="36"/>
  <c r="AA21" i="36"/>
  <c r="AB21" i="36"/>
  <c r="X22" i="36"/>
  <c r="Y22" i="36"/>
  <c r="Z22" i="36"/>
  <c r="AA22" i="36"/>
  <c r="AB22" i="36"/>
  <c r="X23" i="36"/>
  <c r="Y23" i="36"/>
  <c r="Z23" i="36"/>
  <c r="AA23" i="36"/>
  <c r="AB23" i="36"/>
  <c r="X24" i="36"/>
  <c r="Y24" i="36"/>
  <c r="Z24" i="36"/>
  <c r="AA24" i="36"/>
  <c r="AB24" i="36"/>
  <c r="X25" i="36"/>
  <c r="Y25" i="36"/>
  <c r="Z25" i="36"/>
  <c r="AA25" i="36"/>
  <c r="AB25" i="36"/>
  <c r="X26" i="36"/>
  <c r="Y26" i="36"/>
  <c r="Z26" i="36"/>
  <c r="AA26" i="36"/>
  <c r="AB26" i="36"/>
  <c r="W7" i="36"/>
  <c r="W8" i="36"/>
  <c r="W9" i="36"/>
  <c r="W10" i="36"/>
  <c r="W11" i="36"/>
  <c r="W12" i="36"/>
  <c r="W13" i="36"/>
  <c r="W14" i="36"/>
  <c r="W15" i="36"/>
  <c r="W16" i="36"/>
  <c r="W17" i="36"/>
  <c r="W18" i="36"/>
  <c r="W19" i="36"/>
  <c r="W20" i="36"/>
  <c r="W21" i="36"/>
  <c r="W22" i="36"/>
  <c r="W23" i="36"/>
  <c r="W24" i="36"/>
  <c r="W25" i="36"/>
  <c r="W26" i="36"/>
  <c r="W6" i="36"/>
  <c r="Z7" i="29" l="1"/>
  <c r="AA7" i="29"/>
  <c r="AB7" i="29"/>
  <c r="AC7" i="29"/>
  <c r="AD7" i="29"/>
  <c r="Z8" i="29"/>
  <c r="AA8" i="29"/>
  <c r="AB8" i="29"/>
  <c r="AC8" i="29"/>
  <c r="AD8" i="29"/>
  <c r="Z9" i="29"/>
  <c r="AA9" i="29"/>
  <c r="AB9" i="29"/>
  <c r="AC9" i="29"/>
  <c r="AD9" i="29"/>
  <c r="Z10" i="29"/>
  <c r="AA10" i="29"/>
  <c r="AB10" i="29"/>
  <c r="AC10" i="29"/>
  <c r="AD10" i="29"/>
  <c r="Z11" i="29"/>
  <c r="AA11" i="29"/>
  <c r="AB11" i="29"/>
  <c r="AC11" i="29"/>
  <c r="AD11" i="29"/>
  <c r="Z12" i="29"/>
  <c r="AA12" i="29"/>
  <c r="AB12" i="29"/>
  <c r="AC12" i="29"/>
  <c r="AD12" i="29"/>
  <c r="Z13" i="29"/>
  <c r="AA13" i="29"/>
  <c r="AB13" i="29"/>
  <c r="AC13" i="29"/>
  <c r="AD13" i="29"/>
  <c r="Z14" i="29"/>
  <c r="AA14" i="29"/>
  <c r="AB14" i="29"/>
  <c r="AC14" i="29"/>
  <c r="AD14" i="29"/>
  <c r="Z15" i="29"/>
  <c r="AA15" i="29"/>
  <c r="AB15" i="29"/>
  <c r="AC15" i="29"/>
  <c r="AD15" i="29"/>
  <c r="Z16" i="29"/>
  <c r="AA16" i="29"/>
  <c r="AB16" i="29"/>
  <c r="AC16" i="29"/>
  <c r="AD16" i="29"/>
  <c r="Z17" i="29"/>
  <c r="AA17" i="29"/>
  <c r="AB17" i="29"/>
  <c r="AC17" i="29"/>
  <c r="AD17" i="29"/>
  <c r="Z18" i="29"/>
  <c r="AA18" i="29"/>
  <c r="AB18" i="29"/>
  <c r="AC18" i="29"/>
  <c r="AD18" i="29"/>
  <c r="Z19" i="29"/>
  <c r="AA19" i="29"/>
  <c r="AB19" i="29"/>
  <c r="AC19" i="29"/>
  <c r="AD19" i="29"/>
  <c r="Z20" i="29"/>
  <c r="AA20" i="29"/>
  <c r="AB20" i="29"/>
  <c r="AC20" i="29"/>
  <c r="AD20" i="29"/>
  <c r="Z21" i="29"/>
  <c r="AA21" i="29"/>
  <c r="AB21" i="29"/>
  <c r="AC21" i="29"/>
  <c r="AD21" i="29"/>
  <c r="Z22" i="29"/>
  <c r="AA22" i="29"/>
  <c r="AB22" i="29"/>
  <c r="AC22" i="29"/>
  <c r="AD22" i="29"/>
  <c r="Z23" i="29"/>
  <c r="AA23" i="29"/>
  <c r="AB23" i="29"/>
  <c r="AC23" i="29"/>
  <c r="AD23" i="29"/>
  <c r="Z24" i="29"/>
  <c r="AA24" i="29"/>
  <c r="AB24" i="29"/>
  <c r="AC24" i="29"/>
  <c r="AD24" i="29"/>
  <c r="Z25" i="29"/>
  <c r="AA25" i="29"/>
  <c r="AB25" i="29"/>
  <c r="AC25" i="29"/>
  <c r="AD25" i="29"/>
  <c r="Z26" i="29"/>
  <c r="AA26" i="29"/>
  <c r="AB26" i="29"/>
  <c r="AC26" i="29"/>
  <c r="AD26" i="29"/>
  <c r="Z27" i="29"/>
  <c r="AA27" i="29"/>
  <c r="AB27" i="29"/>
  <c r="AC27" i="29"/>
  <c r="AD27" i="29"/>
  <c r="Y27" i="29"/>
  <c r="Y8" i="29"/>
  <c r="Y10" i="29"/>
  <c r="Y11" i="29"/>
  <c r="Y12" i="29"/>
  <c r="Y13" i="29"/>
  <c r="Y14" i="29"/>
  <c r="Y15" i="29"/>
  <c r="Y16" i="29"/>
  <c r="Y17" i="29"/>
  <c r="Y18" i="29"/>
  <c r="Y19" i="29"/>
  <c r="Y20" i="29"/>
  <c r="Y21" i="29"/>
  <c r="Y22" i="29"/>
  <c r="Y23" i="29"/>
  <c r="Y24" i="29"/>
  <c r="Y25" i="29"/>
  <c r="Y26" i="29"/>
  <c r="Y7" i="29"/>
  <c r="G21" i="23" l="1"/>
  <c r="F21" i="23"/>
  <c r="E21" i="23"/>
  <c r="D21" i="23"/>
  <c r="C21" i="23"/>
  <c r="L14" i="23" l="1"/>
  <c r="L15" i="23"/>
  <c r="L16" i="23"/>
  <c r="L17" i="23"/>
  <c r="L13" i="23"/>
  <c r="E15" i="54" l="1"/>
  <c r="F15" i="54"/>
  <c r="E16" i="54"/>
  <c r="F16" i="54"/>
  <c r="E17" i="54"/>
  <c r="F17" i="54"/>
  <c r="E18" i="54"/>
  <c r="F18" i="54"/>
  <c r="E19" i="54"/>
  <c r="F19" i="54"/>
  <c r="G15" i="52"/>
  <c r="G16" i="52"/>
  <c r="G17" i="52"/>
  <c r="G18" i="52"/>
  <c r="G19" i="52"/>
  <c r="I25" i="45" l="1"/>
  <c r="E25" i="45"/>
  <c r="C30" i="45" s="1"/>
  <c r="BC7" i="43" l="1"/>
  <c r="BD7" i="43"/>
  <c r="BE7" i="43"/>
  <c r="B7" i="43" l="1"/>
  <c r="B4" i="20" l="1"/>
  <c r="F18" i="38" l="1"/>
  <c r="D17" i="38"/>
  <c r="E17" i="38"/>
  <c r="C17" i="38"/>
  <c r="C16" i="38"/>
  <c r="C15" i="38"/>
  <c r="D23" i="6" l="1"/>
  <c r="E23" i="6"/>
  <c r="D24" i="6"/>
  <c r="E24" i="6"/>
  <c r="E22" i="6"/>
  <c r="D22" i="6"/>
  <c r="C23" i="6"/>
  <c r="C24" i="6"/>
  <c r="C22" i="6"/>
  <c r="L14" i="36" l="1"/>
  <c r="K14" i="29"/>
  <c r="K7" i="1" l="1"/>
  <c r="C6" i="1"/>
  <c r="D6" i="1"/>
  <c r="E6" i="1"/>
  <c r="F6" i="1"/>
  <c r="G6" i="1"/>
  <c r="H6" i="1"/>
  <c r="I6" i="1"/>
  <c r="J6" i="1"/>
  <c r="K6" i="1"/>
  <c r="C7" i="1"/>
  <c r="D7" i="1"/>
  <c r="E7" i="1"/>
  <c r="F7" i="1"/>
  <c r="G7" i="1"/>
  <c r="H7" i="1"/>
  <c r="I7" i="1"/>
  <c r="J7" i="1"/>
  <c r="E5" i="1"/>
  <c r="F5" i="1"/>
  <c r="G5" i="1"/>
  <c r="H5" i="1"/>
  <c r="I5" i="1"/>
  <c r="J5" i="1"/>
  <c r="K5" i="1"/>
  <c r="D5" i="1"/>
  <c r="C5" i="1"/>
  <c r="D11" i="1"/>
  <c r="E11" i="1"/>
  <c r="F11" i="1"/>
  <c r="G11" i="1"/>
  <c r="H11" i="1"/>
  <c r="I11" i="1"/>
  <c r="J11" i="1"/>
  <c r="K11" i="1"/>
  <c r="C11" i="1"/>
  <c r="E29" i="39" l="1"/>
  <c r="E30" i="39"/>
  <c r="E31" i="39"/>
  <c r="E32" i="39"/>
  <c r="E33" i="39"/>
  <c r="E34" i="39"/>
  <c r="E35" i="39"/>
  <c r="E36" i="39"/>
  <c r="E37" i="39"/>
  <c r="E38" i="39"/>
  <c r="E39" i="39"/>
  <c r="E40" i="39"/>
  <c r="E41" i="39"/>
  <c r="E42" i="39"/>
  <c r="E43" i="39"/>
  <c r="E44" i="39"/>
  <c r="E45" i="39"/>
  <c r="E46" i="39"/>
  <c r="E47" i="39"/>
  <c r="E48" i="39"/>
  <c r="E49" i="39"/>
  <c r="E50" i="39"/>
  <c r="E51" i="39"/>
  <c r="D15" i="38"/>
  <c r="E15" i="38"/>
  <c r="F15" i="38"/>
  <c r="G15" i="38"/>
  <c r="H15" i="38"/>
  <c r="I15" i="38"/>
  <c r="J15" i="38"/>
  <c r="K15" i="38"/>
  <c r="L15" i="38"/>
  <c r="M15" i="38"/>
  <c r="N15" i="38"/>
  <c r="O15" i="38"/>
  <c r="P15" i="38"/>
  <c r="Q15" i="38"/>
  <c r="R15" i="38"/>
  <c r="S15" i="38"/>
  <c r="T15" i="38"/>
  <c r="U15" i="38"/>
  <c r="V15" i="38"/>
  <c r="W15" i="38"/>
  <c r="X15" i="38"/>
  <c r="Y15" i="38"/>
  <c r="Z15" i="38"/>
  <c r="AA15" i="38"/>
  <c r="AB15" i="38"/>
  <c r="AC15" i="38"/>
  <c r="AD15" i="38"/>
  <c r="AE15" i="38"/>
  <c r="AF15" i="38"/>
  <c r="AG15" i="38"/>
  <c r="C14" i="37"/>
  <c r="D14" i="37"/>
  <c r="E14" i="37"/>
  <c r="F14" i="37"/>
  <c r="G14" i="37"/>
  <c r="H14" i="37"/>
  <c r="I14" i="37"/>
  <c r="J14" i="37"/>
  <c r="K14" i="37"/>
  <c r="L14" i="37"/>
  <c r="M14" i="37"/>
  <c r="N14" i="37"/>
  <c r="O14" i="37"/>
  <c r="P14" i="37"/>
  <c r="Q14" i="37"/>
  <c r="R14" i="37"/>
  <c r="S14" i="37"/>
  <c r="T14" i="37"/>
  <c r="U14" i="37"/>
  <c r="V14" i="37"/>
  <c r="W14" i="37"/>
  <c r="X14" i="37"/>
  <c r="Y14" i="37"/>
  <c r="Z14" i="37"/>
  <c r="AA14" i="37"/>
  <c r="AB14" i="37"/>
  <c r="AC14" i="37"/>
  <c r="AD14" i="37"/>
  <c r="AE14" i="37"/>
  <c r="AF14" i="37"/>
  <c r="AG14" i="37"/>
  <c r="I27" i="36" l="1"/>
  <c r="D16" i="36"/>
  <c r="E16" i="36"/>
  <c r="F16" i="36"/>
  <c r="G16" i="36"/>
  <c r="H16" i="36"/>
  <c r="I16" i="36"/>
  <c r="D17" i="36"/>
  <c r="E17" i="36"/>
  <c r="F17" i="36"/>
  <c r="G17" i="36"/>
  <c r="H17" i="36"/>
  <c r="I17" i="36"/>
  <c r="D18" i="36"/>
  <c r="E18" i="36"/>
  <c r="F18" i="36"/>
  <c r="G18" i="36"/>
  <c r="H18" i="36"/>
  <c r="I18" i="36"/>
  <c r="D19" i="36"/>
  <c r="E19" i="36"/>
  <c r="F19" i="36"/>
  <c r="G19" i="36"/>
  <c r="H19" i="36"/>
  <c r="I19" i="36"/>
  <c r="D20" i="36"/>
  <c r="E20" i="36"/>
  <c r="F20" i="36"/>
  <c r="G20" i="36"/>
  <c r="H20" i="36"/>
  <c r="I20" i="36"/>
  <c r="D21" i="36"/>
  <c r="E21" i="36"/>
  <c r="F21" i="36"/>
  <c r="G21" i="36"/>
  <c r="H21" i="36"/>
  <c r="I21" i="36"/>
  <c r="D22" i="36"/>
  <c r="E22" i="36"/>
  <c r="F22" i="36"/>
  <c r="G22" i="36"/>
  <c r="H22" i="36"/>
  <c r="I22" i="36"/>
  <c r="D23" i="36"/>
  <c r="E23" i="36"/>
  <c r="F23" i="36"/>
  <c r="G23" i="36"/>
  <c r="H23" i="36"/>
  <c r="I23" i="36"/>
  <c r="D24" i="36"/>
  <c r="E24" i="36"/>
  <c r="F24" i="36"/>
  <c r="G24" i="36"/>
  <c r="H24" i="36"/>
  <c r="I24" i="36"/>
  <c r="D25" i="36"/>
  <c r="E25" i="36"/>
  <c r="F25" i="36"/>
  <c r="G25" i="36"/>
  <c r="H25" i="36"/>
  <c r="I25" i="36"/>
  <c r="D26" i="36"/>
  <c r="E26" i="36"/>
  <c r="F26" i="36"/>
  <c r="G26" i="36"/>
  <c r="H26" i="36"/>
  <c r="I26" i="36"/>
  <c r="D27" i="36"/>
  <c r="E27" i="36"/>
  <c r="F27" i="36"/>
  <c r="G27" i="36"/>
  <c r="H27" i="36"/>
  <c r="E15" i="36"/>
  <c r="F15" i="36"/>
  <c r="G15" i="36"/>
  <c r="H15" i="36"/>
  <c r="I15" i="36"/>
  <c r="D15" i="36"/>
  <c r="D14" i="36"/>
  <c r="E14" i="36"/>
  <c r="E12" i="36" s="1"/>
  <c r="F14" i="36"/>
  <c r="G14" i="36"/>
  <c r="G12" i="36" s="1"/>
  <c r="H14" i="36"/>
  <c r="I14" i="36"/>
  <c r="I12" i="36" s="1"/>
  <c r="E13" i="36"/>
  <c r="F13" i="36"/>
  <c r="G13" i="36"/>
  <c r="H13" i="36"/>
  <c r="I13" i="36"/>
  <c r="D13" i="36"/>
  <c r="D12" i="36" s="1"/>
  <c r="D11" i="36"/>
  <c r="E11" i="36"/>
  <c r="F11" i="36"/>
  <c r="G11" i="36"/>
  <c r="H11" i="36"/>
  <c r="I11" i="36"/>
  <c r="D8" i="36"/>
  <c r="D5" i="36" s="1"/>
  <c r="E8" i="36"/>
  <c r="F8" i="36"/>
  <c r="G8" i="36"/>
  <c r="H8" i="36"/>
  <c r="I8" i="36"/>
  <c r="D9" i="36"/>
  <c r="K9" i="36" s="1"/>
  <c r="E9" i="36"/>
  <c r="F9" i="36"/>
  <c r="G9" i="36"/>
  <c r="H9" i="36"/>
  <c r="I9" i="36"/>
  <c r="D10" i="36"/>
  <c r="K10" i="36" s="1"/>
  <c r="E10" i="36"/>
  <c r="F10" i="36"/>
  <c r="G10" i="36"/>
  <c r="H10" i="36"/>
  <c r="I10" i="36"/>
  <c r="E7" i="36"/>
  <c r="F7" i="36"/>
  <c r="G7" i="36"/>
  <c r="H7" i="36"/>
  <c r="I7" i="36"/>
  <c r="D7" i="36"/>
  <c r="L7" i="36" s="1"/>
  <c r="F12" i="36"/>
  <c r="H12" i="36"/>
  <c r="L27" i="36"/>
  <c r="K27" i="36"/>
  <c r="L10" i="36"/>
  <c r="L9" i="36"/>
  <c r="K7" i="36"/>
  <c r="M27" i="36" l="1"/>
  <c r="M10" i="36"/>
  <c r="M9" i="36"/>
  <c r="N8" i="36" l="1"/>
  <c r="D116" i="35"/>
  <c r="C116" i="35"/>
  <c r="E116" i="35" s="1"/>
  <c r="AC5" i="34" l="1"/>
  <c r="AC6" i="34"/>
  <c r="D7" i="34"/>
  <c r="E7" i="34"/>
  <c r="F7" i="34"/>
  <c r="G7" i="34"/>
  <c r="H7" i="34"/>
  <c r="I7" i="34"/>
  <c r="J7" i="34"/>
  <c r="K7" i="34"/>
  <c r="L7" i="34"/>
  <c r="M7" i="34"/>
  <c r="N7" i="34"/>
  <c r="O7" i="34"/>
  <c r="P7" i="34"/>
  <c r="Q7" i="34"/>
  <c r="R7" i="34"/>
  <c r="S7" i="34"/>
  <c r="T7" i="34"/>
  <c r="U7" i="34"/>
  <c r="V7" i="34"/>
  <c r="W7" i="34"/>
  <c r="AC7" i="34"/>
  <c r="X8" i="34"/>
  <c r="AC8" i="34"/>
  <c r="X9" i="34"/>
  <c r="AC9" i="34"/>
  <c r="AG9" i="34"/>
  <c r="AH9" i="34"/>
  <c r="X10" i="34"/>
  <c r="AC10" i="34"/>
  <c r="D11" i="34"/>
  <c r="AC11" i="34"/>
  <c r="D12" i="34"/>
  <c r="D10" i="34" s="1"/>
  <c r="AC12" i="34"/>
  <c r="AC13" i="34"/>
  <c r="AC14" i="34"/>
  <c r="AG14" i="34"/>
  <c r="E12" i="34" s="1"/>
  <c r="AH14" i="34"/>
  <c r="E11" i="34" s="1"/>
  <c r="AC15" i="34"/>
  <c r="AC16" i="34"/>
  <c r="AC17" i="34"/>
  <c r="C18" i="34"/>
  <c r="D18" i="34"/>
  <c r="AC18" i="34"/>
  <c r="AC19" i="34"/>
  <c r="AG19" i="34"/>
  <c r="F12" i="34" s="1"/>
  <c r="F10" i="34" s="1"/>
  <c r="AH19" i="34"/>
  <c r="F11" i="34" s="1"/>
  <c r="E20" i="34"/>
  <c r="AC20" i="34"/>
  <c r="C21" i="34"/>
  <c r="D21" i="34"/>
  <c r="AC21" i="34"/>
  <c r="C22" i="34"/>
  <c r="D22" i="34"/>
  <c r="AC22" i="34"/>
  <c r="C23" i="34"/>
  <c r="D23" i="34"/>
  <c r="AC23" i="34"/>
  <c r="C24" i="34"/>
  <c r="D24" i="34"/>
  <c r="AC24" i="34"/>
  <c r="AG24" i="34"/>
  <c r="G12" i="34" s="1"/>
  <c r="G10" i="34" s="1"/>
  <c r="AH24" i="34"/>
  <c r="G11" i="34" s="1"/>
  <c r="C25" i="34"/>
  <c r="D25" i="34"/>
  <c r="AC25" i="34"/>
  <c r="C26" i="34"/>
  <c r="D26" i="34"/>
  <c r="AC26" i="34"/>
  <c r="C27" i="34"/>
  <c r="D27" i="34"/>
  <c r="AC27" i="34"/>
  <c r="C28" i="34"/>
  <c r="D28" i="34"/>
  <c r="AC28" i="34"/>
  <c r="C29" i="34"/>
  <c r="D29" i="34"/>
  <c r="AC29" i="34"/>
  <c r="AG29" i="34"/>
  <c r="H12" i="34" s="1"/>
  <c r="H10" i="34" s="1"/>
  <c r="AH29" i="34"/>
  <c r="H11" i="34" s="1"/>
  <c r="C30" i="34"/>
  <c r="D30" i="34"/>
  <c r="AC30" i="34"/>
  <c r="C31" i="34"/>
  <c r="D31" i="34"/>
  <c r="AC31" i="34"/>
  <c r="C32" i="34"/>
  <c r="D32" i="34"/>
  <c r="AC32" i="34"/>
  <c r="C33" i="34"/>
  <c r="D33" i="34"/>
  <c r="AC33" i="34"/>
  <c r="C34" i="34"/>
  <c r="D34" i="34"/>
  <c r="AC34" i="34"/>
  <c r="AG34" i="34"/>
  <c r="I12" i="34" s="1"/>
  <c r="I10" i="34" s="1"/>
  <c r="AH34" i="34"/>
  <c r="I11" i="34" s="1"/>
  <c r="C35" i="34"/>
  <c r="D35" i="34"/>
  <c r="AC35" i="34"/>
  <c r="C36" i="34"/>
  <c r="D36" i="34"/>
  <c r="AC36" i="34"/>
  <c r="C37" i="34"/>
  <c r="D37" i="34"/>
  <c r="AC37" i="34"/>
  <c r="C38" i="34"/>
  <c r="D38" i="34"/>
  <c r="AC38" i="34"/>
  <c r="C39" i="34"/>
  <c r="D39" i="34"/>
  <c r="AC39" i="34"/>
  <c r="AG39" i="34"/>
  <c r="J12" i="34" s="1"/>
  <c r="J10" i="34" s="1"/>
  <c r="AH39" i="34"/>
  <c r="J11" i="34" s="1"/>
  <c r="C40" i="34"/>
  <c r="D40" i="34"/>
  <c r="AC40" i="34"/>
  <c r="AC41" i="34"/>
  <c r="AC42" i="34"/>
  <c r="AC43" i="34"/>
  <c r="AC44" i="34"/>
  <c r="AG44" i="34"/>
  <c r="K12" i="34" s="1"/>
  <c r="K10" i="34" s="1"/>
  <c r="AH44" i="34"/>
  <c r="K11" i="34" s="1"/>
  <c r="AC45" i="34"/>
  <c r="AC46" i="34"/>
  <c r="AC47" i="34"/>
  <c r="AC48" i="34"/>
  <c r="AC49" i="34"/>
  <c r="AG49" i="34"/>
  <c r="L12" i="34" s="1"/>
  <c r="L10" i="34" s="1"/>
  <c r="AH49" i="34"/>
  <c r="L11" i="34" s="1"/>
  <c r="AC50" i="34"/>
  <c r="AC51" i="34"/>
  <c r="AC52" i="34"/>
  <c r="AC53" i="34"/>
  <c r="AC54" i="34"/>
  <c r="AG54" i="34"/>
  <c r="M12" i="34" s="1"/>
  <c r="M10" i="34" s="1"/>
  <c r="AH54" i="34"/>
  <c r="M11" i="34" s="1"/>
  <c r="AC55" i="34"/>
  <c r="AC56" i="34"/>
  <c r="AC57" i="34"/>
  <c r="AC58" i="34"/>
  <c r="AC59" i="34"/>
  <c r="AG59" i="34"/>
  <c r="N12" i="34" s="1"/>
  <c r="N10" i="34" s="1"/>
  <c r="AH59" i="34"/>
  <c r="N11" i="34" s="1"/>
  <c r="AC60" i="34"/>
  <c r="AC61" i="34"/>
  <c r="AC62" i="34"/>
  <c r="AC63" i="34"/>
  <c r="AC64" i="34"/>
  <c r="AG64" i="34"/>
  <c r="O12" i="34" s="1"/>
  <c r="O10" i="34" s="1"/>
  <c r="AH64" i="34"/>
  <c r="O11" i="34" s="1"/>
  <c r="AC65" i="34"/>
  <c r="AC66" i="34"/>
  <c r="AC67" i="34"/>
  <c r="AC68" i="34"/>
  <c r="AC69" i="34"/>
  <c r="AG69" i="34"/>
  <c r="P12" i="34" s="1"/>
  <c r="P10" i="34" s="1"/>
  <c r="AH69" i="34"/>
  <c r="P11" i="34" s="1"/>
  <c r="AC70" i="34"/>
  <c r="AC71" i="34"/>
  <c r="AC72" i="34"/>
  <c r="AC73" i="34"/>
  <c r="AC74" i="34"/>
  <c r="AG74" i="34"/>
  <c r="Q12" i="34" s="1"/>
  <c r="Q10" i="34" s="1"/>
  <c r="AH74" i="34"/>
  <c r="Q11" i="34" s="1"/>
  <c r="AC75" i="34"/>
  <c r="AC76" i="34"/>
  <c r="AC77" i="34"/>
  <c r="AC78" i="34"/>
  <c r="AC79" i="34"/>
  <c r="AG79" i="34"/>
  <c r="R12" i="34" s="1"/>
  <c r="R10" i="34" s="1"/>
  <c r="AH79" i="34"/>
  <c r="R11" i="34" s="1"/>
  <c r="AC80" i="34"/>
  <c r="AC81" i="34"/>
  <c r="AC82" i="34"/>
  <c r="AC83" i="34"/>
  <c r="AC84" i="34"/>
  <c r="AG84" i="34"/>
  <c r="S12" i="34" s="1"/>
  <c r="S10" i="34" s="1"/>
  <c r="AH84" i="34"/>
  <c r="S11" i="34" s="1"/>
  <c r="AC85" i="34"/>
  <c r="AC86" i="34"/>
  <c r="AC87" i="34"/>
  <c r="AC88" i="34"/>
  <c r="AC89" i="34"/>
  <c r="AG89" i="34"/>
  <c r="T12" i="34" s="1"/>
  <c r="T10" i="34" s="1"/>
  <c r="AH89" i="34"/>
  <c r="T11" i="34" s="1"/>
  <c r="AC90" i="34"/>
  <c r="AC91" i="34"/>
  <c r="AC92" i="34"/>
  <c r="AC93" i="34"/>
  <c r="AC94" i="34"/>
  <c r="AG94" i="34"/>
  <c r="U12" i="34" s="1"/>
  <c r="U10" i="34" s="1"/>
  <c r="AH94" i="34"/>
  <c r="U11" i="34" s="1"/>
  <c r="AC95" i="34"/>
  <c r="AC96" i="34"/>
  <c r="AC97" i="34"/>
  <c r="AC98" i="34"/>
  <c r="AC99" i="34"/>
  <c r="AG99" i="34"/>
  <c r="V12" i="34" s="1"/>
  <c r="V10" i="34" s="1"/>
  <c r="AH99" i="34"/>
  <c r="V11" i="34" s="1"/>
  <c r="AC100" i="34"/>
  <c r="AG100" i="34"/>
  <c r="W12" i="34" s="1"/>
  <c r="W10" i="34" s="1"/>
  <c r="AH100" i="34"/>
  <c r="W11" i="34" s="1"/>
  <c r="AC101" i="34"/>
  <c r="AC102" i="34"/>
  <c r="AC103" i="34"/>
  <c r="AC104" i="34"/>
  <c r="AC105" i="34"/>
  <c r="AD106" i="34"/>
  <c r="AE106" i="34"/>
  <c r="AF106" i="34"/>
  <c r="AG106" i="34"/>
  <c r="AH106" i="34"/>
  <c r="AD107" i="34" s="1"/>
  <c r="AD108" i="34" s="1"/>
  <c r="E10" i="34" l="1"/>
  <c r="E18" i="34"/>
  <c r="X12" i="34"/>
  <c r="E21" i="34"/>
  <c r="E39" i="34"/>
  <c r="E40" i="34"/>
  <c r="E38" i="34"/>
  <c r="E36" i="34"/>
  <c r="E34" i="34"/>
  <c r="E32" i="34"/>
  <c r="E30" i="34"/>
  <c r="E28" i="34"/>
  <c r="E26" i="34"/>
  <c r="E24" i="34"/>
  <c r="E23" i="34"/>
  <c r="X11" i="34"/>
  <c r="X13" i="34"/>
  <c r="F18" i="34"/>
  <c r="F21" i="34" s="1"/>
  <c r="F2" i="30"/>
  <c r="J2" i="30"/>
  <c r="F3" i="30"/>
  <c r="J3" i="30"/>
  <c r="F4" i="30"/>
  <c r="J4" i="30"/>
  <c r="F5" i="30"/>
  <c r="J5" i="30"/>
  <c r="F6" i="30"/>
  <c r="J6" i="30"/>
  <c r="F7" i="30"/>
  <c r="J7" i="30"/>
  <c r="F8" i="30"/>
  <c r="J8" i="30"/>
  <c r="F9" i="30"/>
  <c r="J9" i="30"/>
  <c r="F10" i="30"/>
  <c r="J10" i="30"/>
  <c r="F11" i="30"/>
  <c r="J11" i="30"/>
  <c r="F12" i="30"/>
  <c r="J12" i="30"/>
  <c r="F13" i="30"/>
  <c r="J13" i="30"/>
  <c r="F14" i="30"/>
  <c r="J14" i="30"/>
  <c r="F15" i="30"/>
  <c r="J15" i="30"/>
  <c r="F16" i="30"/>
  <c r="J16" i="30"/>
  <c r="F17" i="30"/>
  <c r="J17" i="30"/>
  <c r="F18" i="30"/>
  <c r="J18" i="30"/>
  <c r="F19" i="30"/>
  <c r="J19" i="30"/>
  <c r="F20" i="30"/>
  <c r="J20" i="30"/>
  <c r="F21" i="30"/>
  <c r="J21" i="30"/>
  <c r="F22" i="30"/>
  <c r="J22" i="30"/>
  <c r="F23" i="30"/>
  <c r="J23" i="30"/>
  <c r="F24" i="30"/>
  <c r="J24" i="30"/>
  <c r="F25" i="30"/>
  <c r="J25" i="30"/>
  <c r="F26" i="30"/>
  <c r="J26" i="30"/>
  <c r="F27" i="30"/>
  <c r="J27" i="30"/>
  <c r="F28" i="30"/>
  <c r="J28" i="30"/>
  <c r="F29" i="30"/>
  <c r="J29" i="30"/>
  <c r="F30" i="30"/>
  <c r="J30" i="30"/>
  <c r="F25" i="34" l="1"/>
  <c r="F27" i="34"/>
  <c r="F29" i="34"/>
  <c r="F31" i="34"/>
  <c r="F33" i="34"/>
  <c r="F35" i="34"/>
  <c r="F37" i="34"/>
  <c r="F39" i="34"/>
  <c r="E22" i="34"/>
  <c r="F24" i="34"/>
  <c r="F26" i="34"/>
  <c r="F28" i="34"/>
  <c r="F30" i="34"/>
  <c r="F32" i="34"/>
  <c r="F34" i="34"/>
  <c r="F36" i="34"/>
  <c r="F38" i="34"/>
  <c r="F22" i="34"/>
  <c r="E16" i="34"/>
  <c r="F23" i="34"/>
  <c r="E25" i="34"/>
  <c r="E27" i="34"/>
  <c r="E29" i="34"/>
  <c r="E31" i="34"/>
  <c r="E33" i="34"/>
  <c r="E35" i="34"/>
  <c r="E37" i="34"/>
  <c r="F40" i="34"/>
  <c r="D5" i="29"/>
  <c r="K7" i="29"/>
  <c r="L7" i="29"/>
  <c r="K9" i="29"/>
  <c r="L9" i="29"/>
  <c r="M9" i="29" s="1"/>
  <c r="K10" i="29"/>
  <c r="L10" i="29"/>
  <c r="M10" i="29" s="1"/>
  <c r="D12" i="29"/>
  <c r="E12" i="29"/>
  <c r="F12" i="29"/>
  <c r="G12" i="29"/>
  <c r="H12" i="29"/>
  <c r="I12" i="29"/>
  <c r="K27" i="29"/>
  <c r="L27" i="29"/>
  <c r="M27" i="29"/>
  <c r="N8" i="29" l="1"/>
  <c r="E30" i="25" l="1"/>
  <c r="E31" i="25"/>
  <c r="E32" i="25"/>
  <c r="E33" i="25"/>
  <c r="E34" i="25"/>
  <c r="E35" i="25"/>
  <c r="E36" i="25"/>
  <c r="E37" i="25"/>
  <c r="E38" i="25"/>
  <c r="E39" i="25"/>
  <c r="E40" i="25"/>
  <c r="E41" i="25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72" i="25"/>
  <c r="E73" i="25"/>
  <c r="E74" i="25"/>
  <c r="E75" i="25"/>
  <c r="E76" i="25"/>
  <c r="E77" i="25"/>
  <c r="E78" i="25"/>
  <c r="E79" i="25"/>
  <c r="E80" i="25"/>
  <c r="E81" i="25"/>
  <c r="E82" i="25"/>
  <c r="E83" i="25"/>
  <c r="E84" i="25"/>
  <c r="E85" i="25"/>
  <c r="E86" i="25"/>
  <c r="E87" i="25"/>
  <c r="E88" i="25"/>
  <c r="E89" i="25"/>
  <c r="E90" i="25"/>
  <c r="E91" i="25"/>
  <c r="E92" i="25"/>
  <c r="E93" i="25"/>
  <c r="E94" i="25"/>
  <c r="E95" i="25"/>
  <c r="E96" i="25"/>
  <c r="E97" i="25"/>
  <c r="E98" i="25"/>
  <c r="E99" i="25"/>
  <c r="E100" i="25"/>
  <c r="E101" i="25"/>
  <c r="E102" i="25"/>
  <c r="E103" i="25"/>
  <c r="E104" i="25"/>
  <c r="E105" i="25"/>
  <c r="E106" i="25"/>
  <c r="E107" i="25"/>
  <c r="E108" i="25"/>
  <c r="E109" i="25"/>
  <c r="E110" i="25"/>
  <c r="E111" i="25"/>
  <c r="E112" i="25"/>
  <c r="E113" i="25"/>
  <c r="E114" i="25"/>
  <c r="E115" i="25"/>
  <c r="E116" i="25"/>
  <c r="E117" i="25"/>
  <c r="E118" i="25"/>
  <c r="E119" i="25"/>
  <c r="E120" i="25"/>
  <c r="E121" i="25"/>
  <c r="E122" i="25"/>
  <c r="E123" i="25"/>
  <c r="E124" i="25"/>
  <c r="E125" i="25"/>
  <c r="E126" i="25"/>
  <c r="E127" i="25"/>
  <c r="E128" i="25"/>
  <c r="E129" i="25"/>
  <c r="E130" i="25"/>
  <c r="E131" i="25"/>
  <c r="E132" i="25"/>
  <c r="E133" i="25"/>
  <c r="C134" i="25"/>
  <c r="D134" i="25"/>
  <c r="C7" i="24"/>
  <c r="E6" i="22" l="1"/>
  <c r="J6" i="22"/>
  <c r="E7" i="22"/>
  <c r="J7" i="22"/>
  <c r="E8" i="22"/>
  <c r="J8" i="22"/>
  <c r="E9" i="22"/>
  <c r="J9" i="22"/>
  <c r="E10" i="22"/>
  <c r="J10" i="22"/>
  <c r="E11" i="22"/>
  <c r="J11" i="22"/>
  <c r="E15" i="22"/>
  <c r="J15" i="22"/>
  <c r="E16" i="22"/>
  <c r="J16" i="22"/>
  <c r="E17" i="22"/>
  <c r="J17" i="22"/>
  <c r="E18" i="22"/>
  <c r="J18" i="22"/>
  <c r="E19" i="22"/>
  <c r="J19" i="22"/>
  <c r="E20" i="22"/>
  <c r="J20" i="22"/>
  <c r="E24" i="22"/>
  <c r="E25" i="22"/>
  <c r="E26" i="22"/>
  <c r="E27" i="22"/>
  <c r="E28" i="22"/>
  <c r="E29" i="22" s="1"/>
  <c r="B5" i="20" l="1"/>
  <c r="B6" i="20"/>
  <c r="B7" i="20"/>
  <c r="B8" i="20"/>
  <c r="B9" i="20"/>
  <c r="B10" i="20"/>
  <c r="B11" i="20"/>
  <c r="B12" i="20"/>
  <c r="B13" i="20"/>
  <c r="H3" i="14" l="1"/>
  <c r="E19" i="6"/>
  <c r="D19" i="6"/>
  <c r="C19" i="6"/>
  <c r="E17" i="6"/>
  <c r="D17" i="6"/>
  <c r="C17" i="6"/>
  <c r="K12" i="6"/>
  <c r="K11" i="6"/>
  <c r="C11" i="6"/>
  <c r="D11" i="6"/>
  <c r="E11" i="6"/>
  <c r="F11" i="6"/>
  <c r="G11" i="6"/>
  <c r="H11" i="6"/>
  <c r="I11" i="6"/>
  <c r="J11" i="6"/>
  <c r="C12" i="6"/>
  <c r="D12" i="6"/>
  <c r="E12" i="6"/>
  <c r="F12" i="6"/>
  <c r="G12" i="6"/>
  <c r="H12" i="6"/>
  <c r="I12" i="6"/>
  <c r="J12" i="6"/>
  <c r="J10" i="6"/>
  <c r="K10" i="6"/>
  <c r="I10" i="6"/>
  <c r="G10" i="6"/>
  <c r="H10" i="6"/>
  <c r="F10" i="6"/>
  <c r="E10" i="6"/>
  <c r="D10" i="6"/>
  <c r="C10" i="6"/>
</calcChain>
</file>

<file path=xl/sharedStrings.xml><?xml version="1.0" encoding="utf-8"?>
<sst xmlns="http://schemas.openxmlformats.org/spreadsheetml/2006/main" count="1524" uniqueCount="838">
  <si>
    <t>60年</t>
    <rPh sb="2" eb="3">
      <t>ネン</t>
    </rPh>
    <phoneticPr fontId="31"/>
  </si>
  <si>
    <t>17年</t>
    <rPh sb="2" eb="3">
      <t>ネン</t>
    </rPh>
    <phoneticPr fontId="31"/>
  </si>
  <si>
    <t>22年</t>
    <rPh sb="2" eb="3">
      <t>ネン</t>
    </rPh>
    <phoneticPr fontId="31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</si>
  <si>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1"/>
  </si>
  <si>
    <t>転入なし</t>
    <rPh sb="0" eb="2">
      <t>テンニュウ</t>
    </rPh>
    <phoneticPr fontId="31"/>
  </si>
  <si>
    <t>転入あり</t>
    <rPh sb="0" eb="2">
      <t>テンニュウ</t>
    </rPh>
    <phoneticPr fontId="31"/>
  </si>
  <si>
    <t>世田谷区民の転入元住所</t>
    <rPh sb="0" eb="5">
      <t>セタガヤクミン</t>
    </rPh>
    <rPh sb="6" eb="8">
      <t>テンニュウ</t>
    </rPh>
    <rPh sb="8" eb="9">
      <t>モト</t>
    </rPh>
    <rPh sb="9" eb="11">
      <t>ジュウショ</t>
    </rPh>
    <phoneticPr fontId="31"/>
  </si>
  <si>
    <t>東京都</t>
    <rPh sb="0" eb="3">
      <t>トウキョウト</t>
    </rPh>
    <phoneticPr fontId="31"/>
  </si>
  <si>
    <t>神奈川県</t>
    <rPh sb="0" eb="4">
      <t>カナガワケン</t>
    </rPh>
    <phoneticPr fontId="31"/>
  </si>
  <si>
    <t>埼玉県</t>
    <rPh sb="0" eb="3">
      <t>サイタマケン</t>
    </rPh>
    <phoneticPr fontId="31"/>
  </si>
  <si>
    <t>千葉県</t>
    <rPh sb="0" eb="3">
      <t>チバケン</t>
    </rPh>
    <phoneticPr fontId="31"/>
  </si>
  <si>
    <t>大阪府</t>
    <rPh sb="0" eb="3">
      <t>オオサカフ</t>
    </rPh>
    <phoneticPr fontId="31"/>
  </si>
  <si>
    <t>目黒区</t>
    <rPh sb="0" eb="3">
      <t>メグロク</t>
    </rPh>
    <phoneticPr fontId="31"/>
  </si>
  <si>
    <t>川崎市</t>
    <rPh sb="0" eb="3">
      <t>カワサキシ</t>
    </rPh>
    <phoneticPr fontId="31"/>
  </si>
  <si>
    <t>横浜市</t>
    <rPh sb="0" eb="3">
      <t>ヨコハマシ</t>
    </rPh>
    <phoneticPr fontId="31"/>
  </si>
  <si>
    <t>杉並区</t>
    <rPh sb="0" eb="3">
      <t>スギナミク</t>
    </rPh>
    <phoneticPr fontId="31"/>
  </si>
  <si>
    <t>渋谷区</t>
    <rPh sb="0" eb="3">
      <t>シブヤク</t>
    </rPh>
    <phoneticPr fontId="31"/>
  </si>
  <si>
    <t>大田区</t>
    <rPh sb="0" eb="3">
      <t>オオタク</t>
    </rPh>
    <phoneticPr fontId="31"/>
  </si>
  <si>
    <t>調布市</t>
    <rPh sb="0" eb="3">
      <t>チョウフシ</t>
    </rPh>
    <phoneticPr fontId="31"/>
  </si>
  <si>
    <t>港区</t>
    <rPh sb="0" eb="2">
      <t>ミナトク</t>
    </rPh>
    <phoneticPr fontId="31"/>
  </si>
  <si>
    <t>品川区</t>
    <rPh sb="0" eb="3">
      <t>シナガワク</t>
    </rPh>
    <phoneticPr fontId="31"/>
  </si>
  <si>
    <t>新宿区</t>
    <rPh sb="0" eb="3">
      <t>シンジュクク</t>
    </rPh>
    <phoneticPr fontId="31"/>
  </si>
  <si>
    <t>中野区</t>
    <rPh sb="0" eb="3">
      <t>ナカノク</t>
    </rPh>
    <phoneticPr fontId="31"/>
  </si>
  <si>
    <t>練馬区</t>
    <rPh sb="0" eb="3">
      <t>ネリマク</t>
    </rPh>
    <phoneticPr fontId="31"/>
  </si>
  <si>
    <t>狛江市</t>
    <rPh sb="0" eb="2">
      <t>コマエ</t>
    </rPh>
    <rPh sb="2" eb="3">
      <t>シ</t>
    </rPh>
    <phoneticPr fontId="31"/>
  </si>
  <si>
    <t>板橋区</t>
    <rPh sb="0" eb="3">
      <t>イタバシク</t>
    </rPh>
    <phoneticPr fontId="31"/>
  </si>
  <si>
    <t>町田市</t>
    <rPh sb="0" eb="3">
      <t>マチダシ</t>
    </rPh>
    <phoneticPr fontId="31"/>
  </si>
  <si>
    <t>出典　住民基本台帳　H26.8</t>
    <rPh sb="0" eb="2">
      <t>シュッテン</t>
    </rPh>
    <rPh sb="3" eb="5">
      <t>ジュウミン</t>
    </rPh>
    <rPh sb="5" eb="7">
      <t>キホン</t>
    </rPh>
    <rPh sb="7" eb="9">
      <t>ダイチョウ</t>
    </rPh>
    <phoneticPr fontId="31"/>
  </si>
  <si>
    <t>出典　住民基本台帳　各年１月比較</t>
    <rPh sb="0" eb="2">
      <t>シュッテン</t>
    </rPh>
    <rPh sb="3" eb="5">
      <t>ジュウミン</t>
    </rPh>
    <rPh sb="5" eb="7">
      <t>キホン</t>
    </rPh>
    <rPh sb="7" eb="9">
      <t>ダイチョウ</t>
    </rPh>
    <rPh sb="10" eb="11">
      <t>カク</t>
    </rPh>
    <rPh sb="11" eb="12">
      <t>ネン</t>
    </rPh>
    <rPh sb="13" eb="14">
      <t>ガツ</t>
    </rPh>
    <rPh sb="14" eb="16">
      <t>ヒカク</t>
    </rPh>
    <phoneticPr fontId="31"/>
  </si>
  <si>
    <t>累積度数</t>
    <rPh sb="0" eb="2">
      <t>ルイセキ</t>
    </rPh>
    <rPh sb="2" eb="4">
      <t>ドスウ</t>
    </rPh>
    <phoneticPr fontId="31"/>
  </si>
  <si>
    <t>江東区</t>
    <rPh sb="0" eb="3">
      <t>コウトウク</t>
    </rPh>
    <phoneticPr fontId="31"/>
  </si>
  <si>
    <t>三鷹市</t>
    <rPh sb="0" eb="3">
      <t>ミタカシ</t>
    </rPh>
    <phoneticPr fontId="31"/>
  </si>
  <si>
    <t>豊島区</t>
    <rPh sb="0" eb="3">
      <t>トシマク</t>
    </rPh>
    <phoneticPr fontId="31"/>
  </si>
  <si>
    <t>江戸川区</t>
    <rPh sb="0" eb="4">
      <t>エドガワク</t>
    </rPh>
    <phoneticPr fontId="31"/>
  </si>
  <si>
    <t>相模原市</t>
    <rPh sb="0" eb="4">
      <t>サガミハラシ</t>
    </rPh>
    <phoneticPr fontId="31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</si>
  <si>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1"/>
  </si>
  <si>
    <t>出典　住民基本台帳　平成２６年８月データ</t>
    <rPh sb="0" eb="2">
      <t>シュッテン</t>
    </rPh>
    <rPh sb="3" eb="5">
      <t>ジュウミン</t>
    </rPh>
    <rPh sb="5" eb="7">
      <t>キホン</t>
    </rPh>
    <rPh sb="7" eb="9">
      <t>ダイチョウ</t>
    </rPh>
    <rPh sb="10" eb="12">
      <t>ヘイセイ</t>
    </rPh>
    <rPh sb="14" eb="15">
      <t>ネン</t>
    </rPh>
    <rPh sb="16" eb="17">
      <t>ガツ</t>
    </rPh>
    <phoneticPr fontId="31"/>
  </si>
  <si>
    <t>世田谷区の転入元住所都道府県（左軸：転入者数　右軸：転入元住所全体に占める割合の累積比率）</t>
    <rPh sb="0" eb="4">
      <t>セタガヤク</t>
    </rPh>
    <rPh sb="5" eb="7">
      <t>テンニュウ</t>
    </rPh>
    <rPh sb="7" eb="8">
      <t>モト</t>
    </rPh>
    <rPh sb="8" eb="10">
      <t>ジュウショ</t>
    </rPh>
    <rPh sb="10" eb="14">
      <t>トドウフケン</t>
    </rPh>
    <rPh sb="15" eb="16">
      <t>ヒダリ</t>
    </rPh>
    <rPh sb="16" eb="17">
      <t>ジク</t>
    </rPh>
    <rPh sb="18" eb="21">
      <t>テンニュウシャ</t>
    </rPh>
    <rPh sb="21" eb="22">
      <t>スウ</t>
    </rPh>
    <phoneticPr fontId="31"/>
  </si>
  <si>
    <t>平成１２年</t>
    <rPh sb="0" eb="2">
      <t>ヘイセイ</t>
    </rPh>
    <rPh sb="4" eb="5">
      <t>ネン</t>
    </rPh>
    <phoneticPr fontId="31"/>
  </si>
  <si>
    <t>平成１７年</t>
    <rPh sb="0" eb="2">
      <t>ヘイセイ</t>
    </rPh>
    <rPh sb="4" eb="5">
      <t>ネン</t>
    </rPh>
    <phoneticPr fontId="31"/>
  </si>
  <si>
    <t>平成２２年</t>
    <rPh sb="0" eb="2">
      <t>ヘイセイ</t>
    </rPh>
    <rPh sb="4" eb="5">
      <t>ネン</t>
    </rPh>
    <phoneticPr fontId="31"/>
  </si>
  <si>
    <t>単身世帯</t>
    <rPh sb="0" eb="2">
      <t>タンシン</t>
    </rPh>
    <rPh sb="2" eb="4">
      <t>セタイ</t>
    </rPh>
    <phoneticPr fontId="31"/>
  </si>
  <si>
    <t>その他世帯</t>
    <rPh sb="2" eb="3">
      <t>タ</t>
    </rPh>
    <rPh sb="3" eb="5">
      <t>セタイ</t>
    </rPh>
    <phoneticPr fontId="31"/>
  </si>
  <si>
    <t>世田谷区</t>
    <rPh sb="0" eb="4">
      <t>セタガヤク</t>
    </rPh>
    <phoneticPr fontId="31"/>
  </si>
  <si>
    <t>東京都</t>
    <rPh sb="0" eb="2">
      <t>トウキョウ</t>
    </rPh>
    <rPh sb="2" eb="3">
      <t>ト</t>
    </rPh>
    <phoneticPr fontId="31"/>
  </si>
  <si>
    <t>全国</t>
    <rPh sb="0" eb="2">
      <t>ゼンコク</t>
    </rPh>
    <phoneticPr fontId="31"/>
  </si>
  <si>
    <t>一般世帯総数</t>
    <rPh sb="0" eb="2">
      <t>イッパン</t>
    </rPh>
    <rPh sb="2" eb="4">
      <t>セタイ</t>
    </rPh>
    <rPh sb="4" eb="6">
      <t>ソウスウ</t>
    </rPh>
    <phoneticPr fontId="31"/>
  </si>
  <si>
    <t>平成２２年</t>
    <rPh sb="0" eb="2">
      <t>ヘイセイ</t>
    </rPh>
    <rPh sb="4" eb="5">
      <t>ネン</t>
    </rPh>
    <phoneticPr fontId="31"/>
  </si>
  <si>
    <t>核家族世帯</t>
    <rPh sb="0" eb="3">
      <t>カクカゾク</t>
    </rPh>
    <rPh sb="3" eb="5">
      <t>セタイ</t>
    </rPh>
    <phoneticPr fontId="31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</si>
  <si>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1"/>
  </si>
  <si>
    <t>全国</t>
    <rPh sb="0" eb="2">
      <t>ゼンコク</t>
    </rPh>
    <phoneticPr fontId="35"/>
  </si>
  <si>
    <t>世田谷区</t>
    <rPh sb="0" eb="4">
      <t>セタガヤク</t>
    </rPh>
    <phoneticPr fontId="35"/>
  </si>
  <si>
    <t>22年</t>
    <rPh sb="2" eb="3">
      <t>ネン</t>
    </rPh>
    <phoneticPr fontId="33"/>
  </si>
  <si>
    <t>17年</t>
    <rPh sb="2" eb="3">
      <t>ネン</t>
    </rPh>
    <phoneticPr fontId="33"/>
  </si>
  <si>
    <t>12年</t>
    <rPh sb="2" eb="3">
      <t>ネン</t>
    </rPh>
    <phoneticPr fontId="33"/>
  </si>
  <si>
    <t>7年</t>
    <rPh sb="1" eb="2">
      <t>ネン</t>
    </rPh>
    <phoneticPr fontId="33"/>
  </si>
  <si>
    <t>平成
2年</t>
    <rPh sb="0" eb="2">
      <t>ヘイセイ</t>
    </rPh>
    <rPh sb="4" eb="5">
      <t>ネン</t>
    </rPh>
    <phoneticPr fontId="33"/>
  </si>
  <si>
    <t>60年</t>
    <rPh sb="2" eb="3">
      <t>ネン</t>
    </rPh>
    <phoneticPr fontId="33"/>
  </si>
  <si>
    <t>55年</t>
    <rPh sb="2" eb="3">
      <t>ネン</t>
    </rPh>
    <phoneticPr fontId="33"/>
  </si>
  <si>
    <t>50年</t>
    <rPh sb="2" eb="3">
      <t>ネン</t>
    </rPh>
    <phoneticPr fontId="33"/>
  </si>
  <si>
    <t>40年</t>
    <rPh sb="2" eb="3">
      <t>ネン</t>
    </rPh>
    <phoneticPr fontId="33"/>
  </si>
  <si>
    <t>35年</t>
    <rPh sb="2" eb="3">
      <t>ネン</t>
    </rPh>
    <phoneticPr fontId="33"/>
  </si>
  <si>
    <t>30年</t>
    <rPh sb="2" eb="3">
      <t>ネン</t>
    </rPh>
    <phoneticPr fontId="33"/>
  </si>
  <si>
    <t>【単位：千人】</t>
    <rPh sb="1" eb="3">
      <t>タンイ</t>
    </rPh>
    <rPh sb="4" eb="5">
      <t>セン</t>
    </rPh>
    <rPh sb="5" eb="6">
      <t>ニン</t>
    </rPh>
    <phoneticPr fontId="35"/>
  </si>
  <si>
    <t>合計</t>
    <rPh sb="0" eb="2">
      <t>ゴウケイ</t>
    </rPh>
    <phoneticPr fontId="42"/>
  </si>
  <si>
    <t>1人世帯</t>
    <rPh sb="1" eb="2">
      <t>ニン</t>
    </rPh>
    <rPh sb="2" eb="4">
      <t>セタイ</t>
    </rPh>
    <phoneticPr fontId="42"/>
  </si>
  <si>
    <t>2人世帯</t>
    <rPh sb="1" eb="2">
      <t>ニン</t>
    </rPh>
    <rPh sb="2" eb="4">
      <t>セタイ</t>
    </rPh>
    <phoneticPr fontId="42"/>
  </si>
  <si>
    <t>3人世帯</t>
    <rPh sb="1" eb="2">
      <t>ニン</t>
    </rPh>
    <rPh sb="2" eb="4">
      <t>セタイ</t>
    </rPh>
    <phoneticPr fontId="42"/>
  </si>
  <si>
    <t>20年以上</t>
    <rPh sb="2" eb="5">
      <t>ネンイジョウ</t>
    </rPh>
    <phoneticPr fontId="42"/>
  </si>
  <si>
    <t>5年以上10年未満</t>
    <rPh sb="1" eb="4">
      <t>ネンイジョウ</t>
    </rPh>
    <rPh sb="6" eb="7">
      <t>ネン</t>
    </rPh>
    <rPh sb="7" eb="9">
      <t>ミマン</t>
    </rPh>
    <phoneticPr fontId="42"/>
  </si>
  <si>
    <t>人</t>
    <rPh sb="0" eb="1">
      <t>ニン</t>
    </rPh>
    <phoneticPr fontId="42"/>
  </si>
  <si>
    <t>5年未満転出者数</t>
    <rPh sb="1" eb="2">
      <t>ネン</t>
    </rPh>
    <rPh sb="2" eb="4">
      <t>ミマン</t>
    </rPh>
    <rPh sb="4" eb="7">
      <t>テンシュツシャ</t>
    </rPh>
    <rPh sb="7" eb="8">
      <t>スウ</t>
    </rPh>
    <phoneticPr fontId="42"/>
  </si>
  <si>
    <t>80代以上</t>
    <rPh sb="2" eb="3">
      <t>ダイ</t>
    </rPh>
    <rPh sb="3" eb="5">
      <t>イジョウ</t>
    </rPh>
    <phoneticPr fontId="42"/>
  </si>
  <si>
    <t>70代</t>
    <rPh sb="2" eb="3">
      <t>ダイ</t>
    </rPh>
    <phoneticPr fontId="42"/>
  </si>
  <si>
    <t>60代</t>
    <rPh sb="2" eb="3">
      <t>ダイ</t>
    </rPh>
    <phoneticPr fontId="42"/>
  </si>
  <si>
    <t>50代</t>
    <rPh sb="2" eb="3">
      <t>ダイ</t>
    </rPh>
    <phoneticPr fontId="42"/>
  </si>
  <si>
    <t>40代</t>
    <rPh sb="2" eb="3">
      <t>ダイ</t>
    </rPh>
    <phoneticPr fontId="42"/>
  </si>
  <si>
    <t>30代</t>
    <rPh sb="2" eb="3">
      <t>ダイ</t>
    </rPh>
    <phoneticPr fontId="42"/>
  </si>
  <si>
    <t>20代</t>
    <rPh sb="2" eb="3">
      <t>ダイ</t>
    </rPh>
    <phoneticPr fontId="42"/>
  </si>
  <si>
    <t>10代以下</t>
    <rPh sb="2" eb="3">
      <t>ダイ</t>
    </rPh>
    <rPh sb="3" eb="5">
      <t>イカ</t>
    </rPh>
    <phoneticPr fontId="42"/>
  </si>
  <si>
    <t>5年以上</t>
    <rPh sb="1" eb="2">
      <t>ネン</t>
    </rPh>
    <rPh sb="2" eb="4">
      <t>イジョウ</t>
    </rPh>
    <phoneticPr fontId="42"/>
  </si>
  <si>
    <t>5年未満</t>
    <rPh sb="1" eb="2">
      <t>ネン</t>
    </rPh>
    <rPh sb="2" eb="4">
      <t>ミマン</t>
    </rPh>
    <phoneticPr fontId="42"/>
  </si>
  <si>
    <t>n =</t>
    <phoneticPr fontId="42"/>
  </si>
  <si>
    <t>H17.1</t>
    <phoneticPr fontId="35"/>
  </si>
  <si>
    <t>H27.1</t>
    <phoneticPr fontId="35"/>
  </si>
  <si>
    <t>100歳以上</t>
    <rPh sb="3" eb="4">
      <t>サイ</t>
    </rPh>
    <phoneticPr fontId="35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</si>
  <si>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</si>
  <si>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</si>
  <si>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</si>
  <si>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</si>
  <si>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</si>
  <si>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</si>
  <si>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</si>
  <si>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</si>
  <si>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</si>
  <si>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</si>
  <si>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</si>
  <si>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</si>
  <si>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</si>
  <si>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</si>
  <si>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</si>
  <si>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</si>
  <si>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</si>
  <si>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</si>
  <si>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  <phoneticPr fontId="35"/>
  </si>
  <si>
    <t>0-4</t>
    <phoneticPr fontId="35"/>
  </si>
  <si>
    <t>男(H17.1)</t>
    <rPh sb="0" eb="1">
      <t>オトコ</t>
    </rPh>
    <phoneticPr fontId="35"/>
  </si>
  <si>
    <t>男(H27.1)</t>
    <phoneticPr fontId="35"/>
  </si>
  <si>
    <t>女(H17.1)</t>
    <rPh sb="0" eb="1">
      <t>オンナ</t>
    </rPh>
    <phoneticPr fontId="35"/>
  </si>
  <si>
    <t>女(H27.1)</t>
    <phoneticPr fontId="35"/>
  </si>
  <si>
    <t>年　齢</t>
    <phoneticPr fontId="35"/>
  </si>
  <si>
    <t>自然動態／死亡</t>
  </si>
  <si>
    <t>自然動態／出生</t>
  </si>
  <si>
    <t>自然動態／増減</t>
  </si>
  <si>
    <t>都内移動／増減</t>
  </si>
  <si>
    <t>他県移動／増減</t>
  </si>
  <si>
    <t>全体の増減</t>
  </si>
  <si>
    <t xml:space="preserve">世田谷区    </t>
  </si>
  <si>
    <t>他県移動／転出</t>
  </si>
  <si>
    <t>他県移動／転入</t>
  </si>
  <si>
    <t xml:space="preserve">特別区計      </t>
    <rPh sb="0" eb="3">
      <t>トクベツク</t>
    </rPh>
    <phoneticPr fontId="42"/>
  </si>
  <si>
    <t xml:space="preserve">江戸川区    </t>
  </si>
  <si>
    <t xml:space="preserve">葛飾区     </t>
  </si>
  <si>
    <t xml:space="preserve">足立区     </t>
  </si>
  <si>
    <t xml:space="preserve">練馬区     </t>
  </si>
  <si>
    <t xml:space="preserve">板橋区     </t>
  </si>
  <si>
    <t xml:space="preserve">荒川区     </t>
  </si>
  <si>
    <t xml:space="preserve">北区      </t>
  </si>
  <si>
    <t xml:space="preserve">豊島区     </t>
  </si>
  <si>
    <t xml:space="preserve">杉並区     </t>
  </si>
  <si>
    <t xml:space="preserve">中野区     </t>
  </si>
  <si>
    <t xml:space="preserve">渋谷区     </t>
  </si>
  <si>
    <t xml:space="preserve">大田区     </t>
  </si>
  <si>
    <t xml:space="preserve">目黒区     </t>
  </si>
  <si>
    <t xml:space="preserve">品川区     </t>
  </si>
  <si>
    <t xml:space="preserve">江東区     </t>
  </si>
  <si>
    <t xml:space="preserve">墨田区     </t>
  </si>
  <si>
    <t xml:space="preserve">台東区     </t>
  </si>
  <si>
    <t xml:space="preserve">文京区     </t>
  </si>
  <si>
    <t xml:space="preserve">新宿区     </t>
  </si>
  <si>
    <t xml:space="preserve">港区      </t>
  </si>
  <si>
    <t xml:space="preserve">中央区     </t>
  </si>
  <si>
    <t xml:space="preserve">千代田区    </t>
  </si>
  <si>
    <t xml:space="preserve">区計      </t>
  </si>
  <si>
    <t>区名</t>
  </si>
  <si>
    <t>年</t>
  </si>
  <si>
    <t>死亡</t>
    <rPh sb="0" eb="2">
      <t>シボウ</t>
    </rPh>
    <phoneticPr fontId="35"/>
  </si>
  <si>
    <t>転出</t>
    <rPh sb="0" eb="2">
      <t>テンシュツ</t>
    </rPh>
    <phoneticPr fontId="35"/>
  </si>
  <si>
    <t>転入</t>
    <rPh sb="0" eb="2">
      <t>テンニュウ</t>
    </rPh>
    <phoneticPr fontId="35"/>
  </si>
  <si>
    <t>26年</t>
    <rPh sb="2" eb="3">
      <t>ネン</t>
    </rPh>
    <phoneticPr fontId="35"/>
  </si>
  <si>
    <t>25年</t>
    <rPh sb="2" eb="3">
      <t>ネン</t>
    </rPh>
    <phoneticPr fontId="35"/>
  </si>
  <si>
    <t>24年</t>
    <rPh sb="2" eb="3">
      <t>ネン</t>
    </rPh>
    <phoneticPr fontId="35"/>
  </si>
  <si>
    <t>23年</t>
    <rPh sb="2" eb="3">
      <t>ネン</t>
    </rPh>
    <phoneticPr fontId="35"/>
  </si>
  <si>
    <t>22年</t>
    <rPh sb="2" eb="3">
      <t>ネン</t>
    </rPh>
    <phoneticPr fontId="35"/>
  </si>
  <si>
    <t>21年</t>
    <rPh sb="2" eb="3">
      <t>ネン</t>
    </rPh>
    <phoneticPr fontId="35"/>
  </si>
  <si>
    <t>20年</t>
    <rPh sb="2" eb="3">
      <t>ネン</t>
    </rPh>
    <phoneticPr fontId="35"/>
  </si>
  <si>
    <t>19年</t>
    <rPh sb="2" eb="3">
      <t>ネン</t>
    </rPh>
    <phoneticPr fontId="35"/>
  </si>
  <si>
    <t>18年</t>
    <rPh sb="2" eb="3">
      <t>ネン</t>
    </rPh>
    <phoneticPr fontId="35"/>
  </si>
  <si>
    <t>17年</t>
    <rPh sb="2" eb="3">
      <t>ネン</t>
    </rPh>
    <phoneticPr fontId="35"/>
  </si>
  <si>
    <t>16年</t>
    <rPh sb="2" eb="3">
      <t>ネン</t>
    </rPh>
    <phoneticPr fontId="35"/>
  </si>
  <si>
    <t>15年</t>
    <rPh sb="2" eb="3">
      <t>ネン</t>
    </rPh>
    <phoneticPr fontId="35"/>
  </si>
  <si>
    <t>14年</t>
    <rPh sb="2" eb="3">
      <t>ネン</t>
    </rPh>
    <phoneticPr fontId="35"/>
  </si>
  <si>
    <t>13年</t>
    <rPh sb="2" eb="3">
      <t>ネン</t>
    </rPh>
    <phoneticPr fontId="35"/>
  </si>
  <si>
    <t>12年</t>
    <rPh sb="2" eb="3">
      <t>ネン</t>
    </rPh>
    <phoneticPr fontId="35"/>
  </si>
  <si>
    <t>11年</t>
    <rPh sb="2" eb="3">
      <t>ネン</t>
    </rPh>
    <phoneticPr fontId="35"/>
  </si>
  <si>
    <t>10年</t>
    <rPh sb="2" eb="3">
      <t>ネン</t>
    </rPh>
    <phoneticPr fontId="35"/>
  </si>
  <si>
    <t>9年</t>
    <rPh sb="1" eb="2">
      <t>ネン</t>
    </rPh>
    <phoneticPr fontId="35"/>
  </si>
  <si>
    <t>8年</t>
    <rPh sb="1" eb="2">
      <t>ネン</t>
    </rPh>
    <phoneticPr fontId="35"/>
  </si>
  <si>
    <t>7年</t>
    <rPh sb="1" eb="2">
      <t>ネン</t>
    </rPh>
    <phoneticPr fontId="35"/>
  </si>
  <si>
    <t>6年</t>
    <rPh sb="1" eb="2">
      <t>ネン</t>
    </rPh>
    <phoneticPr fontId="35"/>
  </si>
  <si>
    <t>5年</t>
    <rPh sb="1" eb="2">
      <t>ネン</t>
    </rPh>
    <phoneticPr fontId="35"/>
  </si>
  <si>
    <t>4年</t>
    <rPh sb="1" eb="2">
      <t>ネン</t>
    </rPh>
    <phoneticPr fontId="35"/>
  </si>
  <si>
    <t>3年</t>
    <rPh sb="1" eb="2">
      <t>ネン</t>
    </rPh>
    <phoneticPr fontId="35"/>
  </si>
  <si>
    <t>平成元年</t>
    <rPh sb="0" eb="2">
      <t>ヘイセイ</t>
    </rPh>
    <rPh sb="2" eb="4">
      <t>ガンネン</t>
    </rPh>
    <phoneticPr fontId="35"/>
  </si>
  <si>
    <t>63年</t>
    <rPh sb="2" eb="3">
      <t>ネン</t>
    </rPh>
    <phoneticPr fontId="35"/>
  </si>
  <si>
    <t>62年</t>
    <rPh sb="2" eb="3">
      <t>ネン</t>
    </rPh>
    <phoneticPr fontId="35"/>
  </si>
  <si>
    <t>61年</t>
    <rPh sb="2" eb="3">
      <t>ネン</t>
    </rPh>
    <phoneticPr fontId="35"/>
  </si>
  <si>
    <t>60年</t>
    <rPh sb="2" eb="3">
      <t>ネン</t>
    </rPh>
    <phoneticPr fontId="35"/>
  </si>
  <si>
    <t>59年</t>
    <rPh sb="2" eb="3">
      <t>ネン</t>
    </rPh>
    <phoneticPr fontId="35"/>
  </si>
  <si>
    <t>58年</t>
    <rPh sb="2" eb="3">
      <t>ネン</t>
    </rPh>
    <phoneticPr fontId="35"/>
  </si>
  <si>
    <t>57年</t>
    <rPh sb="2" eb="3">
      <t>ネン</t>
    </rPh>
    <phoneticPr fontId="35"/>
  </si>
  <si>
    <t>56年</t>
    <rPh sb="2" eb="3">
      <t>ネン</t>
    </rPh>
    <phoneticPr fontId="35"/>
  </si>
  <si>
    <t>55年</t>
    <rPh sb="2" eb="3">
      <t>ネン</t>
    </rPh>
    <phoneticPr fontId="35"/>
  </si>
  <si>
    <t>50年</t>
    <rPh sb="2" eb="3">
      <t>ネン</t>
    </rPh>
    <phoneticPr fontId="35"/>
  </si>
  <si>
    <t>増減</t>
    <rPh sb="0" eb="2">
      <t>ゾウゲン</t>
    </rPh>
    <phoneticPr fontId="35"/>
  </si>
  <si>
    <t>出生数</t>
    <rPh sb="0" eb="2">
      <t>シュッセイ</t>
    </rPh>
    <rPh sb="2" eb="3">
      <t>スウ</t>
    </rPh>
    <phoneticPr fontId="35"/>
  </si>
  <si>
    <t>人口増減</t>
    <rPh sb="0" eb="2">
      <t>ジンコウ</t>
    </rPh>
    <rPh sb="2" eb="4">
      <t>ゾウゲン</t>
    </rPh>
    <phoneticPr fontId="35"/>
  </si>
  <si>
    <t>人口</t>
    <rPh sb="0" eb="2">
      <t>ジンコウ</t>
    </rPh>
    <phoneticPr fontId="35"/>
  </si>
  <si>
    <t>社会動態</t>
    <rPh sb="0" eb="2">
      <t>シャカイ</t>
    </rPh>
    <rPh sb="2" eb="4">
      <t>ドウタイ</t>
    </rPh>
    <phoneticPr fontId="35"/>
  </si>
  <si>
    <t>自然動態</t>
    <rPh sb="0" eb="2">
      <t>シゼン</t>
    </rPh>
    <rPh sb="2" eb="4">
      <t>ドウタイ</t>
    </rPh>
    <phoneticPr fontId="35"/>
  </si>
  <si>
    <t>世田谷区の人口推移　住民基本台帳　各年１月１日　平成25年以降も日本人のみ人口</t>
    <rPh sb="0" eb="4">
      <t>セタガヤク</t>
    </rPh>
    <rPh sb="5" eb="7">
      <t>ジンコウ</t>
    </rPh>
    <rPh sb="7" eb="9">
      <t>スイイ</t>
    </rPh>
    <rPh sb="10" eb="12">
      <t>ジュウミン</t>
    </rPh>
    <rPh sb="12" eb="14">
      <t>キホン</t>
    </rPh>
    <rPh sb="14" eb="16">
      <t>ダイチョウ</t>
    </rPh>
    <rPh sb="17" eb="18">
      <t>カク</t>
    </rPh>
    <rPh sb="18" eb="19">
      <t>ネン</t>
    </rPh>
    <rPh sb="20" eb="21">
      <t>ガツ</t>
    </rPh>
    <rPh sb="22" eb="23">
      <t>ニチ</t>
    </rPh>
    <rPh sb="24" eb="26">
      <t>ヘイセイ</t>
    </rPh>
    <rPh sb="28" eb="29">
      <t>ネン</t>
    </rPh>
    <rPh sb="29" eb="31">
      <t>イコウ</t>
    </rPh>
    <rPh sb="32" eb="35">
      <t>ニホンジン</t>
    </rPh>
    <rPh sb="37" eb="39">
      <t>ジンコウ</t>
    </rPh>
    <phoneticPr fontId="35"/>
  </si>
  <si>
    <t>C</t>
    <phoneticPr fontId="42"/>
  </si>
  <si>
    <t>B</t>
    <phoneticPr fontId="42"/>
  </si>
  <si>
    <t>A</t>
    <phoneticPr fontId="42"/>
  </si>
  <si>
    <t>世帯主数</t>
    <rPh sb="0" eb="3">
      <t>セタイヌシ</t>
    </rPh>
    <rPh sb="3" eb="4">
      <t>スウ</t>
    </rPh>
    <phoneticPr fontId="42"/>
  </si>
  <si>
    <t>烏山</t>
    <rPh sb="0" eb="2">
      <t>カラスヤマ</t>
    </rPh>
    <phoneticPr fontId="42"/>
  </si>
  <si>
    <t>砧</t>
    <rPh sb="0" eb="1">
      <t>キヌタ</t>
    </rPh>
    <phoneticPr fontId="42"/>
  </si>
  <si>
    <t>玉川</t>
    <rPh sb="0" eb="2">
      <t>タマガワ</t>
    </rPh>
    <phoneticPr fontId="42"/>
  </si>
  <si>
    <t>北沢</t>
    <rPh sb="0" eb="2">
      <t>キタザワ</t>
    </rPh>
    <phoneticPr fontId="42"/>
  </si>
  <si>
    <t>世田谷</t>
    <rPh sb="0" eb="3">
      <t>セタガヤ</t>
    </rPh>
    <phoneticPr fontId="42"/>
  </si>
  <si>
    <t>差引き</t>
    <rPh sb="0" eb="2">
      <t>サシヒ</t>
    </rPh>
    <phoneticPr fontId="42"/>
  </si>
  <si>
    <t>転居出</t>
    <rPh sb="0" eb="2">
      <t>テンキョ</t>
    </rPh>
    <rPh sb="2" eb="3">
      <t>デ</t>
    </rPh>
    <phoneticPr fontId="42"/>
  </si>
  <si>
    <t>転居入</t>
    <rPh sb="0" eb="2">
      <t>テンキョ</t>
    </rPh>
    <rPh sb="2" eb="3">
      <t>イ</t>
    </rPh>
    <phoneticPr fontId="42"/>
  </si>
  <si>
    <t>玉川地域</t>
    <rPh sb="0" eb="2">
      <t>タマガワ</t>
    </rPh>
    <rPh sb="2" eb="4">
      <t>チイキ</t>
    </rPh>
    <phoneticPr fontId="42"/>
  </si>
  <si>
    <t>烏山地域</t>
    <rPh sb="0" eb="2">
      <t>カラスヤマ</t>
    </rPh>
    <rPh sb="2" eb="4">
      <t>チイキ</t>
    </rPh>
    <phoneticPr fontId="42"/>
  </si>
  <si>
    <t>北沢地域</t>
    <rPh sb="0" eb="2">
      <t>キタザワ</t>
    </rPh>
    <rPh sb="2" eb="4">
      <t>チイキ</t>
    </rPh>
    <phoneticPr fontId="42"/>
  </si>
  <si>
    <t>砧地域</t>
    <rPh sb="0" eb="1">
      <t>キヌタ</t>
    </rPh>
    <rPh sb="1" eb="3">
      <t>チイキ</t>
    </rPh>
    <phoneticPr fontId="42"/>
  </si>
  <si>
    <t>世田谷地域</t>
    <rPh sb="0" eb="3">
      <t>セタガヤ</t>
    </rPh>
    <rPh sb="3" eb="5">
      <t>チイキ</t>
    </rPh>
    <phoneticPr fontId="42"/>
  </si>
  <si>
    <t>茨城県</t>
    <rPh sb="0" eb="3">
      <t>イバラキケン</t>
    </rPh>
    <phoneticPr fontId="42"/>
  </si>
  <si>
    <t>静岡県</t>
    <rPh sb="0" eb="3">
      <t>シズオカケン</t>
    </rPh>
    <phoneticPr fontId="42"/>
  </si>
  <si>
    <t>北海道</t>
    <rPh sb="0" eb="3">
      <t>ホッカイドウ</t>
    </rPh>
    <phoneticPr fontId="42"/>
  </si>
  <si>
    <t>福岡県</t>
    <rPh sb="0" eb="3">
      <t>フクオカケン</t>
    </rPh>
    <phoneticPr fontId="42"/>
  </si>
  <si>
    <t>兵庫県</t>
    <rPh sb="0" eb="3">
      <t>ヒョウゴケン</t>
    </rPh>
    <phoneticPr fontId="42"/>
  </si>
  <si>
    <t>愛知県</t>
    <rPh sb="0" eb="3">
      <t>アイチケン</t>
    </rPh>
    <phoneticPr fontId="42"/>
  </si>
  <si>
    <t>大阪府</t>
    <rPh sb="0" eb="3">
      <t>オオサカフ</t>
    </rPh>
    <phoneticPr fontId="42"/>
  </si>
  <si>
    <t>千葉県</t>
    <rPh sb="0" eb="3">
      <t>チバケン</t>
    </rPh>
    <phoneticPr fontId="42"/>
  </si>
  <si>
    <t>埼玉県</t>
    <rPh sb="0" eb="3">
      <t>サイタマケン</t>
    </rPh>
    <phoneticPr fontId="42"/>
  </si>
  <si>
    <t>神奈川県</t>
    <rPh sb="0" eb="4">
      <t>カナガワケン</t>
    </rPh>
    <phoneticPr fontId="42"/>
  </si>
  <si>
    <t>東京都</t>
    <rPh sb="0" eb="2">
      <t>トウキョウ</t>
    </rPh>
    <rPh sb="2" eb="3">
      <t>ト</t>
    </rPh>
    <phoneticPr fontId="42"/>
  </si>
  <si>
    <t>累積比率</t>
    <rPh sb="0" eb="2">
      <t>ルイセキ</t>
    </rPh>
    <rPh sb="2" eb="4">
      <t>ヒリツ</t>
    </rPh>
    <phoneticPr fontId="42"/>
  </si>
  <si>
    <t>転出者数</t>
    <rPh sb="0" eb="3">
      <t>テンシュツシャ</t>
    </rPh>
    <rPh sb="3" eb="4">
      <t>スウ</t>
    </rPh>
    <phoneticPr fontId="42"/>
  </si>
  <si>
    <t>ｎ＝５７，３８２人</t>
    <rPh sb="8" eb="9">
      <t>ニン</t>
    </rPh>
    <phoneticPr fontId="42"/>
  </si>
  <si>
    <t>平成２６年８月までの一年間　住民基本台帳</t>
    <rPh sb="0" eb="2">
      <t>ヘイセイ</t>
    </rPh>
    <rPh sb="4" eb="5">
      <t>ネン</t>
    </rPh>
    <rPh sb="6" eb="7">
      <t>ガツ</t>
    </rPh>
    <rPh sb="10" eb="13">
      <t>イチネンカン</t>
    </rPh>
    <rPh sb="14" eb="16">
      <t>ジュウミン</t>
    </rPh>
    <rPh sb="16" eb="18">
      <t>キホン</t>
    </rPh>
    <rPh sb="18" eb="20">
      <t>ダイチョウ</t>
    </rPh>
    <phoneticPr fontId="42"/>
  </si>
  <si>
    <t>確認用</t>
    <rPh sb="0" eb="3">
      <t>カクニンヨウ</t>
    </rPh>
    <phoneticPr fontId="42"/>
  </si>
  <si>
    <t>増減数（転入－転出）</t>
    <rPh sb="0" eb="2">
      <t>ゾウゲン</t>
    </rPh>
    <rPh sb="2" eb="3">
      <t>スウ</t>
    </rPh>
    <rPh sb="4" eb="6">
      <t>テンニュウ</t>
    </rPh>
    <rPh sb="7" eb="9">
      <t>テンシュツ</t>
    </rPh>
    <phoneticPr fontId="42"/>
  </si>
  <si>
    <t>転入者</t>
    <rPh sb="0" eb="3">
      <t>テンニュウシャ</t>
    </rPh>
    <phoneticPr fontId="42"/>
  </si>
  <si>
    <t>転出者</t>
    <rPh sb="0" eb="3">
      <t>テンシュツシャ</t>
    </rPh>
    <phoneticPr fontId="42"/>
  </si>
  <si>
    <t>年齢</t>
    <rPh sb="0" eb="2">
      <t>ネンレイ</t>
    </rPh>
    <phoneticPr fontId="42"/>
  </si>
  <si>
    <t>転出日</t>
    <rPh sb="0" eb="2">
      <t>テンシュツ</t>
    </rPh>
    <rPh sb="2" eb="3">
      <t>ビ</t>
    </rPh>
    <phoneticPr fontId="42"/>
  </si>
  <si>
    <t>1年間で転出届出日のある者</t>
    <rPh sb="1" eb="3">
      <t>ネンカン</t>
    </rPh>
    <rPh sb="4" eb="6">
      <t>テンシュツ</t>
    </rPh>
    <rPh sb="6" eb="8">
      <t>トドケデ</t>
    </rPh>
    <rPh sb="8" eb="9">
      <t>ビ</t>
    </rPh>
    <rPh sb="12" eb="13">
      <t>モノ</t>
    </rPh>
    <phoneticPr fontId="42"/>
  </si>
  <si>
    <t>期間</t>
    <rPh sb="0" eb="2">
      <t>キカン</t>
    </rPh>
    <phoneticPr fontId="42"/>
  </si>
  <si>
    <t>２　転出者</t>
    <rPh sb="2" eb="5">
      <t>テンシュツシャ</t>
    </rPh>
    <phoneticPr fontId="42"/>
  </si>
  <si>
    <t>転入、転入（未届）、前住出生届（1人）</t>
    <rPh sb="0" eb="2">
      <t>テンニュウ</t>
    </rPh>
    <rPh sb="3" eb="5">
      <t>テンニュウ</t>
    </rPh>
    <rPh sb="6" eb="7">
      <t>ミ</t>
    </rPh>
    <rPh sb="7" eb="8">
      <t>トド</t>
    </rPh>
    <rPh sb="10" eb="11">
      <t>ゼン</t>
    </rPh>
    <rPh sb="12" eb="14">
      <t>シュッショウ</t>
    </rPh>
    <rPh sb="14" eb="15">
      <t>トド</t>
    </rPh>
    <rPh sb="17" eb="18">
      <t>ニン</t>
    </rPh>
    <phoneticPr fontId="42"/>
  </si>
  <si>
    <t>事由</t>
    <rPh sb="0" eb="2">
      <t>ジユウ</t>
    </rPh>
    <phoneticPr fontId="42"/>
  </si>
  <si>
    <t>住民日</t>
    <rPh sb="0" eb="2">
      <t>ジュウミン</t>
    </rPh>
    <rPh sb="2" eb="3">
      <t>ビ</t>
    </rPh>
    <phoneticPr fontId="42"/>
  </si>
  <si>
    <t>１　転入者</t>
    <rPh sb="2" eb="5">
      <t>テンニュウシャ</t>
    </rPh>
    <phoneticPr fontId="42"/>
  </si>
  <si>
    <t>住民基本台帳からの抽出方法（定義）</t>
    <rPh sb="0" eb="2">
      <t>ジュウミン</t>
    </rPh>
    <rPh sb="1" eb="2">
      <t>テイジュウ</t>
    </rPh>
    <rPh sb="2" eb="4">
      <t>キホン</t>
    </rPh>
    <rPh sb="4" eb="6">
      <t>ダイチョウ</t>
    </rPh>
    <rPh sb="9" eb="11">
      <t>チュウシュツ</t>
    </rPh>
    <rPh sb="11" eb="13">
      <t>ホウホウ</t>
    </rPh>
    <rPh sb="14" eb="16">
      <t>テイギ</t>
    </rPh>
    <phoneticPr fontId="42"/>
  </si>
  <si>
    <t>社会増数</t>
    <rPh sb="0" eb="3">
      <t>シャカイゾウ</t>
    </rPh>
    <rPh sb="3" eb="4">
      <t>スウ</t>
    </rPh>
    <phoneticPr fontId="42"/>
  </si>
  <si>
    <t>最頻値</t>
    <rPh sb="0" eb="1">
      <t>サイ</t>
    </rPh>
    <rPh sb="1" eb="2">
      <t>ヒン</t>
    </rPh>
    <rPh sb="2" eb="3">
      <t>チ</t>
    </rPh>
    <phoneticPr fontId="42"/>
  </si>
  <si>
    <t>中央値</t>
    <rPh sb="0" eb="2">
      <t>チュウオウ</t>
    </rPh>
    <rPh sb="2" eb="3">
      <t>チ</t>
    </rPh>
    <phoneticPr fontId="42"/>
  </si>
  <si>
    <t>平均年齢</t>
    <rPh sb="0" eb="2">
      <t>ヘイキン</t>
    </rPh>
    <rPh sb="2" eb="4">
      <t>ネンレイ</t>
    </rPh>
    <phoneticPr fontId="42"/>
  </si>
  <si>
    <t>転出者数</t>
    <rPh sb="0" eb="3">
      <t>テンシュツシャ</t>
    </rPh>
    <rPh sb="2" eb="3">
      <t>シャ</t>
    </rPh>
    <rPh sb="3" eb="4">
      <t>スウ</t>
    </rPh>
    <phoneticPr fontId="42"/>
  </si>
  <si>
    <t>転入者数</t>
    <rPh sb="0" eb="2">
      <t>テンニュウ</t>
    </rPh>
    <rPh sb="2" eb="3">
      <t>シャ</t>
    </rPh>
    <rPh sb="3" eb="4">
      <t>スウ</t>
    </rPh>
    <phoneticPr fontId="42"/>
  </si>
  <si>
    <t>府中市</t>
    <rPh sb="0" eb="3">
      <t>フチュウシ</t>
    </rPh>
    <phoneticPr fontId="42"/>
  </si>
  <si>
    <t>中央区</t>
    <rPh sb="0" eb="3">
      <t>チュウオウク</t>
    </rPh>
    <phoneticPr fontId="42"/>
  </si>
  <si>
    <t>江戸川区</t>
    <rPh sb="0" eb="4">
      <t>エドガワク</t>
    </rPh>
    <phoneticPr fontId="42"/>
  </si>
  <si>
    <t>文京区</t>
    <rPh sb="0" eb="3">
      <t>ブンキョウク</t>
    </rPh>
    <phoneticPr fontId="42"/>
  </si>
  <si>
    <t>町田市</t>
    <rPh sb="0" eb="3">
      <t>マチダシ</t>
    </rPh>
    <phoneticPr fontId="42"/>
  </si>
  <si>
    <t>豊島区</t>
    <rPh sb="0" eb="3">
      <t>トシマク</t>
    </rPh>
    <phoneticPr fontId="42"/>
  </si>
  <si>
    <t>板橋区</t>
    <rPh sb="0" eb="3">
      <t>イタバシク</t>
    </rPh>
    <phoneticPr fontId="42"/>
  </si>
  <si>
    <t>三鷹市</t>
    <rPh sb="0" eb="3">
      <t>ミタカシ</t>
    </rPh>
    <phoneticPr fontId="42"/>
  </si>
  <si>
    <t>江東区</t>
    <rPh sb="0" eb="3">
      <t>コウトウク</t>
    </rPh>
    <phoneticPr fontId="42"/>
  </si>
  <si>
    <t>練馬区</t>
    <rPh sb="0" eb="3">
      <t>ネリマク</t>
    </rPh>
    <phoneticPr fontId="42"/>
  </si>
  <si>
    <t>中野区</t>
    <rPh sb="0" eb="3">
      <t>ナカノク</t>
    </rPh>
    <phoneticPr fontId="42"/>
  </si>
  <si>
    <t>狛江市</t>
    <rPh sb="0" eb="3">
      <t>コマエシ</t>
    </rPh>
    <phoneticPr fontId="42"/>
  </si>
  <si>
    <t>新宿区</t>
    <rPh sb="0" eb="3">
      <t>シンジュクク</t>
    </rPh>
    <phoneticPr fontId="42"/>
  </si>
  <si>
    <t>品川区</t>
    <rPh sb="0" eb="3">
      <t>シナガワク</t>
    </rPh>
    <phoneticPr fontId="42"/>
  </si>
  <si>
    <t>港区</t>
    <rPh sb="0" eb="2">
      <t>ミナトク</t>
    </rPh>
    <phoneticPr fontId="42"/>
  </si>
  <si>
    <t>調布市</t>
    <rPh sb="0" eb="3">
      <t>チョウフシ</t>
    </rPh>
    <phoneticPr fontId="42"/>
  </si>
  <si>
    <t>大田区</t>
    <rPh sb="0" eb="3">
      <t>オオタク</t>
    </rPh>
    <phoneticPr fontId="42"/>
  </si>
  <si>
    <t>渋谷区</t>
    <rPh sb="0" eb="3">
      <t>シブヤク</t>
    </rPh>
    <phoneticPr fontId="42"/>
  </si>
  <si>
    <t>杉並区</t>
    <rPh sb="0" eb="3">
      <t>スギナミク</t>
    </rPh>
    <phoneticPr fontId="42"/>
  </si>
  <si>
    <t>横浜市</t>
    <rPh sb="0" eb="3">
      <t>ヨコハマシ</t>
    </rPh>
    <phoneticPr fontId="42"/>
  </si>
  <si>
    <t>目黒区</t>
    <rPh sb="0" eb="3">
      <t>メグロク</t>
    </rPh>
    <phoneticPr fontId="42"/>
  </si>
  <si>
    <t>川崎市</t>
    <rPh sb="0" eb="3">
      <t>カワサキシ</t>
    </rPh>
    <phoneticPr fontId="42"/>
  </si>
  <si>
    <t>世田谷区出生数</t>
    <rPh sb="0" eb="4">
      <t>セタガヤク</t>
    </rPh>
    <rPh sb="4" eb="7">
      <t>シュッショウスウ</t>
    </rPh>
    <phoneticPr fontId="35"/>
  </si>
  <si>
    <t>東京都</t>
    <rPh sb="0" eb="2">
      <t>トウキョウ</t>
    </rPh>
    <rPh sb="2" eb="3">
      <t>ト</t>
    </rPh>
    <phoneticPr fontId="35"/>
  </si>
  <si>
    <t>合計特殊出生率</t>
    <rPh sb="0" eb="2">
      <t>ゴウケイ</t>
    </rPh>
    <rPh sb="2" eb="4">
      <t>トクシュ</t>
    </rPh>
    <rPh sb="4" eb="6">
      <t>シュッショウ</t>
    </rPh>
    <rPh sb="6" eb="7">
      <t>リツ</t>
    </rPh>
    <phoneticPr fontId="35"/>
  </si>
  <si>
    <t>引用：保健福祉概要　世田谷区：世田谷保健所算出数値、東京都、全国：厚生労働省「人口動態統計」</t>
    <rPh sb="0" eb="2">
      <t>インヨウ</t>
    </rPh>
    <rPh sb="3" eb="5">
      <t>ホケン</t>
    </rPh>
    <rPh sb="5" eb="7">
      <t>フクシ</t>
    </rPh>
    <rPh sb="7" eb="9">
      <t>ガイヨウ</t>
    </rPh>
    <rPh sb="10" eb="14">
      <t>セタガヤク</t>
    </rPh>
    <rPh sb="15" eb="18">
      <t>セタガヤ</t>
    </rPh>
    <rPh sb="18" eb="21">
      <t>ホケンジョ</t>
    </rPh>
    <rPh sb="21" eb="23">
      <t>サンシュツ</t>
    </rPh>
    <rPh sb="23" eb="25">
      <t>スウチ</t>
    </rPh>
    <rPh sb="26" eb="28">
      <t>トウキョウ</t>
    </rPh>
    <rPh sb="28" eb="29">
      <t>ト</t>
    </rPh>
    <rPh sb="30" eb="32">
      <t>ゼンコク</t>
    </rPh>
    <rPh sb="33" eb="35">
      <t>コウセイ</t>
    </rPh>
    <rPh sb="35" eb="38">
      <t>ロウドウショウ</t>
    </rPh>
    <rPh sb="39" eb="41">
      <t>ジンコウ</t>
    </rPh>
    <rPh sb="41" eb="43">
      <t>ドウタイ</t>
    </rPh>
    <rPh sb="43" eb="45">
      <t>トウケイ</t>
    </rPh>
    <phoneticPr fontId="35"/>
  </si>
  <si>
    <t>単身世帯</t>
    <rPh sb="0" eb="2">
      <t>タンシン</t>
    </rPh>
    <phoneticPr fontId="42"/>
  </si>
  <si>
    <t>非親族世帯</t>
    <phoneticPr fontId="42"/>
  </si>
  <si>
    <t>その他</t>
  </si>
  <si>
    <t>兄弟姉妹のみ</t>
  </si>
  <si>
    <t>夫婦子親親族</t>
  </si>
  <si>
    <t>夫婦＋親＋親族</t>
  </si>
  <si>
    <t>夫婦＋子＋親族</t>
  </si>
  <si>
    <t>夫婦＋親族</t>
  </si>
  <si>
    <t>夫婦＋子＋片親</t>
  </si>
  <si>
    <t>夫婦＋子＋両親</t>
  </si>
  <si>
    <t>夫婦＋片親</t>
  </si>
  <si>
    <t>夫婦＋両親</t>
  </si>
  <si>
    <t>他の親族世帯総数</t>
    <rPh sb="0" eb="1">
      <t>タ</t>
    </rPh>
    <phoneticPr fontId="42"/>
  </si>
  <si>
    <t>女親＋子</t>
    <phoneticPr fontId="42"/>
  </si>
  <si>
    <t>男親＋子</t>
    <phoneticPr fontId="42"/>
  </si>
  <si>
    <t>夫婦と子世帯</t>
    <rPh sb="4" eb="6">
      <t>セタイ</t>
    </rPh>
    <phoneticPr fontId="42"/>
  </si>
  <si>
    <t>夫婦のみ世帯</t>
    <rPh sb="4" eb="6">
      <t>セタイ</t>
    </rPh>
    <phoneticPr fontId="42"/>
  </si>
  <si>
    <t>核家族世帯</t>
  </si>
  <si>
    <t>親族世帯総数</t>
    <phoneticPr fontId="42"/>
  </si>
  <si>
    <t>総世帯数</t>
    <rPh sb="0" eb="1">
      <t>ソウ</t>
    </rPh>
    <rPh sb="1" eb="4">
      <t>セタイスウ</t>
    </rPh>
    <phoneticPr fontId="42"/>
  </si>
  <si>
    <t>増加への寄与率</t>
    <rPh sb="0" eb="2">
      <t>ゾウカ</t>
    </rPh>
    <rPh sb="4" eb="6">
      <t>キヨ</t>
    </rPh>
    <rPh sb="6" eb="7">
      <t>リツ</t>
    </rPh>
    <phoneticPr fontId="42"/>
  </si>
  <si>
    <t>増分</t>
    <rPh sb="0" eb="2">
      <t>ゾウブン</t>
    </rPh>
    <phoneticPr fontId="42"/>
  </si>
  <si>
    <t>倍率</t>
    <rPh sb="0" eb="2">
      <t>バイリツ</t>
    </rPh>
    <phoneticPr fontId="42"/>
  </si>
  <si>
    <t>国勢調査（年）</t>
    <rPh sb="0" eb="2">
      <t>コクセイ</t>
    </rPh>
    <rPh sb="2" eb="4">
      <t>チョウサ</t>
    </rPh>
    <rPh sb="5" eb="6">
      <t>ネン</t>
    </rPh>
    <phoneticPr fontId="42"/>
  </si>
  <si>
    <t>一般世帯区分</t>
  </si>
  <si>
    <t>2010vs1985</t>
    <phoneticPr fontId="42"/>
  </si>
  <si>
    <t>一般世帯コード</t>
  </si>
  <si>
    <t>区コード</t>
  </si>
  <si>
    <t>一世帯当たりの人員</t>
    <rPh sb="0" eb="3">
      <t>イッセタイ</t>
    </rPh>
    <rPh sb="3" eb="4">
      <t>ア</t>
    </rPh>
    <rPh sb="7" eb="9">
      <t>ジンイン</t>
    </rPh>
    <phoneticPr fontId="35"/>
  </si>
  <si>
    <t>一般世帯数</t>
    <rPh sb="0" eb="2">
      <t>イッパン</t>
    </rPh>
    <rPh sb="2" eb="5">
      <t>セタイスウ</t>
    </rPh>
    <phoneticPr fontId="35"/>
  </si>
  <si>
    <t>平成
2年</t>
    <rPh sb="4" eb="5">
      <t>ネン</t>
    </rPh>
    <phoneticPr fontId="35"/>
  </si>
  <si>
    <t>昭和
45年</t>
    <rPh sb="5" eb="6">
      <t>ネン</t>
    </rPh>
    <phoneticPr fontId="35"/>
  </si>
  <si>
    <t>出典　国勢調査</t>
    <rPh sb="0" eb="2">
      <t>シュッテン</t>
    </rPh>
    <rPh sb="3" eb="5">
      <t>コクセイ</t>
    </rPh>
    <rPh sb="5" eb="7">
      <t>チョウサ</t>
    </rPh>
    <phoneticPr fontId="35"/>
  </si>
  <si>
    <t>世田谷区</t>
    <rPh sb="0" eb="3">
      <t>セタガヤ</t>
    </rPh>
    <rPh sb="3" eb="4">
      <t>ク</t>
    </rPh>
    <phoneticPr fontId="35"/>
  </si>
  <si>
    <t>転居者数</t>
    <rPh sb="0" eb="2">
      <t>テンキョ</t>
    </rPh>
    <rPh sb="2" eb="3">
      <t>シャ</t>
    </rPh>
    <rPh sb="3" eb="4">
      <t>スウ</t>
    </rPh>
    <phoneticPr fontId="35"/>
  </si>
  <si>
    <t>転出者数</t>
    <rPh sb="0" eb="2">
      <t>テンシュツ</t>
    </rPh>
    <rPh sb="2" eb="3">
      <t>シャ</t>
    </rPh>
    <rPh sb="3" eb="4">
      <t>スウ</t>
    </rPh>
    <phoneticPr fontId="35"/>
  </si>
  <si>
    <t>転入者数</t>
    <rPh sb="0" eb="3">
      <t>テンニュウシャ</t>
    </rPh>
    <rPh sb="3" eb="4">
      <t>スウ</t>
    </rPh>
    <phoneticPr fontId="35"/>
  </si>
  <si>
    <t>H25.11</t>
  </si>
  <si>
    <t>H25.10</t>
  </si>
  <si>
    <t>H25.9</t>
  </si>
  <si>
    <t>H25.8</t>
  </si>
  <si>
    <t>H25.7</t>
  </si>
  <si>
    <t>H25.6</t>
  </si>
  <si>
    <t>H25.5</t>
  </si>
  <si>
    <t>H25.4</t>
  </si>
  <si>
    <t>H25.3</t>
  </si>
  <si>
    <t>H25.2</t>
  </si>
  <si>
    <t>H25.1</t>
    <phoneticPr fontId="35"/>
  </si>
  <si>
    <t>H24.12</t>
  </si>
  <si>
    <t>H24.11</t>
  </si>
  <si>
    <t>H24.10</t>
  </si>
  <si>
    <t>H24.9</t>
  </si>
  <si>
    <t>H24.8</t>
  </si>
  <si>
    <t>H24.7</t>
  </si>
  <si>
    <t>H24.6</t>
  </si>
  <si>
    <t>H24.5</t>
    <phoneticPr fontId="35"/>
  </si>
  <si>
    <t>転居増減(入-出)</t>
    <rPh sb="0" eb="2">
      <t>テンキョ</t>
    </rPh>
    <rPh sb="2" eb="4">
      <t>ゾウゲン</t>
    </rPh>
    <rPh sb="5" eb="6">
      <t>ハイ</t>
    </rPh>
    <rPh sb="7" eb="8">
      <t>デ</t>
    </rPh>
    <phoneticPr fontId="35"/>
  </si>
  <si>
    <t xml:space="preserve">H25.11 </t>
  </si>
  <si>
    <t xml:space="preserve">H25.10 </t>
  </si>
  <si>
    <t xml:space="preserve">H25.9 </t>
  </si>
  <si>
    <t xml:space="preserve">H25.8 </t>
  </si>
  <si>
    <t xml:space="preserve">H25.7 </t>
  </si>
  <si>
    <t xml:space="preserve">H25.6 </t>
  </si>
  <si>
    <t xml:space="preserve">H25.5 </t>
  </si>
  <si>
    <t xml:space="preserve">H25.4 </t>
  </si>
  <si>
    <t xml:space="preserve">H25.3 </t>
  </si>
  <si>
    <t xml:space="preserve">H25.2 </t>
  </si>
  <si>
    <t xml:space="preserve">H25.1 </t>
  </si>
  <si>
    <t xml:space="preserve">H24.12 </t>
  </si>
  <si>
    <t xml:space="preserve">H24.11 </t>
  </si>
  <si>
    <t xml:space="preserve">H24.10 </t>
  </si>
  <si>
    <t xml:space="preserve">H24.9 </t>
  </si>
  <si>
    <t xml:space="preserve">H24.8 </t>
  </si>
  <si>
    <t xml:space="preserve">H24.7 </t>
  </si>
  <si>
    <t xml:space="preserve">H24.6 </t>
  </si>
  <si>
    <t xml:space="preserve">H24.5 </t>
  </si>
  <si>
    <t>月平均転居減（区）</t>
    <rPh sb="0" eb="3">
      <t>ツキヘイキン</t>
    </rPh>
    <rPh sb="3" eb="5">
      <t>テンキョ</t>
    </rPh>
    <rPh sb="5" eb="6">
      <t>ゲン</t>
    </rPh>
    <rPh sb="7" eb="8">
      <t>ク</t>
    </rPh>
    <phoneticPr fontId="35"/>
  </si>
  <si>
    <t>月平均転居増（区）</t>
    <rPh sb="0" eb="1">
      <t>ツキ</t>
    </rPh>
    <rPh sb="1" eb="3">
      <t>ヘイキン</t>
    </rPh>
    <rPh sb="3" eb="5">
      <t>テンキョ</t>
    </rPh>
    <rPh sb="5" eb="6">
      <t>ゾウ</t>
    </rPh>
    <rPh sb="7" eb="8">
      <t>ク</t>
    </rPh>
    <phoneticPr fontId="35"/>
  </si>
  <si>
    <t>上記比率</t>
    <rPh sb="0" eb="2">
      <t>ジョウキ</t>
    </rPh>
    <rPh sb="2" eb="4">
      <t>ヒリツ</t>
    </rPh>
    <phoneticPr fontId="35"/>
  </si>
  <si>
    <t>3月+4月</t>
    <rPh sb="1" eb="2">
      <t>ガツ</t>
    </rPh>
    <rPh sb="4" eb="5">
      <t>ガツ</t>
    </rPh>
    <phoneticPr fontId="35"/>
  </si>
  <si>
    <t>Rate</t>
    <phoneticPr fontId="35"/>
  </si>
  <si>
    <t>syakaiZoTotal</t>
    <phoneticPr fontId="35"/>
  </si>
  <si>
    <t>3,4 total</t>
    <phoneticPr fontId="35"/>
  </si>
  <si>
    <t>H24.5-H25.4</t>
    <phoneticPr fontId="35"/>
  </si>
  <si>
    <t>社会増減（入-出）</t>
    <rPh sb="0" eb="2">
      <t>シャカイ</t>
    </rPh>
    <rPh sb="2" eb="4">
      <t>ゾウゲン</t>
    </rPh>
    <rPh sb="5" eb="6">
      <t>イ</t>
    </rPh>
    <rPh sb="7" eb="8">
      <t>デ</t>
    </rPh>
    <phoneticPr fontId="35"/>
  </si>
  <si>
    <t>H25.11 転出</t>
    <rPh sb="7" eb="9">
      <t>テンシュツ</t>
    </rPh>
    <phoneticPr fontId="35"/>
  </si>
  <si>
    <t>H25.10 転出</t>
    <rPh sb="7" eb="9">
      <t>テンシュツ</t>
    </rPh>
    <phoneticPr fontId="35"/>
  </si>
  <si>
    <t>H25.9 転出</t>
    <rPh sb="6" eb="8">
      <t>テンシュツ</t>
    </rPh>
    <phoneticPr fontId="35"/>
  </si>
  <si>
    <t>H25.8 転出</t>
    <rPh sb="6" eb="8">
      <t>テンシュツ</t>
    </rPh>
    <phoneticPr fontId="35"/>
  </si>
  <si>
    <t>H25.7 転出</t>
    <rPh sb="6" eb="8">
      <t>テンシュツ</t>
    </rPh>
    <phoneticPr fontId="35"/>
  </si>
  <si>
    <t>H25.6 転出</t>
    <rPh sb="6" eb="8">
      <t>テンシュツ</t>
    </rPh>
    <phoneticPr fontId="35"/>
  </si>
  <si>
    <t>H25.5 転出</t>
    <rPh sb="6" eb="8">
      <t>テンシュツ</t>
    </rPh>
    <phoneticPr fontId="35"/>
  </si>
  <si>
    <t>H25.4 転出</t>
    <rPh sb="6" eb="8">
      <t>テンシュツ</t>
    </rPh>
    <phoneticPr fontId="35"/>
  </si>
  <si>
    <t>H25.3 転出</t>
    <rPh sb="6" eb="8">
      <t>テンシュツ</t>
    </rPh>
    <phoneticPr fontId="35"/>
  </si>
  <si>
    <t>H25.2 転出</t>
    <rPh sb="6" eb="8">
      <t>テンシュツ</t>
    </rPh>
    <phoneticPr fontId="35"/>
  </si>
  <si>
    <t>H25.1 転出</t>
    <rPh sb="6" eb="8">
      <t>テンシュツ</t>
    </rPh>
    <phoneticPr fontId="35"/>
  </si>
  <si>
    <t>H24.12 転出</t>
    <rPh sb="7" eb="9">
      <t>テンシュツ</t>
    </rPh>
    <phoneticPr fontId="35"/>
  </si>
  <si>
    <t>H24.11 転出</t>
    <rPh sb="7" eb="9">
      <t>テンシュツ</t>
    </rPh>
    <phoneticPr fontId="35"/>
  </si>
  <si>
    <t>H24.10 転出</t>
    <rPh sb="7" eb="9">
      <t>テンシュツ</t>
    </rPh>
    <phoneticPr fontId="35"/>
  </si>
  <si>
    <t>H24.9 転出</t>
    <rPh sb="6" eb="8">
      <t>テンシュツ</t>
    </rPh>
    <phoneticPr fontId="35"/>
  </si>
  <si>
    <t>H24.8 転出</t>
    <rPh sb="6" eb="8">
      <t>テンシュツ</t>
    </rPh>
    <phoneticPr fontId="35"/>
  </si>
  <si>
    <t>H24.7 転出</t>
    <rPh sb="6" eb="8">
      <t>テンシュツ</t>
    </rPh>
    <phoneticPr fontId="35"/>
  </si>
  <si>
    <t>H24.6 転出</t>
    <rPh sb="6" eb="8">
      <t>テンシュツ</t>
    </rPh>
    <phoneticPr fontId="35"/>
  </si>
  <si>
    <t>H24.5 転出</t>
    <rPh sb="6" eb="8">
      <t>テンシュツ</t>
    </rPh>
    <phoneticPr fontId="35"/>
  </si>
  <si>
    <t>月平均転出者（区）</t>
    <rPh sb="0" eb="3">
      <t>ツキヘイキン</t>
    </rPh>
    <rPh sb="3" eb="6">
      <t>テンシュツシャ</t>
    </rPh>
    <rPh sb="7" eb="8">
      <t>ク</t>
    </rPh>
    <phoneticPr fontId="35"/>
  </si>
  <si>
    <t>H25.11 転入</t>
    <phoneticPr fontId="35"/>
  </si>
  <si>
    <t>H25.10 転入</t>
    <phoneticPr fontId="35"/>
  </si>
  <si>
    <t>H25.9 転入</t>
    <phoneticPr fontId="35"/>
  </si>
  <si>
    <t>H25.8 転入</t>
    <phoneticPr fontId="35"/>
  </si>
  <si>
    <t>H25.7 転入</t>
    <phoneticPr fontId="35"/>
  </si>
  <si>
    <t>H25.6 転入</t>
    <phoneticPr fontId="35"/>
  </si>
  <si>
    <t>H25.5 転入</t>
    <phoneticPr fontId="35"/>
  </si>
  <si>
    <t>H25.4 転入</t>
    <phoneticPr fontId="35"/>
  </si>
  <si>
    <t>H25.3 転入</t>
    <phoneticPr fontId="35"/>
  </si>
  <si>
    <t>H25.2 転入</t>
    <phoneticPr fontId="35"/>
  </si>
  <si>
    <t>H25.1 転入</t>
    <phoneticPr fontId="35"/>
  </si>
  <si>
    <t>H24.12 転入</t>
    <phoneticPr fontId="35"/>
  </si>
  <si>
    <t>H24.11 転入</t>
    <phoneticPr fontId="35"/>
  </si>
  <si>
    <t>H24.10 転入</t>
    <phoneticPr fontId="35"/>
  </si>
  <si>
    <t>H24.9 転入</t>
    <phoneticPr fontId="35"/>
  </si>
  <si>
    <t>H24.8 転入</t>
    <phoneticPr fontId="35"/>
  </si>
  <si>
    <t>H24.7 転入</t>
    <phoneticPr fontId="35"/>
  </si>
  <si>
    <t>H24.6 転入</t>
    <phoneticPr fontId="35"/>
  </si>
  <si>
    <t>H24.5 転入</t>
    <phoneticPr fontId="35"/>
  </si>
  <si>
    <t>月平均転入者（区）</t>
    <rPh sb="0" eb="1">
      <t>ツキ</t>
    </rPh>
    <rPh sb="1" eb="3">
      <t>ヘイキン</t>
    </rPh>
    <rPh sb="3" eb="6">
      <t>テンニュウシャ</t>
    </rPh>
    <rPh sb="7" eb="8">
      <t>ク</t>
    </rPh>
    <phoneticPr fontId="35"/>
  </si>
  <si>
    <t>転居入-転居出</t>
    <rPh sb="0" eb="2">
      <t>テンキョ</t>
    </rPh>
    <rPh sb="2" eb="3">
      <t>イ</t>
    </rPh>
    <rPh sb="4" eb="6">
      <t>テンキョ</t>
    </rPh>
    <rPh sb="6" eb="7">
      <t>デ</t>
    </rPh>
    <phoneticPr fontId="35"/>
  </si>
  <si>
    <t>転入-転出</t>
    <rPh sb="0" eb="2">
      <t>テンニュウ</t>
    </rPh>
    <rPh sb="3" eb="5">
      <t>テンシュツ</t>
    </rPh>
    <phoneticPr fontId="35"/>
  </si>
  <si>
    <t>H24.5-H25.4 転居出</t>
    <rPh sb="12" eb="14">
      <t>テンキョ</t>
    </rPh>
    <rPh sb="14" eb="15">
      <t>デ</t>
    </rPh>
    <phoneticPr fontId="35"/>
  </si>
  <si>
    <t>H24.5-H25.4 転出</t>
    <rPh sb="12" eb="14">
      <t>テンシュツ</t>
    </rPh>
    <phoneticPr fontId="35"/>
  </si>
  <si>
    <t>H24.9-H25.8 転居出</t>
    <rPh sb="12" eb="14">
      <t>テンキョ</t>
    </rPh>
    <rPh sb="14" eb="15">
      <t>デ</t>
    </rPh>
    <phoneticPr fontId="35"/>
  </si>
  <si>
    <t>H24.9-H25.8 転出</t>
    <rPh sb="12" eb="14">
      <t>テンシュツ</t>
    </rPh>
    <phoneticPr fontId="35"/>
  </si>
  <si>
    <t>H24.5-H25.4 転居入</t>
    <rPh sb="12" eb="14">
      <t>テンキョ</t>
    </rPh>
    <rPh sb="14" eb="15">
      <t>イ</t>
    </rPh>
    <phoneticPr fontId="35"/>
  </si>
  <si>
    <t>H24.5-H25.4 転入</t>
    <rPh sb="12" eb="14">
      <t>テンニュウ</t>
    </rPh>
    <phoneticPr fontId="35"/>
  </si>
  <si>
    <t>H24.9-H25.8 転居入</t>
    <rPh sb="14" eb="15">
      <t>イ</t>
    </rPh>
    <phoneticPr fontId="35"/>
  </si>
  <si>
    <t>H24.9-H25.8 転入</t>
    <phoneticPr fontId="35"/>
  </si>
  <si>
    <t>日本人のみ人口</t>
    <rPh sb="0" eb="3">
      <t>ニホンジン</t>
    </rPh>
    <rPh sb="5" eb="7">
      <t>ジンコウ</t>
    </rPh>
    <phoneticPr fontId="35"/>
  </si>
  <si>
    <t>←は按分しない誤差</t>
    <rPh sb="2" eb="4">
      <t>アンブン</t>
    </rPh>
    <rPh sb="7" eb="9">
      <t>ゴサ</t>
    </rPh>
    <phoneticPr fontId="35"/>
  </si>
  <si>
    <t>合計</t>
    <rPh sb="0" eb="2">
      <t>ゴウケイ</t>
    </rPh>
    <phoneticPr fontId="57"/>
  </si>
  <si>
    <r>
      <t xml:space="preserve">  </t>
    </r>
    <r>
      <rPr>
        <sz val="11"/>
        <color theme="1"/>
        <rFont val="ＭＳ Ｐゴシック"/>
        <family val="2"/>
        <scheme val="minor"/>
      </rPr>
      <t>100 歳以上</t>
    </r>
    <phoneticPr fontId="57"/>
  </si>
  <si>
    <t>95歳以上</t>
  </si>
  <si>
    <t>90～94歳</t>
  </si>
  <si>
    <t>85～89歳</t>
  </si>
  <si>
    <t>80～84歳</t>
  </si>
  <si>
    <t>75～79歳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</si>
  <si>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</si>
  <si>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</si>
  <si>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</si>
  <si>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</si>
  <si>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</si>
  <si>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</si>
  <si>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</si>
  <si>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35～39歳</t>
  </si>
  <si>
    <t>30～34歳</t>
  </si>
  <si>
    <t>25～29歳</t>
  </si>
  <si>
    <t>20～24歳</t>
  </si>
  <si>
    <t>15～19歳</t>
  </si>
  <si>
    <t>10～14歳</t>
  </si>
  <si>
    <t>5～9歳</t>
  </si>
  <si>
    <t>0～4歳</t>
  </si>
  <si>
    <t>世田谷区の比率</t>
    <rPh sb="0" eb="3">
      <t>セタガヤ</t>
    </rPh>
    <rPh sb="3" eb="4">
      <t>ク</t>
    </rPh>
    <rPh sb="5" eb="7">
      <t>ヒリツ</t>
    </rPh>
    <phoneticPr fontId="35"/>
  </si>
  <si>
    <t>女性</t>
  </si>
  <si>
    <t>男性</t>
  </si>
  <si>
    <t>上部％目盛り</t>
    <rPh sb="0" eb="2">
      <t>ジョウブ</t>
    </rPh>
    <rPh sb="3" eb="5">
      <t>メモ</t>
    </rPh>
    <phoneticPr fontId="35"/>
  </si>
  <si>
    <t>←OK</t>
    <phoneticPr fontId="35"/>
  </si>
  <si>
    <t>左右の合計との差分は不詳按分含まないため</t>
    <rPh sb="0" eb="2">
      <t>サユウ</t>
    </rPh>
    <rPh sb="3" eb="5">
      <t>ゴウケイ</t>
    </rPh>
    <rPh sb="7" eb="9">
      <t>サブン</t>
    </rPh>
    <rPh sb="10" eb="12">
      <t>フショウ</t>
    </rPh>
    <rPh sb="12" eb="14">
      <t>アンブン</t>
    </rPh>
    <rPh sb="14" eb="15">
      <t>フク</t>
    </rPh>
    <phoneticPr fontId="35"/>
  </si>
  <si>
    <t>不詳按分含まず</t>
    <rPh sb="0" eb="2">
      <t>フショウ</t>
    </rPh>
    <rPh sb="2" eb="4">
      <t>アンブン</t>
    </rPh>
    <rPh sb="4" eb="5">
      <t>フク</t>
    </rPh>
    <phoneticPr fontId="35"/>
  </si>
  <si>
    <t>（単位  千人）</t>
  </si>
  <si>
    <t>不詳按分含む</t>
    <rPh sb="0" eb="2">
      <t>フショウ</t>
    </rPh>
    <rPh sb="2" eb="4">
      <t>アンブン</t>
    </rPh>
    <rPh sb="4" eb="5">
      <t>フク</t>
    </rPh>
    <phoneticPr fontId="35"/>
  </si>
  <si>
    <t>女</t>
    <rPh sb="0" eb="1">
      <t>オンナ</t>
    </rPh>
    <phoneticPr fontId="35"/>
  </si>
  <si>
    <t>男</t>
    <rPh sb="0" eb="1">
      <t>オトコ</t>
    </rPh>
    <phoneticPr fontId="35"/>
  </si>
  <si>
    <t>単位　人</t>
    <rPh sb="0" eb="2">
      <t>タンイ</t>
    </rPh>
    <rPh sb="3" eb="4">
      <t>ニン</t>
    </rPh>
    <phoneticPr fontId="35"/>
  </si>
  <si>
    <t>うち不詳</t>
    <rPh sb="2" eb="4">
      <t>フショウ</t>
    </rPh>
    <phoneticPr fontId="35"/>
  </si>
  <si>
    <t>total</t>
    <phoneticPr fontId="35"/>
  </si>
  <si>
    <t>95歳以上</t>
    <rPh sb="3" eb="5">
      <t>イジョウ</t>
    </rPh>
    <phoneticPr fontId="35"/>
  </si>
  <si>
    <t>90～94歳</t>
    <phoneticPr fontId="35"/>
  </si>
  <si>
    <t>85～89歳</t>
    <phoneticPr fontId="35"/>
  </si>
  <si>
    <t>80～84歳</t>
    <phoneticPr fontId="35"/>
  </si>
  <si>
    <t>75～79歳</t>
    <phoneticPr fontId="35"/>
  </si>
  <si>
    <t>（単位  千人）</t>
    <rPh sb="5" eb="6">
      <t>セン</t>
    </rPh>
    <phoneticPr fontId="57"/>
  </si>
  <si>
    <t>H22国勢調査　外国人含んでいる</t>
    <rPh sb="3" eb="5">
      <t>コクセイ</t>
    </rPh>
    <rPh sb="5" eb="7">
      <t>チョウサ</t>
    </rPh>
    <rPh sb="8" eb="10">
      <t>ガイコク</t>
    </rPh>
    <rPh sb="10" eb="11">
      <t>ジン</t>
    </rPh>
    <rPh sb="11" eb="12">
      <t>フク</t>
    </rPh>
    <phoneticPr fontId="57"/>
  </si>
  <si>
    <t>女</t>
    <rPh sb="0" eb="1">
      <t>オンナ</t>
    </rPh>
    <phoneticPr fontId="57"/>
  </si>
  <si>
    <t>男</t>
    <rPh sb="0" eb="1">
      <t>オトコ</t>
    </rPh>
    <phoneticPr fontId="57"/>
  </si>
  <si>
    <t>総数</t>
    <rPh sb="0" eb="2">
      <t>ソウスウ</t>
    </rPh>
    <phoneticPr fontId="57"/>
  </si>
  <si>
    <t>按分差分</t>
    <rPh sb="0" eb="2">
      <t>アンブン</t>
    </rPh>
    <rPh sb="2" eb="4">
      <t>サブン</t>
    </rPh>
    <phoneticPr fontId="57"/>
  </si>
  <si>
    <t>国勢調査につき外国人含む</t>
    <rPh sb="0" eb="2">
      <t>コクセイ</t>
    </rPh>
    <rPh sb="2" eb="4">
      <t>チョウサ</t>
    </rPh>
    <rPh sb="7" eb="9">
      <t>ガイコク</t>
    </rPh>
    <rPh sb="9" eb="10">
      <t>ジン</t>
    </rPh>
    <rPh sb="10" eb="11">
      <t>フク</t>
    </rPh>
    <phoneticPr fontId="57"/>
  </si>
  <si>
    <t>http://www.e-stat.go.jp/SG1/estat/List.do?lid=000001084274</t>
    <phoneticPr fontId="35"/>
  </si>
  <si>
    <t>転出先　都道府県別　上位１0位</t>
    <rPh sb="0" eb="2">
      <t>テンシュツ</t>
    </rPh>
    <rPh sb="2" eb="3">
      <t>サキ</t>
    </rPh>
    <rPh sb="4" eb="8">
      <t>トドウフケン</t>
    </rPh>
    <rPh sb="8" eb="9">
      <t>ベツ</t>
    </rPh>
    <rPh sb="10" eb="12">
      <t>ジョウイ</t>
    </rPh>
    <rPh sb="14" eb="15">
      <t>イ</t>
    </rPh>
    <phoneticPr fontId="42"/>
  </si>
  <si>
    <t>H27 2015</t>
    <phoneticPr fontId="31"/>
  </si>
  <si>
    <t>全国(単位 1,000)</t>
    <rPh sb="0" eb="2">
      <t>ゼンコク</t>
    </rPh>
    <rPh sb="3" eb="5">
      <t>タンイ</t>
    </rPh>
    <phoneticPr fontId="35"/>
  </si>
  <si>
    <t>人口推移（全国）</t>
    <rPh sb="0" eb="2">
      <t>ジンコウ</t>
    </rPh>
    <rPh sb="2" eb="4">
      <t>スイイ</t>
    </rPh>
    <rPh sb="5" eb="7">
      <t>ゼンコク</t>
    </rPh>
    <phoneticPr fontId="35"/>
  </si>
  <si>
    <t>人口推移（世田谷区）</t>
    <rPh sb="0" eb="2">
      <t>ジンコウ</t>
    </rPh>
    <rPh sb="2" eb="4">
      <t>スイイ</t>
    </rPh>
    <rPh sb="5" eb="8">
      <t>セタガヤ</t>
    </rPh>
    <rPh sb="8" eb="9">
      <t>ク</t>
    </rPh>
    <phoneticPr fontId="35"/>
  </si>
  <si>
    <t>女(H7.1)</t>
    <rPh sb="0" eb="1">
      <t>オンナ</t>
    </rPh>
    <phoneticPr fontId="35"/>
  </si>
  <si>
    <t>不詳2名は100歳以上に算入</t>
    <rPh sb="0" eb="2">
      <t>フショウ</t>
    </rPh>
    <rPh sb="3" eb="4">
      <t>メイ</t>
    </rPh>
    <rPh sb="8" eb="11">
      <t>サイイジョウ</t>
    </rPh>
    <rPh sb="12" eb="14">
      <t>サンニュウ</t>
    </rPh>
    <phoneticPr fontId="31"/>
  </si>
  <si>
    <t>男(H7.1)</t>
    <rPh sb="0" eb="1">
      <t>オトコ</t>
    </rPh>
    <phoneticPr fontId="35"/>
  </si>
  <si>
    <t>H7.1</t>
    <phoneticPr fontId="35"/>
  </si>
  <si>
    <t xml:space="preserve">区計    </t>
    <rPh sb="1" eb="2">
      <t>ケイ</t>
    </rPh>
    <phoneticPr fontId="31"/>
  </si>
  <si>
    <t xml:space="preserve">一般世帯数　　　　　　　　　　               </t>
  </si>
  <si>
    <t>総数</t>
  </si>
  <si>
    <t>親族世帯／総数</t>
  </si>
  <si>
    <t>親族世帯／核家族世帯／総数</t>
  </si>
  <si>
    <t>核家族／夫婦のみ</t>
  </si>
  <si>
    <t>核家族／夫婦＋子</t>
  </si>
  <si>
    <t>核家族／男親＋子</t>
  </si>
  <si>
    <t>核家族／女親＋子</t>
  </si>
  <si>
    <t>他の親族世帯／総数</t>
  </si>
  <si>
    <t>他の親族世帯／夫婦＋両親</t>
  </si>
  <si>
    <t>他の親族世帯／夫婦＋片親</t>
  </si>
  <si>
    <t>他の親族世帯／夫婦＋子＋両親</t>
  </si>
  <si>
    <t>他の親族世帯／夫婦＋子＋片親</t>
  </si>
  <si>
    <t>他の親族世帯／夫婦＋他の親族</t>
  </si>
  <si>
    <t>他の親族世帯／夫婦＋子＋親族</t>
  </si>
  <si>
    <t>他の親族世帯／夫婦＋親＋親族</t>
  </si>
  <si>
    <t>他の親族世帯／夫婦子親親族</t>
  </si>
  <si>
    <t>他の親族世帯／兄弟姉妹のみ</t>
  </si>
  <si>
    <t>他の親族世帯／その他</t>
  </si>
  <si>
    <t>一般世帯／非親族世帯</t>
  </si>
  <si>
    <t>一般世帯／単独世帯</t>
  </si>
  <si>
    <t>自然増減</t>
    <phoneticPr fontId="42"/>
  </si>
  <si>
    <t>社会増減</t>
    <rPh sb="0" eb="2">
      <t>シャカイ</t>
    </rPh>
    <phoneticPr fontId="42"/>
  </si>
  <si>
    <t>人口増減</t>
    <rPh sb="0" eb="2">
      <t>ジンコウ</t>
    </rPh>
    <phoneticPr fontId="42"/>
  </si>
  <si>
    <t>自然増減</t>
    <phoneticPr fontId="42"/>
  </si>
  <si>
    <t>社会増減</t>
    <rPh sb="0" eb="2">
      <t>シャカイ</t>
    </rPh>
    <rPh sb="2" eb="4">
      <t>ゾウゲン</t>
    </rPh>
    <phoneticPr fontId="42"/>
  </si>
  <si>
    <t>死亡数</t>
    <rPh sb="2" eb="3">
      <t>スウ</t>
    </rPh>
    <phoneticPr fontId="42"/>
  </si>
  <si>
    <t>出生数</t>
    <rPh sb="0" eb="3">
      <t>シュッショウスウ</t>
    </rPh>
    <phoneticPr fontId="42"/>
  </si>
  <si>
    <t>自然増減</t>
    <phoneticPr fontId="42"/>
  </si>
  <si>
    <t>転入経験なし</t>
    <rPh sb="0" eb="2">
      <t>テンニュウ</t>
    </rPh>
    <rPh sb="2" eb="4">
      <t>ケイケン</t>
    </rPh>
    <phoneticPr fontId="31"/>
  </si>
  <si>
    <t>転入経験ありとその他</t>
    <rPh sb="0" eb="2">
      <t>テンニュウ</t>
    </rPh>
    <rPh sb="2" eb="4">
      <t>ケイケン</t>
    </rPh>
    <rPh sb="9" eb="10">
      <t>タ</t>
    </rPh>
    <phoneticPr fontId="31"/>
  </si>
  <si>
    <t>55年</t>
    <rPh sb="2" eb="3">
      <t>ネン</t>
    </rPh>
    <phoneticPr fontId="31"/>
  </si>
  <si>
    <t>50年</t>
    <rPh sb="2" eb="3">
      <t>ネン</t>
    </rPh>
    <phoneticPr fontId="31"/>
  </si>
  <si>
    <t>昭和45年</t>
    <rPh sb="0" eb="2">
      <t>ショウワ</t>
    </rPh>
    <rPh sb="4" eb="5">
      <t>ネン</t>
    </rPh>
    <phoneticPr fontId="31"/>
  </si>
  <si>
    <t>12年</t>
    <rPh sb="2" eb="3">
      <t>ネン</t>
    </rPh>
    <phoneticPr fontId="31"/>
  </si>
  <si>
    <t>平成2年</t>
    <rPh sb="0" eb="2">
      <t>ヘイセイ</t>
    </rPh>
    <rPh sb="3" eb="4">
      <t>ネン</t>
    </rPh>
    <phoneticPr fontId="31"/>
  </si>
  <si>
    <t>7年</t>
    <rPh sb="1" eb="2">
      <t>ネン</t>
    </rPh>
    <phoneticPr fontId="31"/>
  </si>
  <si>
    <t>統計表の数値は、年齢不詳を按分していない国勢調査結果による確定値</t>
    <rPh sb="0" eb="3">
      <t>トウケイヒョウ</t>
    </rPh>
    <rPh sb="4" eb="6">
      <t>スウチ</t>
    </rPh>
    <rPh sb="8" eb="10">
      <t>ネンレイ</t>
    </rPh>
    <rPh sb="10" eb="12">
      <t>フショウ</t>
    </rPh>
    <rPh sb="13" eb="15">
      <t>アンブン</t>
    </rPh>
    <rPh sb="20" eb="22">
      <t>コクセイ</t>
    </rPh>
    <rPh sb="22" eb="24">
      <t>チョウサ</t>
    </rPh>
    <rPh sb="24" eb="26">
      <t>ケッカ</t>
    </rPh>
    <rPh sb="29" eb="31">
      <t>カクテイ</t>
    </rPh>
    <rPh sb="31" eb="32">
      <t>アタイ</t>
    </rPh>
    <phoneticPr fontId="31"/>
  </si>
  <si>
    <t>総数は不詳を含む</t>
    <rPh sb="0" eb="2">
      <t>ソウスウ</t>
    </rPh>
    <rPh sb="3" eb="5">
      <t>フショウ</t>
    </rPh>
    <rPh sb="6" eb="7">
      <t>フク</t>
    </rPh>
    <phoneticPr fontId="31"/>
  </si>
  <si>
    <t>統計表の数値は、年齢不詳を按分していない国勢調査結果による確定値。また、総数は不詳を含む</t>
    <rPh sb="0" eb="3">
      <t>トウケイヒョウ</t>
    </rPh>
    <rPh sb="4" eb="6">
      <t>スウチ</t>
    </rPh>
    <rPh sb="8" eb="10">
      <t>ネンレイ</t>
    </rPh>
    <rPh sb="10" eb="12">
      <t>フショウ</t>
    </rPh>
    <rPh sb="13" eb="15">
      <t>アンブン</t>
    </rPh>
    <rPh sb="20" eb="22">
      <t>コクセイ</t>
    </rPh>
    <rPh sb="22" eb="24">
      <t>チョウサ</t>
    </rPh>
    <rPh sb="24" eb="26">
      <t>ケッカ</t>
    </rPh>
    <rPh sb="29" eb="31">
      <t>カクテイ</t>
    </rPh>
    <rPh sb="31" eb="32">
      <t>アタイ</t>
    </rPh>
    <rPh sb="36" eb="38">
      <t>ソウスウ</t>
    </rPh>
    <rPh sb="39" eb="41">
      <t>フショウ</t>
    </rPh>
    <rPh sb="42" eb="43">
      <t>フク</t>
    </rPh>
    <phoneticPr fontId="31"/>
  </si>
  <si>
    <t>昭和25年</t>
    <rPh sb="0" eb="2">
      <t>ショウワ</t>
    </rPh>
    <rPh sb="4" eb="5">
      <t>ネン</t>
    </rPh>
    <phoneticPr fontId="33"/>
  </si>
  <si>
    <t>昭和45年</t>
    <rPh sb="0" eb="2">
      <t>ショウワ</t>
    </rPh>
    <rPh sb="4" eb="5">
      <t>ネン</t>
    </rPh>
    <phoneticPr fontId="33"/>
  </si>
  <si>
    <t>22年</t>
    <rPh sb="2" eb="3">
      <t>ネン</t>
    </rPh>
    <phoneticPr fontId="31"/>
  </si>
  <si>
    <t>17年</t>
    <rPh sb="2" eb="3">
      <t>ネン</t>
    </rPh>
    <phoneticPr fontId="31"/>
  </si>
  <si>
    <r>
      <t>1</t>
    </r>
    <r>
      <rPr>
        <sz val="11"/>
        <color theme="1"/>
        <rFont val="ＭＳ Ｐゴシック"/>
        <family val="2"/>
        <charset val="128"/>
        <scheme val="minor"/>
      </rPr>
      <t>2年</t>
    </r>
    <rPh sb="2" eb="3">
      <t>ネン</t>
    </rPh>
    <phoneticPr fontId="31"/>
  </si>
  <si>
    <t>7年</t>
    <rPh sb="1" eb="2">
      <t>ネン</t>
    </rPh>
    <phoneticPr fontId="31"/>
  </si>
  <si>
    <t>平成2年</t>
    <rPh sb="0" eb="2">
      <t>ヘイセイ</t>
    </rPh>
    <rPh sb="3" eb="4">
      <t>ネン</t>
    </rPh>
    <phoneticPr fontId="31"/>
  </si>
  <si>
    <t>昭和60年</t>
    <rPh sb="0" eb="2">
      <t>ショウワ</t>
    </rPh>
    <rPh sb="4" eb="5">
      <t>ネン</t>
    </rPh>
    <phoneticPr fontId="31"/>
  </si>
  <si>
    <t>その他世帯</t>
    <rPh sb="2" eb="3">
      <t>タ</t>
    </rPh>
    <rPh sb="3" eb="5">
      <t>セタイ</t>
    </rPh>
    <phoneticPr fontId="31"/>
  </si>
  <si>
    <t>23区</t>
    <rPh sb="2" eb="3">
      <t>ク</t>
    </rPh>
    <phoneticPr fontId="31"/>
  </si>
  <si>
    <t>平成元年</t>
    <rPh sb="0" eb="2">
      <t>ヘイセイ</t>
    </rPh>
    <rPh sb="2" eb="4">
      <t>ガンネン</t>
    </rPh>
    <phoneticPr fontId="31"/>
  </si>
  <si>
    <t>2年</t>
    <rPh sb="1" eb="2">
      <t>ネン</t>
    </rPh>
    <phoneticPr fontId="31"/>
  </si>
  <si>
    <t>3年</t>
    <rPh sb="1" eb="2">
      <t>ネン</t>
    </rPh>
    <phoneticPr fontId="31"/>
  </si>
  <si>
    <t>4年</t>
    <rPh sb="1" eb="2">
      <t>ネン</t>
    </rPh>
    <phoneticPr fontId="31"/>
  </si>
  <si>
    <t>5年</t>
    <rPh sb="1" eb="2">
      <t>ネン</t>
    </rPh>
    <phoneticPr fontId="31"/>
  </si>
  <si>
    <t>6年</t>
    <rPh sb="1" eb="2">
      <t>ネン</t>
    </rPh>
    <phoneticPr fontId="31"/>
  </si>
  <si>
    <t>8年</t>
    <rPh sb="1" eb="2">
      <t>ネン</t>
    </rPh>
    <phoneticPr fontId="31"/>
  </si>
  <si>
    <t>9年</t>
    <rPh sb="1" eb="2">
      <t>ネン</t>
    </rPh>
    <phoneticPr fontId="31"/>
  </si>
  <si>
    <t>10年</t>
    <rPh sb="2" eb="3">
      <t>ネン</t>
    </rPh>
    <phoneticPr fontId="31"/>
  </si>
  <si>
    <t>11年</t>
    <rPh sb="2" eb="3">
      <t>ネン</t>
    </rPh>
    <phoneticPr fontId="31"/>
  </si>
  <si>
    <t>13年</t>
    <rPh sb="2" eb="3">
      <t>ネン</t>
    </rPh>
    <phoneticPr fontId="31"/>
  </si>
  <si>
    <t>14年</t>
    <rPh sb="2" eb="3">
      <t>ネン</t>
    </rPh>
    <phoneticPr fontId="31"/>
  </si>
  <si>
    <t>15年</t>
    <rPh sb="2" eb="3">
      <t>ネン</t>
    </rPh>
    <phoneticPr fontId="31"/>
  </si>
  <si>
    <t>16年</t>
    <rPh sb="2" eb="3">
      <t>ネン</t>
    </rPh>
    <phoneticPr fontId="31"/>
  </si>
  <si>
    <t>18年</t>
    <rPh sb="2" eb="3">
      <t>ネン</t>
    </rPh>
    <phoneticPr fontId="31"/>
  </si>
  <si>
    <t>19年</t>
    <rPh sb="2" eb="3">
      <t>ネン</t>
    </rPh>
    <phoneticPr fontId="31"/>
  </si>
  <si>
    <t>20年</t>
    <rPh sb="2" eb="3">
      <t>ネン</t>
    </rPh>
    <phoneticPr fontId="31"/>
  </si>
  <si>
    <t>21年</t>
    <rPh sb="2" eb="3">
      <t>ネン</t>
    </rPh>
    <phoneticPr fontId="31"/>
  </si>
  <si>
    <t>23年</t>
    <rPh sb="2" eb="3">
      <t>ネン</t>
    </rPh>
    <phoneticPr fontId="31"/>
  </si>
  <si>
    <t>24年</t>
    <rPh sb="2" eb="3">
      <t>ネン</t>
    </rPh>
    <phoneticPr fontId="31"/>
  </si>
  <si>
    <t>25年</t>
    <rPh sb="2" eb="3">
      <t>ネン</t>
    </rPh>
    <phoneticPr fontId="31"/>
  </si>
  <si>
    <t>単身世帯</t>
    <rPh sb="0" eb="2">
      <t>タンシン</t>
    </rPh>
    <rPh sb="2" eb="4">
      <t>セタイ</t>
    </rPh>
    <phoneticPr fontId="31"/>
  </si>
  <si>
    <t>核家族世帯</t>
    <rPh sb="0" eb="3">
      <t>カクカゾク</t>
    </rPh>
    <rPh sb="3" eb="5">
      <t>セタイ</t>
    </rPh>
    <phoneticPr fontId="31"/>
  </si>
  <si>
    <t>単身・核家族以外の世帯</t>
    <rPh sb="0" eb="2">
      <t>タンシン</t>
    </rPh>
    <rPh sb="3" eb="6">
      <t>カクカゾク</t>
    </rPh>
    <rPh sb="6" eb="8">
      <t>イガイ</t>
    </rPh>
    <rPh sb="9" eb="11">
      <t>セタイ</t>
    </rPh>
    <phoneticPr fontId="31"/>
  </si>
  <si>
    <t>"その他の増減"→</t>
    <rPh sb="3" eb="4">
      <t>タ</t>
    </rPh>
    <rPh sb="5" eb="7">
      <t>ゾウゲン</t>
    </rPh>
    <phoneticPr fontId="31"/>
  </si>
  <si>
    <t>26年</t>
    <rPh sb="2" eb="3">
      <t>ネン</t>
    </rPh>
    <phoneticPr fontId="31"/>
  </si>
  <si>
    <r>
      <t>2</t>
    </r>
    <r>
      <rPr>
        <sz val="11"/>
        <color theme="1"/>
        <rFont val="ＭＳ Ｐゴシック"/>
        <family val="2"/>
        <charset val="128"/>
        <scheme val="minor"/>
      </rPr>
      <t>6年</t>
    </r>
    <rPh sb="2" eb="3">
      <t>ネン</t>
    </rPh>
    <phoneticPr fontId="31"/>
  </si>
  <si>
    <t>－</t>
  </si>
  <si>
    <t>転入超過</t>
    <rPh sb="0" eb="2">
      <t>テンニュウ</t>
    </rPh>
    <rPh sb="2" eb="4">
      <t>チョウカ</t>
    </rPh>
    <phoneticPr fontId="67"/>
  </si>
  <si>
    <t>他から転入</t>
    <rPh sb="0" eb="1">
      <t>タ</t>
    </rPh>
    <rPh sb="3" eb="5">
      <t>テンニュウ</t>
    </rPh>
    <phoneticPr fontId="67"/>
  </si>
  <si>
    <t>他への転出</t>
    <rPh sb="0" eb="1">
      <t>タ</t>
    </rPh>
    <rPh sb="3" eb="5">
      <t>テンシュツ</t>
    </rPh>
    <phoneticPr fontId="67"/>
  </si>
  <si>
    <t>都内移動</t>
    <rPh sb="0" eb="2">
      <t>トナイ</t>
    </rPh>
    <rPh sb="2" eb="4">
      <t>イドウ</t>
    </rPh>
    <phoneticPr fontId="67"/>
  </si>
  <si>
    <t>昭和33年</t>
    <rPh sb="0" eb="2">
      <t>ショウワ</t>
    </rPh>
    <rPh sb="4" eb="5">
      <t>ネン</t>
    </rPh>
    <phoneticPr fontId="68"/>
  </si>
  <si>
    <t>他転入－他転出＝転入超過</t>
    <rPh sb="0" eb="1">
      <t>タ</t>
    </rPh>
    <rPh sb="1" eb="3">
      <t>テンニュウ</t>
    </rPh>
    <rPh sb="4" eb="5">
      <t>タ</t>
    </rPh>
    <rPh sb="5" eb="7">
      <t>テンシュツ</t>
    </rPh>
    <rPh sb="8" eb="10">
      <t>テンニュウ</t>
    </rPh>
    <rPh sb="10" eb="12">
      <t>チョウカ</t>
    </rPh>
    <phoneticPr fontId="67"/>
  </si>
  <si>
    <t>他道府県から転入</t>
    <rPh sb="0" eb="1">
      <t>タ</t>
    </rPh>
    <rPh sb="1" eb="4">
      <t>ドウフケン</t>
    </rPh>
    <rPh sb="6" eb="8">
      <t>テンニュウ</t>
    </rPh>
    <phoneticPr fontId="67"/>
  </si>
  <si>
    <t>他道府県への転出</t>
    <rPh sb="0" eb="1">
      <t>タ</t>
    </rPh>
    <rPh sb="1" eb="4">
      <t>ドウフケン</t>
    </rPh>
    <rPh sb="6" eb="8">
      <t>テンシュツ</t>
    </rPh>
    <phoneticPr fontId="67"/>
  </si>
  <si>
    <t>23年</t>
    <rPh sb="2" eb="3">
      <t>ネン</t>
    </rPh>
    <phoneticPr fontId="68"/>
  </si>
  <si>
    <t>22年</t>
    <rPh sb="2" eb="3">
      <t>ネン</t>
    </rPh>
    <phoneticPr fontId="68"/>
  </si>
  <si>
    <t>21年</t>
    <rPh sb="2" eb="3">
      <t>ネン</t>
    </rPh>
    <phoneticPr fontId="68"/>
  </si>
  <si>
    <t>20年</t>
    <rPh sb="2" eb="3">
      <t>ネン</t>
    </rPh>
    <phoneticPr fontId="68"/>
  </si>
  <si>
    <t>19年</t>
    <rPh sb="2" eb="3">
      <t>ネン</t>
    </rPh>
    <phoneticPr fontId="68"/>
  </si>
  <si>
    <t>18年</t>
    <rPh sb="2" eb="3">
      <t>ネン</t>
    </rPh>
    <phoneticPr fontId="68"/>
  </si>
  <si>
    <t>17年</t>
    <rPh sb="2" eb="3">
      <t>ネン</t>
    </rPh>
    <phoneticPr fontId="68"/>
  </si>
  <si>
    <t>16年</t>
    <rPh sb="2" eb="3">
      <t>ネン</t>
    </rPh>
    <phoneticPr fontId="68"/>
  </si>
  <si>
    <t>15年</t>
    <rPh sb="2" eb="3">
      <t>ネン</t>
    </rPh>
    <phoneticPr fontId="68"/>
  </si>
  <si>
    <t>14年</t>
    <rPh sb="2" eb="3">
      <t>ネン</t>
    </rPh>
    <phoneticPr fontId="68"/>
  </si>
  <si>
    <t>13年</t>
    <rPh sb="2" eb="3">
      <t>ネン</t>
    </rPh>
    <phoneticPr fontId="68"/>
  </si>
  <si>
    <t>12年</t>
    <rPh sb="2" eb="3">
      <t>ネン</t>
    </rPh>
    <phoneticPr fontId="68"/>
  </si>
  <si>
    <t>11年</t>
    <rPh sb="2" eb="3">
      <t>ネン</t>
    </rPh>
    <phoneticPr fontId="68"/>
  </si>
  <si>
    <t>10年</t>
    <rPh sb="2" eb="3">
      <t>ネン</t>
    </rPh>
    <phoneticPr fontId="68"/>
  </si>
  <si>
    <t>9年</t>
    <rPh sb="1" eb="2">
      <t>ネン</t>
    </rPh>
    <phoneticPr fontId="68"/>
  </si>
  <si>
    <t>8年</t>
    <rPh sb="1" eb="2">
      <t>ネン</t>
    </rPh>
    <phoneticPr fontId="68"/>
  </si>
  <si>
    <t>7年</t>
    <rPh sb="1" eb="2">
      <t>ネン</t>
    </rPh>
    <phoneticPr fontId="68"/>
  </si>
  <si>
    <t>6年</t>
    <rPh sb="1" eb="2">
      <t>ネン</t>
    </rPh>
    <phoneticPr fontId="68"/>
  </si>
  <si>
    <t>5年</t>
    <rPh sb="1" eb="2">
      <t>ネン</t>
    </rPh>
    <phoneticPr fontId="68"/>
  </si>
  <si>
    <t>4年</t>
    <rPh sb="1" eb="2">
      <t>ネン</t>
    </rPh>
    <phoneticPr fontId="68"/>
  </si>
  <si>
    <t>3年</t>
    <rPh sb="1" eb="2">
      <t>ネン</t>
    </rPh>
    <phoneticPr fontId="68"/>
  </si>
  <si>
    <t>2年</t>
    <rPh sb="1" eb="2">
      <t>ネン</t>
    </rPh>
    <phoneticPr fontId="68"/>
  </si>
  <si>
    <t>平成元年</t>
    <rPh sb="0" eb="2">
      <t>ヘイセイ</t>
    </rPh>
    <rPh sb="2" eb="4">
      <t>ガンネン</t>
    </rPh>
    <phoneticPr fontId="68"/>
  </si>
  <si>
    <t>63年</t>
    <rPh sb="2" eb="3">
      <t>ネン</t>
    </rPh>
    <phoneticPr fontId="68"/>
  </si>
  <si>
    <t>62年</t>
    <rPh sb="2" eb="3">
      <t>ネン</t>
    </rPh>
    <phoneticPr fontId="68"/>
  </si>
  <si>
    <t>61年</t>
    <rPh sb="2" eb="3">
      <t>ネン</t>
    </rPh>
    <phoneticPr fontId="68"/>
  </si>
  <si>
    <t>60年</t>
    <rPh sb="2" eb="3">
      <t>ネン</t>
    </rPh>
    <phoneticPr fontId="68"/>
  </si>
  <si>
    <t>59年</t>
    <rPh sb="2" eb="3">
      <t>ネン</t>
    </rPh>
    <phoneticPr fontId="68"/>
  </si>
  <si>
    <t>58年</t>
    <rPh sb="2" eb="3">
      <t>ネン</t>
    </rPh>
    <phoneticPr fontId="68"/>
  </si>
  <si>
    <t>57年</t>
    <rPh sb="2" eb="3">
      <t>ネン</t>
    </rPh>
    <phoneticPr fontId="68"/>
  </si>
  <si>
    <t>56年</t>
    <rPh sb="2" eb="3">
      <t>ネン</t>
    </rPh>
    <phoneticPr fontId="68"/>
  </si>
  <si>
    <t>55年</t>
    <rPh sb="2" eb="3">
      <t>ネン</t>
    </rPh>
    <phoneticPr fontId="68"/>
  </si>
  <si>
    <t>54年</t>
    <rPh sb="2" eb="3">
      <t>ネン</t>
    </rPh>
    <phoneticPr fontId="68"/>
  </si>
  <si>
    <t>53年</t>
    <rPh sb="2" eb="3">
      <t>ネン</t>
    </rPh>
    <phoneticPr fontId="68"/>
  </si>
  <si>
    <t>52年</t>
    <rPh sb="2" eb="3">
      <t>ネン</t>
    </rPh>
    <phoneticPr fontId="68"/>
  </si>
  <si>
    <t>51年</t>
    <rPh sb="2" eb="3">
      <t>ネン</t>
    </rPh>
    <phoneticPr fontId="68"/>
  </si>
  <si>
    <t>50年</t>
    <rPh sb="2" eb="3">
      <t>ネン</t>
    </rPh>
    <phoneticPr fontId="68"/>
  </si>
  <si>
    <t>49年</t>
    <rPh sb="2" eb="3">
      <t>ネン</t>
    </rPh>
    <phoneticPr fontId="68"/>
  </si>
  <si>
    <t>48年</t>
    <rPh sb="2" eb="3">
      <t>ネン</t>
    </rPh>
    <phoneticPr fontId="68"/>
  </si>
  <si>
    <t>47年</t>
    <rPh sb="2" eb="3">
      <t>ネン</t>
    </rPh>
    <phoneticPr fontId="68"/>
  </si>
  <si>
    <t>46年</t>
    <rPh sb="2" eb="3">
      <t>ネン</t>
    </rPh>
    <phoneticPr fontId="68"/>
  </si>
  <si>
    <t>45年</t>
    <rPh sb="2" eb="3">
      <t>ネン</t>
    </rPh>
    <phoneticPr fontId="68"/>
  </si>
  <si>
    <t>44年</t>
    <rPh sb="2" eb="3">
      <t>ネン</t>
    </rPh>
    <phoneticPr fontId="68"/>
  </si>
  <si>
    <t>43年</t>
    <rPh sb="2" eb="3">
      <t>ネン</t>
    </rPh>
    <phoneticPr fontId="68"/>
  </si>
  <si>
    <t>42年</t>
    <rPh sb="2" eb="3">
      <t>ネン</t>
    </rPh>
    <phoneticPr fontId="68"/>
  </si>
  <si>
    <t>41年</t>
    <rPh sb="2" eb="3">
      <t>ネン</t>
    </rPh>
    <phoneticPr fontId="68"/>
  </si>
  <si>
    <t>40年</t>
    <rPh sb="2" eb="3">
      <t>ネン</t>
    </rPh>
    <phoneticPr fontId="68"/>
  </si>
  <si>
    <t>39年</t>
    <rPh sb="2" eb="3">
      <t>ネン</t>
    </rPh>
    <phoneticPr fontId="68"/>
  </si>
  <si>
    <t>38年</t>
    <rPh sb="2" eb="3">
      <t>ネン</t>
    </rPh>
    <phoneticPr fontId="68"/>
  </si>
  <si>
    <t>37年</t>
    <rPh sb="2" eb="3">
      <t>ネン</t>
    </rPh>
    <phoneticPr fontId="68"/>
  </si>
  <si>
    <t>36年</t>
    <rPh sb="2" eb="3">
      <t>ネン</t>
    </rPh>
    <phoneticPr fontId="68"/>
  </si>
  <si>
    <t>35年</t>
    <rPh sb="2" eb="3">
      <t>ネン</t>
    </rPh>
    <phoneticPr fontId="68"/>
  </si>
  <si>
    <t>昭和34年</t>
    <rPh sb="0" eb="2">
      <t>ショウワ</t>
    </rPh>
    <rPh sb="4" eb="5">
      <t>ネン</t>
    </rPh>
    <phoneticPr fontId="68"/>
  </si>
  <si>
    <t>東京都特別区部</t>
  </si>
  <si>
    <t>26年</t>
    <rPh sb="2" eb="3">
      <t>ネン</t>
    </rPh>
    <phoneticPr fontId="68"/>
  </si>
  <si>
    <t>25年</t>
    <rPh sb="2" eb="3">
      <t>ネン</t>
    </rPh>
    <phoneticPr fontId="68"/>
  </si>
  <si>
    <t>24年</t>
    <rPh sb="2" eb="3">
      <t>ネン</t>
    </rPh>
    <phoneticPr fontId="68"/>
  </si>
  <si>
    <t>平成2年</t>
    <rPh sb="0" eb="2">
      <t>ヘイセイ</t>
    </rPh>
    <rPh sb="3" eb="4">
      <t>ネン</t>
    </rPh>
    <phoneticPr fontId="35"/>
  </si>
  <si>
    <t>平成18年</t>
    <rPh sb="0" eb="2">
      <t>ヘイセイ</t>
    </rPh>
    <rPh sb="4" eb="5">
      <t>ネン</t>
    </rPh>
    <phoneticPr fontId="35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</si>
  <si>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</si>
  <si>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</si>
  <si>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</si>
  <si>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</si>
  <si>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</si>
  <si>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</si>
  <si>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</si>
  <si>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</si>
  <si>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</si>
  <si>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  <rPh sb="1" eb="2">
      <t>ガツ</t>
    </rPh>
    <phoneticPr fontId="42"/>
  </si>
  <si>
    <t>2月</t>
    <rPh sb="1" eb="2">
      <t>ガツ</t>
    </rPh>
    <phoneticPr fontId="42"/>
  </si>
  <si>
    <t>平成27年1月</t>
    <rPh sb="0" eb="2">
      <t>ヘイセイ</t>
    </rPh>
    <rPh sb="4" eb="5">
      <t>ネン</t>
    </rPh>
    <rPh sb="6" eb="7">
      <t>ガツ</t>
    </rPh>
    <phoneticPr fontId="42"/>
  </si>
  <si>
    <t>平成26年1月</t>
    <rPh sb="0" eb="2">
      <t>ヘイセイ</t>
    </rPh>
    <rPh sb="4" eb="5">
      <t>ネン</t>
    </rPh>
    <rPh sb="6" eb="7">
      <t>ガツ</t>
    </rPh>
    <phoneticPr fontId="42"/>
  </si>
  <si>
    <t>平成25年1月</t>
    <rPh sb="0" eb="2">
      <t>ヘイセイ</t>
    </rPh>
    <rPh sb="4" eb="5">
      <t>ネン</t>
    </rPh>
    <rPh sb="6" eb="7">
      <t>ガツ</t>
    </rPh>
    <phoneticPr fontId="42"/>
  </si>
  <si>
    <t>平成24年1月</t>
    <rPh sb="0" eb="2">
      <t>ヘイセイ</t>
    </rPh>
    <rPh sb="4" eb="5">
      <t>ネン</t>
    </rPh>
    <rPh sb="6" eb="7">
      <t>ガツ</t>
    </rPh>
    <phoneticPr fontId="42"/>
  </si>
  <si>
    <t>昭和59年</t>
    <rPh sb="0" eb="2">
      <t>ショウワ</t>
    </rPh>
    <rPh sb="4" eb="5">
      <t>ネン</t>
    </rPh>
    <phoneticPr fontId="31"/>
  </si>
  <si>
    <t>総出生数</t>
  </si>
  <si>
    <t>母の年齢１５歳未満</t>
  </si>
  <si>
    <t>母の年齢１５～１９歳</t>
  </si>
  <si>
    <t>母の年齢２０～２４歳</t>
  </si>
  <si>
    <t>母の年齢　～２４歳</t>
  </si>
  <si>
    <t>母の年齢２５～２９歳</t>
  </si>
  <si>
    <t>母の年齢３０～３４歳</t>
  </si>
  <si>
    <t>母の年齢３５～３９歳</t>
  </si>
  <si>
    <t>母の年齢４０歳～</t>
  </si>
  <si>
    <t>母の年齢４０～４４歳</t>
  </si>
  <si>
    <t>母の年齢４５～４９歳</t>
  </si>
  <si>
    <t>母の年齢５０歳以上</t>
  </si>
  <si>
    <t>母の年齢不詳</t>
  </si>
  <si>
    <t>平成23年1月</t>
    <rPh sb="0" eb="2">
      <t>ヘイセイ</t>
    </rPh>
    <rPh sb="4" eb="5">
      <t>ネン</t>
    </rPh>
    <rPh sb="6" eb="7">
      <t>ガツ</t>
    </rPh>
    <phoneticPr fontId="42"/>
  </si>
  <si>
    <t>烏山地域</t>
  </si>
  <si>
    <t>砧地域</t>
  </si>
  <si>
    <t>玉川地域</t>
  </si>
  <si>
    <t>北沢地域</t>
  </si>
  <si>
    <t>世田谷地域</t>
  </si>
  <si>
    <t>持ち家世帯率</t>
    <rPh sb="0" eb="1">
      <t>モ</t>
    </rPh>
    <rPh sb="2" eb="3">
      <t>イエ</t>
    </rPh>
    <rPh sb="3" eb="5">
      <t>セタイ</t>
    </rPh>
    <rPh sb="5" eb="6">
      <t>リツ</t>
    </rPh>
    <phoneticPr fontId="42"/>
  </si>
  <si>
    <t>単身世帯率</t>
    <rPh sb="0" eb="2">
      <t>タンシン</t>
    </rPh>
    <rPh sb="2" eb="4">
      <t>セタイ</t>
    </rPh>
    <rPh sb="4" eb="5">
      <t>リツ</t>
    </rPh>
    <phoneticPr fontId="42"/>
  </si>
  <si>
    <t>H22国勢調査</t>
  </si>
  <si>
    <t>H27:H24住基</t>
    <rPh sb="7" eb="9">
      <t>ジュウキ</t>
    </rPh>
    <rPh sb="8" eb="9">
      <t>モト</t>
    </rPh>
    <phoneticPr fontId="42"/>
  </si>
  <si>
    <t>H27住基</t>
    <rPh sb="3" eb="5">
      <t>ジュウキ</t>
    </rPh>
    <rPh sb="4" eb="5">
      <t>モト</t>
    </rPh>
    <phoneticPr fontId="42"/>
  </si>
  <si>
    <t>人口</t>
    <phoneticPr fontId="72"/>
  </si>
  <si>
    <t>世帯数</t>
  </si>
  <si>
    <t>平成27年</t>
    <phoneticPr fontId="72"/>
  </si>
  <si>
    <t>平成26年</t>
  </si>
  <si>
    <t>平成25年</t>
    <phoneticPr fontId="72"/>
  </si>
  <si>
    <t>平成24年</t>
    <phoneticPr fontId="72"/>
  </si>
  <si>
    <t>平成23年</t>
    <phoneticPr fontId="72"/>
  </si>
  <si>
    <t>町丁</t>
    <phoneticPr fontId="72"/>
  </si>
  <si>
    <t>各年1月1日</t>
    <phoneticPr fontId="72"/>
  </si>
  <si>
    <t>(単位　世帯数＝世帯　人口＝人)</t>
    <rPh sb="1" eb="3">
      <t>タンイ</t>
    </rPh>
    <rPh sb="4" eb="7">
      <t>セタイスウ</t>
    </rPh>
    <rPh sb="8" eb="10">
      <t>セタイ</t>
    </rPh>
    <rPh sb="11" eb="13">
      <t>ジンコウ</t>
    </rPh>
    <rPh sb="14" eb="15">
      <t>ニン</t>
    </rPh>
    <phoneticPr fontId="72"/>
  </si>
  <si>
    <t>第6表　町丁・年次別世帯及び人口</t>
    <phoneticPr fontId="72"/>
  </si>
  <si>
    <t>人口増加率
H24・H27比較</t>
    <rPh sb="0" eb="2">
      <t>ジンコウ</t>
    </rPh>
    <rPh sb="2" eb="4">
      <t>ゾウカ</t>
    </rPh>
    <rPh sb="4" eb="5">
      <t>リツ</t>
    </rPh>
    <rPh sb="13" eb="15">
      <t>ヒカク</t>
    </rPh>
    <phoneticPr fontId="42"/>
  </si>
  <si>
    <t>老年人口比率</t>
    <rPh sb="0" eb="2">
      <t>ロウネン</t>
    </rPh>
    <rPh sb="2" eb="4">
      <t>ジンコウ</t>
    </rPh>
    <rPh sb="4" eb="6">
      <t>ヒリツ</t>
    </rPh>
    <phoneticPr fontId="42"/>
  </si>
  <si>
    <t>年少人口比率</t>
    <rPh sb="0" eb="2">
      <t>ネンショウ</t>
    </rPh>
    <rPh sb="2" eb="4">
      <t>ジンコウ</t>
    </rPh>
    <rPh sb="4" eb="6">
      <t>ヒリツ</t>
    </rPh>
    <phoneticPr fontId="42"/>
  </si>
  <si>
    <t>各年1月1日</t>
    <phoneticPr fontId="72"/>
  </si>
  <si>
    <t>第6表　町丁・年次別世帯及び人口</t>
    <phoneticPr fontId="72"/>
  </si>
  <si>
    <t xml:space="preserve">人口密度
(1k㎡あたり) </t>
    <rPh sb="0" eb="2">
      <t>ジンコウ</t>
    </rPh>
    <rPh sb="2" eb="4">
      <t>ミツド</t>
    </rPh>
    <phoneticPr fontId="42"/>
  </si>
  <si>
    <t>面積(k㎡)</t>
    <rPh sb="0" eb="2">
      <t>メンセキ</t>
    </rPh>
    <phoneticPr fontId="42"/>
  </si>
  <si>
    <t>人口総数</t>
    <rPh sb="0" eb="2">
      <t>ジンコウ</t>
    </rPh>
    <rPh sb="2" eb="4">
      <t>ソウスウ</t>
    </rPh>
    <phoneticPr fontId="42"/>
  </si>
  <si>
    <t>世帯数</t>
    <rPh sb="0" eb="3">
      <t>セタイスウ</t>
    </rPh>
    <phoneticPr fontId="42"/>
  </si>
  <si>
    <t xml:space="preserve">人口密度(1k㎡あたり) </t>
    <rPh sb="0" eb="2">
      <t>ジンコウ</t>
    </rPh>
    <rPh sb="2" eb="4">
      <t>ミツド</t>
    </rPh>
    <phoneticPr fontId="42"/>
  </si>
  <si>
    <t>面積k㎡(×1,000)</t>
    <rPh sb="0" eb="2">
      <t>メンセキ</t>
    </rPh>
    <phoneticPr fontId="42"/>
  </si>
  <si>
    <t>*10</t>
    <phoneticPr fontId="42"/>
  </si>
  <si>
    <t>*1000</t>
    <phoneticPr fontId="42"/>
  </si>
  <si>
    <t>女</t>
  </si>
  <si>
    <t>男</t>
  </si>
  <si>
    <t xml:space="preserve">人口密度
(1k㎡あたり) </t>
    <phoneticPr fontId="42"/>
  </si>
  <si>
    <t>面積</t>
  </si>
  <si>
    <t>人口</t>
  </si>
  <si>
    <t>(単位　世帯数＝世帯　人口、人口密度＝人　面積＝k㎡)</t>
    <rPh sb="4" eb="7">
      <t>セタイスウ</t>
    </rPh>
    <rPh sb="8" eb="10">
      <t>セタイ</t>
    </rPh>
    <rPh sb="21" eb="23">
      <t>メンセキ</t>
    </rPh>
    <phoneticPr fontId="93"/>
  </si>
  <si>
    <t>第3表　町丁別世帯及び人口</t>
  </si>
  <si>
    <t>世田谷区の全転入者（市区町村別）</t>
    <rPh sb="0" eb="4">
      <t>セタガヤク</t>
    </rPh>
    <rPh sb="5" eb="6">
      <t>ゼン</t>
    </rPh>
    <rPh sb="6" eb="9">
      <t>テンニュウシャ</t>
    </rPh>
    <rPh sb="10" eb="12">
      <t>シク</t>
    </rPh>
    <rPh sb="12" eb="14">
      <t>チョウソン</t>
    </rPh>
    <rPh sb="14" eb="15">
      <t>ベツ</t>
    </rPh>
    <phoneticPr fontId="31"/>
  </si>
  <si>
    <t>世田谷区の1年間転入者</t>
    <rPh sb="0" eb="4">
      <t>セタガヤク</t>
    </rPh>
    <rPh sb="6" eb="8">
      <t>ネンカン</t>
    </rPh>
    <rPh sb="8" eb="11">
      <t>テンニュウシャ</t>
    </rPh>
    <phoneticPr fontId="31"/>
  </si>
  <si>
    <t>住民基本台帳　平成26年8月</t>
    <rPh sb="0" eb="2">
      <t>ジュウミン</t>
    </rPh>
    <rPh sb="2" eb="4">
      <t>キホン</t>
    </rPh>
    <rPh sb="4" eb="6">
      <t>ダイチョウ</t>
    </rPh>
    <rPh sb="7" eb="9">
      <t>ヘイセイ</t>
    </rPh>
    <rPh sb="11" eb="12">
      <t>ネン</t>
    </rPh>
    <rPh sb="13" eb="14">
      <t>ガツ</t>
    </rPh>
    <phoneticPr fontId="31"/>
  </si>
  <si>
    <t>転出先　都道府県別</t>
    <rPh sb="0" eb="2">
      <t>テンシュツ</t>
    </rPh>
    <rPh sb="2" eb="3">
      <t>サキ</t>
    </rPh>
    <rPh sb="4" eb="8">
      <t>トドウフケン</t>
    </rPh>
    <rPh sb="8" eb="9">
      <t>ベツ</t>
    </rPh>
    <phoneticPr fontId="42"/>
  </si>
  <si>
    <t>社会増減</t>
    <rPh sb="0" eb="2">
      <t>シャカイ</t>
    </rPh>
    <rPh sb="2" eb="4">
      <t>ゾウゲン</t>
    </rPh>
    <phoneticPr fontId="67"/>
  </si>
  <si>
    <t>(1K㎡あたり)</t>
  </si>
  <si>
    <t>(K㎡)</t>
  </si>
  <si>
    <t>人口密度</t>
  </si>
  <si>
    <t>（単位：人）</t>
    <rPh sb="1" eb="3">
      <t>タンイ</t>
    </rPh>
    <rPh sb="4" eb="5">
      <t>ヒト</t>
    </rPh>
    <phoneticPr fontId="35"/>
  </si>
  <si>
    <t>面　積</t>
  </si>
  <si>
    <t>人　口</t>
  </si>
  <si>
    <t>地　域</t>
  </si>
  <si>
    <t>区内全域</t>
  </si>
  <si>
    <t>●区内全域の人口と世帯●</t>
    <rPh sb="1" eb="3">
      <t>クナイ</t>
    </rPh>
    <rPh sb="3" eb="5">
      <t>ゼンイキ</t>
    </rPh>
    <rPh sb="6" eb="8">
      <t>ジンコウ</t>
    </rPh>
    <rPh sb="9" eb="11">
      <t>セタイ</t>
    </rPh>
    <phoneticPr fontId="35"/>
  </si>
  <si>
    <t>町丁別の人口と世帯</t>
    <rPh sb="0" eb="2">
      <t>マチチョウ</t>
    </rPh>
    <rPh sb="2" eb="3">
      <t>ベツ</t>
    </rPh>
    <rPh sb="4" eb="6">
      <t>ジンコウ</t>
    </rPh>
    <rPh sb="7" eb="9">
      <t>セタイ</t>
    </rPh>
    <phoneticPr fontId="35"/>
  </si>
  <si>
    <t>増加数</t>
    <rPh sb="0" eb="2">
      <t>ゾウカ</t>
    </rPh>
    <rPh sb="2" eb="3">
      <t>スウ</t>
    </rPh>
    <phoneticPr fontId="31"/>
  </si>
  <si>
    <t>人口に占める増加数</t>
    <rPh sb="0" eb="2">
      <t>ジンコウ</t>
    </rPh>
    <rPh sb="3" eb="4">
      <t>シ</t>
    </rPh>
    <rPh sb="6" eb="8">
      <t>ゾウカ</t>
    </rPh>
    <rPh sb="8" eb="9">
      <t>スウ</t>
    </rPh>
    <phoneticPr fontId="31"/>
  </si>
  <si>
    <t>地域</t>
    <rPh sb="0" eb="2">
      <t>チイキ</t>
    </rPh>
    <phoneticPr fontId="31"/>
  </si>
  <si>
    <t>人口に占める
区外からの流入による
人口増の割合</t>
    <rPh sb="0" eb="2">
      <t>ジンコウ</t>
    </rPh>
    <rPh sb="3" eb="4">
      <t>シ</t>
    </rPh>
    <rPh sb="7" eb="9">
      <t>クガイ</t>
    </rPh>
    <rPh sb="12" eb="14">
      <t>リュウニュウ</t>
    </rPh>
    <rPh sb="18" eb="20">
      <t>ジンコウ</t>
    </rPh>
    <rPh sb="20" eb="21">
      <t>ゾウ</t>
    </rPh>
    <rPh sb="22" eb="24">
      <t>ワリアイ</t>
    </rPh>
    <phoneticPr fontId="31"/>
  </si>
  <si>
    <t>※計算式　例.世田谷地域 = 1,757人÷ 237,590人　出典　住民基本台帳　平成25年8月</t>
    <rPh sb="1" eb="3">
      <t>ケイサン</t>
    </rPh>
    <rPh sb="3" eb="4">
      <t>シキ</t>
    </rPh>
    <rPh sb="5" eb="6">
      <t>レイ</t>
    </rPh>
    <rPh sb="7" eb="10">
      <t>セタガヤ</t>
    </rPh>
    <rPh sb="10" eb="12">
      <t>チイキ</t>
    </rPh>
    <rPh sb="20" eb="21">
      <t>ニン</t>
    </rPh>
    <rPh sb="26" eb="31">
      <t>５９０ニン</t>
    </rPh>
    <phoneticPr fontId="31"/>
  </si>
  <si>
    <t>親族世帯総数</t>
  </si>
  <si>
    <t>男親＋子</t>
  </si>
  <si>
    <t>女親＋子</t>
  </si>
  <si>
    <t>非親族世帯</t>
  </si>
  <si>
    <t>東京23区</t>
    <rPh sb="0" eb="2">
      <t>トウキョウ</t>
    </rPh>
    <rPh sb="4" eb="5">
      <t>ク</t>
    </rPh>
    <phoneticPr fontId="31"/>
  </si>
  <si>
    <r>
      <t>居住年数 H2</t>
    </r>
    <r>
      <rPr>
        <sz val="11"/>
        <color theme="1"/>
        <rFont val="ＭＳ Ｐゴシック"/>
        <family val="2"/>
        <charset val="128"/>
        <scheme val="minor"/>
      </rPr>
      <t>7.9</t>
    </r>
    <r>
      <rPr>
        <sz val="11"/>
        <color theme="1"/>
        <rFont val="ＭＳ Ｐゴシック"/>
        <family val="2"/>
        <charset val="128"/>
        <scheme val="minor"/>
      </rPr>
      <t xml:space="preserve"> 住民基本台帳</t>
    </r>
    <rPh sb="0" eb="2">
      <t>キョジュウ</t>
    </rPh>
    <rPh sb="2" eb="4">
      <t>ネンスウ</t>
    </rPh>
    <rPh sb="11" eb="13">
      <t>ジュウミン</t>
    </rPh>
    <rPh sb="13" eb="15">
      <t>キホン</t>
    </rPh>
    <rPh sb="15" eb="17">
      <t>ダイチョウ</t>
    </rPh>
    <phoneticPr fontId="42"/>
  </si>
  <si>
    <r>
      <t>居住年数不明の欠損値1</t>
    </r>
    <r>
      <rPr>
        <sz val="11"/>
        <color theme="1"/>
        <rFont val="ＭＳ Ｐゴシック"/>
        <family val="2"/>
        <charset val="128"/>
        <scheme val="minor"/>
      </rPr>
      <t>39人は除いた</t>
    </r>
    <rPh sb="0" eb="2">
      <t>キョジュウ</t>
    </rPh>
    <rPh sb="2" eb="4">
      <t>ネンスウ</t>
    </rPh>
    <rPh sb="4" eb="6">
      <t>フメイ</t>
    </rPh>
    <rPh sb="7" eb="10">
      <t>ケッソンチ</t>
    </rPh>
    <rPh sb="13" eb="14">
      <t>ニン</t>
    </rPh>
    <rPh sb="15" eb="16">
      <t>ノゾ</t>
    </rPh>
    <phoneticPr fontId="31"/>
  </si>
  <si>
    <r>
      <t>1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1"/>
        <color theme="1"/>
        <rFont val="ＭＳ Ｐゴシック"/>
        <family val="2"/>
        <charset val="128"/>
        <scheme val="minor"/>
      </rPr>
      <t>年以上20年未満</t>
    </r>
    <rPh sb="2" eb="5">
      <t>ネンイジョウ</t>
    </rPh>
    <rPh sb="7" eb="8">
      <t>ネン</t>
    </rPh>
    <rPh sb="8" eb="10">
      <t>ミマン</t>
    </rPh>
    <phoneticPr fontId="42"/>
  </si>
  <si>
    <t>4人世帯以上</t>
    <rPh sb="1" eb="2">
      <t>ニン</t>
    </rPh>
    <rPh sb="2" eb="4">
      <t>セタイ</t>
    </rPh>
    <rPh sb="4" eb="6">
      <t>イジョウ</t>
    </rPh>
    <phoneticPr fontId="42"/>
  </si>
  <si>
    <t>その他</t>
    <rPh sb="2" eb="3">
      <t>タ</t>
    </rPh>
    <phoneticPr fontId="31"/>
  </si>
  <si>
    <t>出典　住民基本台帳　H27.9</t>
    <rPh sb="0" eb="2">
      <t>シュッテン</t>
    </rPh>
    <rPh sb="3" eb="5">
      <t>ジュウミン</t>
    </rPh>
    <rPh sb="5" eb="7">
      <t>キホン</t>
    </rPh>
    <rPh sb="7" eb="9">
      <t>ダイチョウ</t>
    </rPh>
    <phoneticPr fontId="31"/>
  </si>
  <si>
    <t>転入なし</t>
    <rPh sb="0" eb="2">
      <t>テンニュウ</t>
    </rPh>
    <phoneticPr fontId="31"/>
  </si>
  <si>
    <t>出生申出</t>
    <rPh sb="0" eb="2">
      <t>シュッショウ</t>
    </rPh>
    <rPh sb="2" eb="3">
      <t>モウ</t>
    </rPh>
    <rPh sb="3" eb="4">
      <t>デ</t>
    </rPh>
    <phoneticPr fontId="31"/>
  </si>
  <si>
    <t>出生通知</t>
    <rPh sb="0" eb="2">
      <t>シュッショウ</t>
    </rPh>
    <rPh sb="2" eb="4">
      <t>ツウチ</t>
    </rPh>
    <phoneticPr fontId="31"/>
  </si>
  <si>
    <t>転入あり</t>
    <rPh sb="0" eb="2">
      <t>テンニュウ</t>
    </rPh>
    <phoneticPr fontId="31"/>
  </si>
  <si>
    <t>転入</t>
    <rPh sb="0" eb="2">
      <t>テンニュウ</t>
    </rPh>
    <phoneticPr fontId="31"/>
  </si>
  <si>
    <t>転入（未届）</t>
    <rPh sb="0" eb="2">
      <t>テンニュウ</t>
    </rPh>
    <rPh sb="3" eb="5">
      <t>ミトドケ</t>
    </rPh>
    <phoneticPr fontId="31"/>
  </si>
  <si>
    <t>前住出生申</t>
    <rPh sb="0" eb="1">
      <t>マエ</t>
    </rPh>
    <rPh sb="1" eb="2">
      <t>ジュウ</t>
    </rPh>
    <rPh sb="2" eb="4">
      <t>シュッショウ</t>
    </rPh>
    <rPh sb="4" eb="5">
      <t>モウ</t>
    </rPh>
    <phoneticPr fontId="31"/>
  </si>
  <si>
    <t>前住出生通</t>
    <rPh sb="0" eb="1">
      <t>マエ</t>
    </rPh>
    <rPh sb="1" eb="2">
      <t>ジュウ</t>
    </rPh>
    <rPh sb="2" eb="4">
      <t>シュッショウ</t>
    </rPh>
    <rPh sb="4" eb="5">
      <t>ツウ</t>
    </rPh>
    <phoneticPr fontId="31"/>
  </si>
  <si>
    <t>その他</t>
    <rPh sb="2" eb="3">
      <t>タ</t>
    </rPh>
    <phoneticPr fontId="31"/>
  </si>
  <si>
    <t>上記以外</t>
    <rPh sb="0" eb="2">
      <t>ジョウキ</t>
    </rPh>
    <rPh sb="2" eb="4">
      <t>イガイ</t>
    </rPh>
    <phoneticPr fontId="31"/>
  </si>
  <si>
    <t>住民事由</t>
    <rPh sb="0" eb="2">
      <t>ジュウミン</t>
    </rPh>
    <rPh sb="2" eb="4">
      <t>ジユウ</t>
    </rPh>
    <phoneticPr fontId="31"/>
  </si>
  <si>
    <t>住民基本台帳分類</t>
    <rPh sb="0" eb="2">
      <t>ジュウミン</t>
    </rPh>
    <rPh sb="2" eb="4">
      <t>キホン</t>
    </rPh>
    <rPh sb="4" eb="6">
      <t>ダイチョウ</t>
    </rPh>
    <rPh sb="6" eb="8">
      <t>ブンルイ</t>
    </rPh>
    <phoneticPr fontId="31"/>
  </si>
  <si>
    <t>※転入で転入元住所が空白でも国内の可能性あり</t>
    <rPh sb="1" eb="3">
      <t>テンニュウ</t>
    </rPh>
    <rPh sb="4" eb="6">
      <t>テンニュウ</t>
    </rPh>
    <rPh sb="6" eb="7">
      <t>モト</t>
    </rPh>
    <rPh sb="7" eb="9">
      <t>ジュウショ</t>
    </rPh>
    <rPh sb="10" eb="12">
      <t>クウハク</t>
    </rPh>
    <rPh sb="14" eb="16">
      <t>コクナイ</t>
    </rPh>
    <rPh sb="17" eb="20">
      <t>カノウセイ</t>
    </rPh>
    <phoneticPr fontId="31"/>
  </si>
  <si>
    <t>平成26年8月27日～</t>
    <rPh sb="0" eb="2">
      <t>ヘイセイ</t>
    </rPh>
    <rPh sb="4" eb="5">
      <t>ネン</t>
    </rPh>
    <rPh sb="6" eb="7">
      <t>ガツ</t>
    </rPh>
    <rPh sb="9" eb="10">
      <t>ニチ</t>
    </rPh>
    <phoneticPr fontId="42"/>
  </si>
  <si>
    <t>平成27年8月24日までの</t>
    <rPh sb="0" eb="2">
      <t>ヘイセイ</t>
    </rPh>
    <rPh sb="4" eb="5">
      <t>ネン</t>
    </rPh>
    <rPh sb="6" eb="7">
      <t>ガツ</t>
    </rPh>
    <rPh sb="9" eb="10">
      <t>ニチ</t>
    </rPh>
    <phoneticPr fontId="42"/>
  </si>
  <si>
    <t>平成26年8月27日以降の者</t>
    <rPh sb="0" eb="2">
      <t>ヘイセイ</t>
    </rPh>
    <rPh sb="4" eb="5">
      <t>ネン</t>
    </rPh>
    <rPh sb="6" eb="7">
      <t>ガツ</t>
    </rPh>
    <rPh sb="9" eb="10">
      <t>ニチ</t>
    </rPh>
    <rPh sb="10" eb="12">
      <t>イコウ</t>
    </rPh>
    <rPh sb="13" eb="14">
      <t>モノ</t>
    </rPh>
    <phoneticPr fontId="42"/>
  </si>
  <si>
    <t>約1年</t>
    <rPh sb="0" eb="1">
      <t>ヤク</t>
    </rPh>
    <rPh sb="2" eb="3">
      <t>ネン</t>
    </rPh>
    <phoneticPr fontId="31"/>
  </si>
  <si>
    <t>最終日は転出に合わせた。</t>
    <rPh sb="0" eb="3">
      <t>サイシュウビ</t>
    </rPh>
    <rPh sb="4" eb="6">
      <t>テンシュツ</t>
    </rPh>
    <rPh sb="7" eb="8">
      <t>ア</t>
    </rPh>
    <phoneticPr fontId="31"/>
  </si>
  <si>
    <t>平成２７年８月区切り</t>
    <rPh sb="0" eb="2">
      <t>ヘイセイ</t>
    </rPh>
    <rPh sb="4" eb="5">
      <t>ネン</t>
    </rPh>
    <rPh sb="6" eb="7">
      <t>ガツ</t>
    </rPh>
    <rPh sb="7" eb="9">
      <t>クギ</t>
    </rPh>
    <phoneticPr fontId="42"/>
  </si>
  <si>
    <t>世田谷区　１年間の年齢別転出入者グラフ（平成２７年８月現在）</t>
    <rPh sb="0" eb="4">
      <t>セタガヤク</t>
    </rPh>
    <rPh sb="6" eb="8">
      <t>ネンカン</t>
    </rPh>
    <rPh sb="9" eb="11">
      <t>ネンレイ</t>
    </rPh>
    <rPh sb="11" eb="12">
      <t>ベツ</t>
    </rPh>
    <rPh sb="12" eb="14">
      <t>テンシュツ</t>
    </rPh>
    <rPh sb="14" eb="15">
      <t>ニュウ</t>
    </rPh>
    <rPh sb="15" eb="16">
      <t>シャ</t>
    </rPh>
    <rPh sb="20" eb="22">
      <t>ヘイセイ</t>
    </rPh>
    <rPh sb="24" eb="25">
      <t>ネン</t>
    </rPh>
    <rPh sb="26" eb="27">
      <t>ガツ</t>
    </rPh>
    <rPh sb="27" eb="29">
      <t>ゲンザイ</t>
    </rPh>
    <phoneticPr fontId="42"/>
  </si>
  <si>
    <t>人口推移　出典：国勢調査</t>
    <rPh sb="0" eb="2">
      <t>ジンコウ</t>
    </rPh>
    <rPh sb="2" eb="4">
      <t>スイイ</t>
    </rPh>
    <rPh sb="5" eb="7">
      <t>シュッテン</t>
    </rPh>
    <rPh sb="8" eb="10">
      <t>コクセイ</t>
    </rPh>
    <rPh sb="10" eb="12">
      <t>チョウサ</t>
    </rPh>
    <phoneticPr fontId="35"/>
  </si>
  <si>
    <t>世帯数及び世帯の１世帯当たり人員の推移（左　世田谷区、右　全国）　出典：国勢調査</t>
    <rPh sb="0" eb="3">
      <t>セタイスウ</t>
    </rPh>
    <rPh sb="3" eb="4">
      <t>オヨ</t>
    </rPh>
    <rPh sb="5" eb="7">
      <t>セタイ</t>
    </rPh>
    <rPh sb="9" eb="11">
      <t>セタイ</t>
    </rPh>
    <rPh sb="11" eb="12">
      <t>ア</t>
    </rPh>
    <rPh sb="14" eb="16">
      <t>ジンイン</t>
    </rPh>
    <rPh sb="17" eb="19">
      <t>スイイ</t>
    </rPh>
    <rPh sb="20" eb="21">
      <t>ヒダリ</t>
    </rPh>
    <rPh sb="22" eb="25">
      <t>セタガヤ</t>
    </rPh>
    <rPh sb="25" eb="26">
      <t>ク</t>
    </rPh>
    <rPh sb="27" eb="28">
      <t>ミギ</t>
    </rPh>
    <rPh sb="29" eb="31">
      <t>ゼンコク</t>
    </rPh>
    <rPh sb="33" eb="35">
      <t>シュッテン</t>
    </rPh>
    <rPh sb="36" eb="38">
      <t>コクセイ</t>
    </rPh>
    <rPh sb="38" eb="40">
      <t>チョウサ</t>
    </rPh>
    <phoneticPr fontId="31"/>
  </si>
  <si>
    <t>出典：世田谷区『統計書』</t>
    <rPh sb="0" eb="2">
      <t>シュッテン</t>
    </rPh>
    <rPh sb="3" eb="6">
      <t>セタガヤ</t>
    </rPh>
    <rPh sb="6" eb="7">
      <t>ク</t>
    </rPh>
    <rPh sb="8" eb="11">
      <t>トウケイショ</t>
    </rPh>
    <phoneticPr fontId="31"/>
  </si>
  <si>
    <t>平成27年1月現在</t>
    <rPh sb="0" eb="2">
      <t>ヘイセイ</t>
    </rPh>
    <rPh sb="4" eb="5">
      <t>ネン</t>
    </rPh>
    <rPh sb="6" eb="7">
      <t>ガツ</t>
    </rPh>
    <rPh sb="7" eb="9">
      <t>ゲンザイ</t>
    </rPh>
    <phoneticPr fontId="31"/>
  </si>
  <si>
    <t>世田谷区　年少人口・生産年齢人口・老年人口構成比の推移　出典：国勢調査</t>
    <rPh sb="0" eb="3">
      <t>セタガヤ</t>
    </rPh>
    <rPh sb="3" eb="4">
      <t>ク</t>
    </rPh>
    <rPh sb="5" eb="7">
      <t>ネンショウ</t>
    </rPh>
    <rPh sb="7" eb="9">
      <t>ジンコウ</t>
    </rPh>
    <rPh sb="10" eb="12">
      <t>セイサン</t>
    </rPh>
    <rPh sb="12" eb="14">
      <t>ネンレイ</t>
    </rPh>
    <rPh sb="14" eb="16">
      <t>ジンコウ</t>
    </rPh>
    <rPh sb="17" eb="19">
      <t>ロウネン</t>
    </rPh>
    <rPh sb="19" eb="21">
      <t>ジンコウ</t>
    </rPh>
    <rPh sb="21" eb="24">
      <t>コウセイヒ</t>
    </rPh>
    <rPh sb="25" eb="27">
      <t>スイイ</t>
    </rPh>
    <rPh sb="28" eb="30">
      <t>シュッテン</t>
    </rPh>
    <rPh sb="31" eb="33">
      <t>コクセイ</t>
    </rPh>
    <rPh sb="33" eb="35">
      <t>チョウサ</t>
    </rPh>
    <phoneticPr fontId="31"/>
  </si>
  <si>
    <t>全国　年少人口・生産年齢人口・老年人口構成比の推移　出典　国勢調査</t>
    <rPh sb="0" eb="2">
      <t>ゼンコク</t>
    </rPh>
    <rPh sb="26" eb="28">
      <t>シュッテン</t>
    </rPh>
    <rPh sb="29" eb="31">
      <t>コクセイ</t>
    </rPh>
    <rPh sb="31" eb="33">
      <t>チョウサ</t>
    </rPh>
    <phoneticPr fontId="31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</si>
  <si>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0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</si>
  <si>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0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</si>
  <si>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0"/>
  </si>
  <si>
    <t>昭和45年</t>
    <rPh sb="0" eb="2">
      <t>ショウワ</t>
    </rPh>
    <rPh sb="4" eb="5">
      <t>ネン</t>
    </rPh>
    <phoneticPr fontId="30"/>
  </si>
  <si>
    <t>50年</t>
    <rPh sb="2" eb="3">
      <t>ネン</t>
    </rPh>
    <phoneticPr fontId="30"/>
  </si>
  <si>
    <t>55年</t>
    <rPh sb="2" eb="3">
      <t>ネン</t>
    </rPh>
    <phoneticPr fontId="30"/>
  </si>
  <si>
    <t>60年</t>
    <rPh sb="2" eb="3">
      <t>ネン</t>
    </rPh>
    <phoneticPr fontId="30"/>
  </si>
  <si>
    <t>平成2年</t>
    <rPh sb="0" eb="2">
      <t>ヘイセイ</t>
    </rPh>
    <rPh sb="3" eb="4">
      <t>ネン</t>
    </rPh>
    <phoneticPr fontId="30"/>
  </si>
  <si>
    <t>7年</t>
    <rPh sb="1" eb="2">
      <t>ネン</t>
    </rPh>
    <phoneticPr fontId="30"/>
  </si>
  <si>
    <t>12年</t>
    <rPh sb="2" eb="3">
      <t>ネン</t>
    </rPh>
    <phoneticPr fontId="30"/>
  </si>
  <si>
    <t>17年</t>
    <rPh sb="2" eb="3">
      <t>ネン</t>
    </rPh>
    <phoneticPr fontId="30"/>
  </si>
  <si>
    <t>22年</t>
    <rPh sb="2" eb="3">
      <t>ネン</t>
    </rPh>
    <phoneticPr fontId="30"/>
  </si>
  <si>
    <t>平成27年（2015）</t>
    <rPh sb="0" eb="2">
      <t>ヘイセイ</t>
    </rPh>
    <rPh sb="4" eb="5">
      <t>ネン</t>
    </rPh>
    <phoneticPr fontId="31"/>
  </si>
  <si>
    <t>出典：住民基本台帳　各年1月比較</t>
    <rPh sb="0" eb="2">
      <t>シュッテン</t>
    </rPh>
    <rPh sb="3" eb="5">
      <t>ジュウミン</t>
    </rPh>
    <rPh sb="5" eb="7">
      <t>キホン</t>
    </rPh>
    <rPh sb="7" eb="9">
      <t>ダイチョウ</t>
    </rPh>
    <rPh sb="10" eb="12">
      <t>カクネン</t>
    </rPh>
    <rPh sb="13" eb="14">
      <t>ガツ</t>
    </rPh>
    <rPh sb="14" eb="16">
      <t>ヒカク</t>
    </rPh>
    <phoneticPr fontId="31"/>
  </si>
  <si>
    <t>平成　7年（1995）</t>
    <rPh sb="0" eb="2">
      <t>ヘイセイ</t>
    </rPh>
    <rPh sb="4" eb="5">
      <t>ネン</t>
    </rPh>
    <phoneticPr fontId="31"/>
  </si>
  <si>
    <t>世田谷区の人口ピラミッド　平成２７と平成７年の比較　出典：住民基本台帳</t>
    <rPh sb="0" eb="4">
      <t>セタガヤク</t>
    </rPh>
    <rPh sb="5" eb="7">
      <t>ジンコウ</t>
    </rPh>
    <rPh sb="13" eb="15">
      <t>ヘイセイ</t>
    </rPh>
    <rPh sb="18" eb="20">
      <t>ヘイセイ</t>
    </rPh>
    <rPh sb="21" eb="22">
      <t>ネン</t>
    </rPh>
    <rPh sb="23" eb="25">
      <t>ヒカク</t>
    </rPh>
    <rPh sb="26" eb="28">
      <t>シュッテン</t>
    </rPh>
    <rPh sb="29" eb="31">
      <t>ジュウミン</t>
    </rPh>
    <rPh sb="31" eb="33">
      <t>キホン</t>
    </rPh>
    <rPh sb="33" eb="35">
      <t>ダイチョウ</t>
    </rPh>
    <phoneticPr fontId="35"/>
  </si>
  <si>
    <t>世帯構成の推移（世田谷区）</t>
    <rPh sb="0" eb="2">
      <t>セタイ</t>
    </rPh>
    <rPh sb="2" eb="4">
      <t>コウセイ</t>
    </rPh>
    <rPh sb="5" eb="7">
      <t>スイイ</t>
    </rPh>
    <rPh sb="8" eb="11">
      <t>セタガヤ</t>
    </rPh>
    <rPh sb="11" eb="12">
      <t>ク</t>
    </rPh>
    <phoneticPr fontId="31"/>
  </si>
  <si>
    <t>世帯構成の推移　うち核家族の内訳（世田谷区）</t>
    <rPh sb="0" eb="2">
      <t>セタイ</t>
    </rPh>
    <rPh sb="2" eb="4">
      <t>コウセイ</t>
    </rPh>
    <rPh sb="5" eb="7">
      <t>スイイ</t>
    </rPh>
    <rPh sb="10" eb="13">
      <t>カクカゾク</t>
    </rPh>
    <rPh sb="14" eb="16">
      <t>ウチワケ</t>
    </rPh>
    <rPh sb="17" eb="20">
      <t>セタガヤ</t>
    </rPh>
    <rPh sb="20" eb="21">
      <t>ク</t>
    </rPh>
    <phoneticPr fontId="31"/>
  </si>
  <si>
    <t>世帯構成の推移　うち核家族の内訳（東京23区）</t>
    <rPh sb="0" eb="2">
      <t>セタイ</t>
    </rPh>
    <rPh sb="2" eb="4">
      <t>コウセイ</t>
    </rPh>
    <rPh sb="5" eb="7">
      <t>スイイ</t>
    </rPh>
    <rPh sb="10" eb="13">
      <t>カクカゾク</t>
    </rPh>
    <rPh sb="14" eb="16">
      <t>ウチワケ</t>
    </rPh>
    <rPh sb="17" eb="19">
      <t>トウキョウ</t>
    </rPh>
    <rPh sb="21" eb="22">
      <t>ク</t>
    </rPh>
    <phoneticPr fontId="31"/>
  </si>
  <si>
    <t>世帯構成の推移（東京23区）</t>
    <rPh sb="0" eb="2">
      <t>セタイ</t>
    </rPh>
    <rPh sb="2" eb="4">
      <t>コウセイ</t>
    </rPh>
    <rPh sb="5" eb="7">
      <t>スイイ</t>
    </rPh>
    <rPh sb="8" eb="10">
      <t>トウキョウ</t>
    </rPh>
    <rPh sb="12" eb="13">
      <t>ク</t>
    </rPh>
    <phoneticPr fontId="31"/>
  </si>
  <si>
    <t>東京23区における人口移動推移　出典：住民基本台帳人口移動報告</t>
    <rPh sb="0" eb="2">
      <t>トウキョウ</t>
    </rPh>
    <rPh sb="4" eb="5">
      <t>ク</t>
    </rPh>
    <rPh sb="9" eb="11">
      <t>ジンコウ</t>
    </rPh>
    <rPh sb="11" eb="13">
      <t>イドウ</t>
    </rPh>
    <rPh sb="13" eb="15">
      <t>スイイ</t>
    </rPh>
    <rPh sb="16" eb="18">
      <t>シュッテン</t>
    </rPh>
    <rPh sb="19" eb="21">
      <t>ジュウミン</t>
    </rPh>
    <rPh sb="21" eb="23">
      <t>キホン</t>
    </rPh>
    <rPh sb="23" eb="25">
      <t>ダイチョウ</t>
    </rPh>
    <rPh sb="25" eb="27">
      <t>ジンコウ</t>
    </rPh>
    <rPh sb="27" eb="29">
      <t>イドウ</t>
    </rPh>
    <rPh sb="29" eb="31">
      <t>ホウコク</t>
    </rPh>
    <phoneticPr fontId="31"/>
  </si>
  <si>
    <t>世田谷区の人口増減　出典：「人口の動き」東京都総務局統計部</t>
    <rPh sb="0" eb="3">
      <t>セタガヤ</t>
    </rPh>
    <rPh sb="3" eb="4">
      <t>ク</t>
    </rPh>
    <rPh sb="5" eb="7">
      <t>ジンコウ</t>
    </rPh>
    <rPh sb="7" eb="9">
      <t>ゾウゲン</t>
    </rPh>
    <rPh sb="10" eb="12">
      <t>シュッテン</t>
    </rPh>
    <rPh sb="14" eb="16">
      <t>ジンコウ</t>
    </rPh>
    <rPh sb="17" eb="18">
      <t>ウゴ</t>
    </rPh>
    <rPh sb="20" eb="22">
      <t>トウキョウ</t>
    </rPh>
    <rPh sb="22" eb="23">
      <t>ト</t>
    </rPh>
    <rPh sb="23" eb="25">
      <t>ソウム</t>
    </rPh>
    <rPh sb="25" eb="26">
      <t>キョク</t>
    </rPh>
    <rPh sb="26" eb="28">
      <t>トウケイ</t>
    </rPh>
    <rPh sb="28" eb="29">
      <t>ブ</t>
    </rPh>
    <phoneticPr fontId="31"/>
  </si>
  <si>
    <t>東京23区の人口増減　出典：「人口の動き」東京都総務局統計部</t>
    <rPh sb="0" eb="2">
      <t>トウキョウ</t>
    </rPh>
    <rPh sb="4" eb="5">
      <t>ク</t>
    </rPh>
    <rPh sb="6" eb="8">
      <t>ジンコウ</t>
    </rPh>
    <rPh sb="8" eb="10">
      <t>ゾウゲン</t>
    </rPh>
    <rPh sb="11" eb="13">
      <t>シュッテン</t>
    </rPh>
    <rPh sb="15" eb="17">
      <t>ジンコウ</t>
    </rPh>
    <rPh sb="18" eb="19">
      <t>ウゴ</t>
    </rPh>
    <rPh sb="21" eb="23">
      <t>トウキョウ</t>
    </rPh>
    <rPh sb="23" eb="24">
      <t>ト</t>
    </rPh>
    <rPh sb="24" eb="26">
      <t>ソウム</t>
    </rPh>
    <rPh sb="26" eb="27">
      <t>キョク</t>
    </rPh>
    <rPh sb="27" eb="29">
      <t>トウケイ</t>
    </rPh>
    <rPh sb="29" eb="30">
      <t>ブ</t>
    </rPh>
    <phoneticPr fontId="31"/>
  </si>
  <si>
    <t>世田谷区の人口増減・社会増減・自然増減　出典：住民基本台帳</t>
    <rPh sb="0" eb="3">
      <t>セタガヤ</t>
    </rPh>
    <rPh sb="3" eb="4">
      <t>ク</t>
    </rPh>
    <rPh sb="5" eb="7">
      <t>ジンコウ</t>
    </rPh>
    <rPh sb="7" eb="9">
      <t>ゾウゲン</t>
    </rPh>
    <rPh sb="10" eb="12">
      <t>シャカイ</t>
    </rPh>
    <rPh sb="12" eb="14">
      <t>ゾウゲン</t>
    </rPh>
    <rPh sb="15" eb="17">
      <t>シゼン</t>
    </rPh>
    <rPh sb="17" eb="19">
      <t>ゾウゲン</t>
    </rPh>
    <rPh sb="20" eb="22">
      <t>シュッテン</t>
    </rPh>
    <rPh sb="23" eb="25">
      <t>ジュウミン</t>
    </rPh>
    <rPh sb="25" eb="27">
      <t>キホン</t>
    </rPh>
    <rPh sb="27" eb="29">
      <t>ダイチョウ</t>
    </rPh>
    <phoneticPr fontId="31"/>
  </si>
  <si>
    <t>東京23区の人口増減比較</t>
    <rPh sb="0" eb="2">
      <t>トウキョウ</t>
    </rPh>
    <rPh sb="4" eb="5">
      <t>ク</t>
    </rPh>
    <rPh sb="6" eb="8">
      <t>ジンコウ</t>
    </rPh>
    <rPh sb="8" eb="10">
      <t>ゾウゲン</t>
    </rPh>
    <rPh sb="10" eb="12">
      <t>ヒカク</t>
    </rPh>
    <phoneticPr fontId="31"/>
  </si>
  <si>
    <t>東京23区の自然増減比較</t>
    <rPh sb="0" eb="2">
      <t>トウキョウ</t>
    </rPh>
    <rPh sb="4" eb="5">
      <t>ク</t>
    </rPh>
    <rPh sb="6" eb="8">
      <t>シゼン</t>
    </rPh>
    <rPh sb="8" eb="10">
      <t>ゾウゲン</t>
    </rPh>
    <rPh sb="10" eb="12">
      <t>ヒカク</t>
    </rPh>
    <phoneticPr fontId="31"/>
  </si>
  <si>
    <t>合計特殊出生率と出生数の推移比較（世田谷区、東京都、全国）</t>
    <rPh sb="0" eb="2">
      <t>ゴウケイ</t>
    </rPh>
    <rPh sb="2" eb="4">
      <t>トクシュ</t>
    </rPh>
    <rPh sb="4" eb="6">
      <t>シュッショウ</t>
    </rPh>
    <rPh sb="6" eb="7">
      <t>リツ</t>
    </rPh>
    <rPh sb="8" eb="11">
      <t>シュッショウスウ</t>
    </rPh>
    <rPh sb="12" eb="14">
      <t>スイイ</t>
    </rPh>
    <rPh sb="14" eb="16">
      <t>ヒカク</t>
    </rPh>
    <rPh sb="17" eb="20">
      <t>セタガヤ</t>
    </rPh>
    <rPh sb="20" eb="21">
      <t>ク</t>
    </rPh>
    <rPh sb="22" eb="24">
      <t>トウキョウ</t>
    </rPh>
    <rPh sb="24" eb="25">
      <t>ト</t>
    </rPh>
    <rPh sb="26" eb="28">
      <t>ゼンコク</t>
    </rPh>
    <phoneticPr fontId="31"/>
  </si>
  <si>
    <t>母親の年齢別出生数推移（世田谷区）　出典：東京都「人口動態統計」</t>
    <rPh sb="0" eb="2">
      <t>ハハオヤ</t>
    </rPh>
    <rPh sb="3" eb="5">
      <t>ネンレイ</t>
    </rPh>
    <rPh sb="5" eb="6">
      <t>ベツ</t>
    </rPh>
    <rPh sb="6" eb="9">
      <t>シュッショウスウ</t>
    </rPh>
    <rPh sb="9" eb="11">
      <t>スイイ</t>
    </rPh>
    <rPh sb="12" eb="15">
      <t>セタガヤ</t>
    </rPh>
    <rPh sb="15" eb="16">
      <t>ク</t>
    </rPh>
    <rPh sb="18" eb="20">
      <t>シュッテン</t>
    </rPh>
    <rPh sb="21" eb="23">
      <t>トウキョウ</t>
    </rPh>
    <rPh sb="23" eb="24">
      <t>ト</t>
    </rPh>
    <rPh sb="25" eb="27">
      <t>ジンコウ</t>
    </rPh>
    <rPh sb="27" eb="29">
      <t>ドウタイ</t>
    </rPh>
    <rPh sb="29" eb="31">
      <t>トウケイ</t>
    </rPh>
    <phoneticPr fontId="31"/>
  </si>
  <si>
    <t>世田谷区における0歳人口と女性人口推移　出典：住民基本台帳</t>
    <rPh sb="0" eb="3">
      <t>セタガヤ</t>
    </rPh>
    <rPh sb="3" eb="4">
      <t>ク</t>
    </rPh>
    <rPh sb="9" eb="10">
      <t>サイ</t>
    </rPh>
    <rPh sb="10" eb="12">
      <t>ジンコウ</t>
    </rPh>
    <rPh sb="13" eb="15">
      <t>ジョセイ</t>
    </rPh>
    <rPh sb="15" eb="17">
      <t>ジンコウ</t>
    </rPh>
    <rPh sb="17" eb="19">
      <t>スイイ</t>
    </rPh>
    <rPh sb="20" eb="22">
      <t>シュッテン</t>
    </rPh>
    <rPh sb="23" eb="25">
      <t>ジュウミン</t>
    </rPh>
    <rPh sb="25" eb="27">
      <t>キホン</t>
    </rPh>
    <rPh sb="27" eb="29">
      <t>ダイチョウ</t>
    </rPh>
    <phoneticPr fontId="31"/>
  </si>
  <si>
    <t>世田谷区民の構成（転入経験の有無）　出典：住民基本台帳 平成27年9月</t>
    <rPh sb="0" eb="3">
      <t>セタガヤ</t>
    </rPh>
    <rPh sb="3" eb="5">
      <t>クミン</t>
    </rPh>
    <rPh sb="6" eb="8">
      <t>コウセイ</t>
    </rPh>
    <rPh sb="9" eb="11">
      <t>テンニュウ</t>
    </rPh>
    <rPh sb="11" eb="13">
      <t>ケイケン</t>
    </rPh>
    <rPh sb="14" eb="16">
      <t>ウム</t>
    </rPh>
    <rPh sb="18" eb="20">
      <t>シュッテン</t>
    </rPh>
    <rPh sb="21" eb="23">
      <t>ジュウミン</t>
    </rPh>
    <rPh sb="23" eb="25">
      <t>キホン</t>
    </rPh>
    <rPh sb="25" eb="27">
      <t>ダイチョウ</t>
    </rPh>
    <rPh sb="28" eb="30">
      <t>ヘイセイ</t>
    </rPh>
    <rPh sb="32" eb="33">
      <t>ネン</t>
    </rPh>
    <rPh sb="34" eb="35">
      <t>ガツ</t>
    </rPh>
    <phoneticPr fontId="31"/>
  </si>
  <si>
    <t>世田谷区の年齢別転入経験の有無　出典：住民基本台帳　平成27年8月</t>
    <rPh sb="0" eb="3">
      <t>セタガヤ</t>
    </rPh>
    <rPh sb="3" eb="4">
      <t>ク</t>
    </rPh>
    <rPh sb="5" eb="7">
      <t>ネンレイ</t>
    </rPh>
    <rPh sb="7" eb="8">
      <t>ベツ</t>
    </rPh>
    <rPh sb="8" eb="10">
      <t>テンニュウ</t>
    </rPh>
    <rPh sb="10" eb="12">
      <t>ケイケン</t>
    </rPh>
    <rPh sb="13" eb="15">
      <t>ウム</t>
    </rPh>
    <rPh sb="16" eb="18">
      <t>シュッテン</t>
    </rPh>
    <rPh sb="19" eb="21">
      <t>ジュウミン</t>
    </rPh>
    <rPh sb="21" eb="23">
      <t>キホン</t>
    </rPh>
    <rPh sb="23" eb="25">
      <t>ダイチョウ</t>
    </rPh>
    <rPh sb="26" eb="28">
      <t>ヘイセイ</t>
    </rPh>
    <rPh sb="30" eb="31">
      <t>ネン</t>
    </rPh>
    <rPh sb="32" eb="33">
      <t>ガツ</t>
    </rPh>
    <phoneticPr fontId="31"/>
  </si>
  <si>
    <t>世田谷区へ転入してきた人たちの転入元住所（都道府県別）　出典：住民基本台帳　平成26年8月</t>
    <rPh sb="0" eb="3">
      <t>セタガヤ</t>
    </rPh>
    <rPh sb="3" eb="4">
      <t>ク</t>
    </rPh>
    <rPh sb="5" eb="7">
      <t>テンニュウ</t>
    </rPh>
    <rPh sb="11" eb="12">
      <t>ヒト</t>
    </rPh>
    <rPh sb="15" eb="17">
      <t>テンニュウ</t>
    </rPh>
    <rPh sb="17" eb="18">
      <t>モト</t>
    </rPh>
    <rPh sb="18" eb="20">
      <t>ジュウショ</t>
    </rPh>
    <rPh sb="21" eb="25">
      <t>トドウフケン</t>
    </rPh>
    <rPh sb="25" eb="26">
      <t>ベツ</t>
    </rPh>
    <rPh sb="28" eb="30">
      <t>シュッテン</t>
    </rPh>
    <rPh sb="31" eb="33">
      <t>ジュウミン</t>
    </rPh>
    <rPh sb="33" eb="35">
      <t>キホン</t>
    </rPh>
    <rPh sb="35" eb="37">
      <t>ダイチョウ</t>
    </rPh>
    <rPh sb="38" eb="40">
      <t>ヘイセイ</t>
    </rPh>
    <rPh sb="42" eb="43">
      <t>ネン</t>
    </rPh>
    <rPh sb="44" eb="45">
      <t>ガツ</t>
    </rPh>
    <phoneticPr fontId="31"/>
  </si>
  <si>
    <t>世田谷区へ転入してきた人たちの転入元住所（市区町村別）　出典：住民基本台帳　平成26年8月</t>
    <rPh sb="0" eb="3">
      <t>セタガヤ</t>
    </rPh>
    <rPh sb="3" eb="4">
      <t>ク</t>
    </rPh>
    <rPh sb="5" eb="7">
      <t>テンニュウ</t>
    </rPh>
    <rPh sb="11" eb="12">
      <t>ヒト</t>
    </rPh>
    <rPh sb="15" eb="17">
      <t>テンニュウ</t>
    </rPh>
    <rPh sb="17" eb="18">
      <t>モト</t>
    </rPh>
    <rPh sb="18" eb="20">
      <t>ジュウショ</t>
    </rPh>
    <rPh sb="21" eb="23">
      <t>シク</t>
    </rPh>
    <rPh sb="23" eb="25">
      <t>チョウソン</t>
    </rPh>
    <rPh sb="25" eb="26">
      <t>ベツ</t>
    </rPh>
    <rPh sb="28" eb="30">
      <t>シュッテン</t>
    </rPh>
    <rPh sb="31" eb="33">
      <t>ジュウミン</t>
    </rPh>
    <rPh sb="33" eb="35">
      <t>キホン</t>
    </rPh>
    <rPh sb="35" eb="37">
      <t>ダイチョウ</t>
    </rPh>
    <rPh sb="38" eb="40">
      <t>ヘイセイ</t>
    </rPh>
    <rPh sb="42" eb="43">
      <t>ネン</t>
    </rPh>
    <rPh sb="44" eb="45">
      <t>ガツ</t>
    </rPh>
    <phoneticPr fontId="31"/>
  </si>
  <si>
    <t>1年間の転入者の転入元住所（市区町村別）　出典：住民基本台帳　平成26年8月</t>
    <rPh sb="1" eb="3">
      <t>ネンカン</t>
    </rPh>
    <rPh sb="4" eb="7">
      <t>テンニュウシャ</t>
    </rPh>
    <rPh sb="8" eb="10">
      <t>テンニュウ</t>
    </rPh>
    <rPh sb="10" eb="11">
      <t>モト</t>
    </rPh>
    <rPh sb="11" eb="13">
      <t>ジュウショ</t>
    </rPh>
    <rPh sb="14" eb="16">
      <t>シク</t>
    </rPh>
    <rPh sb="16" eb="18">
      <t>チョウソン</t>
    </rPh>
    <rPh sb="18" eb="19">
      <t>ベツ</t>
    </rPh>
    <rPh sb="21" eb="23">
      <t>シュッテン</t>
    </rPh>
    <rPh sb="24" eb="26">
      <t>ジュウミン</t>
    </rPh>
    <rPh sb="26" eb="28">
      <t>キホン</t>
    </rPh>
    <rPh sb="28" eb="30">
      <t>ダイチョウ</t>
    </rPh>
    <rPh sb="31" eb="33">
      <t>ヘイセイ</t>
    </rPh>
    <rPh sb="35" eb="36">
      <t>ネン</t>
    </rPh>
    <rPh sb="37" eb="38">
      <t>ガツ</t>
    </rPh>
    <phoneticPr fontId="31"/>
  </si>
  <si>
    <t>1年間の転出者の転出元住所（都道府県別）　出典：住民基本台帳　平成26年8月</t>
    <rPh sb="1" eb="3">
      <t>ネンカン</t>
    </rPh>
    <rPh sb="4" eb="7">
      <t>テンシュツシャ</t>
    </rPh>
    <rPh sb="8" eb="10">
      <t>テンシュツ</t>
    </rPh>
    <rPh sb="10" eb="11">
      <t>モト</t>
    </rPh>
    <rPh sb="11" eb="13">
      <t>ジュウショ</t>
    </rPh>
    <rPh sb="14" eb="18">
      <t>トドウフケン</t>
    </rPh>
    <rPh sb="18" eb="19">
      <t>ベツ</t>
    </rPh>
    <rPh sb="21" eb="23">
      <t>シュッテン</t>
    </rPh>
    <rPh sb="24" eb="26">
      <t>ジュウミン</t>
    </rPh>
    <rPh sb="26" eb="28">
      <t>キホン</t>
    </rPh>
    <rPh sb="28" eb="30">
      <t>ダイチョウ</t>
    </rPh>
    <rPh sb="31" eb="33">
      <t>ヘイセイ</t>
    </rPh>
    <rPh sb="35" eb="36">
      <t>ネン</t>
    </rPh>
    <rPh sb="37" eb="38">
      <t>ガツ</t>
    </rPh>
    <phoneticPr fontId="31"/>
  </si>
  <si>
    <t>1年間の転出者の転出元住所（市区町村別）　出典：住民基本台帳　平成26年8月</t>
    <rPh sb="1" eb="3">
      <t>ネンカン</t>
    </rPh>
    <rPh sb="4" eb="7">
      <t>テンシュツシャ</t>
    </rPh>
    <rPh sb="8" eb="10">
      <t>テンシュツ</t>
    </rPh>
    <rPh sb="10" eb="11">
      <t>モト</t>
    </rPh>
    <rPh sb="11" eb="13">
      <t>ジュウショ</t>
    </rPh>
    <rPh sb="14" eb="16">
      <t>シク</t>
    </rPh>
    <rPh sb="16" eb="18">
      <t>チョウソン</t>
    </rPh>
    <rPh sb="18" eb="19">
      <t>ベツ</t>
    </rPh>
    <rPh sb="21" eb="23">
      <t>シュッテン</t>
    </rPh>
    <rPh sb="24" eb="26">
      <t>ジュウミン</t>
    </rPh>
    <rPh sb="26" eb="28">
      <t>キホン</t>
    </rPh>
    <rPh sb="28" eb="30">
      <t>ダイチョウ</t>
    </rPh>
    <rPh sb="31" eb="33">
      <t>ヘイセイ</t>
    </rPh>
    <rPh sb="35" eb="36">
      <t>ネン</t>
    </rPh>
    <rPh sb="37" eb="38">
      <t>ガツ</t>
    </rPh>
    <phoneticPr fontId="31"/>
  </si>
  <si>
    <r>
      <t>転出者の世帯と居住年数の関係　出典：</t>
    </r>
    <r>
      <rPr>
        <sz val="11"/>
        <color theme="1"/>
        <rFont val="ＭＳ Ｐゴシック"/>
        <family val="2"/>
        <charset val="128"/>
        <scheme val="minor"/>
      </rPr>
      <t>住民基本台帳　平成27年8月</t>
    </r>
    <rPh sb="0" eb="3">
      <t>テンシュツシャ</t>
    </rPh>
    <rPh sb="4" eb="6">
      <t>セタイ</t>
    </rPh>
    <rPh sb="7" eb="9">
      <t>キョジュウ</t>
    </rPh>
    <rPh sb="9" eb="11">
      <t>ネンスウ</t>
    </rPh>
    <rPh sb="12" eb="14">
      <t>カンケイ</t>
    </rPh>
    <rPh sb="15" eb="17">
      <t>シュッテン</t>
    </rPh>
    <rPh sb="18" eb="20">
      <t>ジュウミン</t>
    </rPh>
    <rPh sb="20" eb="22">
      <t>キホン</t>
    </rPh>
    <rPh sb="22" eb="24">
      <t>ダイチョウ</t>
    </rPh>
    <rPh sb="25" eb="27">
      <t>ヘイセイ</t>
    </rPh>
    <rPh sb="29" eb="30">
      <t>ネン</t>
    </rPh>
    <rPh sb="31" eb="32">
      <t>ガツ</t>
    </rPh>
    <phoneticPr fontId="42"/>
  </si>
  <si>
    <t>図表43　居住年数に関する円グラフ</t>
    <rPh sb="0" eb="1">
      <t>ズ</t>
    </rPh>
    <rPh sb="1" eb="2">
      <t>ヒョウ</t>
    </rPh>
    <rPh sb="5" eb="7">
      <t>キョジュウ</t>
    </rPh>
    <rPh sb="7" eb="9">
      <t>ネンスウ</t>
    </rPh>
    <rPh sb="10" eb="11">
      <t>カン</t>
    </rPh>
    <rPh sb="13" eb="14">
      <t>エン</t>
    </rPh>
    <phoneticPr fontId="31"/>
  </si>
  <si>
    <t>図44　居住年数（5年未満・以上）の年代別内訳　出典：住民基本台帳　平成27年8月</t>
    <rPh sb="0" eb="1">
      <t>ズ</t>
    </rPh>
    <rPh sb="4" eb="6">
      <t>キョジュウ</t>
    </rPh>
    <rPh sb="6" eb="8">
      <t>ネンスウ</t>
    </rPh>
    <rPh sb="10" eb="11">
      <t>ネン</t>
    </rPh>
    <rPh sb="11" eb="13">
      <t>ミマン</t>
    </rPh>
    <rPh sb="14" eb="16">
      <t>イジョウ</t>
    </rPh>
    <rPh sb="18" eb="21">
      <t>ネンダイベツ</t>
    </rPh>
    <rPh sb="21" eb="23">
      <t>ウチワケ</t>
    </rPh>
    <rPh sb="24" eb="26">
      <t>シュッテン</t>
    </rPh>
    <rPh sb="27" eb="29">
      <t>ジュウミン</t>
    </rPh>
    <rPh sb="29" eb="31">
      <t>キホン</t>
    </rPh>
    <rPh sb="31" eb="33">
      <t>ダイチョウ</t>
    </rPh>
    <rPh sb="34" eb="36">
      <t>ヘイセイ</t>
    </rPh>
    <rPh sb="38" eb="39">
      <t>ネン</t>
    </rPh>
    <rPh sb="40" eb="41">
      <t>ガツ</t>
    </rPh>
    <phoneticPr fontId="31"/>
  </si>
  <si>
    <t>転出入者の年齢別比較（1年間）　出典：住民基本台帳　平成27年8月</t>
    <rPh sb="0" eb="2">
      <t>テンシュツ</t>
    </rPh>
    <rPh sb="3" eb="4">
      <t>シャ</t>
    </rPh>
    <rPh sb="5" eb="7">
      <t>ネンレイ</t>
    </rPh>
    <rPh sb="7" eb="8">
      <t>ベツ</t>
    </rPh>
    <rPh sb="8" eb="10">
      <t>ヒカク</t>
    </rPh>
    <rPh sb="12" eb="14">
      <t>ネンカン</t>
    </rPh>
    <rPh sb="16" eb="18">
      <t>シュッテン</t>
    </rPh>
    <rPh sb="19" eb="21">
      <t>ジュウミン</t>
    </rPh>
    <rPh sb="21" eb="23">
      <t>キホン</t>
    </rPh>
    <rPh sb="23" eb="25">
      <t>ダイチョウ</t>
    </rPh>
    <rPh sb="26" eb="28">
      <t>ヘイセイ</t>
    </rPh>
    <rPh sb="30" eb="31">
      <t>ネン</t>
    </rPh>
    <rPh sb="32" eb="33">
      <t>ガツ</t>
    </rPh>
    <phoneticPr fontId="31"/>
  </si>
  <si>
    <t>図表46　月別の転出入者数・転居者数　出典：住民基本台帳　平成25年</t>
    <rPh sb="0" eb="1">
      <t>ズ</t>
    </rPh>
    <rPh sb="1" eb="2">
      <t>ヒョウ</t>
    </rPh>
    <rPh sb="5" eb="7">
      <t>ツキベツ</t>
    </rPh>
    <rPh sb="8" eb="9">
      <t>テン</t>
    </rPh>
    <rPh sb="9" eb="11">
      <t>シュツニュウ</t>
    </rPh>
    <rPh sb="11" eb="12">
      <t>シャ</t>
    </rPh>
    <rPh sb="12" eb="13">
      <t>スウ</t>
    </rPh>
    <rPh sb="14" eb="17">
      <t>テンキョシャ</t>
    </rPh>
    <rPh sb="17" eb="18">
      <t>スウ</t>
    </rPh>
    <rPh sb="19" eb="21">
      <t>シュッテン</t>
    </rPh>
    <rPh sb="22" eb="24">
      <t>ジュウミン</t>
    </rPh>
    <rPh sb="24" eb="26">
      <t>キホン</t>
    </rPh>
    <rPh sb="26" eb="28">
      <t>ダイチョウ</t>
    </rPh>
    <rPh sb="29" eb="31">
      <t>ヘイセイ</t>
    </rPh>
    <rPh sb="33" eb="34">
      <t>ネン</t>
    </rPh>
    <phoneticPr fontId="31"/>
  </si>
  <si>
    <t>図表47　月別の社会増減数　出典：住民基本台帳　平成25年</t>
    <rPh sb="0" eb="1">
      <t>ズ</t>
    </rPh>
    <rPh sb="1" eb="2">
      <t>ヒョウ</t>
    </rPh>
    <rPh sb="5" eb="7">
      <t>ツキベツ</t>
    </rPh>
    <rPh sb="8" eb="10">
      <t>シャカイ</t>
    </rPh>
    <rPh sb="10" eb="12">
      <t>ゾウゲン</t>
    </rPh>
    <rPh sb="12" eb="13">
      <t>スウ</t>
    </rPh>
    <rPh sb="14" eb="16">
      <t>シュッテン</t>
    </rPh>
    <rPh sb="17" eb="19">
      <t>ジュウミン</t>
    </rPh>
    <rPh sb="19" eb="21">
      <t>キホン</t>
    </rPh>
    <rPh sb="21" eb="23">
      <t>ダイチョウ</t>
    </rPh>
    <rPh sb="24" eb="26">
      <t>ヘイセイ</t>
    </rPh>
    <rPh sb="28" eb="29">
      <t>ネン</t>
    </rPh>
    <phoneticPr fontId="31"/>
  </si>
  <si>
    <t>地域別の社会増減数（1年間）　出典：住民基本台帳　平成25年8月</t>
    <rPh sb="0" eb="2">
      <t>チイキ</t>
    </rPh>
    <rPh sb="2" eb="3">
      <t>ベツ</t>
    </rPh>
    <rPh sb="11" eb="13">
      <t>ネンカン</t>
    </rPh>
    <rPh sb="15" eb="17">
      <t>シュッテン</t>
    </rPh>
    <rPh sb="18" eb="20">
      <t>ジュウミン</t>
    </rPh>
    <rPh sb="20" eb="22">
      <t>キホン</t>
    </rPh>
    <rPh sb="22" eb="24">
      <t>ダイチョウ</t>
    </rPh>
    <rPh sb="25" eb="27">
      <t>ヘイセイ</t>
    </rPh>
    <rPh sb="29" eb="30">
      <t>ネン</t>
    </rPh>
    <rPh sb="31" eb="32">
      <t>ガツ</t>
    </rPh>
    <phoneticPr fontId="31"/>
  </si>
  <si>
    <t>地域別の転居状況　出典：住民基本台帳　平成26年7月</t>
    <rPh sb="0" eb="2">
      <t>チイキ</t>
    </rPh>
    <rPh sb="2" eb="3">
      <t>ベツ</t>
    </rPh>
    <rPh sb="4" eb="6">
      <t>テンキョ</t>
    </rPh>
    <rPh sb="6" eb="8">
      <t>ジョウキョウ</t>
    </rPh>
    <rPh sb="9" eb="11">
      <t>シュッテン</t>
    </rPh>
    <rPh sb="12" eb="14">
      <t>ジュウミン</t>
    </rPh>
    <rPh sb="14" eb="16">
      <t>キホン</t>
    </rPh>
    <rPh sb="16" eb="18">
      <t>ダイチョウ</t>
    </rPh>
    <rPh sb="19" eb="21">
      <t>ヘイセイ</t>
    </rPh>
    <rPh sb="23" eb="24">
      <t>ネン</t>
    </rPh>
    <rPh sb="25" eb="26">
      <t>ガツ</t>
    </rPh>
    <phoneticPr fontId="31"/>
  </si>
  <si>
    <t>※過去～現在までの全期間、転居経験のある住民全員が対象</t>
    <rPh sb="1" eb="3">
      <t>カコ</t>
    </rPh>
    <rPh sb="4" eb="6">
      <t>ゲンザイ</t>
    </rPh>
    <rPh sb="9" eb="12">
      <t>ゼンキカン</t>
    </rPh>
    <rPh sb="13" eb="15">
      <t>テンキョ</t>
    </rPh>
    <rPh sb="15" eb="17">
      <t>ケイケン</t>
    </rPh>
    <rPh sb="20" eb="22">
      <t>ジュウミン</t>
    </rPh>
    <rPh sb="22" eb="24">
      <t>ゼンイン</t>
    </rPh>
    <rPh sb="25" eb="27">
      <t>タイショウ</t>
    </rPh>
    <phoneticPr fontId="31"/>
  </si>
  <si>
    <t>平成28年1月</t>
    <rPh sb="0" eb="2">
      <t>ヘイセイ</t>
    </rPh>
    <rPh sb="4" eb="5">
      <t>ネン</t>
    </rPh>
    <rPh sb="6" eb="7">
      <t>ガツ</t>
    </rPh>
    <phoneticPr fontId="7"/>
  </si>
  <si>
    <t>桜上水4丁目の人口ピラミッド　平成２８と平成２１年の比較　出典：住民基本台帳</t>
    <rPh sb="0" eb="3">
      <t>サクラジョウスイ</t>
    </rPh>
    <rPh sb="4" eb="6">
      <t>チョウメ</t>
    </rPh>
    <rPh sb="7" eb="9">
      <t>ジンコウ</t>
    </rPh>
    <rPh sb="15" eb="17">
      <t>ヘイセイ</t>
    </rPh>
    <rPh sb="20" eb="22">
      <t>ヘイセイ</t>
    </rPh>
    <rPh sb="24" eb="25">
      <t>ネン</t>
    </rPh>
    <rPh sb="26" eb="28">
      <t>ヒカク</t>
    </rPh>
    <rPh sb="29" eb="31">
      <t>シュッテン</t>
    </rPh>
    <rPh sb="32" eb="34">
      <t>ジュウミン</t>
    </rPh>
    <rPh sb="34" eb="36">
      <t>キホン</t>
    </rPh>
    <rPh sb="36" eb="38">
      <t>ダイチョウ</t>
    </rPh>
    <phoneticPr fontId="35"/>
  </si>
  <si>
    <t>女(H28.1)</t>
    <phoneticPr fontId="35"/>
  </si>
  <si>
    <t>男(H28.1)</t>
    <phoneticPr fontId="35"/>
  </si>
  <si>
    <t>女(H21.1)</t>
    <rPh sb="0" eb="1">
      <t>オンナ</t>
    </rPh>
    <phoneticPr fontId="35"/>
  </si>
  <si>
    <t>男(H21.1)</t>
    <rPh sb="0" eb="1">
      <t>オトコ</t>
    </rPh>
    <phoneticPr fontId="35"/>
  </si>
  <si>
    <t>平成28年（2016）</t>
    <rPh sb="0" eb="2">
      <t>ヘイセイ</t>
    </rPh>
    <rPh sb="4" eb="5">
      <t>ネン</t>
    </rPh>
    <phoneticPr fontId="31"/>
  </si>
  <si>
    <t>平成21年（2009）</t>
    <rPh sb="0" eb="2">
      <t>ヘイセイ</t>
    </rPh>
    <rPh sb="4" eb="5">
      <t>ネン</t>
    </rPh>
    <phoneticPr fontId="31"/>
  </si>
  <si>
    <t>H28</t>
    <phoneticPr fontId="31"/>
  </si>
  <si>
    <t>H21</t>
    <phoneticPr fontId="31"/>
  </si>
  <si>
    <t>H28/H21</t>
    <phoneticPr fontId="31"/>
  </si>
  <si>
    <t>倍</t>
    <rPh sb="0" eb="1">
      <t>バイ</t>
    </rPh>
    <phoneticPr fontId="31"/>
  </si>
  <si>
    <t>年少人口</t>
    <rPh sb="0" eb="2">
      <t>ネンショウ</t>
    </rPh>
    <rPh sb="2" eb="4">
      <t>ジンコウ</t>
    </rPh>
    <phoneticPr fontId="31"/>
  </si>
  <si>
    <t>生産年齢人口</t>
    <rPh sb="0" eb="2">
      <t>セイサン</t>
    </rPh>
    <rPh sb="2" eb="4">
      <t>ネンレイ</t>
    </rPh>
    <rPh sb="4" eb="6">
      <t>ジンコウ</t>
    </rPh>
    <phoneticPr fontId="31"/>
  </si>
  <si>
    <t>老年人口</t>
    <rPh sb="0" eb="2">
      <t>ロウネン</t>
    </rPh>
    <rPh sb="2" eb="4">
      <t>ジンコウ</t>
    </rPh>
    <phoneticPr fontId="31"/>
  </si>
  <si>
    <t>年少人口比率</t>
    <rPh sb="0" eb="2">
      <t>ネンショウ</t>
    </rPh>
    <rPh sb="2" eb="4">
      <t>ジンコウ</t>
    </rPh>
    <rPh sb="4" eb="6">
      <t>ヒリツ</t>
    </rPh>
    <phoneticPr fontId="31"/>
  </si>
  <si>
    <t>生産年齢人口比率</t>
    <rPh sb="0" eb="2">
      <t>セイサン</t>
    </rPh>
    <rPh sb="2" eb="4">
      <t>ネンレイ</t>
    </rPh>
    <rPh sb="4" eb="6">
      <t>ジンコウ</t>
    </rPh>
    <rPh sb="6" eb="8">
      <t>ヒリツ</t>
    </rPh>
    <phoneticPr fontId="31"/>
  </si>
  <si>
    <t>老年人口比率</t>
    <rPh sb="0" eb="2">
      <t>ロウネン</t>
    </rPh>
    <rPh sb="2" eb="4">
      <t>ジンコウ</t>
    </rPh>
    <rPh sb="4" eb="6">
      <t>ヒリツ</t>
    </rPh>
    <phoneticPr fontId="31"/>
  </si>
  <si>
    <t>人口</t>
    <rPh sb="0" eb="2">
      <t>ジンコウ</t>
    </rPh>
    <phoneticPr fontId="31"/>
  </si>
  <si>
    <t>増減率</t>
    <rPh sb="0" eb="2">
      <t>ゾウゲン</t>
    </rPh>
    <rPh sb="2" eb="3">
      <t>リツ</t>
    </rPh>
    <phoneticPr fontId="31"/>
  </si>
  <si>
    <t>H21
建替前</t>
    <phoneticPr fontId="31"/>
  </si>
  <si>
    <t>H28
建替後</t>
    <rPh sb="6" eb="7">
      <t>アト</t>
    </rPh>
    <phoneticPr fontId="31"/>
  </si>
  <si>
    <t>平均世帯数</t>
    <rPh sb="0" eb="2">
      <t>ヘイキン</t>
    </rPh>
    <rPh sb="2" eb="4">
      <t>セタイ</t>
    </rPh>
    <rPh sb="4" eb="5">
      <t>スウ</t>
    </rPh>
    <phoneticPr fontId="35"/>
  </si>
  <si>
    <t>世帯</t>
    <rPh sb="0" eb="2">
      <t>セタイ</t>
    </rPh>
    <phoneticPr fontId="35"/>
  </si>
  <si>
    <t>平成28年</t>
    <rPh sb="0" eb="2">
      <t>ヘイセイ</t>
    </rPh>
    <rPh sb="4" eb="5">
      <t>ネン</t>
    </rPh>
    <phoneticPr fontId="35"/>
  </si>
  <si>
    <t>倍率</t>
    <rPh sb="0" eb="2">
      <t>バイリツ</t>
    </rPh>
    <phoneticPr fontId="35"/>
  </si>
  <si>
    <t>09vs16</t>
    <phoneticPr fontId="35"/>
  </si>
  <si>
    <t>平成27年</t>
    <rPh sb="0" eb="2">
      <t>ヘイセイ</t>
    </rPh>
    <rPh sb="4" eb="5">
      <t>ネン</t>
    </rPh>
    <phoneticPr fontId="35"/>
  </si>
  <si>
    <t>平成26年</t>
    <rPh sb="0" eb="2">
      <t>ヘイセイ</t>
    </rPh>
    <rPh sb="4" eb="5">
      <t>ネン</t>
    </rPh>
    <phoneticPr fontId="35"/>
  </si>
  <si>
    <t>平成25年</t>
    <rPh sb="0" eb="2">
      <t>ヘイセイ</t>
    </rPh>
    <rPh sb="4" eb="5">
      <t>ネン</t>
    </rPh>
    <phoneticPr fontId="35"/>
  </si>
  <si>
    <t>平成24年</t>
    <rPh sb="0" eb="2">
      <t>ヘイセイ</t>
    </rPh>
    <rPh sb="4" eb="5">
      <t>ネン</t>
    </rPh>
    <phoneticPr fontId="35"/>
  </si>
  <si>
    <t>平成23年</t>
    <rPh sb="0" eb="2">
      <t>ヘイセイ</t>
    </rPh>
    <rPh sb="4" eb="5">
      <t>ネン</t>
    </rPh>
    <phoneticPr fontId="35"/>
  </si>
  <si>
    <t>平成22年</t>
    <rPh sb="0" eb="2">
      <t>ヘイセイ</t>
    </rPh>
    <rPh sb="4" eb="5">
      <t>ネン</t>
    </rPh>
    <phoneticPr fontId="35"/>
  </si>
  <si>
    <t>平成21年</t>
    <rPh sb="0" eb="2">
      <t>ヘイセイ</t>
    </rPh>
    <rPh sb="4" eb="5">
      <t>ネン</t>
    </rPh>
    <phoneticPr fontId="35"/>
  </si>
  <si>
    <t>人口（桜上水4丁目1番）</t>
    <rPh sb="0" eb="2">
      <t>ジンコウ</t>
    </rPh>
    <rPh sb="3" eb="6">
      <t>サクラジョウスイ</t>
    </rPh>
    <rPh sb="7" eb="9">
      <t>チョウメ</t>
    </rPh>
    <rPh sb="10" eb="11">
      <t>バン</t>
    </rPh>
    <phoneticPr fontId="35"/>
  </si>
  <si>
    <t>世帯数（桜上水4丁目1番）</t>
    <rPh sb="0" eb="3">
      <t>セタイスウ</t>
    </rPh>
    <rPh sb="4" eb="7">
      <t>サクラジョウスイ</t>
    </rPh>
    <rPh sb="8" eb="10">
      <t>チョウメ</t>
    </rPh>
    <rPh sb="11" eb="12">
      <t>バン</t>
    </rPh>
    <phoneticPr fontId="35"/>
  </si>
  <si>
    <t>桜上水4丁目1番人口</t>
    <rPh sb="0" eb="3">
      <t>サクラジョウスイ</t>
    </rPh>
    <rPh sb="4" eb="6">
      <t>チョウメ</t>
    </rPh>
    <rPh sb="7" eb="8">
      <t>バン</t>
    </rPh>
    <rPh sb="8" eb="10">
      <t>ジンコウ</t>
    </rPh>
    <phoneticPr fontId="35"/>
  </si>
  <si>
    <t>未定＝４，１８７人</t>
    <rPh sb="0" eb="2">
      <t>ミテイ</t>
    </rPh>
    <rPh sb="8" eb="9">
      <t>ニン</t>
    </rPh>
    <phoneticPr fontId="42"/>
  </si>
  <si>
    <t>その他</t>
    <rPh sb="2" eb="3">
      <t>ホカ</t>
    </rPh>
    <phoneticPr fontId="31"/>
  </si>
  <si>
    <t>30代・40代世帯</t>
    <rPh sb="7" eb="9">
      <t>セタイ</t>
    </rPh>
    <phoneticPr fontId="31"/>
  </si>
  <si>
    <t>過去に転入してきた世帯</t>
    <rPh sb="0" eb="2">
      <t>カコ</t>
    </rPh>
    <rPh sb="3" eb="5">
      <t>テンニュウ</t>
    </rPh>
    <rPh sb="9" eb="11">
      <t>セタイ</t>
    </rPh>
    <phoneticPr fontId="31"/>
  </si>
  <si>
    <t>図表 30　世田谷区の団塊世代（1947年生のみ）推移と東京23区の転出入</t>
  </si>
  <si>
    <t>※データなしにつき推定値を代用</t>
    <rPh sb="9" eb="11">
      <t>スイテイ</t>
    </rPh>
    <rPh sb="11" eb="12">
      <t>チ</t>
    </rPh>
    <rPh sb="13" eb="15">
      <t>ダイヨウ</t>
    </rPh>
    <phoneticPr fontId="31"/>
  </si>
  <si>
    <t>世田谷区の団塊世代当時年齢</t>
    <rPh sb="0" eb="3">
      <t>セタガヤ</t>
    </rPh>
    <rPh sb="3" eb="4">
      <t>ク</t>
    </rPh>
    <rPh sb="5" eb="7">
      <t>ダンカイ</t>
    </rPh>
    <rPh sb="7" eb="9">
      <t>セダイ</t>
    </rPh>
    <rPh sb="9" eb="11">
      <t>トウジ</t>
    </rPh>
    <rPh sb="11" eb="13">
      <t>ネンレイ</t>
    </rPh>
    <phoneticPr fontId="35"/>
  </si>
  <si>
    <t>世田谷区の団塊世代(※1948年生のみ)</t>
    <rPh sb="0" eb="3">
      <t>セタガヤ</t>
    </rPh>
    <rPh sb="3" eb="4">
      <t>ク</t>
    </rPh>
    <rPh sb="5" eb="7">
      <t>ダンカイ</t>
    </rPh>
    <rPh sb="7" eb="9">
      <t>セダイ</t>
    </rPh>
    <rPh sb="15" eb="16">
      <t>ネン</t>
    </rPh>
    <rPh sb="16" eb="17">
      <t>ウ</t>
    </rPh>
    <phoneticPr fontId="35"/>
  </si>
  <si>
    <t>東京23区の社会増減</t>
    <rPh sb="0" eb="2">
      <t>トウキョウ</t>
    </rPh>
    <rPh sb="4" eb="5">
      <t>ク</t>
    </rPh>
    <rPh sb="6" eb="8">
      <t>シャカイ</t>
    </rPh>
    <rPh sb="8" eb="10">
      <t>ゾウゲン</t>
    </rPh>
    <phoneticPr fontId="67"/>
  </si>
  <si>
    <t>東京23区への他道府県から転入</t>
    <rPh sb="0" eb="2">
      <t>トウキョウ</t>
    </rPh>
    <rPh sb="4" eb="5">
      <t>ク</t>
    </rPh>
    <rPh sb="7" eb="8">
      <t>タ</t>
    </rPh>
    <rPh sb="8" eb="11">
      <t>ドウフケン</t>
    </rPh>
    <rPh sb="13" eb="15">
      <t>テンニュウ</t>
    </rPh>
    <phoneticPr fontId="67"/>
  </si>
  <si>
    <t>東京23区から他道府県への転出</t>
    <rPh sb="0" eb="2">
      <t>トウキョウ</t>
    </rPh>
    <rPh sb="4" eb="5">
      <t>ク</t>
    </rPh>
    <rPh sb="7" eb="8">
      <t>タ</t>
    </rPh>
    <rPh sb="8" eb="11">
      <t>ドウフケン</t>
    </rPh>
    <rPh sb="13" eb="15">
      <t>テンシュツ</t>
    </rPh>
    <phoneticPr fontId="67"/>
  </si>
  <si>
    <t>転入経験のある世帯のうち30代・40代の占める割合　出典：住民基本台帳2015.9</t>
    <rPh sb="0" eb="2">
      <t>テンニュウ</t>
    </rPh>
    <rPh sb="2" eb="4">
      <t>ケイケン</t>
    </rPh>
    <rPh sb="7" eb="9">
      <t>セタイ</t>
    </rPh>
    <rPh sb="14" eb="15">
      <t>ダイ</t>
    </rPh>
    <rPh sb="18" eb="19">
      <t>ダイ</t>
    </rPh>
    <rPh sb="20" eb="21">
      <t>シ</t>
    </rPh>
    <rPh sb="23" eb="25">
      <t>ワリアイ</t>
    </rPh>
    <phoneticPr fontId="31"/>
  </si>
  <si>
    <t>ひとり親と子から成る世帯</t>
    <rPh sb="3" eb="4">
      <t>オヤ</t>
    </rPh>
    <rPh sb="5" eb="6">
      <t>コ</t>
    </rPh>
    <rPh sb="8" eb="9">
      <t>ナ</t>
    </rPh>
    <rPh sb="10" eb="12">
      <t>セタイ</t>
    </rPh>
    <phoneticPr fontId="42"/>
  </si>
  <si>
    <t>ひとり親と子
から成る世帯</t>
    <rPh sb="3" eb="4">
      <t>オヤ</t>
    </rPh>
    <rPh sb="5" eb="6">
      <t>コ</t>
    </rPh>
    <rPh sb="9" eb="10">
      <t>ナ</t>
    </rPh>
    <rPh sb="11" eb="13">
      <t>セタイ</t>
    </rPh>
    <phoneticPr fontId="42"/>
  </si>
  <si>
    <t>　うち母子世帯</t>
    <rPh sb="3" eb="5">
      <t>ボシ</t>
    </rPh>
    <rPh sb="5" eb="7">
      <t>セタイ</t>
    </rPh>
    <phoneticPr fontId="31"/>
  </si>
  <si>
    <t>（項目追加）</t>
    <rPh sb="1" eb="3">
      <t>コウモク</t>
    </rPh>
    <rPh sb="3" eb="5">
      <t>ツイカ</t>
    </rPh>
    <phoneticPr fontId="31"/>
  </si>
  <si>
    <t>2月</t>
    <rPh sb="1" eb="2">
      <t>ガツ</t>
    </rPh>
    <phoneticPr fontId="3"/>
  </si>
  <si>
    <t>3月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</si>
</sst>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76" formatCode="0.0%"/>
    <numFmt numFmtId="177" formatCode="#,##0&quot;人&quot;"/>
    <numFmt numFmtId="178" formatCode="#,##0&quot;世&quot;&quot;帯&quot;;[Red]\-#,##0"/>
    <numFmt numFmtId="179" formatCode="#,##0&quot;千&quot;&quot;人&quot;;\-#,##0"/>
    <numFmt numFmtId="180" formatCode="#,##0&quot;人&quot;;\-#,##0"/>
    <numFmt numFmtId="181" formatCode="#,##0&quot;世&quot;&quot;帯&quot;"/>
    <numFmt numFmtId="182" formatCode="#,##0&quot;世帯&quot;"/>
    <numFmt numFmtId="183" formatCode="#,##0&quot;人&quot;;[Red]\-#,##0"/>
    <numFmt numFmtId="184" formatCode="#,##0&quot;人&quot;;[Red]\-#,##0&quot;人&quot;"/>
    <numFmt numFmtId="185" formatCode="0.00_ "/>
    <numFmt numFmtId="186" formatCode="#,##0&quot;歳&quot;"/>
    <numFmt numFmtId="187" formatCode="#,##0&quot;歳(女性)&quot;"/>
    <numFmt numFmtId="188" formatCode="#,##0&quot;歳（男女）&quot;"/>
    <numFmt numFmtId="189" formatCode="#,##0.000;[Red]\-#,##0.000"/>
    <numFmt numFmtId="190" formatCode="#,##0.000"/>
    <numFmt numFmtId="191" formatCode="#,##0_);[Red]\(#,##0\)"/>
    <numFmt numFmtId="192" formatCode="#,##0.0;[Red]\-#,##0.0"/>
    <numFmt numFmtId="193" formatCode="#,##0&quot;人&quot;&quot;増&quot;"/>
    <numFmt numFmtId="194" formatCode="#,##0&quot;世帯&quot;&quot;増&quot;"/>
    <numFmt numFmtId="195" formatCode="#,##0&quot;年前&quot;"/>
  </numFmts>
  <fonts count="10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Ｐゴシック"/>
      <family val="2"/>
      <scheme val="minor"/>
    </font>
    <font>
      <sz val="10"/>
      <name val="ＭＳ Ｐゴシック"/>
      <family val="2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Times New Roman"/>
      <family val="1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color theme="1"/>
      <name val="ＭＳ Ｐゴシック"/>
      <family val="2"/>
      <scheme val="minor"/>
    </font>
    <font>
      <sz val="12"/>
      <name val="標準明朝"/>
      <family val="1"/>
      <charset val="128"/>
    </font>
    <font>
      <sz val="6"/>
      <name val="標準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rgb="FF000000"/>
      <name val="ＭＳ Ｐ明朝"/>
      <family val="1"/>
      <charset val="128"/>
    </font>
    <font>
      <sz val="7"/>
      <name val="ＭＳ Ｐゴシック"/>
      <family val="3"/>
      <charset val="128"/>
    </font>
    <font>
      <sz val="9.5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4"/>
      <name val="Terminal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7"/>
      <name val="Terminal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scheme val="minor"/>
    </font>
    <font>
      <sz val="25"/>
      <color theme="1"/>
      <name val="ＭＳ Ｐゴシック"/>
      <family val="2"/>
      <charset val="12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90">
    <xf numFmtId="0" fontId="0" fillId="0" borderId="0"/>
    <xf numFmtId="9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34" fillId="0" borderId="0"/>
    <xf numFmtId="0" fontId="28" fillId="0" borderId="0">
      <alignment vertical="center"/>
    </xf>
    <xf numFmtId="38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38" fontId="26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38" fontId="58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66" fillId="0" borderId="0"/>
    <xf numFmtId="38" fontId="6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26" borderId="34" applyNumberFormat="0" applyAlignment="0" applyProtection="0">
      <alignment vertical="center"/>
    </xf>
    <xf numFmtId="0" fontId="78" fillId="27" borderId="0" applyNumberFormat="0" applyBorder="0" applyAlignment="0" applyProtection="0">
      <alignment vertical="center"/>
    </xf>
    <xf numFmtId="0" fontId="79" fillId="28" borderId="35" applyNumberFormat="0" applyFont="0" applyAlignment="0" applyProtection="0">
      <alignment vertical="center"/>
    </xf>
    <xf numFmtId="0" fontId="80" fillId="0" borderId="36" applyNumberFormat="0" applyFill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2" fillId="29" borderId="37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0" borderId="38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41" applyNumberFormat="0" applyFill="0" applyAlignment="0" applyProtection="0">
      <alignment vertical="center"/>
    </xf>
    <xf numFmtId="0" fontId="88" fillId="29" borderId="42" applyNumberFormat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13" borderId="37" applyNumberFormat="0" applyAlignment="0" applyProtection="0">
      <alignment vertical="center"/>
    </xf>
    <xf numFmtId="0" fontId="91" fillId="10" borderId="0" applyNumberFormat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7" fontId="79" fillId="0" borderId="0"/>
    <xf numFmtId="38" fontId="92" fillId="0" borderId="0" applyFont="0" applyFill="0" applyBorder="0" applyAlignment="0" applyProtection="0"/>
    <xf numFmtId="0" fontId="12" fillId="0" borderId="0">
      <alignment vertical="center"/>
    </xf>
    <xf numFmtId="0" fontId="69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481">
    <xf numFmtId="0" fontId="0" fillId="0" borderId="0" xfId="0"/>
    <xf numFmtId="176" fontId="0" fillId="0" borderId="0" xfId="1" applyNumberFormat="1" applyFont="1" applyAlignment="1"/>
    <xf numFmtId="177" fontId="0" fillId="0" borderId="0" xfId="0" applyNumberFormat="1"/>
    <xf numFmtId="2" fontId="0" fillId="0" borderId="0" xfId="0" applyNumberFormat="1"/>
    <xf numFmtId="9" fontId="0" fillId="0" borderId="0" xfId="1" applyFont="1" applyAlignment="1"/>
    <xf numFmtId="177" fontId="0" fillId="0" borderId="0" xfId="2" applyNumberFormat="1" applyFont="1" applyAlignment="1"/>
    <xf numFmtId="9" fontId="0" fillId="0" borderId="0" xfId="1" applyNumberFormat="1" applyFont="1" applyAlignment="1"/>
    <xf numFmtId="0" fontId="32" fillId="0" borderId="0" xfId="0" applyFont="1"/>
    <xf numFmtId="0" fontId="0" fillId="0" borderId="0" xfId="0" applyBorder="1"/>
    <xf numFmtId="0" fontId="33" fillId="0" borderId="0" xfId="3"/>
    <xf numFmtId="0" fontId="0" fillId="0" borderId="2" xfId="0" applyBorder="1"/>
    <xf numFmtId="0" fontId="40" fillId="0" borderId="0" xfId="0" applyFont="1"/>
    <xf numFmtId="0" fontId="40" fillId="0" borderId="1" xfId="0" applyFont="1" applyBorder="1"/>
    <xf numFmtId="0" fontId="40" fillId="0" borderId="10" xfId="0" applyFont="1" applyBorder="1"/>
    <xf numFmtId="0" fontId="40" fillId="0" borderId="7" xfId="0" applyFont="1" applyBorder="1"/>
    <xf numFmtId="0" fontId="40" fillId="0" borderId="11" xfId="0" applyFont="1" applyBorder="1"/>
    <xf numFmtId="178" fontId="0" fillId="0" borderId="0" xfId="0" applyNumberFormat="1"/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9" fontId="0" fillId="0" borderId="9" xfId="1" applyNumberFormat="1" applyFont="1" applyFill="1" applyBorder="1" applyAlignment="1">
      <alignment horizontal="center"/>
    </xf>
    <xf numFmtId="9" fontId="0" fillId="0" borderId="0" xfId="1" applyNumberFormat="1" applyFont="1" applyFill="1" applyBorder="1" applyAlignment="1">
      <alignment horizontal="center"/>
    </xf>
    <xf numFmtId="9" fontId="0" fillId="0" borderId="2" xfId="1" applyNumberFormat="1" applyFont="1" applyFill="1" applyBorder="1" applyAlignment="1">
      <alignment horizontal="center"/>
    </xf>
    <xf numFmtId="9" fontId="0" fillId="0" borderId="3" xfId="1" applyNumberFormat="1" applyFont="1" applyFill="1" applyBorder="1" applyAlignment="1">
      <alignment horizontal="center"/>
    </xf>
    <xf numFmtId="9" fontId="0" fillId="0" borderId="1" xfId="1" applyNumberFormat="1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9" fontId="0" fillId="0" borderId="11" xfId="1" applyNumberFormat="1" applyFont="1" applyFill="1" applyBorder="1" applyAlignment="1">
      <alignment horizontal="center"/>
    </xf>
    <xf numFmtId="9" fontId="0" fillId="0" borderId="10" xfId="1" applyNumberFormat="1" applyFont="1" applyFill="1" applyBorder="1" applyAlignment="1">
      <alignment horizontal="center"/>
    </xf>
    <xf numFmtId="9" fontId="0" fillId="0" borderId="7" xfId="1" applyNumberFormat="1" applyFon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0" borderId="12" xfId="0" applyFill="1" applyBorder="1" applyAlignment="1">
      <alignment horizontal="center"/>
    </xf>
    <xf numFmtId="0" fontId="32" fillId="0" borderId="11" xfId="0" applyFont="1" applyFill="1" applyBorder="1"/>
    <xf numFmtId="0" fontId="40" fillId="0" borderId="10" xfId="0" applyFont="1" applyFill="1" applyBorder="1"/>
    <xf numFmtId="0" fontId="40" fillId="0" borderId="7" xfId="0" applyFont="1" applyFill="1" applyBorder="1"/>
    <xf numFmtId="38" fontId="38" fillId="0" borderId="2" xfId="2" applyNumberFormat="1" applyFont="1" applyFill="1" applyBorder="1" applyAlignment="1">
      <alignment horizontal="center"/>
    </xf>
    <xf numFmtId="38" fontId="38" fillId="0" borderId="10" xfId="2" applyNumberFormat="1" applyFont="1" applyFill="1" applyBorder="1" applyAlignment="1">
      <alignment horizontal="center"/>
    </xf>
    <xf numFmtId="38" fontId="38" fillId="0" borderId="0" xfId="2" applyNumberFormat="1" applyFont="1" applyFill="1" applyAlignment="1">
      <alignment horizontal="center"/>
    </xf>
    <xf numFmtId="38" fontId="38" fillId="0" borderId="6" xfId="2" applyNumberFormat="1" applyFont="1" applyFill="1" applyBorder="1" applyAlignment="1">
      <alignment horizontal="center"/>
    </xf>
    <xf numFmtId="38" fontId="39" fillId="0" borderId="0" xfId="2" applyNumberFormat="1" applyFont="1" applyFill="1" applyAlignment="1">
      <alignment horizontal="center" vertical="center"/>
    </xf>
    <xf numFmtId="38" fontId="38" fillId="0" borderId="3" xfId="2" applyNumberFormat="1" applyFont="1" applyFill="1" applyBorder="1" applyAlignment="1">
      <alignment horizontal="center"/>
    </xf>
    <xf numFmtId="38" fontId="38" fillId="0" borderId="7" xfId="2" applyNumberFormat="1" applyFont="1" applyFill="1" applyBorder="1" applyAlignment="1">
      <alignment horizontal="center"/>
    </xf>
    <xf numFmtId="38" fontId="38" fillId="0" borderId="1" xfId="2" applyNumberFormat="1" applyFont="1" applyFill="1" applyBorder="1" applyAlignment="1">
      <alignment horizontal="center"/>
    </xf>
    <xf numFmtId="38" fontId="38" fillId="0" borderId="8" xfId="2" applyNumberFormat="1" applyFont="1" applyFill="1" applyBorder="1" applyAlignment="1">
      <alignment horizontal="center"/>
    </xf>
    <xf numFmtId="0" fontId="33" fillId="0" borderId="0" xfId="4">
      <alignment vertical="center"/>
    </xf>
    <xf numFmtId="38" fontId="0" fillId="0" borderId="0" xfId="5" applyFont="1">
      <alignment vertical="center"/>
    </xf>
    <xf numFmtId="179" fontId="0" fillId="0" borderId="0" xfId="5" applyNumberFormat="1" applyFont="1">
      <alignment vertical="center"/>
    </xf>
    <xf numFmtId="0" fontId="28" fillId="0" borderId="0" xfId="12">
      <alignment vertical="center"/>
    </xf>
    <xf numFmtId="38" fontId="28" fillId="0" borderId="0" xfId="12" applyNumberFormat="1">
      <alignment vertical="center"/>
    </xf>
    <xf numFmtId="9" fontId="0" fillId="0" borderId="0" xfId="14" applyFont="1">
      <alignment vertical="center"/>
    </xf>
    <xf numFmtId="177" fontId="28" fillId="0" borderId="0" xfId="12" applyNumberFormat="1">
      <alignment vertical="center"/>
    </xf>
    <xf numFmtId="177" fontId="0" fillId="0" borderId="0" xfId="14" applyNumberFormat="1" applyFont="1">
      <alignment vertical="center"/>
    </xf>
    <xf numFmtId="9" fontId="0" fillId="0" borderId="0" xfId="14" applyNumberFormat="1" applyFont="1">
      <alignment vertical="center"/>
    </xf>
    <xf numFmtId="0" fontId="28" fillId="0" borderId="0" xfId="12" applyAlignment="1">
      <alignment horizontal="right" vertical="center"/>
    </xf>
    <xf numFmtId="180" fontId="0" fillId="0" borderId="0" xfId="13" applyNumberFormat="1" applyFont="1">
      <alignment vertical="center"/>
    </xf>
    <xf numFmtId="180" fontId="28" fillId="0" borderId="0" xfId="12" applyNumberFormat="1">
      <alignment vertical="center"/>
    </xf>
    <xf numFmtId="49" fontId="33" fillId="0" borderId="0" xfId="3" applyNumberFormat="1"/>
    <xf numFmtId="0" fontId="33" fillId="2" borderId="0" xfId="3" applyFill="1"/>
    <xf numFmtId="0" fontId="44" fillId="2" borderId="0" xfId="3" applyFont="1" applyFill="1"/>
    <xf numFmtId="38" fontId="44" fillId="0" borderId="0" xfId="3" applyNumberFormat="1" applyFont="1" applyFill="1" applyBorder="1"/>
    <xf numFmtId="3" fontId="44" fillId="0" borderId="0" xfId="3" applyNumberFormat="1" applyFont="1" applyFill="1" applyBorder="1"/>
    <xf numFmtId="0" fontId="44" fillId="0" borderId="0" xfId="3" applyFont="1" applyFill="1" applyBorder="1" applyAlignment="1">
      <alignment horizontal="right"/>
    </xf>
    <xf numFmtId="0" fontId="33" fillId="0" borderId="0" xfId="3" applyFill="1" applyBorder="1"/>
    <xf numFmtId="38" fontId="44" fillId="0" borderId="0" xfId="8" applyFont="1" applyFill="1" applyBorder="1"/>
    <xf numFmtId="38" fontId="45" fillId="0" borderId="0" xfId="8" applyFont="1" applyFill="1" applyBorder="1"/>
    <xf numFmtId="0" fontId="33" fillId="0" borderId="0" xfId="3" applyBorder="1"/>
    <xf numFmtId="49" fontId="33" fillId="0" borderId="0" xfId="3" applyNumberFormat="1" applyFill="1" applyBorder="1"/>
    <xf numFmtId="0" fontId="45" fillId="0" borderId="0" xfId="3" applyFont="1" applyBorder="1"/>
    <xf numFmtId="49" fontId="45" fillId="0" borderId="0" xfId="3" applyNumberFormat="1" applyFont="1" applyFill="1" applyBorder="1"/>
    <xf numFmtId="38" fontId="36" fillId="0" borderId="0" xfId="8" applyFont="1" applyFill="1" applyBorder="1" applyAlignment="1">
      <alignment vertical="center"/>
    </xf>
    <xf numFmtId="49" fontId="45" fillId="0" borderId="0" xfId="3" applyNumberFormat="1" applyFont="1" applyFill="1" applyBorder="1" applyAlignment="1">
      <alignment horizontal="left"/>
    </xf>
    <xf numFmtId="38" fontId="36" fillId="0" borderId="1" xfId="8" applyFont="1" applyFill="1" applyBorder="1" applyAlignment="1">
      <alignment vertical="center"/>
    </xf>
    <xf numFmtId="49" fontId="45" fillId="0" borderId="1" xfId="3" applyNumberFormat="1" applyFont="1" applyFill="1" applyBorder="1" applyAlignment="1">
      <alignment horizontal="left"/>
    </xf>
    <xf numFmtId="9" fontId="36" fillId="0" borderId="0" xfId="6" applyFont="1" applyFill="1" applyBorder="1" applyAlignment="1">
      <alignment vertical="center"/>
    </xf>
    <xf numFmtId="0" fontId="37" fillId="0" borderId="0" xfId="3" applyFont="1" applyFill="1" applyBorder="1" applyAlignment="1">
      <alignment horizontal="center"/>
    </xf>
    <xf numFmtId="49" fontId="37" fillId="0" borderId="0" xfId="3" applyNumberFormat="1" applyFont="1" applyFill="1" applyBorder="1" applyAlignment="1">
      <alignment horizontal="center"/>
    </xf>
    <xf numFmtId="0" fontId="44" fillId="0" borderId="0" xfId="3" applyFont="1" applyFill="1" applyBorder="1"/>
    <xf numFmtId="38" fontId="0" fillId="0" borderId="13" xfId="5" applyFont="1" applyBorder="1">
      <alignment vertical="center"/>
    </xf>
    <xf numFmtId="0" fontId="33" fillId="0" borderId="0" xfId="4" applyBorder="1">
      <alignment vertical="center"/>
    </xf>
    <xf numFmtId="0" fontId="34" fillId="0" borderId="0" xfId="4" applyFont="1" applyBorder="1">
      <alignment vertical="center"/>
    </xf>
    <xf numFmtId="0" fontId="26" fillId="0" borderId="0" xfId="18">
      <alignment vertical="center"/>
    </xf>
    <xf numFmtId="181" fontId="26" fillId="0" borderId="0" xfId="18" applyNumberFormat="1">
      <alignment vertical="center"/>
    </xf>
    <xf numFmtId="182" fontId="0" fillId="0" borderId="0" xfId="19" applyNumberFormat="1" applyFont="1">
      <alignment vertical="center"/>
    </xf>
    <xf numFmtId="177" fontId="33" fillId="0" borderId="0" xfId="4" applyNumberFormat="1">
      <alignment vertical="center"/>
    </xf>
    <xf numFmtId="177" fontId="33" fillId="0" borderId="16" xfId="4" applyNumberFormat="1" applyBorder="1">
      <alignment vertical="center"/>
    </xf>
    <xf numFmtId="177" fontId="33" fillId="0" borderId="17" xfId="4" applyNumberFormat="1" applyBorder="1">
      <alignment vertical="center"/>
    </xf>
    <xf numFmtId="177" fontId="33" fillId="0" borderId="18" xfId="4" applyNumberFormat="1" applyBorder="1">
      <alignment vertical="center"/>
    </xf>
    <xf numFmtId="177" fontId="0" fillId="0" borderId="19" xfId="20" applyNumberFormat="1" applyFont="1" applyBorder="1">
      <alignment vertical="center"/>
    </xf>
    <xf numFmtId="177" fontId="0" fillId="0" borderId="1" xfId="20" applyNumberFormat="1" applyFont="1" applyBorder="1">
      <alignment vertical="center"/>
    </xf>
    <xf numFmtId="177" fontId="47" fillId="0" borderId="20" xfId="4" applyNumberFormat="1" applyFont="1" applyBorder="1">
      <alignment vertical="center"/>
    </xf>
    <xf numFmtId="177" fontId="0" fillId="0" borderId="21" xfId="20" applyNumberFormat="1" applyFont="1" applyBorder="1">
      <alignment vertical="center"/>
    </xf>
    <xf numFmtId="177" fontId="0" fillId="0" borderId="0" xfId="20" applyNumberFormat="1" applyFont="1" applyBorder="1">
      <alignment vertical="center"/>
    </xf>
    <xf numFmtId="177" fontId="47" fillId="0" borderId="22" xfId="4" applyNumberFormat="1" applyFont="1" applyFill="1" applyBorder="1">
      <alignment vertical="center"/>
    </xf>
    <xf numFmtId="177" fontId="47" fillId="3" borderId="22" xfId="4" applyNumberFormat="1" applyFont="1" applyFill="1" applyBorder="1">
      <alignment vertical="center"/>
    </xf>
    <xf numFmtId="177" fontId="40" fillId="0" borderId="19" xfId="4" applyNumberFormat="1" applyFont="1" applyBorder="1" applyAlignment="1">
      <alignment horizontal="center" vertical="center"/>
    </xf>
    <xf numFmtId="177" fontId="40" fillId="0" borderId="1" xfId="4" applyNumberFormat="1" applyFont="1" applyBorder="1" applyAlignment="1">
      <alignment horizontal="center" vertical="center"/>
    </xf>
    <xf numFmtId="177" fontId="48" fillId="0" borderId="1" xfId="4" applyNumberFormat="1" applyFont="1" applyBorder="1" applyAlignment="1">
      <alignment horizontal="center" vertical="center"/>
    </xf>
    <xf numFmtId="0" fontId="33" fillId="0" borderId="20" xfId="4" applyBorder="1">
      <alignment vertical="center"/>
    </xf>
    <xf numFmtId="0" fontId="33" fillId="0" borderId="23" xfId="4" applyBorder="1">
      <alignment vertical="center"/>
    </xf>
    <xf numFmtId="0" fontId="33" fillId="0" borderId="24" xfId="4" applyBorder="1">
      <alignment vertical="center"/>
    </xf>
    <xf numFmtId="0" fontId="47" fillId="0" borderId="25" xfId="4" applyFont="1" applyBorder="1" applyAlignment="1"/>
    <xf numFmtId="0" fontId="33" fillId="0" borderId="18" xfId="4" applyBorder="1">
      <alignment vertical="center"/>
    </xf>
    <xf numFmtId="177" fontId="47" fillId="3" borderId="20" xfId="4" applyNumberFormat="1" applyFont="1" applyFill="1" applyBorder="1">
      <alignment vertical="center"/>
    </xf>
    <xf numFmtId="0" fontId="47" fillId="0" borderId="20" xfId="4" applyFont="1" applyBorder="1">
      <alignment vertical="center"/>
    </xf>
    <xf numFmtId="0" fontId="47" fillId="0" borderId="22" xfId="4" applyFont="1" applyFill="1" applyBorder="1">
      <alignment vertical="center"/>
    </xf>
    <xf numFmtId="0" fontId="47" fillId="0" borderId="22" xfId="4" applyFont="1" applyBorder="1">
      <alignment vertical="center"/>
    </xf>
    <xf numFmtId="0" fontId="47" fillId="3" borderId="22" xfId="4" applyFont="1" applyFill="1" applyBorder="1">
      <alignment vertical="center"/>
    </xf>
    <xf numFmtId="177" fontId="33" fillId="0" borderId="20" xfId="4" applyNumberFormat="1" applyBorder="1">
      <alignment vertical="center"/>
    </xf>
    <xf numFmtId="177" fontId="33" fillId="0" borderId="23" xfId="4" applyNumberFormat="1" applyBorder="1">
      <alignment vertical="center"/>
    </xf>
    <xf numFmtId="177" fontId="33" fillId="0" borderId="24" xfId="4" applyNumberFormat="1" applyBorder="1">
      <alignment vertical="center"/>
    </xf>
    <xf numFmtId="177" fontId="47" fillId="0" borderId="25" xfId="4" applyNumberFormat="1" applyFont="1" applyBorder="1">
      <alignment vertical="center"/>
    </xf>
    <xf numFmtId="0" fontId="47" fillId="0" borderId="25" xfId="4" applyFont="1" applyBorder="1">
      <alignment vertical="center"/>
    </xf>
    <xf numFmtId="177" fontId="33" fillId="0" borderId="0" xfId="4" applyNumberFormat="1" applyBorder="1">
      <alignment vertical="center"/>
    </xf>
    <xf numFmtId="0" fontId="24" fillId="0" borderId="0" xfId="21">
      <alignment vertical="center"/>
    </xf>
    <xf numFmtId="9" fontId="0" fillId="0" borderId="0" xfId="22" applyFont="1">
      <alignment vertical="center"/>
    </xf>
    <xf numFmtId="177" fontId="24" fillId="0" borderId="0" xfId="21" applyNumberFormat="1">
      <alignment vertical="center"/>
    </xf>
    <xf numFmtId="0" fontId="49" fillId="0" borderId="0" xfId="21" applyFont="1">
      <alignment vertical="center"/>
    </xf>
    <xf numFmtId="183" fontId="49" fillId="0" borderId="0" xfId="23" applyNumberFormat="1" applyFont="1">
      <alignment vertical="center"/>
    </xf>
    <xf numFmtId="0" fontId="50" fillId="0" borderId="1" xfId="21" applyFont="1" applyBorder="1">
      <alignment vertical="center"/>
    </xf>
    <xf numFmtId="184" fontId="49" fillId="0" borderId="0" xfId="21" applyNumberFormat="1" applyFont="1">
      <alignment vertical="center"/>
    </xf>
    <xf numFmtId="0" fontId="51" fillId="0" borderId="0" xfId="21" applyFont="1">
      <alignment vertical="center"/>
    </xf>
    <xf numFmtId="0" fontId="52" fillId="0" borderId="26" xfId="21" applyFont="1" applyBorder="1">
      <alignment vertical="center"/>
    </xf>
    <xf numFmtId="0" fontId="52" fillId="0" borderId="27" xfId="21" applyFont="1" applyBorder="1">
      <alignment vertical="center"/>
    </xf>
    <xf numFmtId="0" fontId="52" fillId="0" borderId="28" xfId="21" applyFont="1" applyBorder="1" applyAlignment="1">
      <alignment horizontal="left" vertical="center" indent="1"/>
    </xf>
    <xf numFmtId="0" fontId="52" fillId="0" borderId="29" xfId="21" applyFont="1" applyBorder="1">
      <alignment vertical="center"/>
    </xf>
    <xf numFmtId="0" fontId="52" fillId="0" borderId="0" xfId="21" applyFont="1" applyBorder="1">
      <alignment vertical="center"/>
    </xf>
    <xf numFmtId="0" fontId="52" fillId="0" borderId="30" xfId="21" applyFont="1" applyBorder="1">
      <alignment vertical="center"/>
    </xf>
    <xf numFmtId="0" fontId="52" fillId="0" borderId="30" xfId="21" applyFont="1" applyBorder="1" applyAlignment="1">
      <alignment horizontal="left" vertical="center" indent="1"/>
    </xf>
    <xf numFmtId="0" fontId="52" fillId="0" borderId="30" xfId="21" applyFont="1" applyBorder="1" applyAlignment="1">
      <alignment horizontal="left" vertical="center"/>
    </xf>
    <xf numFmtId="58" fontId="52" fillId="0" borderId="0" xfId="21" applyNumberFormat="1" applyFont="1" applyBorder="1" applyAlignment="1">
      <alignment horizontal="left" vertical="center"/>
    </xf>
    <xf numFmtId="0" fontId="52" fillId="0" borderId="31" xfId="21" applyFont="1" applyBorder="1">
      <alignment vertical="center"/>
    </xf>
    <xf numFmtId="0" fontId="52" fillId="0" borderId="32" xfId="21" applyFont="1" applyBorder="1">
      <alignment vertical="center"/>
    </xf>
    <xf numFmtId="0" fontId="52" fillId="0" borderId="33" xfId="21" applyFont="1" applyBorder="1">
      <alignment vertical="center"/>
    </xf>
    <xf numFmtId="0" fontId="53" fillId="0" borderId="0" xfId="21" applyFont="1">
      <alignment vertical="center"/>
    </xf>
    <xf numFmtId="0" fontId="54" fillId="0" borderId="0" xfId="21" applyFont="1">
      <alignment vertical="center"/>
    </xf>
    <xf numFmtId="3" fontId="52" fillId="0" borderId="0" xfId="21" applyNumberFormat="1" applyFont="1">
      <alignment vertical="center"/>
    </xf>
    <xf numFmtId="0" fontId="52" fillId="0" borderId="0" xfId="21" applyFont="1">
      <alignment vertical="center"/>
    </xf>
    <xf numFmtId="0" fontId="55" fillId="0" borderId="0" xfId="21" applyFont="1">
      <alignment vertical="center"/>
    </xf>
    <xf numFmtId="0" fontId="55" fillId="0" borderId="26" xfId="21" applyFont="1" applyBorder="1">
      <alignment vertical="center"/>
    </xf>
    <xf numFmtId="0" fontId="51" fillId="0" borderId="28" xfId="21" applyFont="1" applyBorder="1">
      <alignment vertical="center"/>
    </xf>
    <xf numFmtId="0" fontId="55" fillId="0" borderId="29" xfId="21" applyFont="1" applyBorder="1">
      <alignment vertical="center"/>
    </xf>
    <xf numFmtId="0" fontId="51" fillId="0" borderId="30" xfId="21" applyFont="1" applyBorder="1">
      <alignment vertical="center"/>
    </xf>
    <xf numFmtId="3" fontId="55" fillId="4" borderId="31" xfId="21" applyNumberFormat="1" applyFont="1" applyFill="1" applyBorder="1">
      <alignment vertical="center"/>
    </xf>
    <xf numFmtId="0" fontId="51" fillId="0" borderId="33" xfId="21" applyFont="1" applyBorder="1">
      <alignment vertical="center"/>
    </xf>
    <xf numFmtId="176" fontId="0" fillId="0" borderId="0" xfId="22" applyNumberFormat="1" applyFont="1">
      <alignment vertical="center"/>
    </xf>
    <xf numFmtId="0" fontId="33" fillId="0" borderId="0" xfId="3" applyFill="1"/>
    <xf numFmtId="184" fontId="0" fillId="0" borderId="0" xfId="5" applyNumberFormat="1" applyFont="1" applyFill="1" applyAlignment="1"/>
    <xf numFmtId="0" fontId="23" fillId="0" borderId="0" xfId="26">
      <alignment vertical="center"/>
    </xf>
    <xf numFmtId="38" fontId="23" fillId="0" borderId="0" xfId="26" applyNumberFormat="1">
      <alignment vertical="center"/>
    </xf>
    <xf numFmtId="38" fontId="0" fillId="0" borderId="0" xfId="27" applyFont="1">
      <alignment vertical="center"/>
    </xf>
    <xf numFmtId="38" fontId="0" fillId="0" borderId="1" xfId="27" applyFont="1" applyBorder="1">
      <alignment vertical="center"/>
    </xf>
    <xf numFmtId="0" fontId="23" fillId="0" borderId="1" xfId="26" applyBorder="1">
      <alignment vertical="center"/>
    </xf>
    <xf numFmtId="38" fontId="0" fillId="0" borderId="4" xfId="27" applyFont="1" applyBorder="1">
      <alignment vertical="center"/>
    </xf>
    <xf numFmtId="0" fontId="23" fillId="0" borderId="4" xfId="26" applyBorder="1">
      <alignment vertical="center"/>
    </xf>
    <xf numFmtId="0" fontId="22" fillId="0" borderId="0" xfId="28">
      <alignment vertical="center"/>
    </xf>
    <xf numFmtId="0" fontId="33" fillId="0" borderId="0" xfId="24">
      <alignment vertical="center"/>
    </xf>
    <xf numFmtId="185" fontId="33" fillId="0" borderId="0" xfId="24" applyNumberFormat="1">
      <alignment vertical="center"/>
    </xf>
    <xf numFmtId="17" fontId="33" fillId="0" borderId="0" xfId="24" applyNumberFormat="1">
      <alignment vertical="center"/>
    </xf>
    <xf numFmtId="0" fontId="33" fillId="0" borderId="0" xfId="24" applyAlignment="1">
      <alignment horizontal="right" vertical="center"/>
    </xf>
    <xf numFmtId="38" fontId="33" fillId="0" borderId="0" xfId="24" applyNumberFormat="1">
      <alignment vertical="center"/>
    </xf>
    <xf numFmtId="0" fontId="33" fillId="0" borderId="0" xfId="24" applyAlignment="1"/>
    <xf numFmtId="38" fontId="33" fillId="0" borderId="13" xfId="24" applyNumberFormat="1" applyBorder="1" applyAlignment="1"/>
    <xf numFmtId="38" fontId="33" fillId="4" borderId="0" xfId="24" applyNumberFormat="1" applyFill="1" applyAlignment="1"/>
    <xf numFmtId="38" fontId="33" fillId="0" borderId="8" xfId="24" applyNumberFormat="1" applyBorder="1" applyAlignment="1"/>
    <xf numFmtId="38" fontId="33" fillId="0" borderId="7" xfId="24" applyNumberFormat="1" applyBorder="1" applyAlignment="1"/>
    <xf numFmtId="38" fontId="0" fillId="0" borderId="1" xfId="29" applyNumberFormat="1" applyFont="1" applyFill="1" applyBorder="1"/>
    <xf numFmtId="38" fontId="0" fillId="0" borderId="3" xfId="29" applyNumberFormat="1" applyFont="1" applyFill="1" applyBorder="1"/>
    <xf numFmtId="38" fontId="59" fillId="0" borderId="0" xfId="24" applyNumberFormat="1" applyFont="1" applyFill="1" applyBorder="1" applyAlignment="1"/>
    <xf numFmtId="0" fontId="33" fillId="0" borderId="1" xfId="24" applyNumberFormat="1" applyFont="1" applyFill="1" applyBorder="1" applyAlignment="1"/>
    <xf numFmtId="0" fontId="33" fillId="0" borderId="7" xfId="24" applyBorder="1" applyAlignment="1"/>
    <xf numFmtId="0" fontId="33" fillId="0" borderId="10" xfId="24" applyBorder="1" applyAlignment="1"/>
    <xf numFmtId="38" fontId="0" fillId="0" borderId="0" xfId="29" applyNumberFormat="1" applyFont="1" applyFill="1" applyBorder="1"/>
    <xf numFmtId="38" fontId="0" fillId="0" borderId="2" xfId="29" applyNumberFormat="1" applyFont="1" applyFill="1" applyBorder="1"/>
    <xf numFmtId="0" fontId="33" fillId="0" borderId="0" xfId="24" applyNumberFormat="1" applyFont="1" applyFill="1" applyBorder="1" applyAlignment="1"/>
    <xf numFmtId="38" fontId="0" fillId="0" borderId="4" xfId="29" applyNumberFormat="1" applyFont="1" applyFill="1" applyBorder="1"/>
    <xf numFmtId="38" fontId="0" fillId="0" borderId="5" xfId="29" applyNumberFormat="1" applyFont="1" applyFill="1" applyBorder="1"/>
    <xf numFmtId="0" fontId="33" fillId="0" borderId="4" xfId="24" applyNumberFormat="1" applyFont="1" applyFill="1" applyBorder="1" applyAlignment="1"/>
    <xf numFmtId="0" fontId="33" fillId="0" borderId="11" xfId="24" applyBorder="1" applyAlignment="1"/>
    <xf numFmtId="38" fontId="0" fillId="0" borderId="15" xfId="29" applyNumberFormat="1" applyFont="1" applyFill="1" applyBorder="1"/>
    <xf numFmtId="38" fontId="0" fillId="0" borderId="9" xfId="29" applyNumberFormat="1" applyFont="1" applyFill="1" applyBorder="1"/>
    <xf numFmtId="0" fontId="33" fillId="0" borderId="15" xfId="24" applyNumberFormat="1" applyFont="1" applyFill="1" applyBorder="1" applyAlignment="1"/>
    <xf numFmtId="0" fontId="46" fillId="0" borderId="0" xfId="24" applyFont="1" applyBorder="1">
      <alignment vertical="center"/>
    </xf>
    <xf numFmtId="0" fontId="46" fillId="0" borderId="0" xfId="24" applyFont="1">
      <alignment vertical="center"/>
    </xf>
    <xf numFmtId="0" fontId="60" fillId="0" borderId="0" xfId="24" applyFont="1">
      <alignment vertical="center"/>
    </xf>
    <xf numFmtId="0" fontId="60" fillId="0" borderId="0" xfId="24" applyFont="1" applyFill="1">
      <alignment vertical="center"/>
    </xf>
    <xf numFmtId="0" fontId="33" fillId="0" borderId="0" xfId="24" applyFont="1">
      <alignment vertical="center"/>
    </xf>
    <xf numFmtId="0" fontId="33" fillId="0" borderId="0" xfId="24" applyFill="1">
      <alignment vertical="center"/>
    </xf>
    <xf numFmtId="0" fontId="46" fillId="0" borderId="0" xfId="24" applyFont="1" applyFill="1" applyBorder="1">
      <alignment vertical="center"/>
    </xf>
    <xf numFmtId="0" fontId="33" fillId="0" borderId="0" xfId="24" applyFont="1" applyFill="1" applyBorder="1">
      <alignment vertical="center"/>
    </xf>
    <xf numFmtId="0" fontId="33" fillId="0" borderId="0" xfId="24" applyFont="1" applyFill="1">
      <alignment vertical="center"/>
    </xf>
    <xf numFmtId="0" fontId="61" fillId="0" borderId="0" xfId="24" applyFont="1" applyBorder="1">
      <alignment vertical="center"/>
    </xf>
    <xf numFmtId="0" fontId="33" fillId="0" borderId="0" xfId="24" applyNumberFormat="1">
      <alignment vertical="center"/>
    </xf>
    <xf numFmtId="0" fontId="35" fillId="0" borderId="0" xfId="24" applyFont="1">
      <alignment vertical="center"/>
    </xf>
    <xf numFmtId="38" fontId="46" fillId="0" borderId="0" xfId="24" applyNumberFormat="1" applyFont="1">
      <alignment vertical="center"/>
    </xf>
    <xf numFmtId="0" fontId="62" fillId="0" borderId="0" xfId="24" applyFont="1" applyFill="1">
      <alignment vertical="center"/>
    </xf>
    <xf numFmtId="38" fontId="58" fillId="0" borderId="0" xfId="8" applyFont="1" applyFill="1" applyBorder="1"/>
    <xf numFmtId="0" fontId="33" fillId="0" borderId="0" xfId="24" applyBorder="1">
      <alignment vertical="center"/>
    </xf>
    <xf numFmtId="0" fontId="33" fillId="0" borderId="1" xfId="24" applyFill="1" applyBorder="1">
      <alignment vertical="center"/>
    </xf>
    <xf numFmtId="38" fontId="33" fillId="0" borderId="2" xfId="24" applyNumberFormat="1" applyFill="1" applyBorder="1">
      <alignment vertical="center"/>
    </xf>
    <xf numFmtId="38" fontId="46" fillId="0" borderId="0" xfId="24" applyNumberFormat="1" applyFont="1" applyFill="1" applyBorder="1">
      <alignment vertical="center"/>
    </xf>
    <xf numFmtId="0" fontId="33" fillId="0" borderId="0" xfId="24" applyFill="1" applyBorder="1">
      <alignment vertical="center"/>
    </xf>
    <xf numFmtId="0" fontId="33" fillId="0" borderId="2" xfId="24" applyBorder="1">
      <alignment vertical="center"/>
    </xf>
    <xf numFmtId="0" fontId="46" fillId="0" borderId="0" xfId="24" applyFont="1" applyFill="1">
      <alignment vertical="center"/>
    </xf>
    <xf numFmtId="0" fontId="46" fillId="0" borderId="6" xfId="24" applyFont="1" applyFill="1" applyBorder="1">
      <alignment vertical="center"/>
    </xf>
    <xf numFmtId="0" fontId="33" fillId="0" borderId="13" xfId="24" applyBorder="1" applyAlignment="1"/>
    <xf numFmtId="0" fontId="46" fillId="0" borderId="6" xfId="24" applyFont="1" applyBorder="1">
      <alignment vertical="center"/>
    </xf>
    <xf numFmtId="0" fontId="33" fillId="0" borderId="0" xfId="24" applyBorder="1" applyAlignment="1"/>
    <xf numFmtId="0" fontId="58" fillId="0" borderId="0" xfId="3" applyFont="1" applyFill="1"/>
    <xf numFmtId="0" fontId="46" fillId="5" borderId="0" xfId="24" applyFont="1" applyFill="1">
      <alignment vertical="center"/>
    </xf>
    <xf numFmtId="0" fontId="37" fillId="0" borderId="0" xfId="24" applyFont="1" applyFill="1" applyBorder="1" applyAlignment="1"/>
    <xf numFmtId="0" fontId="33" fillId="0" borderId="0" xfId="24" applyFont="1" applyFill="1" applyBorder="1" applyAlignment="1"/>
    <xf numFmtId="0" fontId="63" fillId="0" borderId="0" xfId="3" applyFont="1" applyFill="1"/>
    <xf numFmtId="0" fontId="64" fillId="0" borderId="0" xfId="30" applyFill="1" applyAlignment="1" applyProtection="1"/>
    <xf numFmtId="0" fontId="21" fillId="0" borderId="0" xfId="21" applyFont="1">
      <alignment vertical="center"/>
    </xf>
    <xf numFmtId="186" fontId="0" fillId="0" borderId="0" xfId="0" applyNumberFormat="1"/>
    <xf numFmtId="0" fontId="33" fillId="0" borderId="13" xfId="24" applyBorder="1">
      <alignment vertical="center"/>
    </xf>
    <xf numFmtId="38" fontId="44" fillId="0" borderId="0" xfId="3" applyNumberFormat="1" applyFont="1"/>
    <xf numFmtId="0" fontId="19" fillId="0" borderId="0" xfId="26" applyFont="1">
      <alignment vertical="center"/>
    </xf>
    <xf numFmtId="0" fontId="23" fillId="0" borderId="13" xfId="26" applyBorder="1">
      <alignment vertical="center"/>
    </xf>
    <xf numFmtId="0" fontId="23" fillId="4" borderId="13" xfId="26" applyFill="1" applyBorder="1">
      <alignment vertical="center"/>
    </xf>
    <xf numFmtId="0" fontId="18" fillId="0" borderId="0" xfId="32">
      <alignment vertical="center"/>
    </xf>
    <xf numFmtId="38" fontId="0" fillId="0" borderId="0" xfId="33" applyFont="1">
      <alignment vertical="center"/>
    </xf>
    <xf numFmtId="0" fontId="0" fillId="0" borderId="13" xfId="0" applyBorder="1"/>
    <xf numFmtId="38" fontId="0" fillId="0" borderId="13" xfId="2" applyFont="1" applyBorder="1" applyAlignment="1"/>
    <xf numFmtId="38" fontId="0" fillId="0" borderId="0" xfId="2" applyFont="1" applyFill="1" applyBorder="1" applyAlignment="1"/>
    <xf numFmtId="38" fontId="0" fillId="0" borderId="0" xfId="0" applyNumberFormat="1"/>
    <xf numFmtId="9" fontId="0" fillId="0" borderId="13" xfId="1" applyFont="1" applyBorder="1" applyAlignment="1"/>
    <xf numFmtId="0" fontId="0" fillId="0" borderId="13" xfId="0" applyBorder="1" applyAlignment="1">
      <alignment wrapText="1"/>
    </xf>
    <xf numFmtId="0" fontId="17" fillId="0" borderId="0" xfId="26" applyFont="1">
      <alignment vertical="center"/>
    </xf>
    <xf numFmtId="0" fontId="17" fillId="0" borderId="0" xfId="26" applyFont="1" applyAlignment="1">
      <alignment horizontal="right" vertical="center"/>
    </xf>
    <xf numFmtId="0" fontId="23" fillId="0" borderId="1" xfId="26" applyBorder="1" applyAlignment="1">
      <alignment horizontal="right" vertical="center"/>
    </xf>
    <xf numFmtId="0" fontId="0" fillId="0" borderId="0" xfId="0" applyAlignment="1">
      <alignment horizontal="right"/>
    </xf>
    <xf numFmtId="0" fontId="65" fillId="0" borderId="0" xfId="0" applyFont="1" applyAlignment="1">
      <alignment horizontal="right"/>
    </xf>
    <xf numFmtId="0" fontId="41" fillId="0" borderId="0" xfId="0" applyFont="1" applyAlignment="1">
      <alignment horizontal="right"/>
    </xf>
    <xf numFmtId="0" fontId="65" fillId="0" borderId="0" xfId="0" applyFont="1"/>
    <xf numFmtId="0" fontId="41" fillId="0" borderId="0" xfId="0" applyFont="1"/>
    <xf numFmtId="176" fontId="0" fillId="6" borderId="13" xfId="1" applyNumberFormat="1" applyFont="1" applyFill="1" applyBorder="1" applyAlignment="1"/>
    <xf numFmtId="176" fontId="0" fillId="0" borderId="13" xfId="1" applyNumberFormat="1" applyFont="1" applyBorder="1" applyAlignment="1"/>
    <xf numFmtId="0" fontId="65" fillId="0" borderId="13" xfId="0" applyFont="1" applyBorder="1" applyAlignment="1">
      <alignment horizontal="center"/>
    </xf>
    <xf numFmtId="0" fontId="41" fillId="0" borderId="13" xfId="0" applyFont="1" applyBorder="1" applyAlignment="1">
      <alignment horizontal="center"/>
    </xf>
    <xf numFmtId="38" fontId="18" fillId="0" borderId="0" xfId="32" applyNumberFormat="1">
      <alignment vertical="center"/>
    </xf>
    <xf numFmtId="0" fontId="43" fillId="0" borderId="0" xfId="32" applyFont="1" applyAlignment="1">
      <alignment horizontal="right" vertical="center"/>
    </xf>
    <xf numFmtId="38" fontId="18" fillId="0" borderId="0" xfId="2" applyFont="1">
      <alignment vertical="center"/>
    </xf>
    <xf numFmtId="0" fontId="66" fillId="0" borderId="0" xfId="34"/>
    <xf numFmtId="38" fontId="66" fillId="0" borderId="0" xfId="34" applyNumberFormat="1"/>
    <xf numFmtId="0" fontId="22" fillId="0" borderId="0" xfId="28" applyFill="1">
      <alignment vertical="center"/>
    </xf>
    <xf numFmtId="177" fontId="22" fillId="0" borderId="0" xfId="28" applyNumberFormat="1" applyFill="1">
      <alignment vertical="center"/>
    </xf>
    <xf numFmtId="0" fontId="14" fillId="0" borderId="0" xfId="28" applyFont="1" applyFill="1">
      <alignment vertical="center"/>
    </xf>
    <xf numFmtId="0" fontId="13" fillId="0" borderId="0" xfId="37">
      <alignment vertical="center"/>
    </xf>
    <xf numFmtId="176" fontId="40" fillId="0" borderId="13" xfId="38" applyNumberFormat="1" applyFont="1" applyBorder="1">
      <alignment vertical="center"/>
    </xf>
    <xf numFmtId="0" fontId="40" fillId="0" borderId="13" xfId="37" applyFont="1" applyBorder="1">
      <alignment vertical="center"/>
    </xf>
    <xf numFmtId="176" fontId="40" fillId="7" borderId="13" xfId="38" applyNumberFormat="1" applyFont="1" applyFill="1" applyBorder="1">
      <alignment vertical="center"/>
    </xf>
    <xf numFmtId="0" fontId="40" fillId="7" borderId="13" xfId="37" applyFont="1" applyFill="1" applyBorder="1">
      <alignment vertical="center"/>
    </xf>
    <xf numFmtId="0" fontId="48" fillId="7" borderId="13" xfId="37" applyFont="1" applyFill="1" applyBorder="1" applyAlignment="1">
      <alignment horizontal="center" vertical="center"/>
    </xf>
    <xf numFmtId="0" fontId="40" fillId="7" borderId="13" xfId="37" applyFont="1" applyFill="1" applyBorder="1" applyAlignment="1">
      <alignment horizontal="center" vertical="center"/>
    </xf>
    <xf numFmtId="0" fontId="48" fillId="7" borderId="13" xfId="37" applyFont="1" applyFill="1" applyBorder="1">
      <alignment vertical="center"/>
    </xf>
    <xf numFmtId="0" fontId="40" fillId="0" borderId="0" xfId="37" applyFont="1">
      <alignment vertical="center"/>
    </xf>
    <xf numFmtId="176" fontId="0" fillId="0" borderId="0" xfId="38" applyNumberFormat="1" applyFont="1">
      <alignment vertical="center"/>
    </xf>
    <xf numFmtId="0" fontId="71" fillId="0" borderId="0" xfId="37" applyFont="1" applyFill="1" applyBorder="1" applyAlignment="1">
      <alignment vertical="center"/>
    </xf>
    <xf numFmtId="0" fontId="71" fillId="0" borderId="0" xfId="37" applyFont="1" applyFill="1" applyBorder="1" applyAlignment="1" applyProtection="1">
      <alignment horizontal="right" vertical="center" shrinkToFit="1"/>
    </xf>
    <xf numFmtId="0" fontId="71" fillId="0" borderId="0" xfId="37" applyFont="1" applyFill="1" applyBorder="1" applyAlignment="1">
      <alignment horizontal="center" vertical="center"/>
    </xf>
    <xf numFmtId="0" fontId="71" fillId="0" borderId="3" xfId="37" applyFont="1" applyFill="1" applyBorder="1" applyAlignment="1" applyProtection="1">
      <alignment horizontal="center" vertical="center" shrinkToFit="1"/>
    </xf>
    <xf numFmtId="0" fontId="71" fillId="0" borderId="13" xfId="37" applyFont="1" applyFill="1" applyBorder="1" applyAlignment="1" applyProtection="1">
      <alignment horizontal="center" vertical="center" shrinkToFit="1"/>
    </xf>
    <xf numFmtId="0" fontId="71" fillId="0" borderId="5" xfId="37" applyFont="1" applyFill="1" applyBorder="1" applyAlignment="1" applyProtection="1">
      <alignment horizontal="center" vertical="center" shrinkToFit="1"/>
    </xf>
    <xf numFmtId="0" fontId="73" fillId="0" borderId="1" xfId="37" applyFont="1" applyFill="1" applyBorder="1" applyAlignment="1" applyProtection="1">
      <alignment horizontal="right" vertical="center" shrinkToFit="1"/>
    </xf>
    <xf numFmtId="0" fontId="73" fillId="0" borderId="1" xfId="37" applyFont="1" applyFill="1" applyBorder="1" applyAlignment="1" applyProtection="1">
      <alignment vertical="center" shrinkToFit="1"/>
    </xf>
    <xf numFmtId="0" fontId="73" fillId="0" borderId="0" xfId="37" applyFont="1" applyFill="1" applyBorder="1" applyAlignment="1">
      <alignment horizontal="center" vertical="center" shrinkToFit="1"/>
    </xf>
    <xf numFmtId="10" fontId="0" fillId="0" borderId="13" xfId="80" applyNumberFormat="1" applyFont="1" applyBorder="1">
      <alignment vertical="center"/>
    </xf>
    <xf numFmtId="176" fontId="0" fillId="0" borderId="13" xfId="38" applyNumberFormat="1" applyFont="1" applyBorder="1">
      <alignment vertical="center"/>
    </xf>
    <xf numFmtId="0" fontId="13" fillId="0" borderId="13" xfId="37" applyBorder="1">
      <alignment vertical="center"/>
    </xf>
    <xf numFmtId="10" fontId="0" fillId="7" borderId="13" xfId="80" applyNumberFormat="1" applyFont="1" applyFill="1" applyBorder="1">
      <alignment vertical="center"/>
    </xf>
    <xf numFmtId="176" fontId="0" fillId="7" borderId="13" xfId="38" applyNumberFormat="1" applyFont="1" applyFill="1" applyBorder="1">
      <alignment vertical="center"/>
    </xf>
    <xf numFmtId="0" fontId="13" fillId="7" borderId="13" xfId="37" applyFill="1" applyBorder="1">
      <alignment vertical="center"/>
    </xf>
    <xf numFmtId="10" fontId="0" fillId="0" borderId="13" xfId="38" applyNumberFormat="1" applyFont="1" applyBorder="1">
      <alignment vertical="center"/>
    </xf>
    <xf numFmtId="0" fontId="40" fillId="7" borderId="13" xfId="37" applyFont="1" applyFill="1" applyBorder="1" applyAlignment="1">
      <alignment horizontal="center" vertical="center" wrapText="1"/>
    </xf>
    <xf numFmtId="38" fontId="0" fillId="0" borderId="13" xfId="80" applyFont="1" applyBorder="1">
      <alignment vertical="center"/>
    </xf>
    <xf numFmtId="189" fontId="0" fillId="0" borderId="13" xfId="80" applyNumberFormat="1" applyFont="1" applyBorder="1">
      <alignment vertical="center"/>
    </xf>
    <xf numFmtId="38" fontId="0" fillId="7" borderId="13" xfId="80" applyFont="1" applyFill="1" applyBorder="1">
      <alignment vertical="center"/>
    </xf>
    <xf numFmtId="189" fontId="0" fillId="7" borderId="13" xfId="80" applyNumberFormat="1" applyFont="1" applyFill="1" applyBorder="1">
      <alignment vertical="center"/>
    </xf>
    <xf numFmtId="0" fontId="13" fillId="7" borderId="13" xfId="37" applyFill="1" applyBorder="1" applyAlignment="1">
      <alignment horizontal="center" vertical="center" wrapText="1"/>
    </xf>
    <xf numFmtId="0" fontId="13" fillId="7" borderId="13" xfId="37" applyFill="1" applyBorder="1" applyAlignment="1">
      <alignment horizontal="center" vertical="center"/>
    </xf>
    <xf numFmtId="0" fontId="71" fillId="0" borderId="0" xfId="81" applyNumberFormat="1" applyFont="1" applyFill="1" applyBorder="1" applyAlignment="1" applyProtection="1">
      <alignment vertical="center"/>
    </xf>
    <xf numFmtId="38" fontId="71" fillId="0" borderId="0" xfId="82" applyFont="1" applyFill="1" applyBorder="1" applyAlignment="1">
      <alignment horizontal="right" vertical="center" wrapText="1"/>
    </xf>
    <xf numFmtId="0" fontId="71" fillId="0" borderId="0" xfId="81" applyNumberFormat="1" applyFont="1" applyFill="1" applyBorder="1" applyAlignment="1">
      <alignment horizontal="right" vertical="center" wrapText="1"/>
    </xf>
    <xf numFmtId="3" fontId="71" fillId="0" borderId="0" xfId="81" applyNumberFormat="1" applyFont="1" applyFill="1" applyBorder="1" applyAlignment="1">
      <alignment horizontal="right" vertical="center" wrapText="1"/>
    </xf>
    <xf numFmtId="3" fontId="71" fillId="0" borderId="2" xfId="81" applyNumberFormat="1" applyFont="1" applyFill="1" applyBorder="1" applyAlignment="1">
      <alignment horizontal="right" vertical="center" wrapText="1"/>
    </xf>
    <xf numFmtId="0" fontId="71" fillId="0" borderId="15" xfId="81" applyNumberFormat="1" applyFont="1" applyFill="1" applyBorder="1" applyAlignment="1" applyProtection="1">
      <alignment vertical="center"/>
    </xf>
    <xf numFmtId="37" fontId="79" fillId="0" borderId="0" xfId="81"/>
    <xf numFmtId="0" fontId="71" fillId="0" borderId="3" xfId="81" applyNumberFormat="1" applyFont="1" applyFill="1" applyBorder="1" applyAlignment="1" applyProtection="1">
      <alignment horizontal="center" vertical="center"/>
      <protection locked="0"/>
    </xf>
    <xf numFmtId="0" fontId="71" fillId="0" borderId="8" xfId="81" applyNumberFormat="1" applyFont="1" applyFill="1" applyBorder="1" applyAlignment="1" applyProtection="1">
      <alignment vertical="center"/>
    </xf>
    <xf numFmtId="0" fontId="71" fillId="0" borderId="1" xfId="81" applyNumberFormat="1" applyFont="1" applyFill="1" applyBorder="1" applyAlignment="1" applyProtection="1">
      <alignment vertical="center"/>
    </xf>
    <xf numFmtId="0" fontId="71" fillId="0" borderId="14" xfId="81" applyNumberFormat="1" applyFont="1" applyFill="1" applyBorder="1" applyAlignment="1" applyProtection="1">
      <alignment vertical="center"/>
    </xf>
    <xf numFmtId="0" fontId="13" fillId="0" borderId="0" xfId="21" applyFont="1">
      <alignment vertical="center"/>
    </xf>
    <xf numFmtId="0" fontId="12" fillId="0" borderId="0" xfId="83">
      <alignment vertical="center"/>
    </xf>
    <xf numFmtId="0" fontId="12" fillId="0" borderId="0" xfId="83" applyFill="1">
      <alignment vertical="center"/>
    </xf>
    <xf numFmtId="177" fontId="12" fillId="0" borderId="1" xfId="83" applyNumberFormat="1" applyFill="1" applyBorder="1">
      <alignment vertical="center"/>
    </xf>
    <xf numFmtId="177" fontId="12" fillId="0" borderId="1" xfId="83" quotePrefix="1" applyNumberFormat="1" applyFill="1" applyBorder="1">
      <alignment vertical="center"/>
    </xf>
    <xf numFmtId="186" fontId="12" fillId="0" borderId="0" xfId="83" applyNumberFormat="1">
      <alignment vertical="center"/>
    </xf>
    <xf numFmtId="3" fontId="12" fillId="0" borderId="0" xfId="83" applyNumberFormat="1">
      <alignment vertical="center"/>
    </xf>
    <xf numFmtId="0" fontId="43" fillId="0" borderId="0" xfId="83" applyFont="1">
      <alignment vertical="center"/>
    </xf>
    <xf numFmtId="177" fontId="12" fillId="0" borderId="0" xfId="83" applyNumberFormat="1" applyFill="1">
      <alignment vertical="center"/>
    </xf>
    <xf numFmtId="177" fontId="12" fillId="0" borderId="0" xfId="83" quotePrefix="1" applyNumberFormat="1" applyFill="1">
      <alignment vertical="center"/>
    </xf>
    <xf numFmtId="187" fontId="12" fillId="0" borderId="0" xfId="83" applyNumberFormat="1" applyFill="1">
      <alignment vertical="center"/>
    </xf>
    <xf numFmtId="0" fontId="12" fillId="0" borderId="1" xfId="83" applyFill="1" applyBorder="1">
      <alignment vertical="center"/>
    </xf>
    <xf numFmtId="187" fontId="12" fillId="0" borderId="1" xfId="83" applyNumberFormat="1" applyFill="1" applyBorder="1">
      <alignment vertical="center"/>
    </xf>
    <xf numFmtId="188" fontId="12" fillId="0" borderId="1" xfId="83" applyNumberFormat="1" applyFill="1" applyBorder="1">
      <alignment vertical="center"/>
    </xf>
    <xf numFmtId="58" fontId="33" fillId="0" borderId="0" xfId="3" applyNumberFormat="1" applyAlignment="1">
      <alignment horizontal="center"/>
    </xf>
    <xf numFmtId="0" fontId="33" fillId="0" borderId="13" xfId="3" applyFill="1" applyBorder="1" applyAlignment="1">
      <alignment horizontal="center" wrapText="1"/>
    </xf>
    <xf numFmtId="191" fontId="33" fillId="0" borderId="13" xfId="3" applyNumberFormat="1" applyFill="1" applyBorder="1" applyAlignment="1">
      <alignment horizontal="right" wrapText="1"/>
    </xf>
    <xf numFmtId="0" fontId="62" fillId="0" borderId="0" xfId="4" applyFont="1">
      <alignment vertical="center"/>
    </xf>
    <xf numFmtId="0" fontId="62" fillId="0" borderId="3" xfId="4" applyFont="1" applyBorder="1" applyAlignment="1">
      <alignment horizontal="left" vertical="center" wrapText="1"/>
    </xf>
    <xf numFmtId="10" fontId="46" fillId="0" borderId="1" xfId="1" applyNumberFormat="1" applyFont="1" applyBorder="1">
      <alignment vertical="center"/>
    </xf>
    <xf numFmtId="10" fontId="46" fillId="0" borderId="8" xfId="1" applyNumberFormat="1" applyFont="1" applyBorder="1">
      <alignment vertical="center"/>
    </xf>
    <xf numFmtId="0" fontId="46" fillId="7" borderId="43" xfId="4" applyFont="1" applyFill="1" applyBorder="1" applyAlignment="1">
      <alignment horizontal="center" vertical="center"/>
    </xf>
    <xf numFmtId="0" fontId="46" fillId="7" borderId="44" xfId="4" applyFont="1" applyFill="1" applyBorder="1" applyAlignment="1">
      <alignment horizontal="right" vertical="center"/>
    </xf>
    <xf numFmtId="0" fontId="46" fillId="7" borderId="45" xfId="4" applyFont="1" applyFill="1" applyBorder="1" applyAlignment="1">
      <alignment horizontal="right" vertical="center"/>
    </xf>
    <xf numFmtId="38" fontId="23" fillId="0" borderId="0" xfId="2" applyFont="1">
      <alignment vertical="center"/>
    </xf>
    <xf numFmtId="176" fontId="23" fillId="0" borderId="0" xfId="1" applyNumberFormat="1" applyFont="1">
      <alignment vertical="center"/>
    </xf>
    <xf numFmtId="176" fontId="23" fillId="4" borderId="0" xfId="1" applyNumberFormat="1" applyFont="1" applyFill="1">
      <alignment vertical="center"/>
    </xf>
    <xf numFmtId="0" fontId="23" fillId="4" borderId="0" xfId="26" applyFill="1">
      <alignment vertical="center"/>
    </xf>
    <xf numFmtId="38" fontId="23" fillId="4" borderId="0" xfId="2" applyFont="1" applyFill="1">
      <alignment vertical="center"/>
    </xf>
    <xf numFmtId="0" fontId="11" fillId="0" borderId="0" xfId="26" applyFont="1">
      <alignment vertical="center"/>
    </xf>
    <xf numFmtId="0" fontId="23" fillId="30" borderId="0" xfId="26" applyFill="1">
      <alignment vertical="center"/>
    </xf>
    <xf numFmtId="38" fontId="23" fillId="30" borderId="0" xfId="2" applyFont="1" applyFill="1">
      <alignment vertical="center"/>
    </xf>
    <xf numFmtId="176" fontId="23" fillId="30" borderId="0" xfId="1" applyNumberFormat="1" applyFont="1" applyFill="1">
      <alignment vertical="center"/>
    </xf>
    <xf numFmtId="0" fontId="23" fillId="0" borderId="0" xfId="26" applyFill="1">
      <alignment vertical="center"/>
    </xf>
    <xf numFmtId="38" fontId="23" fillId="0" borderId="0" xfId="2" applyFont="1" applyFill="1">
      <alignment vertical="center"/>
    </xf>
    <xf numFmtId="176" fontId="23" fillId="0" borderId="0" xfId="1" applyNumberFormat="1" applyFont="1" applyFill="1">
      <alignment vertical="center"/>
    </xf>
    <xf numFmtId="0" fontId="10" fillId="0" borderId="0" xfId="12" applyFont="1">
      <alignment vertical="center"/>
    </xf>
    <xf numFmtId="180" fontId="10" fillId="0" borderId="0" xfId="12" applyNumberFormat="1" applyFont="1">
      <alignment vertical="center"/>
    </xf>
    <xf numFmtId="177" fontId="0" fillId="0" borderId="0" xfId="13" applyNumberFormat="1" applyFont="1">
      <alignment vertical="center"/>
    </xf>
    <xf numFmtId="9" fontId="28" fillId="0" borderId="0" xfId="1" applyFont="1">
      <alignment vertical="center"/>
    </xf>
    <xf numFmtId="0" fontId="0" fillId="4" borderId="13" xfId="0" applyFill="1" applyBorder="1"/>
    <xf numFmtId="38" fontId="26" fillId="0" borderId="0" xfId="2" applyFont="1">
      <alignment vertical="center"/>
    </xf>
    <xf numFmtId="9" fontId="26" fillId="0" borderId="0" xfId="1" applyFont="1">
      <alignment vertical="center"/>
    </xf>
    <xf numFmtId="0" fontId="26" fillId="0" borderId="1" xfId="18" applyBorder="1" applyAlignment="1">
      <alignment horizontal="right" vertical="center"/>
    </xf>
    <xf numFmtId="182" fontId="0" fillId="0" borderId="1" xfId="19" applyNumberFormat="1" applyFont="1" applyBorder="1">
      <alignment vertical="center"/>
    </xf>
    <xf numFmtId="0" fontId="26" fillId="0" borderId="1" xfId="18" applyBorder="1">
      <alignment vertical="center"/>
    </xf>
    <xf numFmtId="9" fontId="26" fillId="0" borderId="1" xfId="1" applyFont="1" applyBorder="1">
      <alignment vertical="center"/>
    </xf>
    <xf numFmtId="0" fontId="26" fillId="0" borderId="44" xfId="18" applyBorder="1" applyAlignment="1">
      <alignment horizontal="right" vertical="center"/>
    </xf>
    <xf numFmtId="182" fontId="0" fillId="0" borderId="44" xfId="19" applyNumberFormat="1" applyFont="1" applyBorder="1">
      <alignment vertical="center"/>
    </xf>
    <xf numFmtId="0" fontId="26" fillId="0" borderId="44" xfId="18" applyBorder="1">
      <alignment vertical="center"/>
    </xf>
    <xf numFmtId="9" fontId="26" fillId="0" borderId="44" xfId="1" applyFont="1" applyBorder="1">
      <alignment vertical="center"/>
    </xf>
    <xf numFmtId="0" fontId="9" fillId="0" borderId="0" xfId="37" applyFont="1">
      <alignment vertical="center"/>
    </xf>
    <xf numFmtId="0" fontId="96" fillId="0" borderId="0" xfId="26" applyFont="1">
      <alignment vertical="center"/>
    </xf>
    <xf numFmtId="0" fontId="97" fillId="0" borderId="0" xfId="32" applyFont="1">
      <alignment vertical="center"/>
    </xf>
    <xf numFmtId="0" fontId="97" fillId="0" borderId="0" xfId="28" applyFont="1">
      <alignment vertical="center"/>
    </xf>
    <xf numFmtId="0" fontId="97" fillId="0" borderId="0" xfId="83" applyFont="1">
      <alignment vertical="center"/>
    </xf>
    <xf numFmtId="0" fontId="98" fillId="0" borderId="0" xfId="0" applyFont="1"/>
    <xf numFmtId="0" fontId="8" fillId="0" borderId="0" xfId="12" applyFont="1">
      <alignment vertical="center"/>
    </xf>
    <xf numFmtId="0" fontId="99" fillId="0" borderId="0" xfId="21" applyFont="1">
      <alignment vertical="center"/>
    </xf>
    <xf numFmtId="9" fontId="36" fillId="0" borderId="1" xfId="1" applyFont="1" applyFill="1" applyBorder="1" applyAlignment="1">
      <alignment vertical="center"/>
    </xf>
    <xf numFmtId="9" fontId="36" fillId="0" borderId="0" xfId="1" applyFont="1" applyFill="1" applyBorder="1" applyAlignment="1">
      <alignment vertical="center"/>
    </xf>
    <xf numFmtId="192" fontId="36" fillId="0" borderId="0" xfId="2" applyNumberFormat="1" applyFont="1" applyFill="1" applyBorder="1" applyAlignment="1">
      <alignment vertical="center"/>
    </xf>
    <xf numFmtId="192" fontId="44" fillId="0" borderId="0" xfId="3" applyNumberFormat="1" applyFont="1" applyFill="1" applyBorder="1"/>
    <xf numFmtId="0" fontId="44" fillId="0" borderId="0" xfId="3" applyFont="1"/>
    <xf numFmtId="0" fontId="33" fillId="0" borderId="0" xfId="3" applyFont="1" applyFill="1" applyBorder="1"/>
    <xf numFmtId="38" fontId="33" fillId="0" borderId="1" xfId="8" applyFont="1" applyFill="1" applyBorder="1" applyAlignment="1">
      <alignment horizontal="right" wrapText="1"/>
    </xf>
    <xf numFmtId="3" fontId="33" fillId="0" borderId="0" xfId="3" applyNumberFormat="1" applyFont="1" applyFill="1" applyBorder="1"/>
    <xf numFmtId="192" fontId="36" fillId="0" borderId="0" xfId="8" applyNumberFormat="1" applyFont="1" applyFill="1" applyBorder="1" applyAlignment="1">
      <alignment vertical="center"/>
    </xf>
    <xf numFmtId="192" fontId="45" fillId="0" borderId="0" xfId="8" applyNumberFormat="1" applyFont="1" applyFill="1" applyBorder="1"/>
    <xf numFmtId="0" fontId="69" fillId="0" borderId="0" xfId="84">
      <alignment vertical="center"/>
    </xf>
    <xf numFmtId="55" fontId="69" fillId="0" borderId="0" xfId="84" applyNumberFormat="1">
      <alignment vertical="center"/>
    </xf>
    <xf numFmtId="2" fontId="69" fillId="0" borderId="0" xfId="84" applyNumberFormat="1">
      <alignment vertical="center"/>
    </xf>
    <xf numFmtId="40" fontId="69" fillId="0" borderId="0" xfId="35" applyNumberFormat="1" applyFont="1">
      <alignment vertical="center"/>
    </xf>
    <xf numFmtId="0" fontId="69" fillId="0" borderId="0" xfId="84" applyAlignment="1">
      <alignment horizontal="right" vertical="center"/>
    </xf>
    <xf numFmtId="193" fontId="69" fillId="0" borderId="0" xfId="84" applyNumberFormat="1">
      <alignment vertical="center"/>
    </xf>
    <xf numFmtId="194" fontId="69" fillId="0" borderId="0" xfId="84" applyNumberFormat="1">
      <alignment vertical="center"/>
    </xf>
    <xf numFmtId="192" fontId="69" fillId="0" borderId="0" xfId="35" applyNumberFormat="1" applyFont="1">
      <alignment vertical="center"/>
    </xf>
    <xf numFmtId="177" fontId="69" fillId="0" borderId="0" xfId="84" quotePrefix="1" applyNumberFormat="1">
      <alignment vertical="center"/>
    </xf>
    <xf numFmtId="181" fontId="69" fillId="0" borderId="0" xfId="84" quotePrefix="1" applyNumberFormat="1">
      <alignment vertical="center"/>
    </xf>
    <xf numFmtId="177" fontId="69" fillId="0" borderId="0" xfId="84" applyNumberFormat="1">
      <alignment vertical="center"/>
    </xf>
    <xf numFmtId="181" fontId="69" fillId="0" borderId="0" xfId="84" applyNumberFormat="1">
      <alignment vertical="center"/>
    </xf>
    <xf numFmtId="0" fontId="6" fillId="0" borderId="0" xfId="21" applyFont="1">
      <alignment vertical="center"/>
    </xf>
    <xf numFmtId="0" fontId="5" fillId="0" borderId="0" xfId="18" applyFont="1">
      <alignment vertical="center"/>
    </xf>
    <xf numFmtId="0" fontId="65" fillId="6" borderId="13" xfId="0" applyFont="1" applyFill="1" applyBorder="1" applyAlignment="1">
      <alignment horizontal="right"/>
    </xf>
    <xf numFmtId="0" fontId="41" fillId="0" borderId="13" xfId="0" applyFont="1" applyBorder="1" applyAlignment="1">
      <alignment horizontal="right"/>
    </xf>
    <xf numFmtId="0" fontId="41" fillId="6" borderId="13" xfId="0" applyFont="1" applyFill="1" applyBorder="1" applyAlignment="1">
      <alignment horizontal="right"/>
    </xf>
    <xf numFmtId="195" fontId="0" fillId="0" borderId="0" xfId="35" applyNumberFormat="1" applyFont="1" applyAlignment="1"/>
    <xf numFmtId="186" fontId="33" fillId="0" borderId="0" xfId="3" applyNumberFormat="1"/>
    <xf numFmtId="186" fontId="33" fillId="4" borderId="0" xfId="3" applyNumberFormat="1" applyFill="1"/>
    <xf numFmtId="177" fontId="0" fillId="0" borderId="0" xfId="35" applyNumberFormat="1" applyFont="1" applyAlignment="1"/>
    <xf numFmtId="177" fontId="33" fillId="4" borderId="0" xfId="35" applyNumberFormat="1" applyFont="1" applyFill="1" applyAlignment="1"/>
    <xf numFmtId="0" fontId="3" fillId="0" borderId="0" xfId="26" applyFont="1">
      <alignment vertical="center"/>
    </xf>
    <xf numFmtId="0" fontId="3" fillId="0" borderId="0" xfId="26" applyFont="1" applyAlignment="1">
      <alignment vertical="center" wrapText="1"/>
    </xf>
    <xf numFmtId="38" fontId="3" fillId="0" borderId="0" xfId="2" applyFont="1">
      <alignment vertical="center"/>
    </xf>
    <xf numFmtId="0" fontId="43" fillId="0" borderId="0" xfId="26" applyFont="1">
      <alignment vertical="center"/>
    </xf>
    <xf numFmtId="38" fontId="12" fillId="0" borderId="1" xfId="2" applyFont="1" applyFill="1" applyBorder="1">
      <alignment vertical="center"/>
    </xf>
    <xf numFmtId="38" fontId="12" fillId="0" borderId="0" xfId="2" applyFont="1" applyFill="1">
      <alignment vertical="center"/>
    </xf>
    <xf numFmtId="0" fontId="66" fillId="0" borderId="0" xfId="34" applyFill="1"/>
    <xf numFmtId="0" fontId="66" fillId="0" borderId="0" xfId="34" applyNumberFormat="1" applyFill="1"/>
    <xf numFmtId="38" fontId="0" fillId="0" borderId="0" xfId="35" applyFont="1" applyFill="1" applyAlignment="1"/>
    <xf numFmtId="0" fontId="18" fillId="0" borderId="0" xfId="32" applyFill="1">
      <alignment vertical="center"/>
    </xf>
    <xf numFmtId="0" fontId="16" fillId="0" borderId="0" xfId="32" applyFont="1" applyFill="1">
      <alignment vertical="center"/>
    </xf>
    <xf numFmtId="0" fontId="15" fillId="0" borderId="0" xfId="32" applyFont="1" applyFill="1">
      <alignment vertical="center"/>
    </xf>
    <xf numFmtId="38" fontId="0" fillId="0" borderId="0" xfId="33" applyFont="1" applyFill="1">
      <alignment vertical="center"/>
    </xf>
    <xf numFmtId="9" fontId="0" fillId="0" borderId="0" xfId="1" applyFont="1" applyFill="1">
      <alignment vertical="center"/>
    </xf>
    <xf numFmtId="0" fontId="18" fillId="0" borderId="0" xfId="32" applyFill="1" applyBorder="1">
      <alignment vertical="center"/>
    </xf>
    <xf numFmtId="38" fontId="0" fillId="0" borderId="0" xfId="33" applyFont="1" applyFill="1" applyBorder="1">
      <alignment vertical="center"/>
    </xf>
    <xf numFmtId="9" fontId="0" fillId="0" borderId="0" xfId="1" applyFont="1" applyFill="1" applyBorder="1">
      <alignment vertical="center"/>
    </xf>
    <xf numFmtId="0" fontId="33" fillId="0" borderId="0" xfId="4" applyFill="1">
      <alignment vertical="center"/>
    </xf>
    <xf numFmtId="0" fontId="33" fillId="0" borderId="0" xfId="4" applyFill="1" applyBorder="1">
      <alignment vertical="center"/>
    </xf>
    <xf numFmtId="0" fontId="33" fillId="0" borderId="0" xfId="4" applyBorder="1" applyAlignment="1">
      <alignment horizontal="center" vertical="center"/>
    </xf>
    <xf numFmtId="38" fontId="33" fillId="0" borderId="0" xfId="2" applyFont="1" applyBorder="1" applyAlignment="1">
      <alignment horizontal="right" vertical="center"/>
    </xf>
    <xf numFmtId="38" fontId="0" fillId="0" borderId="0" xfId="2" applyFont="1" applyBorder="1" applyAlignment="1">
      <alignment horizontal="right" vertical="center"/>
    </xf>
    <xf numFmtId="38" fontId="33" fillId="0" borderId="0" xfId="2" applyFont="1" applyBorder="1">
      <alignment vertical="center"/>
    </xf>
    <xf numFmtId="38" fontId="33" fillId="0" borderId="0" xfId="2" applyFont="1" applyFill="1" applyBorder="1">
      <alignment vertical="center"/>
    </xf>
    <xf numFmtId="0" fontId="33" fillId="0" borderId="0" xfId="24" applyFill="1" applyAlignment="1">
      <alignment horizontal="right" vertical="center"/>
    </xf>
    <xf numFmtId="38" fontId="0" fillId="0" borderId="0" xfId="5" applyFont="1" applyFill="1">
      <alignment vertical="center"/>
    </xf>
    <xf numFmtId="38" fontId="33" fillId="0" borderId="0" xfId="24" applyNumberFormat="1" applyFill="1">
      <alignment vertical="center"/>
    </xf>
    <xf numFmtId="38" fontId="33" fillId="0" borderId="0" xfId="5" applyFont="1" applyFill="1">
      <alignment vertical="center"/>
    </xf>
    <xf numFmtId="38" fontId="33" fillId="0" borderId="0" xfId="5" applyFont="1" applyFill="1" applyAlignment="1">
      <alignment horizontal="right" vertical="center"/>
    </xf>
    <xf numFmtId="177" fontId="33" fillId="0" borderId="0" xfId="24" applyNumberFormat="1" applyFill="1">
      <alignment vertical="center"/>
    </xf>
    <xf numFmtId="9" fontId="0" fillId="0" borderId="0" xfId="17" applyFont="1" applyFill="1">
      <alignment vertical="center"/>
    </xf>
    <xf numFmtId="176" fontId="0" fillId="0" borderId="0" xfId="17" applyNumberFormat="1" applyFont="1" applyFill="1">
      <alignment vertical="center"/>
    </xf>
    <xf numFmtId="0" fontId="33" fillId="0" borderId="0" xfId="3" applyFill="1" applyAlignment="1">
      <alignment shrinkToFit="1"/>
    </xf>
    <xf numFmtId="0" fontId="95" fillId="0" borderId="0" xfId="3" applyFont="1" applyFill="1"/>
    <xf numFmtId="0" fontId="94" fillId="0" borderId="0" xfId="3" applyFont="1" applyFill="1"/>
    <xf numFmtId="0" fontId="64" fillId="0" borderId="0" xfId="30" applyFill="1" applyAlignment="1" applyProtection="1">
      <alignment shrinkToFit="1"/>
    </xf>
    <xf numFmtId="0" fontId="33" fillId="0" borderId="13" xfId="3" applyFill="1" applyBorder="1" applyAlignment="1">
      <alignment horizontal="left" shrinkToFit="1"/>
    </xf>
    <xf numFmtId="0" fontId="33" fillId="0" borderId="13" xfId="3" applyNumberFormat="1" applyFill="1" applyBorder="1" applyAlignment="1">
      <alignment horizontal="right" wrapText="1"/>
    </xf>
    <xf numFmtId="0" fontId="33" fillId="0" borderId="13" xfId="3" applyFill="1" applyBorder="1" applyAlignment="1">
      <alignment shrinkToFit="1"/>
    </xf>
    <xf numFmtId="10" fontId="33" fillId="0" borderId="13" xfId="1" applyNumberFormat="1" applyFont="1" applyFill="1" applyBorder="1" applyAlignment="1">
      <alignment horizontal="right" wrapText="1"/>
    </xf>
    <xf numFmtId="0" fontId="45" fillId="0" borderId="0" xfId="3" applyFont="1" applyFill="1" applyBorder="1"/>
    <xf numFmtId="38" fontId="33" fillId="0" borderId="0" xfId="3" applyNumberFormat="1" applyFill="1" applyBorder="1"/>
    <xf numFmtId="0" fontId="33" fillId="0" borderId="1" xfId="3" applyFont="1" applyFill="1" applyBorder="1"/>
    <xf numFmtId="0" fontId="33" fillId="0" borderId="1" xfId="3" applyFont="1" applyFill="1" applyBorder="1" applyAlignment="1">
      <alignment horizontal="right"/>
    </xf>
    <xf numFmtId="38" fontId="33" fillId="0" borderId="0" xfId="3" applyNumberFormat="1" applyFont="1" applyFill="1"/>
    <xf numFmtId="176" fontId="33" fillId="0" borderId="0" xfId="1" applyNumberFormat="1" applyFont="1" applyFill="1" applyAlignment="1"/>
    <xf numFmtId="176" fontId="33" fillId="0" borderId="0" xfId="3" applyNumberFormat="1" applyFont="1" applyFill="1"/>
    <xf numFmtId="38" fontId="44" fillId="0" borderId="0" xfId="3" applyNumberFormat="1" applyFont="1" applyFill="1"/>
    <xf numFmtId="192" fontId="44" fillId="0" borderId="0" xfId="2" applyNumberFormat="1" applyFont="1" applyFill="1" applyAlignment="1"/>
    <xf numFmtId="0" fontId="33" fillId="0" borderId="0" xfId="3" applyFont="1" applyFill="1"/>
    <xf numFmtId="49" fontId="33" fillId="0" borderId="0" xfId="3" applyNumberFormat="1" applyFill="1"/>
    <xf numFmtId="176" fontId="33" fillId="0" borderId="1" xfId="1" applyNumberFormat="1" applyFont="1" applyFill="1" applyBorder="1" applyAlignment="1"/>
    <xf numFmtId="176" fontId="33" fillId="0" borderId="1" xfId="3" applyNumberFormat="1" applyFont="1" applyFill="1" applyBorder="1"/>
    <xf numFmtId="0" fontId="44" fillId="0" borderId="0" xfId="3" applyFont="1" applyFill="1"/>
    <xf numFmtId="177" fontId="70" fillId="0" borderId="1" xfId="83" quotePrefix="1" applyNumberFormat="1" applyFont="1" applyFill="1" applyBorder="1">
      <alignment vertical="center"/>
    </xf>
    <xf numFmtId="0" fontId="12" fillId="0" borderId="0" xfId="83" applyFill="1" applyBorder="1">
      <alignment vertical="center"/>
    </xf>
    <xf numFmtId="187" fontId="12" fillId="0" borderId="44" xfId="83" applyNumberFormat="1" applyFill="1" applyBorder="1">
      <alignment vertical="center"/>
    </xf>
    <xf numFmtId="177" fontId="12" fillId="0" borderId="44" xfId="83" quotePrefix="1" applyNumberFormat="1" applyFill="1" applyBorder="1">
      <alignment vertical="center"/>
    </xf>
    <xf numFmtId="177" fontId="12" fillId="0" borderId="44" xfId="83" applyNumberFormat="1" applyFill="1" applyBorder="1">
      <alignment vertical="center"/>
    </xf>
    <xf numFmtId="38" fontId="12" fillId="0" borderId="44" xfId="2" applyFont="1" applyFill="1" applyBorder="1">
      <alignment vertical="center"/>
    </xf>
    <xf numFmtId="0" fontId="12" fillId="0" borderId="44" xfId="83" applyFill="1" applyBorder="1">
      <alignment vertical="center"/>
    </xf>
    <xf numFmtId="0" fontId="43" fillId="0" borderId="0" xfId="83" applyFont="1" applyFill="1" applyBorder="1">
      <alignment vertical="center"/>
    </xf>
    <xf numFmtId="38" fontId="43" fillId="0" borderId="0" xfId="2" applyFont="1" applyFill="1" applyBorder="1">
      <alignment vertical="center"/>
    </xf>
    <xf numFmtId="190" fontId="71" fillId="0" borderId="11" xfId="81" applyNumberFormat="1" applyFont="1" applyFill="1" applyBorder="1" applyAlignment="1">
      <alignment horizontal="center" vertical="center" wrapText="1"/>
    </xf>
    <xf numFmtId="190" fontId="71" fillId="0" borderId="7" xfId="81" applyNumberFormat="1" applyFont="1" applyFill="1" applyBorder="1" applyAlignment="1">
      <alignment horizontal="center" vertical="center"/>
    </xf>
    <xf numFmtId="38" fontId="71" fillId="0" borderId="9" xfId="82" applyFont="1" applyFill="1" applyBorder="1" applyAlignment="1" applyProtection="1">
      <alignment horizontal="center" vertical="center" wrapText="1"/>
      <protection locked="0"/>
    </xf>
    <xf numFmtId="38" fontId="71" fillId="0" borderId="3" xfId="82" applyFont="1" applyFill="1" applyBorder="1" applyAlignment="1">
      <alignment horizontal="center" vertical="center"/>
    </xf>
    <xf numFmtId="0" fontId="74" fillId="0" borderId="0" xfId="81" applyNumberFormat="1" applyFont="1" applyFill="1" applyBorder="1" applyAlignment="1" applyProtection="1">
      <alignment horizontal="center"/>
    </xf>
    <xf numFmtId="49" fontId="71" fillId="0" borderId="1" xfId="81" applyNumberFormat="1" applyFont="1" applyFill="1" applyBorder="1" applyAlignment="1">
      <alignment horizontal="left"/>
    </xf>
    <xf numFmtId="58" fontId="71" fillId="0" borderId="1" xfId="81" applyNumberFormat="1" applyFont="1" applyFill="1" applyBorder="1" applyAlignment="1" applyProtection="1">
      <alignment horizontal="right"/>
    </xf>
    <xf numFmtId="0" fontId="71" fillId="0" borderId="1" xfId="81" applyNumberFormat="1" applyFont="1" applyFill="1" applyBorder="1" applyAlignment="1" applyProtection="1">
      <alignment horizontal="right"/>
    </xf>
    <xf numFmtId="0" fontId="71" fillId="0" borderId="11" xfId="81" applyNumberFormat="1" applyFont="1" applyFill="1" applyBorder="1" applyAlignment="1" applyProtection="1">
      <alignment horizontal="center" vertical="center"/>
      <protection locked="0"/>
    </xf>
    <xf numFmtId="0" fontId="71" fillId="0" borderId="7" xfId="81" applyNumberFormat="1" applyFont="1" applyFill="1" applyBorder="1" applyAlignment="1">
      <alignment horizontal="center" vertical="center"/>
    </xf>
    <xf numFmtId="0" fontId="71" fillId="0" borderId="5" xfId="81" applyNumberFormat="1" applyFont="1" applyFill="1" applyBorder="1" applyAlignment="1">
      <alignment horizontal="center" vertical="center"/>
    </xf>
    <xf numFmtId="0" fontId="71" fillId="0" borderId="4" xfId="81" applyNumberFormat="1" applyFont="1" applyFill="1" applyBorder="1" applyAlignment="1">
      <alignment horizontal="center" vertical="center"/>
    </xf>
    <xf numFmtId="0" fontId="71" fillId="0" borderId="12" xfId="81" applyNumberFormat="1" applyFont="1" applyFill="1" applyBorder="1" applyAlignment="1">
      <alignment horizontal="center" vertical="center"/>
    </xf>
    <xf numFmtId="0" fontId="71" fillId="0" borderId="0" xfId="37" applyFont="1" applyFill="1" applyBorder="1" applyAlignment="1" applyProtection="1">
      <alignment horizontal="left" vertical="center"/>
    </xf>
    <xf numFmtId="0" fontId="71" fillId="0" borderId="6" xfId="37" applyFont="1" applyFill="1" applyBorder="1" applyAlignment="1" applyProtection="1">
      <alignment horizontal="left" vertical="center"/>
    </xf>
    <xf numFmtId="0" fontId="74" fillId="0" borderId="0" xfId="37" applyFont="1" applyFill="1" applyBorder="1" applyAlignment="1" applyProtection="1">
      <alignment horizontal="center" vertical="center"/>
    </xf>
    <xf numFmtId="0" fontId="71" fillId="0" borderId="0" xfId="37" applyFont="1" applyFill="1" applyBorder="1" applyAlignment="1">
      <alignment horizontal="center" vertical="center"/>
    </xf>
    <xf numFmtId="49" fontId="71" fillId="0" borderId="1" xfId="37" applyNumberFormat="1" applyFont="1" applyFill="1" applyBorder="1" applyAlignment="1">
      <alignment horizontal="left" vertical="center"/>
    </xf>
    <xf numFmtId="0" fontId="73" fillId="0" borderId="1" xfId="37" applyFont="1" applyFill="1" applyBorder="1" applyAlignment="1" applyProtection="1">
      <alignment horizontal="right" vertical="center" shrinkToFit="1"/>
    </xf>
    <xf numFmtId="0" fontId="71" fillId="0" borderId="1" xfId="37" applyFont="1" applyFill="1" applyBorder="1" applyAlignment="1" applyProtection="1">
      <alignment horizontal="right" vertical="center" shrinkToFit="1"/>
    </xf>
    <xf numFmtId="0" fontId="71" fillId="0" borderId="15" xfId="37" applyFont="1" applyFill="1" applyBorder="1" applyAlignment="1" applyProtection="1">
      <alignment horizontal="center" vertical="center"/>
    </xf>
    <xf numFmtId="0" fontId="71" fillId="0" borderId="14" xfId="37" applyFont="1" applyFill="1" applyBorder="1" applyAlignment="1" applyProtection="1">
      <alignment horizontal="center" vertical="center"/>
    </xf>
    <xf numFmtId="0" fontId="71" fillId="0" borderId="1" xfId="37" applyFont="1" applyFill="1" applyBorder="1" applyAlignment="1" applyProtection="1">
      <alignment horizontal="center" vertical="center"/>
    </xf>
    <xf numFmtId="0" fontId="71" fillId="0" borderId="8" xfId="37" applyFont="1" applyFill="1" applyBorder="1" applyAlignment="1" applyProtection="1">
      <alignment horizontal="center" vertical="center"/>
    </xf>
    <xf numFmtId="0" fontId="71" fillId="0" borderId="5" xfId="37" applyFont="1" applyFill="1" applyBorder="1" applyAlignment="1" applyProtection="1">
      <alignment horizontal="center" vertical="center" shrinkToFit="1"/>
    </xf>
    <xf numFmtId="0" fontId="71" fillId="0" borderId="4" xfId="37" applyFont="1" applyFill="1" applyBorder="1" applyAlignment="1" applyProtection="1">
      <alignment horizontal="center" vertical="center" shrinkToFit="1"/>
    </xf>
    <xf numFmtId="0" fontId="41" fillId="0" borderId="13" xfId="0" applyFont="1" applyBorder="1" applyAlignment="1">
      <alignment horizontal="center" wrapText="1"/>
    </xf>
    <xf numFmtId="176" fontId="0" fillId="6" borderId="13" xfId="1" applyNumberFormat="1" applyFont="1" applyFill="1" applyBorder="1" applyAlignment="1">
      <alignment horizontal="right"/>
    </xf>
    <xf numFmtId="176" fontId="0" fillId="0" borderId="13" xfId="1" applyNumberFormat="1" applyFont="1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58" fontId="33" fillId="0" borderId="1" xfId="3" applyNumberFormat="1" applyFill="1" applyBorder="1" applyAlignment="1">
      <alignment horizontal="right"/>
    </xf>
    <xf numFmtId="0" fontId="33" fillId="0" borderId="13" xfId="3" applyFill="1" applyBorder="1" applyAlignment="1">
      <alignment horizontal="center" shrinkToFit="1"/>
    </xf>
    <xf numFmtId="0" fontId="33" fillId="0" borderId="13" xfId="3" applyFill="1" applyBorder="1" applyAlignment="1">
      <alignment horizontal="center" wrapText="1"/>
    </xf>
  </cellXfs>
  <cellStyles count="90">
    <cellStyle name="20% - アクセント 1 2" xfId="39"/>
    <cellStyle name="20% - アクセント 2 2" xfId="40"/>
    <cellStyle name="20% - アクセント 3 2" xfId="41"/>
    <cellStyle name="20% - アクセント 4 2" xfId="42"/>
    <cellStyle name="20% - アクセント 5 2" xfId="43"/>
    <cellStyle name="20% - アクセント 6 2" xfId="44"/>
    <cellStyle name="40% - アクセント 1 2" xfId="45"/>
    <cellStyle name="40% - アクセント 2 2" xfId="46"/>
    <cellStyle name="40% - アクセント 3 2" xfId="47"/>
    <cellStyle name="40% - アクセント 4 2" xfId="48"/>
    <cellStyle name="40% - アクセント 5 2" xfId="49"/>
    <cellStyle name="40% - アクセント 6 2" xfId="50"/>
    <cellStyle name="60% - アクセント 1 2" xfId="51"/>
    <cellStyle name="60% - アクセント 2 2" xfId="52"/>
    <cellStyle name="60% - アクセント 3 2" xfId="53"/>
    <cellStyle name="60% - アクセント 4 2" xfId="54"/>
    <cellStyle name="60% - アクセント 5 2" xfId="55"/>
    <cellStyle name="60% - アクセント 6 2" xfId="56"/>
    <cellStyle name="アクセント 1 2" xfId="57"/>
    <cellStyle name="アクセント 2 2" xfId="58"/>
    <cellStyle name="アクセント 3 2" xfId="59"/>
    <cellStyle name="アクセント 4 2" xfId="60"/>
    <cellStyle name="アクセント 5 2" xfId="61"/>
    <cellStyle name="アクセント 6 2" xfId="62"/>
    <cellStyle name="タイトル 2" xfId="63"/>
    <cellStyle name="チェック セル 2" xfId="64"/>
    <cellStyle name="どちらでもない 2" xfId="65"/>
    <cellStyle name="パーセント" xfId="1" builtinId="5"/>
    <cellStyle name="パーセント 2" xfId="6"/>
    <cellStyle name="パーセント 2 2" xfId="85"/>
    <cellStyle name="パーセント 3" xfId="7"/>
    <cellStyle name="パーセント 4" xfId="14"/>
    <cellStyle name="パーセント 5" xfId="17"/>
    <cellStyle name="パーセント 6" xfId="22"/>
    <cellStyle name="パーセント 7" xfId="38"/>
    <cellStyle name="パーセント 8" xfId="86"/>
    <cellStyle name="ハイパーリンク" xfId="30" builtinId="8"/>
    <cellStyle name="メモ 2" xfId="66"/>
    <cellStyle name="リンク セル 2" xfId="67"/>
    <cellStyle name="悪い 2" xfId="68"/>
    <cellStyle name="計算 2" xfId="69"/>
    <cellStyle name="警告文 2" xfId="70"/>
    <cellStyle name="桁区切り" xfId="2" builtinId="6"/>
    <cellStyle name="桁区切り 10" xfId="35"/>
    <cellStyle name="桁区切り 11" xfId="80"/>
    <cellStyle name="桁区切り 12" xfId="87"/>
    <cellStyle name="桁区切り 13" xfId="88"/>
    <cellStyle name="桁区切り 2" xfId="5"/>
    <cellStyle name="桁区切り 2 2" xfId="29"/>
    <cellStyle name="桁区切り 2 3" xfId="82"/>
    <cellStyle name="桁区切り 3" xfId="8"/>
    <cellStyle name="桁区切り 4" xfId="9"/>
    <cellStyle name="桁区切り 4 2" xfId="19"/>
    <cellStyle name="桁区切り 4 3" xfId="20"/>
    <cellStyle name="桁区切り 5" xfId="13"/>
    <cellStyle name="桁区切り 6" xfId="16"/>
    <cellStyle name="桁区切り 7" xfId="23"/>
    <cellStyle name="桁区切り 8" xfId="27"/>
    <cellStyle name="桁区切り 9" xfId="33"/>
    <cellStyle name="見出し 1 2" xfId="71"/>
    <cellStyle name="見出し 2 2" xfId="72"/>
    <cellStyle name="見出し 3 2" xfId="73"/>
    <cellStyle name="見出し 4 2" xfId="74"/>
    <cellStyle name="集計 2" xfId="75"/>
    <cellStyle name="出力 2" xfId="76"/>
    <cellStyle name="説明文 2" xfId="77"/>
    <cellStyle name="入力 2" xfId="78"/>
    <cellStyle name="標準" xfId="0" builtinId="0"/>
    <cellStyle name="標準 10" xfId="28"/>
    <cellStyle name="標準 11" xfId="31"/>
    <cellStyle name="標準 12" xfId="32"/>
    <cellStyle name="標準 13" xfId="34"/>
    <cellStyle name="標準 14" xfId="36"/>
    <cellStyle name="標準 14 2" xfId="83"/>
    <cellStyle name="標準 15" xfId="37"/>
    <cellStyle name="標準 16" xfId="84"/>
    <cellStyle name="標準 2" xfId="3"/>
    <cellStyle name="標準 2 2" xfId="24"/>
    <cellStyle name="標準 2 3" xfId="81"/>
    <cellStyle name="標準 3" xfId="4"/>
    <cellStyle name="標準 4" xfId="10"/>
    <cellStyle name="標準 4 2" xfId="18"/>
    <cellStyle name="標準 46" xfId="25"/>
    <cellStyle name="標準 5" xfId="11"/>
    <cellStyle name="標準 6" xfId="12"/>
    <cellStyle name="標準 7" xfId="15"/>
    <cellStyle name="標準 8" xfId="21"/>
    <cellStyle name="標準 8 2" xfId="89"/>
    <cellStyle name="標準 9" xfId="26"/>
    <cellStyle name="良い 2" xfId="7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'図表1,2'!$B$5</c:f>
              <c:strCache>
                <c:ptCount val="1"/>
                <c:pt idx="0">
                  <c:v>人口推移（世田谷区）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'図表1,2'!$G$4:$O$4</c:f>
              <c:strCache>
                <c:ptCount val="9"/>
                <c:pt idx="0">
                  <c:v>昭和45年</c:v>
                </c:pt>
                <c:pt idx="1">
                  <c:v>50年</c:v>
                </c:pt>
                <c:pt idx="2">
                  <c:v>55年</c:v>
                </c:pt>
                <c:pt idx="3">
                  <c:v>60年</c:v>
                </c:pt>
                <c:pt idx="4">
                  <c:v>平成
2年</c:v>
                </c:pt>
                <c:pt idx="5">
                  <c:v>7年</c:v>
                </c:pt>
                <c:pt idx="6">
                  <c:v>12年</c:v>
                </c:pt>
                <c:pt idx="7">
                  <c:v>17年</c:v>
                </c:pt>
                <c:pt idx="8">
                  <c:v>22年</c:v>
                </c:pt>
              </c:strCache>
            </c:strRef>
          </c:cat>
          <c:val>
            <c:numRef>
              <c:f>'図表1,2'!$G$5:$O$5</c:f>
              <c:numCache>
                <c:formatCode>#,##0"千""人";\-#,##0</c:formatCode>
                <c:ptCount val="9"/>
                <c:pt idx="0">
                  <c:v>787</c:v>
                </c:pt>
                <c:pt idx="1">
                  <c:v>805</c:v>
                </c:pt>
                <c:pt idx="2">
                  <c:v>797</c:v>
                </c:pt>
                <c:pt idx="3">
                  <c:v>811</c:v>
                </c:pt>
                <c:pt idx="4">
                  <c:v>789</c:v>
                </c:pt>
                <c:pt idx="5">
                  <c:v>781</c:v>
                </c:pt>
                <c:pt idx="6">
                  <c:v>814</c:v>
                </c:pt>
                <c:pt idx="7">
                  <c:v>841</c:v>
                </c:pt>
                <c:pt idx="8">
                  <c:v>877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42720"/>
        <c:axId val="109970176"/>
      </c:barChart>
      <c:catAx>
        <c:axId val="106142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9970176"/>
        <c:crosses val="autoZero"/>
        <c:auto val="1"/>
        <c:lblAlgn val="ctr"/>
        <c:lblOffset val="100"/>
        <c:noMultiLvlLbl val="0"/>
      </c:catAx>
      <c:valAx>
        <c:axId val="109970176"/>
        <c:scaling>
          <c:orientation val="minMax"/>
          <c:min val="0"/>
        </c:scaling>
        <c:delete val="0"/>
        <c:axPos val="l"/>
        <c:majorGridlines/>
        <c:numFmt formatCode="#,##0&quot;千&quot;&quot;人&quot;;\-#,##0" sourceLinked="1"/>
        <c:majorTickMark val="out"/>
        <c:minorTickMark val="none"/>
        <c:tickLblPos val="nextTo"/>
        <c:crossAx val="106142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900"/>
              <a:t>世田谷区の年齢別人口構成比率</a:t>
            </a:r>
          </a:p>
        </c:rich>
      </c:tx>
      <c:layout>
        <c:manualLayout>
          <c:xMode val="edge"/>
          <c:yMode val="edge"/>
          <c:x val="0.13342710023842438"/>
          <c:y val="6.3802847971619323E-2"/>
        </c:manualLayout>
      </c:layout>
      <c:overlay val="0"/>
      <c:spPr>
        <a:solidFill>
          <a:schemeClr val="bg1">
            <a:lumMod val="95000"/>
          </a:schemeClr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205479452054798E-2"/>
          <c:y val="0.11919635050277239"/>
          <c:w val="0.87326611559544365"/>
          <c:h val="0.80877592032963097"/>
        </c:manualLayout>
      </c:layout>
      <c:barChart>
        <c:barDir val="bar"/>
        <c:grouping val="clustered"/>
        <c:varyColors val="0"/>
        <c:ser>
          <c:idx val="8"/>
          <c:order val="0"/>
          <c:tx>
            <c:v>女性</c:v>
          </c:tx>
          <c:spPr>
            <a:noFill/>
            <a:ln w="25400">
              <a:noFill/>
            </a:ln>
          </c:spPr>
          <c:invertIfNegative val="0"/>
          <c:cat>
            <c:strRef>
              <c:f>図表13!$D$6:$W$6</c:f>
              <c:strCache>
                <c:ptCount val="20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95歳以上</c:v>
                </c:pt>
              </c:strCache>
            </c:strRef>
          </c:cat>
        </c:ser>
        <c:ser>
          <c:idx val="9"/>
          <c:order val="1"/>
          <c:tx>
            <c:v>男性</c:v>
          </c:tx>
          <c:spPr>
            <a:noFill/>
            <a:ln w="25400">
              <a:noFill/>
            </a:ln>
          </c:spPr>
          <c:invertIfNegative val="0"/>
          <c:cat>
            <c:strRef>
              <c:f>図表13!$D$6:$W$6</c:f>
              <c:strCache>
                <c:ptCount val="20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95歳以上</c:v>
                </c:pt>
              </c:strCache>
            </c:strRef>
          </c:cat>
        </c:ser>
        <c:ser>
          <c:idx val="0"/>
          <c:order val="2"/>
          <c:tx>
            <c:strRef>
              <c:f>図表13!$C$7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chemeClr val="tx2"/>
              </a:solidFill>
              <a:prstDash val="solid"/>
            </a:ln>
          </c:spPr>
          <c:invertIfNegative val="0"/>
          <c:cat>
            <c:strRef>
              <c:f>図表13!$D$6:$W$6</c:f>
              <c:strCache>
                <c:ptCount val="20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95歳以上</c:v>
                </c:pt>
              </c:strCache>
            </c:strRef>
          </c:cat>
          <c:val>
            <c:numRef>
              <c:f>図表13!$C$21:$C$40</c:f>
              <c:numCache>
                <c:formatCode>General</c:formatCode>
                <c:ptCount val="20"/>
                <c:pt idx="0">
                  <c:v>-4.1372353578240162</c:v>
                </c:pt>
                <c:pt idx="1">
                  <c:v>-3.900986208416795</c:v>
                </c:pt>
                <c:pt idx="2">
                  <c:v>-3.7622557241299996</c:v>
                </c:pt>
                <c:pt idx="3">
                  <c:v>-4.2848311753035784</c:v>
                </c:pt>
                <c:pt idx="4">
                  <c:v>-6.5325525450694366</c:v>
                </c:pt>
                <c:pt idx="5">
                  <c:v>-8.1987559781098138</c:v>
                </c:pt>
                <c:pt idx="6">
                  <c:v>-9.3419047527770047</c:v>
                </c:pt>
                <c:pt idx="7">
                  <c:v>-9.4789580118651706</c:v>
                </c:pt>
                <c:pt idx="8">
                  <c:v>-9.0093349562483827</c:v>
                </c:pt>
                <c:pt idx="9">
                  <c:v>-7.8566020375890124</c:v>
                </c:pt>
                <c:pt idx="10">
                  <c:v>-6.198065919742378</c:v>
                </c:pt>
                <c:pt idx="11">
                  <c:v>-5.416239373580348</c:v>
                </c:pt>
                <c:pt idx="12">
                  <c:v>-6.2284955769175472</c:v>
                </c:pt>
                <c:pt idx="13">
                  <c:v>-4.7384007897334648</c:v>
                </c:pt>
                <c:pt idx="14">
                  <c:v>-3.8753486232377155</c:v>
                </c:pt>
                <c:pt idx="15">
                  <c:v>-3.2267416785669787</c:v>
                </c:pt>
                <c:pt idx="16">
                  <c:v>-2.2630560001533464</c:v>
                </c:pt>
                <c:pt idx="17">
                  <c:v>-1.0789350099195891</c:v>
                </c:pt>
                <c:pt idx="18">
                  <c:v>-0.37090637249734043</c:v>
                </c:pt>
                <c:pt idx="19">
                  <c:v>-0.10039390831807857</c:v>
                </c:pt>
              </c:numCache>
            </c:numRef>
          </c:val>
        </c:ser>
        <c:ser>
          <c:idx val="1"/>
          <c:order val="3"/>
          <c:tx>
            <c:strRef>
              <c:f>図表13!$C$8</c:f>
              <c:strCache>
                <c:ptCount val="1"/>
                <c:pt idx="0">
                  <c:v>女性</c:v>
                </c:pt>
              </c:strCache>
            </c:strRef>
          </c:tx>
          <c:spPr>
            <a:pattFill prst="pct10">
              <a:fgClr>
                <a:schemeClr val="tx2"/>
              </a:fgClr>
              <a:bgClr>
                <a:schemeClr val="bg1"/>
              </a:bgClr>
            </a:pattFill>
            <a:ln w="12700">
              <a:solidFill>
                <a:schemeClr val="accent1"/>
              </a:solidFill>
              <a:prstDash val="solid"/>
            </a:ln>
          </c:spPr>
          <c:invertIfNegative val="0"/>
          <c:cat>
            <c:strRef>
              <c:f>図表13!$D$6:$W$6</c:f>
              <c:strCache>
                <c:ptCount val="20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95歳以上</c:v>
                </c:pt>
              </c:strCache>
            </c:strRef>
          </c:cat>
          <c:val>
            <c:numRef>
              <c:f>図表13!$D$21:$D$40</c:f>
              <c:numCache>
                <c:formatCode>General</c:formatCode>
                <c:ptCount val="20"/>
                <c:pt idx="0">
                  <c:v>3.5579307771656827</c:v>
                </c:pt>
                <c:pt idx="1">
                  <c:v>3.274147883150802</c:v>
                </c:pt>
                <c:pt idx="2">
                  <c:v>3.3696200864736738</c:v>
                </c:pt>
                <c:pt idx="3">
                  <c:v>3.7205627373087817</c:v>
                </c:pt>
                <c:pt idx="4">
                  <c:v>5.9385905230120928</c:v>
                </c:pt>
                <c:pt idx="5">
                  <c:v>8.0014485437745542</c:v>
                </c:pt>
                <c:pt idx="6">
                  <c:v>9.2316133704979908</c:v>
                </c:pt>
                <c:pt idx="7">
                  <c:v>9.5035445427210679</c:v>
                </c:pt>
                <c:pt idx="8">
                  <c:v>8.5299475451572544</c:v>
                </c:pt>
                <c:pt idx="9">
                  <c:v>7.2012378464982554</c:v>
                </c:pt>
                <c:pt idx="10">
                  <c:v>5.7019950398349541</c:v>
                </c:pt>
                <c:pt idx="11">
                  <c:v>5.1339902991462374</c:v>
                </c:pt>
                <c:pt idx="12">
                  <c:v>6.0893707613633872</c:v>
                </c:pt>
                <c:pt idx="13">
                  <c:v>5.1526457871518554</c:v>
                </c:pt>
                <c:pt idx="14">
                  <c:v>4.5181397186313452</c:v>
                </c:pt>
                <c:pt idx="15">
                  <c:v>4.2380879222175887</c:v>
                </c:pt>
                <c:pt idx="16">
                  <c:v>3.3937624827162391</c:v>
                </c:pt>
                <c:pt idx="17">
                  <c:v>2.1620613216864562</c:v>
                </c:pt>
                <c:pt idx="18">
                  <c:v>0.92158110747755861</c:v>
                </c:pt>
                <c:pt idx="19">
                  <c:v>0.35972170401422204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11871488"/>
        <c:axId val="111873024"/>
      </c:barChart>
      <c:scatterChart>
        <c:scatterStyle val="lineMarker"/>
        <c:varyColors val="0"/>
        <c:ser>
          <c:idx val="4"/>
          <c:order val="4"/>
          <c:tx>
            <c:strRef>
              <c:f>図表13!$E$20</c:f>
              <c:strCache>
                <c:ptCount val="1"/>
                <c:pt idx="0">
                  <c:v>全国の比率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図表13!$E$21:$E$40</c:f>
              <c:numCache>
                <c:formatCode>General</c:formatCode>
                <c:ptCount val="20"/>
                <c:pt idx="0">
                  <c:v>-4.3613607188703467</c:v>
                </c:pt>
                <c:pt idx="1">
                  <c:v>-4.5988446726572523</c:v>
                </c:pt>
                <c:pt idx="2">
                  <c:v>-4.8764441591784333</c:v>
                </c:pt>
                <c:pt idx="3">
                  <c:v>-5.0176508344030806</c:v>
                </c:pt>
                <c:pt idx="4">
                  <c:v>-5.3369704749679077</c:v>
                </c:pt>
                <c:pt idx="5">
                  <c:v>-6.0253530166880616</c:v>
                </c:pt>
                <c:pt idx="6">
                  <c:v>-6.8565468549422333</c:v>
                </c:pt>
                <c:pt idx="7">
                  <c:v>-8.026315789473685</c:v>
                </c:pt>
                <c:pt idx="8">
                  <c:v>-7.1325417201540438</c:v>
                </c:pt>
                <c:pt idx="9">
                  <c:v>-6.5259948652118096</c:v>
                </c:pt>
                <c:pt idx="10">
                  <c:v>-6.1713735558408214</c:v>
                </c:pt>
                <c:pt idx="11">
                  <c:v>-6.9480102695763799</c:v>
                </c:pt>
                <c:pt idx="12">
                  <c:v>-7.9653401797175869</c:v>
                </c:pt>
                <c:pt idx="13">
                  <c:v>-6.3446726572528878</c:v>
                </c:pt>
                <c:pt idx="14">
                  <c:v>-5.2118100128369704</c:v>
                </c:pt>
                <c:pt idx="15">
                  <c:v>-4.1736200256739409</c:v>
                </c:pt>
                <c:pt idx="16">
                  <c:v>-2.735879332477535</c:v>
                </c:pt>
                <c:pt idx="17">
                  <c:v>-1.2018613607188704</c:v>
                </c:pt>
                <c:pt idx="18">
                  <c:v>-0.38992297817715016</c:v>
                </c:pt>
                <c:pt idx="19">
                  <c:v>-9.9486521181001278E-2</c:v>
                </c:pt>
              </c:numCache>
            </c:numRef>
          </c:xVal>
          <c:yVal>
            <c:numRef>
              <c:f>図表13!$I$18:$I$37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図表13!$F$20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図表13!$F$21:$F$40</c:f>
              <c:numCache>
                <c:formatCode>General</c:formatCode>
                <c:ptCount val="20"/>
                <c:pt idx="0">
                  <c:v>3.9436448285305659</c:v>
                </c:pt>
                <c:pt idx="1">
                  <c:v>4.1551288683321665</c:v>
                </c:pt>
                <c:pt idx="2">
                  <c:v>4.4046496059398113</c:v>
                </c:pt>
                <c:pt idx="3">
                  <c:v>4.5126738277089737</c:v>
                </c:pt>
                <c:pt idx="4">
                  <c:v>4.8656543833490549</c:v>
                </c:pt>
                <c:pt idx="5">
                  <c:v>5.5320573289109332</c:v>
                </c:pt>
                <c:pt idx="6">
                  <c:v>6.3080059641542157</c:v>
                </c:pt>
                <c:pt idx="7">
                  <c:v>7.3958555214070536</c:v>
                </c:pt>
                <c:pt idx="8">
                  <c:v>6.6381645011106718</c:v>
                </c:pt>
                <c:pt idx="9">
                  <c:v>6.1223868788607252</c:v>
                </c:pt>
                <c:pt idx="10">
                  <c:v>5.8622158658673884</c:v>
                </c:pt>
                <c:pt idx="11">
                  <c:v>6.6914158780391322</c:v>
                </c:pt>
                <c:pt idx="12">
                  <c:v>7.8309953443081888</c:v>
                </c:pt>
                <c:pt idx="13">
                  <c:v>6.5696984450597933</c:v>
                </c:pt>
                <c:pt idx="14">
                  <c:v>5.7328910933268418</c:v>
                </c:pt>
                <c:pt idx="15">
                  <c:v>5.1577762224994679</c:v>
                </c:pt>
                <c:pt idx="16">
                  <c:v>4.063840793597663</c:v>
                </c:pt>
                <c:pt idx="17">
                  <c:v>2.592581322459909</c:v>
                </c:pt>
                <c:pt idx="18">
                  <c:v>1.1943523111097587</c:v>
                </c:pt>
                <c:pt idx="19">
                  <c:v>0.42601101542768466</c:v>
                </c:pt>
              </c:numCache>
            </c:numRef>
          </c:xVal>
          <c:yVal>
            <c:numRef>
              <c:f>図表13!$I$18:$I$37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</c:v>
                </c:pt>
              </c:numCache>
            </c:numRef>
          </c:yVal>
          <c:smooth val="0"/>
        </c:ser>
        <c:ser>
          <c:idx val="10"/>
          <c:order val="6"/>
          <c:spPr>
            <a:ln w="28575">
              <a:noFill/>
            </a:ln>
          </c:spPr>
          <c:marker>
            <c:symbol val="none"/>
          </c:marker>
          <c:yVal>
            <c:numRef>
              <c:f>図表13!$F$47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"/>
          <c:order val="7"/>
          <c:spPr>
            <a:ln w="28575">
              <a:noFill/>
            </a:ln>
          </c:spPr>
          <c:marker>
            <c:symbol val="none"/>
          </c:marker>
          <c:yVal>
            <c:numRef>
              <c:f>図表13!$F$47</c:f>
              <c:numCache>
                <c:formatCode>General</c:formatCode>
                <c:ptCount val="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874816"/>
        <c:axId val="111876352"/>
      </c:scatterChart>
      <c:catAx>
        <c:axId val="111871488"/>
        <c:scaling>
          <c:orientation val="minMax"/>
        </c:scaling>
        <c:delete val="1"/>
        <c:axPos val="l"/>
        <c:majorTickMark val="out"/>
        <c:minorTickMark val="none"/>
        <c:tickLblPos val="nextTo"/>
        <c:crossAx val="111873024"/>
        <c:crosses val="autoZero"/>
        <c:auto val="1"/>
        <c:lblAlgn val="ctr"/>
        <c:lblOffset val="100"/>
        <c:noMultiLvlLbl val="0"/>
      </c:catAx>
      <c:valAx>
        <c:axId val="111873024"/>
        <c:scaling>
          <c:orientation val="minMax"/>
          <c:max val="10"/>
          <c:min val="-10"/>
        </c:scaling>
        <c:delete val="0"/>
        <c:axPos val="b"/>
        <c:numFmt formatCode="General\%;General\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871488"/>
        <c:crosses val="autoZero"/>
        <c:crossBetween val="between"/>
      </c:valAx>
      <c:valAx>
        <c:axId val="111874816"/>
        <c:scaling>
          <c:orientation val="minMax"/>
          <c:max val="10"/>
          <c:min val="-10"/>
        </c:scaling>
        <c:delete val="0"/>
        <c:axPos val="t"/>
        <c:numFmt formatCode="General\%;General\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876352"/>
        <c:crosses val="max"/>
        <c:crossBetween val="midCat"/>
      </c:valAx>
      <c:valAx>
        <c:axId val="1118763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1874816"/>
        <c:crosses val="max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59899645368756382"/>
          <c:y val="5.3550690383256126E-2"/>
          <c:w val="0.16918242471599443"/>
          <c:h val="5.960283266478482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paperSize="9" orientation="landscape" verticalDpi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383212724753146E-2"/>
          <c:y val="2.8817462262183059E-2"/>
          <c:w val="0.87355905511811027"/>
          <c:h val="0.93173870003459569"/>
        </c:manualLayout>
      </c:layout>
      <c:areaChart>
        <c:grouping val="standard"/>
        <c:varyColors val="0"/>
        <c:ser>
          <c:idx val="3"/>
          <c:order val="3"/>
          <c:tx>
            <c:strRef>
              <c:f>図表14!$A$6</c:f>
              <c:strCache>
                <c:ptCount val="1"/>
                <c:pt idx="0">
                  <c:v>世田谷区の団塊世代(※1948年生のみ)</c:v>
                </c:pt>
              </c:strCache>
            </c:strRef>
          </c:tx>
          <c:spPr>
            <a:pattFill prst="pct2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cat>
            <c:strRef>
              <c:f>図表14!$B$2:$BC$2</c:f>
              <c:strCache>
                <c:ptCount val="54"/>
                <c:pt idx="0">
                  <c:v>36年</c:v>
                </c:pt>
                <c:pt idx="1">
                  <c:v>37年</c:v>
                </c:pt>
                <c:pt idx="2">
                  <c:v>38年</c:v>
                </c:pt>
                <c:pt idx="3">
                  <c:v>39年</c:v>
                </c:pt>
                <c:pt idx="4">
                  <c:v>40年</c:v>
                </c:pt>
                <c:pt idx="5">
                  <c:v>41年</c:v>
                </c:pt>
                <c:pt idx="6">
                  <c:v>42年</c:v>
                </c:pt>
                <c:pt idx="7">
                  <c:v>43年</c:v>
                </c:pt>
                <c:pt idx="8">
                  <c:v>44年</c:v>
                </c:pt>
                <c:pt idx="9">
                  <c:v>45年</c:v>
                </c:pt>
                <c:pt idx="10">
                  <c:v>46年</c:v>
                </c:pt>
                <c:pt idx="11">
                  <c:v>47年</c:v>
                </c:pt>
                <c:pt idx="12">
                  <c:v>48年</c:v>
                </c:pt>
                <c:pt idx="13">
                  <c:v>49年</c:v>
                </c:pt>
                <c:pt idx="14">
                  <c:v>50年</c:v>
                </c:pt>
                <c:pt idx="15">
                  <c:v>51年</c:v>
                </c:pt>
                <c:pt idx="16">
                  <c:v>52年</c:v>
                </c:pt>
                <c:pt idx="17">
                  <c:v>53年</c:v>
                </c:pt>
                <c:pt idx="18">
                  <c:v>54年</c:v>
                </c:pt>
                <c:pt idx="19">
                  <c:v>55年</c:v>
                </c:pt>
                <c:pt idx="20">
                  <c:v>56年</c:v>
                </c:pt>
                <c:pt idx="21">
                  <c:v>57年</c:v>
                </c:pt>
                <c:pt idx="22">
                  <c:v>58年</c:v>
                </c:pt>
                <c:pt idx="23">
                  <c:v>59年</c:v>
                </c:pt>
                <c:pt idx="24">
                  <c:v>60年</c:v>
                </c:pt>
                <c:pt idx="25">
                  <c:v>61年</c:v>
                </c:pt>
                <c:pt idx="26">
                  <c:v>62年</c:v>
                </c:pt>
                <c:pt idx="27">
                  <c:v>63年</c:v>
                </c:pt>
                <c:pt idx="28">
                  <c:v>平成元年</c:v>
                </c:pt>
                <c:pt idx="29">
                  <c:v>2年</c:v>
                </c:pt>
                <c:pt idx="30">
                  <c:v>3年</c:v>
                </c:pt>
                <c:pt idx="31">
                  <c:v>4年</c:v>
                </c:pt>
                <c:pt idx="32">
                  <c:v>5年</c:v>
                </c:pt>
                <c:pt idx="33">
                  <c:v>6年</c:v>
                </c:pt>
                <c:pt idx="34">
                  <c:v>7年</c:v>
                </c:pt>
                <c:pt idx="35">
                  <c:v>8年</c:v>
                </c:pt>
                <c:pt idx="36">
                  <c:v>9年</c:v>
                </c:pt>
                <c:pt idx="37">
                  <c:v>10年</c:v>
                </c:pt>
                <c:pt idx="38">
                  <c:v>11年</c:v>
                </c:pt>
                <c:pt idx="39">
                  <c:v>12年</c:v>
                </c:pt>
                <c:pt idx="40">
                  <c:v>13年</c:v>
                </c:pt>
                <c:pt idx="41">
                  <c:v>14年</c:v>
                </c:pt>
                <c:pt idx="42">
                  <c:v>15年</c:v>
                </c:pt>
                <c:pt idx="43">
                  <c:v>16年</c:v>
                </c:pt>
                <c:pt idx="44">
                  <c:v>17年</c:v>
                </c:pt>
                <c:pt idx="45">
                  <c:v>18年</c:v>
                </c:pt>
                <c:pt idx="46">
                  <c:v>19年</c:v>
                </c:pt>
                <c:pt idx="47">
                  <c:v>20年</c:v>
                </c:pt>
                <c:pt idx="48">
                  <c:v>21年</c:v>
                </c:pt>
                <c:pt idx="49">
                  <c:v>22年</c:v>
                </c:pt>
                <c:pt idx="50">
                  <c:v>23年</c:v>
                </c:pt>
                <c:pt idx="51">
                  <c:v>24年</c:v>
                </c:pt>
                <c:pt idx="52">
                  <c:v>25年</c:v>
                </c:pt>
                <c:pt idx="53">
                  <c:v>26年</c:v>
                </c:pt>
              </c:strCache>
            </c:strRef>
          </c:cat>
          <c:val>
            <c:numRef>
              <c:f>図表14!$B$6:$BC$6</c:f>
              <c:numCache>
                <c:formatCode>#,##0"人"</c:formatCode>
                <c:ptCount val="54"/>
                <c:pt idx="0">
                  <c:v>13592</c:v>
                </c:pt>
                <c:pt idx="1">
                  <c:v>13786</c:v>
                </c:pt>
                <c:pt idx="2">
                  <c:v>14806</c:v>
                </c:pt>
                <c:pt idx="3">
                  <c:v>15826</c:v>
                </c:pt>
                <c:pt idx="4">
                  <c:v>16183</c:v>
                </c:pt>
                <c:pt idx="5">
                  <c:v>18919</c:v>
                </c:pt>
                <c:pt idx="6">
                  <c:v>25317</c:v>
                </c:pt>
                <c:pt idx="7">
                  <c:v>27018</c:v>
                </c:pt>
                <c:pt idx="8">
                  <c:v>26536</c:v>
                </c:pt>
                <c:pt idx="9">
                  <c:v>26289</c:v>
                </c:pt>
                <c:pt idx="10">
                  <c:v>24236</c:v>
                </c:pt>
                <c:pt idx="11">
                  <c:v>23757.5</c:v>
                </c:pt>
                <c:pt idx="12">
                  <c:v>23279</c:v>
                </c:pt>
                <c:pt idx="13">
                  <c:v>22482</c:v>
                </c:pt>
                <c:pt idx="14">
                  <c:v>21277</c:v>
                </c:pt>
                <c:pt idx="15">
                  <c:v>20599</c:v>
                </c:pt>
                <c:pt idx="16">
                  <c:v>19674</c:v>
                </c:pt>
                <c:pt idx="17">
                  <c:v>18822</c:v>
                </c:pt>
                <c:pt idx="18">
                  <c:v>18289</c:v>
                </c:pt>
                <c:pt idx="19">
                  <c:v>17589</c:v>
                </c:pt>
                <c:pt idx="20">
                  <c:v>16822</c:v>
                </c:pt>
                <c:pt idx="21">
                  <c:v>16282</c:v>
                </c:pt>
                <c:pt idx="22">
                  <c:v>15985</c:v>
                </c:pt>
                <c:pt idx="23">
                  <c:v>15746</c:v>
                </c:pt>
                <c:pt idx="24">
                  <c:v>15497</c:v>
                </c:pt>
                <c:pt idx="25">
                  <c:v>15431</c:v>
                </c:pt>
                <c:pt idx="26">
                  <c:v>15268</c:v>
                </c:pt>
                <c:pt idx="27">
                  <c:v>14981</c:v>
                </c:pt>
                <c:pt idx="28">
                  <c:v>14759</c:v>
                </c:pt>
                <c:pt idx="29">
                  <c:v>14569</c:v>
                </c:pt>
                <c:pt idx="30">
                  <c:v>14448</c:v>
                </c:pt>
                <c:pt idx="31">
                  <c:v>14295</c:v>
                </c:pt>
                <c:pt idx="32">
                  <c:v>14184</c:v>
                </c:pt>
                <c:pt idx="33">
                  <c:v>14040</c:v>
                </c:pt>
                <c:pt idx="34">
                  <c:v>13917</c:v>
                </c:pt>
                <c:pt idx="35">
                  <c:v>13921</c:v>
                </c:pt>
                <c:pt idx="36">
                  <c:v>13850</c:v>
                </c:pt>
                <c:pt idx="37">
                  <c:v>13778</c:v>
                </c:pt>
                <c:pt idx="38">
                  <c:v>13670</c:v>
                </c:pt>
                <c:pt idx="39">
                  <c:v>13541</c:v>
                </c:pt>
                <c:pt idx="40">
                  <c:v>13359</c:v>
                </c:pt>
                <c:pt idx="41">
                  <c:v>13188</c:v>
                </c:pt>
                <c:pt idx="42">
                  <c:v>13076</c:v>
                </c:pt>
                <c:pt idx="43">
                  <c:v>12947</c:v>
                </c:pt>
                <c:pt idx="44">
                  <c:v>12784</c:v>
                </c:pt>
                <c:pt idx="45">
                  <c:v>12655</c:v>
                </c:pt>
                <c:pt idx="46">
                  <c:v>12552</c:v>
                </c:pt>
                <c:pt idx="47">
                  <c:v>12393</c:v>
                </c:pt>
                <c:pt idx="48">
                  <c:v>12258</c:v>
                </c:pt>
                <c:pt idx="49">
                  <c:v>12074</c:v>
                </c:pt>
                <c:pt idx="50">
                  <c:v>11930</c:v>
                </c:pt>
                <c:pt idx="51">
                  <c:v>11786</c:v>
                </c:pt>
                <c:pt idx="52">
                  <c:v>11635</c:v>
                </c:pt>
                <c:pt idx="53">
                  <c:v>11485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400256"/>
        <c:axId val="112401792"/>
      </c:areaChart>
      <c:lineChart>
        <c:grouping val="standard"/>
        <c:varyColors val="0"/>
        <c:ser>
          <c:idx val="0"/>
          <c:order val="0"/>
          <c:tx>
            <c:strRef>
              <c:f>図表14!$A$3</c:f>
              <c:strCache>
                <c:ptCount val="1"/>
                <c:pt idx="0">
                  <c:v>東京23区から他道府県への転出</c:v>
                </c:pt>
              </c:strCache>
            </c:strRef>
          </c:tx>
          <c:spPr>
            <a:ln w="3175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図表14!$B$2:$BC$2</c:f>
              <c:strCache>
                <c:ptCount val="54"/>
                <c:pt idx="0">
                  <c:v>36年</c:v>
                </c:pt>
                <c:pt idx="1">
                  <c:v>37年</c:v>
                </c:pt>
                <c:pt idx="2">
                  <c:v>38年</c:v>
                </c:pt>
                <c:pt idx="3">
                  <c:v>39年</c:v>
                </c:pt>
                <c:pt idx="4">
                  <c:v>40年</c:v>
                </c:pt>
                <c:pt idx="5">
                  <c:v>41年</c:v>
                </c:pt>
                <c:pt idx="6">
                  <c:v>42年</c:v>
                </c:pt>
                <c:pt idx="7">
                  <c:v>43年</c:v>
                </c:pt>
                <c:pt idx="8">
                  <c:v>44年</c:v>
                </c:pt>
                <c:pt idx="9">
                  <c:v>45年</c:v>
                </c:pt>
                <c:pt idx="10">
                  <c:v>46年</c:v>
                </c:pt>
                <c:pt idx="11">
                  <c:v>47年</c:v>
                </c:pt>
                <c:pt idx="12">
                  <c:v>48年</c:v>
                </c:pt>
                <c:pt idx="13">
                  <c:v>49年</c:v>
                </c:pt>
                <c:pt idx="14">
                  <c:v>50年</c:v>
                </c:pt>
                <c:pt idx="15">
                  <c:v>51年</c:v>
                </c:pt>
                <c:pt idx="16">
                  <c:v>52年</c:v>
                </c:pt>
                <c:pt idx="17">
                  <c:v>53年</c:v>
                </c:pt>
                <c:pt idx="18">
                  <c:v>54年</c:v>
                </c:pt>
                <c:pt idx="19">
                  <c:v>55年</c:v>
                </c:pt>
                <c:pt idx="20">
                  <c:v>56年</c:v>
                </c:pt>
                <c:pt idx="21">
                  <c:v>57年</c:v>
                </c:pt>
                <c:pt idx="22">
                  <c:v>58年</c:v>
                </c:pt>
                <c:pt idx="23">
                  <c:v>59年</c:v>
                </c:pt>
                <c:pt idx="24">
                  <c:v>60年</c:v>
                </c:pt>
                <c:pt idx="25">
                  <c:v>61年</c:v>
                </c:pt>
                <c:pt idx="26">
                  <c:v>62年</c:v>
                </c:pt>
                <c:pt idx="27">
                  <c:v>63年</c:v>
                </c:pt>
                <c:pt idx="28">
                  <c:v>平成元年</c:v>
                </c:pt>
                <c:pt idx="29">
                  <c:v>2年</c:v>
                </c:pt>
                <c:pt idx="30">
                  <c:v>3年</c:v>
                </c:pt>
                <c:pt idx="31">
                  <c:v>4年</c:v>
                </c:pt>
                <c:pt idx="32">
                  <c:v>5年</c:v>
                </c:pt>
                <c:pt idx="33">
                  <c:v>6年</c:v>
                </c:pt>
                <c:pt idx="34">
                  <c:v>7年</c:v>
                </c:pt>
                <c:pt idx="35">
                  <c:v>8年</c:v>
                </c:pt>
                <c:pt idx="36">
                  <c:v>9年</c:v>
                </c:pt>
                <c:pt idx="37">
                  <c:v>10年</c:v>
                </c:pt>
                <c:pt idx="38">
                  <c:v>11年</c:v>
                </c:pt>
                <c:pt idx="39">
                  <c:v>12年</c:v>
                </c:pt>
                <c:pt idx="40">
                  <c:v>13年</c:v>
                </c:pt>
                <c:pt idx="41">
                  <c:v>14年</c:v>
                </c:pt>
                <c:pt idx="42">
                  <c:v>15年</c:v>
                </c:pt>
                <c:pt idx="43">
                  <c:v>16年</c:v>
                </c:pt>
                <c:pt idx="44">
                  <c:v>17年</c:v>
                </c:pt>
                <c:pt idx="45">
                  <c:v>18年</c:v>
                </c:pt>
                <c:pt idx="46">
                  <c:v>19年</c:v>
                </c:pt>
                <c:pt idx="47">
                  <c:v>20年</c:v>
                </c:pt>
                <c:pt idx="48">
                  <c:v>21年</c:v>
                </c:pt>
                <c:pt idx="49">
                  <c:v>22年</c:v>
                </c:pt>
                <c:pt idx="50">
                  <c:v>23年</c:v>
                </c:pt>
                <c:pt idx="51">
                  <c:v>24年</c:v>
                </c:pt>
                <c:pt idx="52">
                  <c:v>25年</c:v>
                </c:pt>
                <c:pt idx="53">
                  <c:v>26年</c:v>
                </c:pt>
              </c:strCache>
            </c:strRef>
          </c:cat>
          <c:val>
            <c:numRef>
              <c:f>図表14!$B$3:$BC$3</c:f>
              <c:numCache>
                <c:formatCode>#,##0"人"</c:formatCode>
                <c:ptCount val="54"/>
                <c:pt idx="0">
                  <c:v>461916</c:v>
                </c:pt>
                <c:pt idx="1">
                  <c:v>551342</c:v>
                </c:pt>
                <c:pt idx="2">
                  <c:v>609851</c:v>
                </c:pt>
                <c:pt idx="3">
                  <c:v>647806</c:v>
                </c:pt>
                <c:pt idx="4">
                  <c:v>658168</c:v>
                </c:pt>
                <c:pt idx="5">
                  <c:v>670634</c:v>
                </c:pt>
                <c:pt idx="6">
                  <c:v>670456</c:v>
                </c:pt>
                <c:pt idx="7">
                  <c:v>694514</c:v>
                </c:pt>
                <c:pt idx="8">
                  <c:v>711180</c:v>
                </c:pt>
                <c:pt idx="9">
                  <c:v>733626</c:v>
                </c:pt>
                <c:pt idx="10">
                  <c:v>720856</c:v>
                </c:pt>
                <c:pt idx="11">
                  <c:v>713090</c:v>
                </c:pt>
                <c:pt idx="12">
                  <c:v>721693</c:v>
                </c:pt>
                <c:pt idx="13">
                  <c:v>652809</c:v>
                </c:pt>
                <c:pt idx="14">
                  <c:v>594635</c:v>
                </c:pt>
                <c:pt idx="15">
                  <c:v>583611</c:v>
                </c:pt>
                <c:pt idx="16">
                  <c:v>560682</c:v>
                </c:pt>
                <c:pt idx="17">
                  <c:v>539822</c:v>
                </c:pt>
                <c:pt idx="18">
                  <c:v>533062</c:v>
                </c:pt>
                <c:pt idx="19">
                  <c:v>499878</c:v>
                </c:pt>
                <c:pt idx="20">
                  <c:v>471768</c:v>
                </c:pt>
                <c:pt idx="21">
                  <c:v>455278</c:v>
                </c:pt>
                <c:pt idx="22">
                  <c:v>433010</c:v>
                </c:pt>
                <c:pt idx="23">
                  <c:v>422292</c:v>
                </c:pt>
                <c:pt idx="24">
                  <c:v>420240</c:v>
                </c:pt>
                <c:pt idx="25">
                  <c:v>425384</c:v>
                </c:pt>
                <c:pt idx="26">
                  <c:v>457412</c:v>
                </c:pt>
                <c:pt idx="27">
                  <c:v>450449</c:v>
                </c:pt>
                <c:pt idx="28">
                  <c:v>439408</c:v>
                </c:pt>
                <c:pt idx="29">
                  <c:v>422957</c:v>
                </c:pt>
                <c:pt idx="30">
                  <c:v>403825</c:v>
                </c:pt>
                <c:pt idx="31">
                  <c:v>400097</c:v>
                </c:pt>
                <c:pt idx="32">
                  <c:v>403669</c:v>
                </c:pt>
                <c:pt idx="33">
                  <c:v>392793</c:v>
                </c:pt>
                <c:pt idx="34">
                  <c:v>380727</c:v>
                </c:pt>
                <c:pt idx="35">
                  <c:v>357754</c:v>
                </c:pt>
                <c:pt idx="36">
                  <c:v>342407</c:v>
                </c:pt>
                <c:pt idx="37">
                  <c:v>335386</c:v>
                </c:pt>
                <c:pt idx="38">
                  <c:v>330337</c:v>
                </c:pt>
                <c:pt idx="39">
                  <c:v>321889</c:v>
                </c:pt>
                <c:pt idx="40">
                  <c:v>316270</c:v>
                </c:pt>
                <c:pt idx="41">
                  <c:v>307084</c:v>
                </c:pt>
                <c:pt idx="42">
                  <c:v>314605</c:v>
                </c:pt>
                <c:pt idx="43">
                  <c:v>303895</c:v>
                </c:pt>
                <c:pt idx="44">
                  <c:v>294194</c:v>
                </c:pt>
                <c:pt idx="45">
                  <c:v>289494</c:v>
                </c:pt>
                <c:pt idx="46">
                  <c:v>292162</c:v>
                </c:pt>
                <c:pt idx="47">
                  <c:v>288152</c:v>
                </c:pt>
                <c:pt idx="48">
                  <c:v>308497</c:v>
                </c:pt>
                <c:pt idx="49">
                  <c:v>301801</c:v>
                </c:pt>
                <c:pt idx="50">
                  <c:v>300703</c:v>
                </c:pt>
                <c:pt idx="51">
                  <c:v>294607</c:v>
                </c:pt>
                <c:pt idx="52">
                  <c:v>290422</c:v>
                </c:pt>
                <c:pt idx="53">
                  <c:v>309916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図表14!$A$4</c:f>
              <c:strCache>
                <c:ptCount val="1"/>
                <c:pt idx="0">
                  <c:v>東京23区への他道府県から転入</c:v>
                </c:pt>
              </c:strCache>
            </c:strRef>
          </c:tx>
          <c:spPr>
            <a:ln w="47625">
              <a:prstDash val="sysDot"/>
            </a:ln>
          </c:spPr>
          <c:marker>
            <c:symbol val="none"/>
          </c:marker>
          <c:cat>
            <c:strRef>
              <c:f>図表14!$B$2:$BC$2</c:f>
              <c:strCache>
                <c:ptCount val="54"/>
                <c:pt idx="0">
                  <c:v>36年</c:v>
                </c:pt>
                <c:pt idx="1">
                  <c:v>37年</c:v>
                </c:pt>
                <c:pt idx="2">
                  <c:v>38年</c:v>
                </c:pt>
                <c:pt idx="3">
                  <c:v>39年</c:v>
                </c:pt>
                <c:pt idx="4">
                  <c:v>40年</c:v>
                </c:pt>
                <c:pt idx="5">
                  <c:v>41年</c:v>
                </c:pt>
                <c:pt idx="6">
                  <c:v>42年</c:v>
                </c:pt>
                <c:pt idx="7">
                  <c:v>43年</c:v>
                </c:pt>
                <c:pt idx="8">
                  <c:v>44年</c:v>
                </c:pt>
                <c:pt idx="9">
                  <c:v>45年</c:v>
                </c:pt>
                <c:pt idx="10">
                  <c:v>46年</c:v>
                </c:pt>
                <c:pt idx="11">
                  <c:v>47年</c:v>
                </c:pt>
                <c:pt idx="12">
                  <c:v>48年</c:v>
                </c:pt>
                <c:pt idx="13">
                  <c:v>49年</c:v>
                </c:pt>
                <c:pt idx="14">
                  <c:v>50年</c:v>
                </c:pt>
                <c:pt idx="15">
                  <c:v>51年</c:v>
                </c:pt>
                <c:pt idx="16">
                  <c:v>52年</c:v>
                </c:pt>
                <c:pt idx="17">
                  <c:v>53年</c:v>
                </c:pt>
                <c:pt idx="18">
                  <c:v>54年</c:v>
                </c:pt>
                <c:pt idx="19">
                  <c:v>55年</c:v>
                </c:pt>
                <c:pt idx="20">
                  <c:v>56年</c:v>
                </c:pt>
                <c:pt idx="21">
                  <c:v>57年</c:v>
                </c:pt>
                <c:pt idx="22">
                  <c:v>58年</c:v>
                </c:pt>
                <c:pt idx="23">
                  <c:v>59年</c:v>
                </c:pt>
                <c:pt idx="24">
                  <c:v>60年</c:v>
                </c:pt>
                <c:pt idx="25">
                  <c:v>61年</c:v>
                </c:pt>
                <c:pt idx="26">
                  <c:v>62年</c:v>
                </c:pt>
                <c:pt idx="27">
                  <c:v>63年</c:v>
                </c:pt>
                <c:pt idx="28">
                  <c:v>平成元年</c:v>
                </c:pt>
                <c:pt idx="29">
                  <c:v>2年</c:v>
                </c:pt>
                <c:pt idx="30">
                  <c:v>3年</c:v>
                </c:pt>
                <c:pt idx="31">
                  <c:v>4年</c:v>
                </c:pt>
                <c:pt idx="32">
                  <c:v>5年</c:v>
                </c:pt>
                <c:pt idx="33">
                  <c:v>6年</c:v>
                </c:pt>
                <c:pt idx="34">
                  <c:v>7年</c:v>
                </c:pt>
                <c:pt idx="35">
                  <c:v>8年</c:v>
                </c:pt>
                <c:pt idx="36">
                  <c:v>9年</c:v>
                </c:pt>
                <c:pt idx="37">
                  <c:v>10年</c:v>
                </c:pt>
                <c:pt idx="38">
                  <c:v>11年</c:v>
                </c:pt>
                <c:pt idx="39">
                  <c:v>12年</c:v>
                </c:pt>
                <c:pt idx="40">
                  <c:v>13年</c:v>
                </c:pt>
                <c:pt idx="41">
                  <c:v>14年</c:v>
                </c:pt>
                <c:pt idx="42">
                  <c:v>15年</c:v>
                </c:pt>
                <c:pt idx="43">
                  <c:v>16年</c:v>
                </c:pt>
                <c:pt idx="44">
                  <c:v>17年</c:v>
                </c:pt>
                <c:pt idx="45">
                  <c:v>18年</c:v>
                </c:pt>
                <c:pt idx="46">
                  <c:v>19年</c:v>
                </c:pt>
                <c:pt idx="47">
                  <c:v>20年</c:v>
                </c:pt>
                <c:pt idx="48">
                  <c:v>21年</c:v>
                </c:pt>
                <c:pt idx="49">
                  <c:v>22年</c:v>
                </c:pt>
                <c:pt idx="50">
                  <c:v>23年</c:v>
                </c:pt>
                <c:pt idx="51">
                  <c:v>24年</c:v>
                </c:pt>
                <c:pt idx="52">
                  <c:v>25年</c:v>
                </c:pt>
                <c:pt idx="53">
                  <c:v>26年</c:v>
                </c:pt>
              </c:strCache>
            </c:strRef>
          </c:cat>
          <c:val>
            <c:numRef>
              <c:f>図表14!$B$4:$BC$4</c:f>
              <c:numCache>
                <c:formatCode>#,##0"人"</c:formatCode>
                <c:ptCount val="54"/>
                <c:pt idx="0">
                  <c:v>601473</c:v>
                </c:pt>
                <c:pt idx="1">
                  <c:v>624372</c:v>
                </c:pt>
                <c:pt idx="2">
                  <c:v>638550</c:v>
                </c:pt>
                <c:pt idx="3">
                  <c:v>617130</c:v>
                </c:pt>
                <c:pt idx="4">
                  <c:v>629331</c:v>
                </c:pt>
                <c:pt idx="5">
                  <c:v>623731</c:v>
                </c:pt>
                <c:pt idx="6">
                  <c:v>597337</c:v>
                </c:pt>
                <c:pt idx="7">
                  <c:v>599391</c:v>
                </c:pt>
                <c:pt idx="8">
                  <c:v>603392</c:v>
                </c:pt>
                <c:pt idx="9">
                  <c:v>584870</c:v>
                </c:pt>
                <c:pt idx="10">
                  <c:v>582268</c:v>
                </c:pt>
                <c:pt idx="11">
                  <c:v>566948</c:v>
                </c:pt>
                <c:pt idx="12">
                  <c:v>545052</c:v>
                </c:pt>
                <c:pt idx="13">
                  <c:v>488138</c:v>
                </c:pt>
                <c:pt idx="14">
                  <c:v>468738</c:v>
                </c:pt>
                <c:pt idx="15">
                  <c:v>454129</c:v>
                </c:pt>
                <c:pt idx="16">
                  <c:v>449904</c:v>
                </c:pt>
                <c:pt idx="17">
                  <c:v>435966</c:v>
                </c:pt>
                <c:pt idx="18">
                  <c:v>432395</c:v>
                </c:pt>
                <c:pt idx="19">
                  <c:v>415325</c:v>
                </c:pt>
                <c:pt idx="20">
                  <c:v>410052</c:v>
                </c:pt>
                <c:pt idx="21">
                  <c:v>411733</c:v>
                </c:pt>
                <c:pt idx="22">
                  <c:v>415418</c:v>
                </c:pt>
                <c:pt idx="23">
                  <c:v>405002</c:v>
                </c:pt>
                <c:pt idx="24">
                  <c:v>402884</c:v>
                </c:pt>
                <c:pt idx="25">
                  <c:v>400566</c:v>
                </c:pt>
                <c:pt idx="26">
                  <c:v>383876</c:v>
                </c:pt>
                <c:pt idx="27">
                  <c:v>367972</c:v>
                </c:pt>
                <c:pt idx="28">
                  <c:v>360815</c:v>
                </c:pt>
                <c:pt idx="29">
                  <c:v>359152</c:v>
                </c:pt>
                <c:pt idx="30">
                  <c:v>354514</c:v>
                </c:pt>
                <c:pt idx="31">
                  <c:v>341219</c:v>
                </c:pt>
                <c:pt idx="32">
                  <c:v>335569</c:v>
                </c:pt>
                <c:pt idx="33">
                  <c:v>336277</c:v>
                </c:pt>
                <c:pt idx="34">
                  <c:v>347564</c:v>
                </c:pt>
                <c:pt idx="35">
                  <c:v>351012</c:v>
                </c:pt>
                <c:pt idx="36">
                  <c:v>350873</c:v>
                </c:pt>
                <c:pt idx="37">
                  <c:v>356130</c:v>
                </c:pt>
                <c:pt idx="38">
                  <c:v>352827</c:v>
                </c:pt>
                <c:pt idx="39">
                  <c:v>362123</c:v>
                </c:pt>
                <c:pt idx="40">
                  <c:v>366656</c:v>
                </c:pt>
                <c:pt idx="41">
                  <c:v>360267</c:v>
                </c:pt>
                <c:pt idx="42">
                  <c:v>358924</c:v>
                </c:pt>
                <c:pt idx="43">
                  <c:v>353608</c:v>
                </c:pt>
                <c:pt idx="44">
                  <c:v>364152</c:v>
                </c:pt>
                <c:pt idx="45">
                  <c:v>366280</c:v>
                </c:pt>
                <c:pt idx="46">
                  <c:v>369429</c:v>
                </c:pt>
                <c:pt idx="47">
                  <c:v>355994</c:v>
                </c:pt>
                <c:pt idx="48">
                  <c:v>345888</c:v>
                </c:pt>
                <c:pt idx="49">
                  <c:v>334899</c:v>
                </c:pt>
                <c:pt idx="50">
                  <c:v>336138</c:v>
                </c:pt>
                <c:pt idx="51">
                  <c:v>344262</c:v>
                </c:pt>
                <c:pt idx="52">
                  <c:v>351703</c:v>
                </c:pt>
                <c:pt idx="53">
                  <c:v>375570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図表14!$A$5</c:f>
              <c:strCache>
                <c:ptCount val="1"/>
                <c:pt idx="0">
                  <c:v>東京23区の社会増減</c:v>
                </c:pt>
              </c:strCache>
            </c:strRef>
          </c:tx>
          <c:spPr>
            <a:ln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ymbol val="none"/>
          </c:marker>
          <c:cat>
            <c:strRef>
              <c:f>図表14!$B$2:$BC$2</c:f>
              <c:strCache>
                <c:ptCount val="54"/>
                <c:pt idx="0">
                  <c:v>36年</c:v>
                </c:pt>
                <c:pt idx="1">
                  <c:v>37年</c:v>
                </c:pt>
                <c:pt idx="2">
                  <c:v>38年</c:v>
                </c:pt>
                <c:pt idx="3">
                  <c:v>39年</c:v>
                </c:pt>
                <c:pt idx="4">
                  <c:v>40年</c:v>
                </c:pt>
                <c:pt idx="5">
                  <c:v>41年</c:v>
                </c:pt>
                <c:pt idx="6">
                  <c:v>42年</c:v>
                </c:pt>
                <c:pt idx="7">
                  <c:v>43年</c:v>
                </c:pt>
                <c:pt idx="8">
                  <c:v>44年</c:v>
                </c:pt>
                <c:pt idx="9">
                  <c:v>45年</c:v>
                </c:pt>
                <c:pt idx="10">
                  <c:v>46年</c:v>
                </c:pt>
                <c:pt idx="11">
                  <c:v>47年</c:v>
                </c:pt>
                <c:pt idx="12">
                  <c:v>48年</c:v>
                </c:pt>
                <c:pt idx="13">
                  <c:v>49年</c:v>
                </c:pt>
                <c:pt idx="14">
                  <c:v>50年</c:v>
                </c:pt>
                <c:pt idx="15">
                  <c:v>51年</c:v>
                </c:pt>
                <c:pt idx="16">
                  <c:v>52年</c:v>
                </c:pt>
                <c:pt idx="17">
                  <c:v>53年</c:v>
                </c:pt>
                <c:pt idx="18">
                  <c:v>54年</c:v>
                </c:pt>
                <c:pt idx="19">
                  <c:v>55年</c:v>
                </c:pt>
                <c:pt idx="20">
                  <c:v>56年</c:v>
                </c:pt>
                <c:pt idx="21">
                  <c:v>57年</c:v>
                </c:pt>
                <c:pt idx="22">
                  <c:v>58年</c:v>
                </c:pt>
                <c:pt idx="23">
                  <c:v>59年</c:v>
                </c:pt>
                <c:pt idx="24">
                  <c:v>60年</c:v>
                </c:pt>
                <c:pt idx="25">
                  <c:v>61年</c:v>
                </c:pt>
                <c:pt idx="26">
                  <c:v>62年</c:v>
                </c:pt>
                <c:pt idx="27">
                  <c:v>63年</c:v>
                </c:pt>
                <c:pt idx="28">
                  <c:v>平成元年</c:v>
                </c:pt>
                <c:pt idx="29">
                  <c:v>2年</c:v>
                </c:pt>
                <c:pt idx="30">
                  <c:v>3年</c:v>
                </c:pt>
                <c:pt idx="31">
                  <c:v>4年</c:v>
                </c:pt>
                <c:pt idx="32">
                  <c:v>5年</c:v>
                </c:pt>
                <c:pt idx="33">
                  <c:v>6年</c:v>
                </c:pt>
                <c:pt idx="34">
                  <c:v>7年</c:v>
                </c:pt>
                <c:pt idx="35">
                  <c:v>8年</c:v>
                </c:pt>
                <c:pt idx="36">
                  <c:v>9年</c:v>
                </c:pt>
                <c:pt idx="37">
                  <c:v>10年</c:v>
                </c:pt>
                <c:pt idx="38">
                  <c:v>11年</c:v>
                </c:pt>
                <c:pt idx="39">
                  <c:v>12年</c:v>
                </c:pt>
                <c:pt idx="40">
                  <c:v>13年</c:v>
                </c:pt>
                <c:pt idx="41">
                  <c:v>14年</c:v>
                </c:pt>
                <c:pt idx="42">
                  <c:v>15年</c:v>
                </c:pt>
                <c:pt idx="43">
                  <c:v>16年</c:v>
                </c:pt>
                <c:pt idx="44">
                  <c:v>17年</c:v>
                </c:pt>
                <c:pt idx="45">
                  <c:v>18年</c:v>
                </c:pt>
                <c:pt idx="46">
                  <c:v>19年</c:v>
                </c:pt>
                <c:pt idx="47">
                  <c:v>20年</c:v>
                </c:pt>
                <c:pt idx="48">
                  <c:v>21年</c:v>
                </c:pt>
                <c:pt idx="49">
                  <c:v>22年</c:v>
                </c:pt>
                <c:pt idx="50">
                  <c:v>23年</c:v>
                </c:pt>
                <c:pt idx="51">
                  <c:v>24年</c:v>
                </c:pt>
                <c:pt idx="52">
                  <c:v>25年</c:v>
                </c:pt>
                <c:pt idx="53">
                  <c:v>26年</c:v>
                </c:pt>
              </c:strCache>
            </c:strRef>
          </c:cat>
          <c:val>
            <c:numRef>
              <c:f>図表14!$B$5:$BC$5</c:f>
              <c:numCache>
                <c:formatCode>#,##0"人"</c:formatCode>
                <c:ptCount val="54"/>
                <c:pt idx="0">
                  <c:v>139557</c:v>
                </c:pt>
                <c:pt idx="1">
                  <c:v>73030</c:v>
                </c:pt>
                <c:pt idx="2">
                  <c:v>28699</c:v>
                </c:pt>
                <c:pt idx="3">
                  <c:v>-30676</c:v>
                </c:pt>
                <c:pt idx="4">
                  <c:v>-28837</c:v>
                </c:pt>
                <c:pt idx="5">
                  <c:v>-46903</c:v>
                </c:pt>
                <c:pt idx="6">
                  <c:v>-73119</c:v>
                </c:pt>
                <c:pt idx="7">
                  <c:v>-95123</c:v>
                </c:pt>
                <c:pt idx="8">
                  <c:v>-107788</c:v>
                </c:pt>
                <c:pt idx="9">
                  <c:v>-148756</c:v>
                </c:pt>
                <c:pt idx="10">
                  <c:v>-138588</c:v>
                </c:pt>
                <c:pt idx="11">
                  <c:v>-146142</c:v>
                </c:pt>
                <c:pt idx="12">
                  <c:v>-176641</c:v>
                </c:pt>
                <c:pt idx="13">
                  <c:v>-164671</c:v>
                </c:pt>
                <c:pt idx="14">
                  <c:v>-125897</c:v>
                </c:pt>
                <c:pt idx="15">
                  <c:v>-129482</c:v>
                </c:pt>
                <c:pt idx="16">
                  <c:v>-110778</c:v>
                </c:pt>
                <c:pt idx="17">
                  <c:v>-103856</c:v>
                </c:pt>
                <c:pt idx="18">
                  <c:v>-100667</c:v>
                </c:pt>
                <c:pt idx="19">
                  <c:v>-84553</c:v>
                </c:pt>
                <c:pt idx="20">
                  <c:v>-61716</c:v>
                </c:pt>
                <c:pt idx="21">
                  <c:v>-43545</c:v>
                </c:pt>
                <c:pt idx="22">
                  <c:v>-17592</c:v>
                </c:pt>
                <c:pt idx="23">
                  <c:v>-17290</c:v>
                </c:pt>
                <c:pt idx="24">
                  <c:v>-17356</c:v>
                </c:pt>
                <c:pt idx="25">
                  <c:v>-24818</c:v>
                </c:pt>
                <c:pt idx="26">
                  <c:v>-73536</c:v>
                </c:pt>
                <c:pt idx="27">
                  <c:v>-82477</c:v>
                </c:pt>
                <c:pt idx="28">
                  <c:v>-78593</c:v>
                </c:pt>
                <c:pt idx="29">
                  <c:v>-63805</c:v>
                </c:pt>
                <c:pt idx="30">
                  <c:v>-49311</c:v>
                </c:pt>
                <c:pt idx="31">
                  <c:v>-58878</c:v>
                </c:pt>
                <c:pt idx="32">
                  <c:v>-68100</c:v>
                </c:pt>
                <c:pt idx="33">
                  <c:v>-56516</c:v>
                </c:pt>
                <c:pt idx="34">
                  <c:v>-33163</c:v>
                </c:pt>
                <c:pt idx="35">
                  <c:v>-6742</c:v>
                </c:pt>
                <c:pt idx="36">
                  <c:v>8466</c:v>
                </c:pt>
                <c:pt idx="37">
                  <c:v>20744</c:v>
                </c:pt>
                <c:pt idx="38">
                  <c:v>22490</c:v>
                </c:pt>
                <c:pt idx="39">
                  <c:v>40234</c:v>
                </c:pt>
                <c:pt idx="40">
                  <c:v>50386</c:v>
                </c:pt>
                <c:pt idx="41">
                  <c:v>53183</c:v>
                </c:pt>
                <c:pt idx="42">
                  <c:v>44319</c:v>
                </c:pt>
                <c:pt idx="43">
                  <c:v>49713</c:v>
                </c:pt>
                <c:pt idx="44">
                  <c:v>69958</c:v>
                </c:pt>
                <c:pt idx="45">
                  <c:v>76786</c:v>
                </c:pt>
                <c:pt idx="46">
                  <c:v>77267</c:v>
                </c:pt>
                <c:pt idx="47">
                  <c:v>67842</c:v>
                </c:pt>
                <c:pt idx="48">
                  <c:v>37391</c:v>
                </c:pt>
                <c:pt idx="49">
                  <c:v>33098</c:v>
                </c:pt>
                <c:pt idx="50">
                  <c:v>35435</c:v>
                </c:pt>
                <c:pt idx="51">
                  <c:v>49655</c:v>
                </c:pt>
                <c:pt idx="52">
                  <c:v>61281</c:v>
                </c:pt>
                <c:pt idx="53">
                  <c:v>65654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84640"/>
        <c:axId val="112398720"/>
      </c:lineChart>
      <c:catAx>
        <c:axId val="11238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398720"/>
        <c:crosses val="autoZero"/>
        <c:auto val="1"/>
        <c:lblAlgn val="ctr"/>
        <c:lblOffset val="100"/>
        <c:noMultiLvlLbl val="0"/>
      </c:catAx>
      <c:valAx>
        <c:axId val="112398720"/>
        <c:scaling>
          <c:orientation val="minMax"/>
        </c:scaling>
        <c:delete val="0"/>
        <c:axPos val="l"/>
        <c:majorGridlines/>
        <c:numFmt formatCode="#,##0&quot;人&quot;" sourceLinked="1"/>
        <c:majorTickMark val="out"/>
        <c:minorTickMark val="none"/>
        <c:tickLblPos val="nextTo"/>
        <c:crossAx val="112384640"/>
        <c:crosses val="autoZero"/>
        <c:crossBetween val="between"/>
      </c:valAx>
      <c:catAx>
        <c:axId val="112400256"/>
        <c:scaling>
          <c:orientation val="minMax"/>
        </c:scaling>
        <c:delete val="1"/>
        <c:axPos val="b"/>
        <c:majorTickMark val="out"/>
        <c:minorTickMark val="none"/>
        <c:tickLblPos val="nextTo"/>
        <c:crossAx val="112401792"/>
        <c:crosses val="autoZero"/>
        <c:auto val="1"/>
        <c:lblAlgn val="ctr"/>
        <c:lblOffset val="100"/>
        <c:noMultiLvlLbl val="0"/>
      </c:catAx>
      <c:valAx>
        <c:axId val="112401792"/>
        <c:scaling>
          <c:orientation val="minMax"/>
          <c:max val="30000"/>
          <c:min val="-15000"/>
        </c:scaling>
        <c:delete val="0"/>
        <c:axPos val="r"/>
        <c:numFmt formatCode="#,##0&quot;人&quot;" sourceLinked="1"/>
        <c:majorTickMark val="out"/>
        <c:minorTickMark val="none"/>
        <c:tickLblPos val="nextTo"/>
        <c:crossAx val="11240025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3410452298113895"/>
          <c:y val="5.9291277685416928E-2"/>
          <c:w val="0.29453223463346156"/>
          <c:h val="0.1906737063899495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2297533914247E-2"/>
          <c:y val="9.881422924901186E-3"/>
          <c:w val="0.73684463008713708"/>
          <c:h val="0.86363636363636365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図表15!$I$3</c:f>
              <c:strCache>
                <c:ptCount val="1"/>
                <c:pt idx="0">
                  <c:v>男(H7.1)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val>
            <c:numRef>
              <c:f>図表15!$I$4:$I$24</c:f>
              <c:numCache>
                <c:formatCode>#,##0_);[Red]\(#,##0\)</c:formatCode>
                <c:ptCount val="21"/>
                <c:pt idx="0">
                  <c:v>14037</c:v>
                </c:pt>
                <c:pt idx="1">
                  <c:v>14459</c:v>
                </c:pt>
                <c:pt idx="2">
                  <c:v>16377</c:v>
                </c:pt>
                <c:pt idx="3">
                  <c:v>21742</c:v>
                </c:pt>
                <c:pt idx="4">
                  <c:v>42335</c:v>
                </c:pt>
                <c:pt idx="5">
                  <c:v>41568</c:v>
                </c:pt>
                <c:pt idx="6">
                  <c:v>33569</c:v>
                </c:pt>
                <c:pt idx="7">
                  <c:v>26308</c:v>
                </c:pt>
                <c:pt idx="8">
                  <c:v>24847</c:v>
                </c:pt>
                <c:pt idx="9">
                  <c:v>28873</c:v>
                </c:pt>
                <c:pt idx="10">
                  <c:v>24727</c:v>
                </c:pt>
                <c:pt idx="11">
                  <c:v>21490</c:v>
                </c:pt>
                <c:pt idx="12">
                  <c:v>19225</c:v>
                </c:pt>
                <c:pt idx="13">
                  <c:v>15793</c:v>
                </c:pt>
                <c:pt idx="14">
                  <c:v>10566</c:v>
                </c:pt>
                <c:pt idx="15">
                  <c:v>7207</c:v>
                </c:pt>
                <c:pt idx="16">
                  <c:v>5042</c:v>
                </c:pt>
                <c:pt idx="17">
                  <c:v>2335</c:v>
                </c:pt>
                <c:pt idx="18">
                  <c:v>802</c:v>
                </c:pt>
                <c:pt idx="19">
                  <c:v>127</c:v>
                </c:pt>
                <c:pt idx="20">
                  <c:v>14</c:v>
                </c:pt>
              </c:numCache>
            </c:numRef>
          </c:val>
        </c:ser>
        <c:ser>
          <c:idx val="1"/>
          <c:order val="1"/>
          <c:tx>
            <c:strRef>
              <c:f>図表15!$G$3</c:f>
              <c:strCache>
                <c:ptCount val="1"/>
                <c:pt idx="0">
                  <c:v>男(H27.1)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rgbClr val="000000"/>
              </a:solidFill>
            </a:ln>
          </c:spPr>
          <c:invertIfNegative val="0"/>
          <c:val>
            <c:numRef>
              <c:f>図表15!$G$4:$G$24</c:f>
              <c:numCache>
                <c:formatCode>#,##0_);[Red]\(#,##0\)</c:formatCode>
                <c:ptCount val="21"/>
                <c:pt idx="0">
                  <c:v>18691</c:v>
                </c:pt>
                <c:pt idx="1">
                  <c:v>17152</c:v>
                </c:pt>
                <c:pt idx="2">
                  <c:v>16384</c:v>
                </c:pt>
                <c:pt idx="3">
                  <c:v>16447</c:v>
                </c:pt>
                <c:pt idx="4">
                  <c:v>22203</c:v>
                </c:pt>
                <c:pt idx="5">
                  <c:v>28355</c:v>
                </c:pt>
                <c:pt idx="6">
                  <c:v>34014</c:v>
                </c:pt>
                <c:pt idx="7">
                  <c:v>36496</c:v>
                </c:pt>
                <c:pt idx="8">
                  <c:v>37650</c:v>
                </c:pt>
                <c:pt idx="9">
                  <c:v>35345</c:v>
                </c:pt>
                <c:pt idx="10">
                  <c:v>29574</c:v>
                </c:pt>
                <c:pt idx="11">
                  <c:v>23030</c:v>
                </c:pt>
                <c:pt idx="12">
                  <c:v>20984</c:v>
                </c:pt>
                <c:pt idx="13">
                  <c:v>22614</c:v>
                </c:pt>
                <c:pt idx="14">
                  <c:v>17496</c:v>
                </c:pt>
                <c:pt idx="15">
                  <c:v>13514</c:v>
                </c:pt>
                <c:pt idx="16">
                  <c:v>10049</c:v>
                </c:pt>
                <c:pt idx="17">
                  <c:v>5845</c:v>
                </c:pt>
                <c:pt idx="18">
                  <c:v>2016</c:v>
                </c:pt>
                <c:pt idx="19">
                  <c:v>415</c:v>
                </c:pt>
                <c:pt idx="20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1"/>
        <c:axId val="112145536"/>
        <c:axId val="112147072"/>
      </c:barChart>
      <c:catAx>
        <c:axId val="112145536"/>
        <c:scaling>
          <c:orientation val="minMax"/>
        </c:scaling>
        <c:delete val="0"/>
        <c:axPos val="r"/>
        <c:majorTickMark val="in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12147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147072"/>
        <c:scaling>
          <c:orientation val="maxMin"/>
          <c:max val="450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万人</a:t>
                </a:r>
              </a:p>
            </c:rich>
          </c:tx>
          <c:layout>
            <c:manualLayout>
              <c:xMode val="edge"/>
              <c:yMode val="edge"/>
              <c:x val="1.7543859649122806E-2"/>
              <c:y val="0.92094877750670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2145536"/>
        <c:crosses val="autoZero"/>
        <c:crossBetween val="between"/>
        <c:majorUnit val="10000"/>
        <c:dispUnits>
          <c:builtInUnit val="ten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j-ea"/>
          <a:ea typeface="+mj-ea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686078480598535"/>
          <c:y val="4.0402677312690372E-2"/>
          <c:w val="0.56786780409751025"/>
          <c:h val="0.86051080550098236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図表15!$E$3</c:f>
              <c:strCache>
                <c:ptCount val="1"/>
                <c:pt idx="0">
                  <c:v>女(H7.1)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図表15!$B$4:$B$24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100歳以上</c:v>
                </c:pt>
              </c:strCache>
            </c:strRef>
          </c:cat>
          <c:val>
            <c:numRef>
              <c:f>図表15!$E$4:$E$24</c:f>
              <c:numCache>
                <c:formatCode>#,##0_);[Red]\(#,##0\)</c:formatCode>
                <c:ptCount val="21"/>
                <c:pt idx="0">
                  <c:v>13138</c:v>
                </c:pt>
                <c:pt idx="1">
                  <c:v>13923</c:v>
                </c:pt>
                <c:pt idx="2">
                  <c:v>15761</c:v>
                </c:pt>
                <c:pt idx="3">
                  <c:v>21128</c:v>
                </c:pt>
                <c:pt idx="4">
                  <c:v>40049</c:v>
                </c:pt>
                <c:pt idx="5">
                  <c:v>39183</c:v>
                </c:pt>
                <c:pt idx="6">
                  <c:v>31739</c:v>
                </c:pt>
                <c:pt idx="7">
                  <c:v>25441</c:v>
                </c:pt>
                <c:pt idx="8">
                  <c:v>25315</c:v>
                </c:pt>
                <c:pt idx="9">
                  <c:v>29984</c:v>
                </c:pt>
                <c:pt idx="10">
                  <c:v>27179</c:v>
                </c:pt>
                <c:pt idx="11">
                  <c:v>24196</c:v>
                </c:pt>
                <c:pt idx="12">
                  <c:v>22564</c:v>
                </c:pt>
                <c:pt idx="13">
                  <c:v>19768</c:v>
                </c:pt>
                <c:pt idx="14">
                  <c:v>15407</c:v>
                </c:pt>
                <c:pt idx="15">
                  <c:v>10717</c:v>
                </c:pt>
                <c:pt idx="16">
                  <c:v>8287</c:v>
                </c:pt>
                <c:pt idx="17">
                  <c:v>4607</c:v>
                </c:pt>
                <c:pt idx="18">
                  <c:v>1770</c:v>
                </c:pt>
                <c:pt idx="19">
                  <c:v>364</c:v>
                </c:pt>
                <c:pt idx="20">
                  <c:v>44</c:v>
                </c:pt>
              </c:numCache>
            </c:numRef>
          </c:val>
        </c:ser>
        <c:ser>
          <c:idx val="1"/>
          <c:order val="1"/>
          <c:tx>
            <c:strRef>
              <c:f>図表15!$C$3</c:f>
              <c:strCache>
                <c:ptCount val="1"/>
                <c:pt idx="0">
                  <c:v>女(H27.1)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図表15!$B$4:$B$24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100歳以上</c:v>
                </c:pt>
              </c:strCache>
            </c:strRef>
          </c:cat>
          <c:val>
            <c:numRef>
              <c:f>図表15!$C$4:$C$24</c:f>
              <c:numCache>
                <c:formatCode>#,##0_);[Red]\(#,##0\)</c:formatCode>
                <c:ptCount val="21"/>
                <c:pt idx="0">
                  <c:v>17787</c:v>
                </c:pt>
                <c:pt idx="1">
                  <c:v>15790</c:v>
                </c:pt>
                <c:pt idx="2">
                  <c:v>15178</c:v>
                </c:pt>
                <c:pt idx="3">
                  <c:v>16193</c:v>
                </c:pt>
                <c:pt idx="4">
                  <c:v>22373</c:v>
                </c:pt>
                <c:pt idx="5">
                  <c:v>30627</c:v>
                </c:pt>
                <c:pt idx="6">
                  <c:v>36415</c:v>
                </c:pt>
                <c:pt idx="7">
                  <c:v>40255</c:v>
                </c:pt>
                <c:pt idx="8">
                  <c:v>41749</c:v>
                </c:pt>
                <c:pt idx="9">
                  <c:v>36640</c:v>
                </c:pt>
                <c:pt idx="10">
                  <c:v>29786</c:v>
                </c:pt>
                <c:pt idx="11">
                  <c:v>23719</c:v>
                </c:pt>
                <c:pt idx="12">
                  <c:v>22181</c:v>
                </c:pt>
                <c:pt idx="13">
                  <c:v>25287</c:v>
                </c:pt>
                <c:pt idx="14">
                  <c:v>22073</c:v>
                </c:pt>
                <c:pt idx="15">
                  <c:v>18851</c:v>
                </c:pt>
                <c:pt idx="16">
                  <c:v>16386</c:v>
                </c:pt>
                <c:pt idx="17">
                  <c:v>11450</c:v>
                </c:pt>
                <c:pt idx="18">
                  <c:v>5539</c:v>
                </c:pt>
                <c:pt idx="19">
                  <c:v>1664</c:v>
                </c:pt>
                <c:pt idx="20">
                  <c:v>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112193536"/>
        <c:axId val="112195072"/>
      </c:barChart>
      <c:catAx>
        <c:axId val="112193536"/>
        <c:scaling>
          <c:orientation val="minMax"/>
        </c:scaling>
        <c:delete val="0"/>
        <c:axPos val="l"/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2195072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112195072"/>
        <c:scaling>
          <c:orientation val="minMax"/>
          <c:max val="450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万人</a:t>
                </a:r>
              </a:p>
            </c:rich>
          </c:tx>
          <c:layout>
            <c:manualLayout>
              <c:xMode val="edge"/>
              <c:yMode val="edge"/>
              <c:x val="0.86519057400433641"/>
              <c:y val="0.958077513038142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2193536"/>
        <c:crosses val="autoZero"/>
        <c:crossBetween val="between"/>
        <c:majorUnit val="10000"/>
        <c:dispUnits>
          <c:builtInUnit val="ten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+mj-ea"/>
          <a:ea typeface="+mj-ea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834582832457786E-2"/>
          <c:y val="2.9149496122658308E-2"/>
          <c:w val="0.69192824147173959"/>
          <c:h val="0.87104892653558819"/>
        </c:manualLayout>
      </c:layout>
      <c:lineChart>
        <c:grouping val="standard"/>
        <c:varyColors val="0"/>
        <c:ser>
          <c:idx val="1"/>
          <c:order val="0"/>
          <c:tx>
            <c:strRef>
              <c:f>'図表16,18'!$C$7</c:f>
              <c:strCache>
                <c:ptCount val="1"/>
                <c:pt idx="0">
                  <c:v>総世帯数</c:v>
                </c:pt>
              </c:strCache>
            </c:strRef>
          </c:tx>
          <c:marker>
            <c:symbol val="square"/>
            <c:size val="10"/>
          </c:marker>
          <c:dLbls>
            <c:dLbl>
              <c:idx val="0"/>
              <c:layout>
                <c:manualLayout>
                  <c:x val="-4.7269857498361434E-2"/>
                  <c:y val="-4.5120322551939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5.8439386773580126E-2"/>
                  <c:y val="4.2845422879619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'図表16,18'!$D$6:$I$6</c:f>
              <c:strCache>
                <c:ptCount val="6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</c:strCache>
            </c:strRef>
          </c:cat>
          <c:val>
            <c:numRef>
              <c:f>'図表16,18'!$D$7:$I$7</c:f>
              <c:numCache>
                <c:formatCode>#,##0_);[Red]\(#,##0\)</c:formatCode>
                <c:ptCount val="6"/>
                <c:pt idx="0">
                  <c:v>343661</c:v>
                </c:pt>
                <c:pt idx="1">
                  <c:v>347869</c:v>
                </c:pt>
                <c:pt idx="2">
                  <c:v>364436</c:v>
                </c:pt>
                <c:pt idx="3">
                  <c:v>388879</c:v>
                </c:pt>
                <c:pt idx="4">
                  <c:v>409193</c:v>
                </c:pt>
                <c:pt idx="5">
                  <c:v>448666</c:v>
                </c:pt>
              </c:numCache>
            </c:numRef>
          </c:val>
          <c:smooth val="0"/>
        </c:ser>
        <c:ser>
          <c:idx val="21"/>
          <c:order val="1"/>
          <c:tx>
            <c:strRef>
              <c:f>'図表16,18'!$C$27</c:f>
              <c:strCache>
                <c:ptCount val="1"/>
                <c:pt idx="0">
                  <c:v>単身世帯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x"/>
            <c:size val="10"/>
            <c:spPr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5.1701406638832818E-2"/>
                  <c:y val="-2.3634454670063351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144,274[42.0%]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0.10260274067874803"/>
                  <c:y val="-2.9165651005015739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223,216[49.8%]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'図表16,18'!$D$6:$I$6</c:f>
              <c:strCache>
                <c:ptCount val="6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</c:strCache>
            </c:strRef>
          </c:cat>
          <c:val>
            <c:numRef>
              <c:f>'図表16,18'!$D$27:$I$27</c:f>
              <c:numCache>
                <c:formatCode>#,##0_);[Red]\(#,##0\)</c:formatCode>
                <c:ptCount val="6"/>
                <c:pt idx="0">
                  <c:v>144274</c:v>
                </c:pt>
                <c:pt idx="1">
                  <c:v>151949</c:v>
                </c:pt>
                <c:pt idx="2">
                  <c:v>166398</c:v>
                </c:pt>
                <c:pt idx="3">
                  <c:v>184549</c:v>
                </c:pt>
                <c:pt idx="4">
                  <c:v>197162</c:v>
                </c:pt>
                <c:pt idx="5">
                  <c:v>223216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'図表16,18'!$C$9</c:f>
              <c:strCache>
                <c:ptCount val="1"/>
                <c:pt idx="0">
                  <c:v>核家族世帯</c:v>
                </c:pt>
              </c:strCache>
            </c:strRef>
          </c:tx>
          <c:marker>
            <c:symbol val="circle"/>
            <c:size val="10"/>
          </c:marker>
          <c:dLbls>
            <c:dLbl>
              <c:idx val="0"/>
              <c:layout>
                <c:manualLayout>
                  <c:x val="-4.8747040545185229E-2"/>
                  <c:y val="-3.6525975399188816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168,232</a:t>
                    </a:r>
                    <a:r>
                      <a:rPr lang="en-US" altLang="en-US" baseline="0"/>
                      <a:t>[</a:t>
                    </a:r>
                    <a:r>
                      <a:rPr lang="en-US" altLang="en-US"/>
                      <a:t>49.0%]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9.9386929034920357E-2"/>
                  <c:y val="5.124984209056084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204,921[45.7%]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'図表16,18'!$D$6:$I$6</c:f>
              <c:strCache>
                <c:ptCount val="6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</c:strCache>
            </c:strRef>
          </c:cat>
          <c:val>
            <c:numRef>
              <c:f>'図表16,18'!$D$9:$I$9</c:f>
              <c:numCache>
                <c:formatCode>#,##0_);[Red]\(#,##0\)</c:formatCode>
                <c:ptCount val="6"/>
                <c:pt idx="0">
                  <c:v>168232</c:v>
                </c:pt>
                <c:pt idx="1">
                  <c:v>168582</c:v>
                </c:pt>
                <c:pt idx="2">
                  <c:v>172654</c:v>
                </c:pt>
                <c:pt idx="3">
                  <c:v>180081</c:v>
                </c:pt>
                <c:pt idx="4">
                  <c:v>189253</c:v>
                </c:pt>
                <c:pt idx="5">
                  <c:v>204921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'図表16,18'!$C$15</c:f>
              <c:strCache>
                <c:ptCount val="1"/>
                <c:pt idx="0">
                  <c:v>他の親族世帯総数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269857498361434E-2"/>
                  <c:y val="-2.578304145825093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29,311[8.5%]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8.5676092368729972E-3"/>
                  <c:y val="-1.5647148461924318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15,073[3.4%]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'図表16,18'!$D$6:$I$6</c:f>
              <c:strCache>
                <c:ptCount val="6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</c:strCache>
            </c:strRef>
          </c:cat>
          <c:val>
            <c:numRef>
              <c:f>'図表16,18'!$D$15:$I$15</c:f>
              <c:numCache>
                <c:formatCode>#,##0_);[Red]\(#,##0\)</c:formatCode>
                <c:ptCount val="6"/>
                <c:pt idx="0">
                  <c:v>29311</c:v>
                </c:pt>
                <c:pt idx="1">
                  <c:v>25375</c:v>
                </c:pt>
                <c:pt idx="2">
                  <c:v>23137</c:v>
                </c:pt>
                <c:pt idx="3">
                  <c:v>21047</c:v>
                </c:pt>
                <c:pt idx="4">
                  <c:v>19105</c:v>
                </c:pt>
                <c:pt idx="5">
                  <c:v>15073</c:v>
                </c:pt>
              </c:numCache>
            </c:numRef>
          </c:val>
          <c:smooth val="0"/>
        </c:ser>
        <c:ser>
          <c:idx val="20"/>
          <c:order val="4"/>
          <c:tx>
            <c:strRef>
              <c:f>'図表16,18'!$C$26</c:f>
              <c:strCache>
                <c:ptCount val="1"/>
                <c:pt idx="0">
                  <c:v>非親族世帯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circle"/>
            <c:size val="10"/>
            <c:spPr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6.0872852341596818E-2"/>
                  <c:y val="-2.7367920279647875E-2"/>
                </c:manualLayout>
              </c:layout>
              <c:tx>
                <c:rich>
                  <a:bodyPr/>
                  <a:lstStyle/>
                  <a:p>
                    <a:pPr>
                      <a:defRPr sz="1400"/>
                    </a:pPr>
                    <a:r>
                      <a:rPr lang="en-US" altLang="en-US" sz="1800"/>
                      <a:t>1,844[0.5%]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en-US"/>
                      <a:t>4,793[1.1%]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'図表16,18'!$D$6:$I$6</c:f>
              <c:strCache>
                <c:ptCount val="6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</c:strCache>
            </c:strRef>
          </c:cat>
          <c:val>
            <c:numRef>
              <c:f>'図表16,18'!$D$26:$I$26</c:f>
              <c:numCache>
                <c:formatCode>#,##0_);[Red]\(#,##0\)</c:formatCode>
                <c:ptCount val="6"/>
                <c:pt idx="0">
                  <c:v>1844</c:v>
                </c:pt>
                <c:pt idx="1">
                  <c:v>1963</c:v>
                </c:pt>
                <c:pt idx="2">
                  <c:v>2247</c:v>
                </c:pt>
                <c:pt idx="3">
                  <c:v>3202</c:v>
                </c:pt>
                <c:pt idx="4">
                  <c:v>3673</c:v>
                </c:pt>
                <c:pt idx="5">
                  <c:v>4793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86016"/>
        <c:axId val="112468736"/>
      </c:lineChart>
      <c:catAx>
        <c:axId val="11208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12468736"/>
        <c:crosses val="autoZero"/>
        <c:auto val="1"/>
        <c:lblAlgn val="ctr"/>
        <c:lblOffset val="100"/>
        <c:noMultiLvlLbl val="0"/>
      </c:catAx>
      <c:valAx>
        <c:axId val="112468736"/>
        <c:scaling>
          <c:orientation val="minMax"/>
          <c:max val="45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12086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476970703203278"/>
          <c:y val="0.38753572231902506"/>
          <c:w val="0.18377178672412492"/>
          <c:h val="0.22492838260257847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834582832457786E-2"/>
          <c:y val="2.9149496122658308E-2"/>
          <c:w val="0.69192824147173959"/>
          <c:h val="0.87104892653558819"/>
        </c:manualLayout>
      </c:layout>
      <c:lineChart>
        <c:grouping val="standard"/>
        <c:varyColors val="0"/>
        <c:ser>
          <c:idx val="5"/>
          <c:order val="0"/>
          <c:tx>
            <c:strRef>
              <c:f>'図表16,18'!$C$11</c:f>
              <c:strCache>
                <c:ptCount val="1"/>
                <c:pt idx="0">
                  <c:v>夫婦と子世帯</c:v>
                </c:pt>
              </c:strCache>
            </c:strRef>
          </c:tx>
          <c:marker>
            <c:symbol val="triangle"/>
            <c:size val="10"/>
          </c:marker>
          <c:dLbls>
            <c:dLbl>
              <c:idx val="0"/>
              <c:layout>
                <c:manualLayout>
                  <c:x val="-4.1361125311066255E-2"/>
                  <c:y val="-3.6525975399188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5.3695726784751062E-2"/>
                  <c:y val="-3.7683522835189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'図表16,18'!$D$6:$I$6</c:f>
              <c:strCache>
                <c:ptCount val="6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</c:strCache>
            </c:strRef>
          </c:cat>
          <c:val>
            <c:numRef>
              <c:f>'図表16,18'!$D$11:$I$11</c:f>
              <c:numCache>
                <c:formatCode>#,##0_);[Red]\(#,##0\)</c:formatCode>
                <c:ptCount val="6"/>
                <c:pt idx="0">
                  <c:v>105079</c:v>
                </c:pt>
                <c:pt idx="1">
                  <c:v>99787</c:v>
                </c:pt>
                <c:pt idx="2">
                  <c:v>94493</c:v>
                </c:pt>
                <c:pt idx="3">
                  <c:v>93745</c:v>
                </c:pt>
                <c:pt idx="4">
                  <c:v>95501</c:v>
                </c:pt>
                <c:pt idx="5">
                  <c:v>101924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'図表16,18'!$C$10</c:f>
              <c:strCache>
                <c:ptCount val="1"/>
                <c:pt idx="0">
                  <c:v>夫婦のみ世帯</c:v>
                </c:pt>
              </c:strCache>
            </c:strRef>
          </c:tx>
          <c:marker>
            <c:symbol val="diamond"/>
            <c:size val="10"/>
          </c:marker>
          <c:dLbls>
            <c:dLbl>
              <c:idx val="0"/>
              <c:layout>
                <c:manualLayout>
                  <c:x val="-4.5792674451537639E-2"/>
                  <c:y val="-2.793162824643850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800"/>
                      <a:t>44,348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6.2263558306764773E-4"/>
                  <c:y val="-1.549524271267704E-2"/>
                </c:manualLayout>
              </c:layout>
              <c:spPr/>
              <c:txPr>
                <a:bodyPr/>
                <a:lstStyle/>
                <a:p>
                  <a:pPr>
                    <a:defRPr sz="1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'図表16,18'!$D$6:$I$6</c:f>
              <c:strCache>
                <c:ptCount val="6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</c:strCache>
            </c:strRef>
          </c:cat>
          <c:val>
            <c:numRef>
              <c:f>'図表16,18'!$D$10:$I$10</c:f>
              <c:numCache>
                <c:formatCode>#,##0_);[Red]\(#,##0\)</c:formatCode>
                <c:ptCount val="6"/>
                <c:pt idx="0">
                  <c:v>44348</c:v>
                </c:pt>
                <c:pt idx="1">
                  <c:v>48481</c:v>
                </c:pt>
                <c:pt idx="2">
                  <c:v>55977</c:v>
                </c:pt>
                <c:pt idx="3">
                  <c:v>62293</c:v>
                </c:pt>
                <c:pt idx="4">
                  <c:v>67606</c:v>
                </c:pt>
                <c:pt idx="5">
                  <c:v>73932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'図表16,18'!$C$12</c:f>
              <c:strCache>
                <c:ptCount val="1"/>
                <c:pt idx="0">
                  <c:v>ひとり親と子
から成る世帯</c:v>
                </c:pt>
              </c:strCache>
            </c:strRef>
          </c:tx>
          <c:marker>
            <c:symbol val="star"/>
            <c:size val="10"/>
          </c:marker>
          <c:dLbls>
            <c:dLbl>
              <c:idx val="0"/>
              <c:layout>
                <c:manualLayout>
                  <c:x val="-3.5452393123771075E-2"/>
                  <c:y val="-4.082314897556389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800"/>
                      <a:t>18,805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4.7916533476391271E-2"/>
                  <c:y val="-3.069866197922402E-2"/>
                </c:manualLayout>
              </c:layout>
              <c:spPr/>
              <c:txPr>
                <a:bodyPr/>
                <a:lstStyle/>
                <a:p>
                  <a:pPr>
                    <a:defRPr sz="1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'図表16,18'!$D$6:$I$6</c:f>
              <c:strCache>
                <c:ptCount val="6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</c:strCache>
            </c:strRef>
          </c:cat>
          <c:val>
            <c:numRef>
              <c:f>'図表16,18'!$D$12:$I$12</c:f>
              <c:numCache>
                <c:formatCode>#,##0_);[Red]\(#,##0\)</c:formatCode>
                <c:ptCount val="6"/>
                <c:pt idx="0">
                  <c:v>18805</c:v>
                </c:pt>
                <c:pt idx="1">
                  <c:v>20314</c:v>
                </c:pt>
                <c:pt idx="2">
                  <c:v>22184</c:v>
                </c:pt>
                <c:pt idx="3">
                  <c:v>24043</c:v>
                </c:pt>
                <c:pt idx="4">
                  <c:v>26146</c:v>
                </c:pt>
                <c:pt idx="5">
                  <c:v>29065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'図表16,18'!$R$28</c:f>
              <c:strCache>
                <c:ptCount val="1"/>
                <c:pt idx="0">
                  <c:v>　うち母子世帯</c:v>
                </c:pt>
              </c:strCache>
            </c:strRef>
          </c:tx>
          <c:marker>
            <c:symbol val="circle"/>
            <c:size val="7"/>
          </c:marker>
          <c:dLbls>
            <c:dLbl>
              <c:idx val="0"/>
              <c:layout>
                <c:manualLayout>
                  <c:x val="-2.8703234210367811E-2"/>
                  <c:y val="-3.2642092054811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3.0138395920886098E-2"/>
                  <c:y val="-3.6994370995453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'図表16,18'!$S$28:$X$28</c:f>
              <c:numCache>
                <c:formatCode>#,##0_);[Red]\(#,##0\)</c:formatCode>
                <c:ptCount val="6"/>
                <c:pt idx="0">
                  <c:v>3055</c:v>
                </c:pt>
                <c:pt idx="1">
                  <c:v>3010</c:v>
                </c:pt>
                <c:pt idx="2">
                  <c:v>2824</c:v>
                </c:pt>
                <c:pt idx="3">
                  <c:v>2952</c:v>
                </c:pt>
                <c:pt idx="4">
                  <c:v>2979</c:v>
                </c:pt>
                <c:pt idx="5">
                  <c:v>2592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19040"/>
        <c:axId val="112520576"/>
      </c:lineChart>
      <c:catAx>
        <c:axId val="11251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12520576"/>
        <c:crosses val="autoZero"/>
        <c:auto val="1"/>
        <c:lblAlgn val="ctr"/>
        <c:lblOffset val="100"/>
        <c:noMultiLvlLbl val="0"/>
      </c:catAx>
      <c:valAx>
        <c:axId val="1125205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1251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411472614910982"/>
          <c:y val="0.40777820786518493"/>
          <c:w val="0.19946815393115086"/>
          <c:h val="0.37588851174849724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2000173290097"/>
          <c:y val="3.0436104986789336E-2"/>
          <c:w val="0.67932990194361431"/>
          <c:h val="0.85389374460466472"/>
        </c:manualLayout>
      </c:layout>
      <c:lineChart>
        <c:grouping val="standard"/>
        <c:varyColors val="0"/>
        <c:ser>
          <c:idx val="1"/>
          <c:order val="0"/>
          <c:tx>
            <c:strRef>
              <c:f>'図表17,19'!$C$7</c:f>
              <c:strCache>
                <c:ptCount val="1"/>
                <c:pt idx="0">
                  <c:v>総世帯数</c:v>
                </c:pt>
              </c:strCache>
            </c:strRef>
          </c:tx>
          <c:marker>
            <c:symbol val="square"/>
            <c:size val="10"/>
          </c:marker>
          <c:dLbls>
            <c:dLbl>
              <c:idx val="0"/>
              <c:layout>
                <c:manualLayout>
                  <c:x val="-4.5792674451537639E-2"/>
                  <c:y val="-4.7345203298845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5.8439386773580126E-2"/>
                  <c:y val="4.2845422879619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'図表17,19'!$D$6:$I$6</c:f>
              <c:strCache>
                <c:ptCount val="6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</c:strCache>
            </c:strRef>
          </c:cat>
          <c:val>
            <c:numRef>
              <c:f>'図表17,19'!$D$7:$I$7</c:f>
              <c:numCache>
                <c:formatCode>#,##0_);[Red]\(#,##0\)</c:formatCode>
                <c:ptCount val="6"/>
                <c:pt idx="0">
                  <c:v>3301361</c:v>
                </c:pt>
                <c:pt idx="1">
                  <c:v>3357728</c:v>
                </c:pt>
                <c:pt idx="2">
                  <c:v>3474758</c:v>
                </c:pt>
                <c:pt idx="3">
                  <c:v>3763462</c:v>
                </c:pt>
                <c:pt idx="4">
                  <c:v>4024884</c:v>
                </c:pt>
                <c:pt idx="5">
                  <c:v>4531864</c:v>
                </c:pt>
              </c:numCache>
            </c:numRef>
          </c:val>
          <c:smooth val="0"/>
        </c:ser>
        <c:ser>
          <c:idx val="21"/>
          <c:order val="1"/>
          <c:tx>
            <c:strRef>
              <c:f>'図表17,19'!$C$27</c:f>
              <c:strCache>
                <c:ptCount val="1"/>
                <c:pt idx="0">
                  <c:v>単身世帯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x"/>
            <c:size val="10"/>
            <c:spPr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5.4655772732480408E-2"/>
                  <c:y val="3.0128765735629063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1,207,178[36.6%]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0.11084027542067844"/>
                  <c:y val="-2.690593673942023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2,223,510[49.1%]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'図表17,19'!$D$6:$I$6</c:f>
              <c:strCache>
                <c:ptCount val="6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</c:strCache>
            </c:strRef>
          </c:cat>
          <c:val>
            <c:numRef>
              <c:f>'図表17,19'!$D$27:$I$27</c:f>
              <c:numCache>
                <c:formatCode>#,##0_);[Red]\(#,##0\)</c:formatCode>
                <c:ptCount val="6"/>
                <c:pt idx="0">
                  <c:v>1207178</c:v>
                </c:pt>
                <c:pt idx="1">
                  <c:v>1287627</c:v>
                </c:pt>
                <c:pt idx="2">
                  <c:v>1407629</c:v>
                </c:pt>
                <c:pt idx="3">
                  <c:v>1639827</c:v>
                </c:pt>
                <c:pt idx="4">
                  <c:v>1825789</c:v>
                </c:pt>
                <c:pt idx="5">
                  <c:v>2223510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'図表17,19'!$C$9</c:f>
              <c:strCache>
                <c:ptCount val="1"/>
                <c:pt idx="0">
                  <c:v>核家族世帯</c:v>
                </c:pt>
              </c:strCache>
            </c:strRef>
          </c:tx>
          <c:marker>
            <c:symbol val="circle"/>
            <c:size val="10"/>
          </c:marker>
          <c:dLbls>
            <c:dLbl>
              <c:idx val="0"/>
              <c:layout>
                <c:manualLayout>
                  <c:x val="-5.4655772732480408E-2"/>
                  <c:y val="2.7976711040226986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1,760,027[53.3%]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0.10338927177954359"/>
                  <c:y val="5.3509569102730449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2,036,246[44.9%]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'図表17,19'!$D$6:$I$6</c:f>
              <c:strCache>
                <c:ptCount val="6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</c:strCache>
            </c:strRef>
          </c:cat>
          <c:val>
            <c:numRef>
              <c:f>'図表17,19'!$D$9:$I$9</c:f>
              <c:numCache>
                <c:formatCode>#,##0_);[Red]\(#,##0\)</c:formatCode>
                <c:ptCount val="6"/>
                <c:pt idx="0">
                  <c:v>1760027</c:v>
                </c:pt>
                <c:pt idx="1">
                  <c:v>1775488</c:v>
                </c:pt>
                <c:pt idx="2">
                  <c:v>1791632</c:v>
                </c:pt>
                <c:pt idx="3">
                  <c:v>1860701</c:v>
                </c:pt>
                <c:pt idx="4">
                  <c:v>1938519</c:v>
                </c:pt>
                <c:pt idx="5">
                  <c:v>2036246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'図表17,19'!$C$15</c:f>
              <c:strCache>
                <c:ptCount val="1"/>
                <c:pt idx="0">
                  <c:v>他の親族世帯総数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269857498361434E-2"/>
                  <c:y val="-2.152054695402076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319,618[9.7%]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8.5676092368729972E-3"/>
                  <c:y val="-1.5647148461924318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187,960[4.1%]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'図表17,19'!$D$6:$I$6</c:f>
              <c:strCache>
                <c:ptCount val="6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</c:strCache>
            </c:strRef>
          </c:cat>
          <c:val>
            <c:numRef>
              <c:f>'図表17,19'!$D$15:$I$15</c:f>
              <c:numCache>
                <c:formatCode>#,##0_);[Red]\(#,##0\)</c:formatCode>
                <c:ptCount val="6"/>
                <c:pt idx="0">
                  <c:v>319618</c:v>
                </c:pt>
                <c:pt idx="1">
                  <c:v>279660</c:v>
                </c:pt>
                <c:pt idx="2">
                  <c:v>255059</c:v>
                </c:pt>
                <c:pt idx="3">
                  <c:v>234616</c:v>
                </c:pt>
                <c:pt idx="4">
                  <c:v>219370</c:v>
                </c:pt>
                <c:pt idx="5">
                  <c:v>187960</c:v>
                </c:pt>
              </c:numCache>
            </c:numRef>
          </c:val>
          <c:smooth val="0"/>
        </c:ser>
        <c:ser>
          <c:idx val="20"/>
          <c:order val="4"/>
          <c:tx>
            <c:strRef>
              <c:f>'図表17,19'!$C$26</c:f>
              <c:strCache>
                <c:ptCount val="1"/>
                <c:pt idx="0">
                  <c:v>非親族世帯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circle"/>
            <c:size val="10"/>
            <c:spPr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3486937107477858E-2"/>
                  <c:y val="-2.740599291313138E-2"/>
                </c:manualLayout>
              </c:layout>
              <c:tx>
                <c:rich>
                  <a:bodyPr/>
                  <a:lstStyle/>
                  <a:p>
                    <a:pPr>
                      <a:defRPr sz="1400"/>
                    </a:pPr>
                    <a:r>
                      <a:rPr lang="en-US" altLang="en-US" sz="1800"/>
                      <a:t>14,538[0.4%]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en-US"/>
                      <a:t>63,509[1.4%]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'図表17,19'!$D$6:$I$6</c:f>
              <c:strCache>
                <c:ptCount val="6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</c:strCache>
            </c:strRef>
          </c:cat>
          <c:val>
            <c:numRef>
              <c:f>'図表17,19'!$D$26:$I$26</c:f>
              <c:numCache>
                <c:formatCode>#,##0_);[Red]\(#,##0\)</c:formatCode>
                <c:ptCount val="6"/>
                <c:pt idx="0">
                  <c:v>14538</c:v>
                </c:pt>
                <c:pt idx="1">
                  <c:v>14953</c:v>
                </c:pt>
                <c:pt idx="2">
                  <c:v>20438</c:v>
                </c:pt>
                <c:pt idx="3">
                  <c:v>28318</c:v>
                </c:pt>
                <c:pt idx="4">
                  <c:v>41206</c:v>
                </c:pt>
                <c:pt idx="5">
                  <c:v>63509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11808"/>
        <c:axId val="133562752"/>
      </c:lineChart>
      <c:catAx>
        <c:axId val="13351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33562752"/>
        <c:crosses val="autoZero"/>
        <c:auto val="1"/>
        <c:lblAlgn val="ctr"/>
        <c:lblOffset val="100"/>
        <c:noMultiLvlLbl val="0"/>
      </c:catAx>
      <c:valAx>
        <c:axId val="1335627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33511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487068618247195"/>
          <c:y val="0.35525525825757787"/>
          <c:w val="0.17375034284258689"/>
          <c:h val="0.22062373323197776"/>
        </c:manualLayout>
      </c:layout>
      <c:overlay val="0"/>
      <c:spPr>
        <a:ln>
          <a:noFill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2000173290097"/>
          <c:y val="3.0436104986789336E-2"/>
          <c:w val="0.67932990194361431"/>
          <c:h val="0.85389374460466472"/>
        </c:manualLayout>
      </c:layout>
      <c:lineChart>
        <c:grouping val="standard"/>
        <c:varyColors val="0"/>
        <c:ser>
          <c:idx val="5"/>
          <c:order val="0"/>
          <c:tx>
            <c:strRef>
              <c:f>'図表17,19'!$C$11</c:f>
              <c:strCache>
                <c:ptCount val="1"/>
                <c:pt idx="0">
                  <c:v>夫婦と子世帯</c:v>
                </c:pt>
              </c:strCache>
            </c:strRef>
          </c:tx>
          <c:marker>
            <c:symbol val="triangle"/>
            <c:size val="10"/>
          </c:marker>
          <c:dLbls>
            <c:dLbl>
              <c:idx val="0"/>
              <c:layout>
                <c:manualLayout>
                  <c:x val="-5.6132955779304203E-2"/>
                  <c:y val="3.8736984517237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5.3695726784751062E-2"/>
                  <c:y val="-3.7683522835189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'図表17,19'!$D$6:$I$6</c:f>
              <c:strCache>
                <c:ptCount val="6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</c:strCache>
            </c:strRef>
          </c:cat>
          <c:val>
            <c:numRef>
              <c:f>'図表17,19'!$D$11:$I$11</c:f>
              <c:numCache>
                <c:formatCode>#,##0_);[Red]\(#,##0\)</c:formatCode>
                <c:ptCount val="6"/>
                <c:pt idx="0">
                  <c:v>1111766</c:v>
                </c:pt>
                <c:pt idx="1">
                  <c:v>1061771</c:v>
                </c:pt>
                <c:pt idx="2">
                  <c:v>992166</c:v>
                </c:pt>
                <c:pt idx="3">
                  <c:v>961588</c:v>
                </c:pt>
                <c:pt idx="4">
                  <c:v>953434</c:v>
                </c:pt>
                <c:pt idx="5">
                  <c:v>976395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'図表17,19'!$C$10</c:f>
              <c:strCache>
                <c:ptCount val="1"/>
                <c:pt idx="0">
                  <c:v>夫婦のみ世帯</c:v>
                </c:pt>
              </c:strCache>
            </c:strRef>
          </c:tx>
          <c:marker>
            <c:symbol val="diamond"/>
            <c:size val="10"/>
          </c:marker>
          <c:dLbls>
            <c:dLbl>
              <c:idx val="0"/>
              <c:layout>
                <c:manualLayout>
                  <c:x val="-4.5792674451537639E-2"/>
                  <c:y val="-4.7345203298845666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800"/>
                      <a:t>432,930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6.2263558306764773E-4"/>
                  <c:y val="-1.549524271267704E-2"/>
                </c:manualLayout>
              </c:layout>
              <c:spPr/>
              <c:txPr>
                <a:bodyPr/>
                <a:lstStyle/>
                <a:p>
                  <a:pPr>
                    <a:defRPr sz="1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'図表17,19'!$D$6:$I$6</c:f>
              <c:strCache>
                <c:ptCount val="6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</c:strCache>
            </c:strRef>
          </c:cat>
          <c:val>
            <c:numRef>
              <c:f>'図表17,19'!$D$10:$I$10</c:f>
              <c:numCache>
                <c:formatCode>#,##0_);[Red]\(#,##0\)</c:formatCode>
                <c:ptCount val="6"/>
                <c:pt idx="0">
                  <c:v>432930</c:v>
                </c:pt>
                <c:pt idx="1">
                  <c:v>481012</c:v>
                </c:pt>
                <c:pt idx="2">
                  <c:v>548261</c:v>
                </c:pt>
                <c:pt idx="3">
                  <c:v>621778</c:v>
                </c:pt>
                <c:pt idx="4">
                  <c:v>678083</c:v>
                </c:pt>
                <c:pt idx="5">
                  <c:v>729715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'図表17,19'!$C$12</c:f>
              <c:strCache>
                <c:ptCount val="1"/>
                <c:pt idx="0">
                  <c:v>ひとり親と子
から成る世帯</c:v>
                </c:pt>
              </c:strCache>
            </c:strRef>
          </c:tx>
          <c:marker>
            <c:symbol val="star"/>
            <c:size val="10"/>
          </c:marker>
          <c:dLbls>
            <c:dLbl>
              <c:idx val="0"/>
              <c:layout>
                <c:manualLayout>
                  <c:x val="-4.7269857498361434E-2"/>
                  <c:y val="-3.4432875126433213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800"/>
                      <a:t>215,331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4.7916533476391271E-2"/>
                  <c:y val="-3.069866197922402E-2"/>
                </c:manualLayout>
              </c:layout>
              <c:spPr/>
              <c:txPr>
                <a:bodyPr/>
                <a:lstStyle/>
                <a:p>
                  <a:pPr>
                    <a:defRPr sz="1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'図表17,19'!$D$6:$I$6</c:f>
              <c:strCache>
                <c:ptCount val="6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</c:strCache>
            </c:strRef>
          </c:cat>
          <c:val>
            <c:numRef>
              <c:f>'図表17,19'!$D$12:$I$12</c:f>
              <c:numCache>
                <c:formatCode>#,##0_);[Red]\(#,##0\)</c:formatCode>
                <c:ptCount val="6"/>
                <c:pt idx="0">
                  <c:v>215331</c:v>
                </c:pt>
                <c:pt idx="1">
                  <c:v>232705</c:v>
                </c:pt>
                <c:pt idx="2">
                  <c:v>251205</c:v>
                </c:pt>
                <c:pt idx="3">
                  <c:v>277335</c:v>
                </c:pt>
                <c:pt idx="4">
                  <c:v>307002</c:v>
                </c:pt>
                <c:pt idx="5">
                  <c:v>330136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'図表17,19'!$P$27</c:f>
              <c:strCache>
                <c:ptCount val="1"/>
                <c:pt idx="0">
                  <c:v>　うち母子世帯</c:v>
                </c:pt>
              </c:strCache>
            </c:strRef>
          </c:tx>
          <c:marker>
            <c:symbol val="circle"/>
            <c:size val="7"/>
          </c:marker>
          <c:dLbls>
            <c:dLbl>
              <c:idx val="0"/>
              <c:layout>
                <c:manualLayout>
                  <c:x val="-3.3620471264395602E-2"/>
                  <c:y val="-3.3705640590296349E-2"/>
                </c:manualLayout>
              </c:layout>
              <c:spPr/>
              <c:txPr>
                <a:bodyPr/>
                <a:lstStyle/>
                <a:p>
                  <a:pPr>
                    <a:defRPr sz="1800">
                      <a:latin typeface="+mn-lt"/>
                      <a:ea typeface="+mj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2.923519240382226E-2"/>
                  <c:y val="-3.1458597884276594E-2"/>
                </c:manualLayout>
              </c:layout>
              <c:spPr/>
              <c:txPr>
                <a:bodyPr/>
                <a:lstStyle/>
                <a:p>
                  <a:pPr>
                    <a:defRPr sz="1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'図表17,19'!$Q$27:$V$27</c:f>
              <c:numCache>
                <c:formatCode>#,##0_);[Red]\(#,##0\)</c:formatCode>
                <c:ptCount val="6"/>
                <c:pt idx="0">
                  <c:v>40925</c:v>
                </c:pt>
                <c:pt idx="1">
                  <c:v>38157</c:v>
                </c:pt>
                <c:pt idx="2">
                  <c:v>35519</c:v>
                </c:pt>
                <c:pt idx="3">
                  <c:v>41093</c:v>
                </c:pt>
                <c:pt idx="4">
                  <c:v>43699</c:v>
                </c:pt>
                <c:pt idx="5">
                  <c:v>38137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609728"/>
        <c:axId val="134963200"/>
      </c:lineChart>
      <c:catAx>
        <c:axId val="13360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34963200"/>
        <c:crosses val="autoZero"/>
        <c:auto val="1"/>
        <c:lblAlgn val="ctr"/>
        <c:lblOffset val="100"/>
        <c:noMultiLvlLbl val="0"/>
      </c:catAx>
      <c:valAx>
        <c:axId val="1349632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33609728"/>
        <c:crosses val="autoZero"/>
        <c:crossBetween val="between"/>
      </c:valAx>
    </c:plotArea>
    <c:legend>
      <c:legendPos val="r"/>
      <c:overlay val="0"/>
      <c:spPr>
        <a:ln>
          <a:noFill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13625990695822"/>
          <c:y val="4.2053511814417882E-2"/>
          <c:w val="0.80194560632637379"/>
          <c:h val="0.78540880579174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図表20!$C$16</c:f>
              <c:strCache>
                <c:ptCount val="1"/>
                <c:pt idx="0">
                  <c:v>単身世帯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図表20!$B$17:$B$19</c:f>
              <c:strCache>
                <c:ptCount val="3"/>
                <c:pt idx="0">
                  <c:v>世田谷区</c:v>
                </c:pt>
                <c:pt idx="1">
                  <c:v>東京23区</c:v>
                </c:pt>
                <c:pt idx="2">
                  <c:v>全国</c:v>
                </c:pt>
              </c:strCache>
            </c:strRef>
          </c:cat>
          <c:val>
            <c:numRef>
              <c:f>図表20!$C$17:$C$19</c:f>
              <c:numCache>
                <c:formatCode>#,##0"世""帯";[Red]\-#,##0</c:formatCode>
                <c:ptCount val="3"/>
                <c:pt idx="0">
                  <c:v>223216</c:v>
                </c:pt>
                <c:pt idx="1">
                  <c:v>2223510</c:v>
                </c:pt>
                <c:pt idx="2">
                  <c:v>16784507</c:v>
                </c:pt>
              </c:numCache>
            </c:numRef>
          </c:val>
        </c:ser>
        <c:ser>
          <c:idx val="1"/>
          <c:order val="1"/>
          <c:tx>
            <c:strRef>
              <c:f>図表20!$D$16</c:f>
              <c:strCache>
                <c:ptCount val="1"/>
                <c:pt idx="0">
                  <c:v>核家族世帯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図表20!$B$17:$B$19</c:f>
              <c:strCache>
                <c:ptCount val="3"/>
                <c:pt idx="0">
                  <c:v>世田谷区</c:v>
                </c:pt>
                <c:pt idx="1">
                  <c:v>東京23区</c:v>
                </c:pt>
                <c:pt idx="2">
                  <c:v>全国</c:v>
                </c:pt>
              </c:strCache>
            </c:strRef>
          </c:cat>
          <c:val>
            <c:numRef>
              <c:f>図表20!$D$17:$D$19</c:f>
              <c:numCache>
                <c:formatCode>#,##0"世""帯";[Red]\-#,##0</c:formatCode>
                <c:ptCount val="3"/>
                <c:pt idx="0">
                  <c:v>204921</c:v>
                </c:pt>
                <c:pt idx="1">
                  <c:v>2036246</c:v>
                </c:pt>
                <c:pt idx="2">
                  <c:v>29206899</c:v>
                </c:pt>
              </c:numCache>
            </c:numRef>
          </c:val>
        </c:ser>
        <c:ser>
          <c:idx val="2"/>
          <c:order val="2"/>
          <c:tx>
            <c:strRef>
              <c:f>図表20!$E$16</c:f>
              <c:strCache>
                <c:ptCount val="1"/>
                <c:pt idx="0">
                  <c:v>単身・核家族以外の世帯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layout>
                <c:manualLayout>
                  <c:x val="-4.033128818769610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3609406823080085E-2"/>
                  <c:y val="3.2228357452579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6804703411540042E-2"/>
                  <c:y val="3.2228357452579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図表20!$B$17:$B$19</c:f>
              <c:strCache>
                <c:ptCount val="3"/>
                <c:pt idx="0">
                  <c:v>世田谷区</c:v>
                </c:pt>
                <c:pt idx="1">
                  <c:v>東京23区</c:v>
                </c:pt>
                <c:pt idx="2">
                  <c:v>全国</c:v>
                </c:pt>
              </c:strCache>
            </c:strRef>
          </c:cat>
          <c:val>
            <c:numRef>
              <c:f>図表20!$E$17:$E$19</c:f>
              <c:numCache>
                <c:formatCode>#,##0"世""帯";[Red]\-#,##0</c:formatCode>
                <c:ptCount val="3"/>
                <c:pt idx="0">
                  <c:v>20529</c:v>
                </c:pt>
                <c:pt idx="1">
                  <c:v>272108</c:v>
                </c:pt>
                <c:pt idx="2">
                  <c:v>5850901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086464"/>
        <c:axId val="135088000"/>
      </c:barChart>
      <c:catAx>
        <c:axId val="135086464"/>
        <c:scaling>
          <c:orientation val="minMax"/>
        </c:scaling>
        <c:delete val="0"/>
        <c:axPos val="l"/>
        <c:majorTickMark val="out"/>
        <c:minorTickMark val="none"/>
        <c:tickLblPos val="nextTo"/>
        <c:crossAx val="135088000"/>
        <c:crosses val="autoZero"/>
        <c:auto val="1"/>
        <c:lblAlgn val="ctr"/>
        <c:lblOffset val="100"/>
        <c:noMultiLvlLbl val="0"/>
      </c:catAx>
      <c:valAx>
        <c:axId val="135088000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35086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0067126791465498"/>
          <c:y val="0.90481164859453467"/>
          <c:w val="0.65134866742035458"/>
          <c:h val="9.1047178093866574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地域</c:v>
          </c:tx>
          <c:spPr>
            <a:ln w="47625">
              <a:noFill/>
            </a:ln>
          </c:spPr>
          <c:marker>
            <c:symbol val="diamond"/>
            <c:size val="9"/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0.13607523209494718"/>
                  <c:y val="-4.408372643624558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 b="1"/>
                      <a:t>世田谷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0275060516810833"/>
                  <c:y val="4.5558086560364463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 b="1"/>
                      <a:t>北沢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9980209862923233E-2"/>
                  <c:y val="-1.4675947037764395E-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 b="1"/>
                      <a:t>玉川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6092563172632211E-2"/>
                  <c:y val="4.6479932014864798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 b="1"/>
                      <a:t>砧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11664153720163088"/>
                  <c:y val="-3.6598371665247872E-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 b="1"/>
                      <a:t>烏山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図表21!$D$39:$D$43</c:f>
              <c:numCache>
                <c:formatCode>0.0%</c:formatCode>
                <c:ptCount val="5"/>
                <c:pt idx="0">
                  <c:v>0.43214979526021835</c:v>
                </c:pt>
                <c:pt idx="1">
                  <c:v>0.38745045603284778</c:v>
                </c:pt>
                <c:pt idx="2">
                  <c:v>0.51704038428677213</c:v>
                </c:pt>
                <c:pt idx="3">
                  <c:v>0.47160668744686879</c:v>
                </c:pt>
                <c:pt idx="4">
                  <c:v>0.41807860565238525</c:v>
                </c:pt>
              </c:numCache>
            </c:numRef>
          </c:xVal>
          <c:yVal>
            <c:numRef>
              <c:f>図表21!$C$39:$C$43</c:f>
              <c:numCache>
                <c:formatCode>0.0%</c:formatCode>
                <c:ptCount val="5"/>
                <c:pt idx="0">
                  <c:v>0.54300000000000004</c:v>
                </c:pt>
                <c:pt idx="1">
                  <c:v>0.58299999999999996</c:v>
                </c:pt>
                <c:pt idx="2">
                  <c:v>0.44400000000000001</c:v>
                </c:pt>
                <c:pt idx="3">
                  <c:v>0.39900000000000002</c:v>
                </c:pt>
                <c:pt idx="4">
                  <c:v>0.48299999999999998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847680"/>
        <c:axId val="111861760"/>
      </c:scatterChart>
      <c:valAx>
        <c:axId val="111847680"/>
        <c:scaling>
          <c:orientation val="minMax"/>
          <c:min val="0.35000000000000003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crossAx val="111861760"/>
        <c:crosses val="autoZero"/>
        <c:crossBetween val="midCat"/>
      </c:valAx>
      <c:valAx>
        <c:axId val="111861760"/>
        <c:scaling>
          <c:orientation val="minMax"/>
          <c:min val="0.30000000000000004"/>
        </c:scaling>
        <c:delete val="0"/>
        <c:axPos val="l"/>
        <c:majorGridlines/>
        <c:numFmt formatCode="0.0%" sourceLinked="1"/>
        <c:majorTickMark val="cross"/>
        <c:minorTickMark val="none"/>
        <c:tickLblPos val="nextTo"/>
        <c:crossAx val="1118476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'図表1,2'!$B$6</c:f>
              <c:strCache>
                <c:ptCount val="1"/>
                <c:pt idx="0">
                  <c:v>人口推移（全国）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'図表1,2'!$G$4:$O$4</c:f>
              <c:strCache>
                <c:ptCount val="9"/>
                <c:pt idx="0">
                  <c:v>昭和45年</c:v>
                </c:pt>
                <c:pt idx="1">
                  <c:v>50年</c:v>
                </c:pt>
                <c:pt idx="2">
                  <c:v>55年</c:v>
                </c:pt>
                <c:pt idx="3">
                  <c:v>60年</c:v>
                </c:pt>
                <c:pt idx="4">
                  <c:v>平成
2年</c:v>
                </c:pt>
                <c:pt idx="5">
                  <c:v>7年</c:v>
                </c:pt>
                <c:pt idx="6">
                  <c:v>12年</c:v>
                </c:pt>
                <c:pt idx="7">
                  <c:v>17年</c:v>
                </c:pt>
                <c:pt idx="8">
                  <c:v>22年</c:v>
                </c:pt>
              </c:strCache>
            </c:strRef>
          </c:cat>
          <c:val>
            <c:numRef>
              <c:f>'図表1,2'!$G$6:$O$6</c:f>
              <c:numCache>
                <c:formatCode>#,##0"千""人";\-#,##0</c:formatCode>
                <c:ptCount val="9"/>
                <c:pt idx="0">
                  <c:v>104665</c:v>
                </c:pt>
                <c:pt idx="1">
                  <c:v>111940</c:v>
                </c:pt>
                <c:pt idx="2">
                  <c:v>117060</c:v>
                </c:pt>
                <c:pt idx="3">
                  <c:v>121049</c:v>
                </c:pt>
                <c:pt idx="4">
                  <c:v>123611</c:v>
                </c:pt>
                <c:pt idx="5">
                  <c:v>125570</c:v>
                </c:pt>
                <c:pt idx="6">
                  <c:v>126926</c:v>
                </c:pt>
                <c:pt idx="7">
                  <c:v>127768</c:v>
                </c:pt>
                <c:pt idx="8">
                  <c:v>128057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998848"/>
        <c:axId val="110000384"/>
      </c:barChart>
      <c:catAx>
        <c:axId val="109998848"/>
        <c:scaling>
          <c:orientation val="minMax"/>
        </c:scaling>
        <c:delete val="0"/>
        <c:axPos val="b"/>
        <c:majorTickMark val="out"/>
        <c:minorTickMark val="none"/>
        <c:tickLblPos val="nextTo"/>
        <c:crossAx val="110000384"/>
        <c:crosses val="autoZero"/>
        <c:auto val="1"/>
        <c:lblAlgn val="ctr"/>
        <c:lblOffset val="100"/>
        <c:noMultiLvlLbl val="0"/>
      </c:catAx>
      <c:valAx>
        <c:axId val="110000384"/>
        <c:scaling>
          <c:orientation val="minMax"/>
        </c:scaling>
        <c:delete val="0"/>
        <c:axPos val="l"/>
        <c:majorGridlines/>
        <c:numFmt formatCode="#,##0&quot;千&quot;&quot;人&quot;;\-#,##0" sourceLinked="1"/>
        <c:majorTickMark val="out"/>
        <c:minorTickMark val="none"/>
        <c:tickLblPos val="nextTo"/>
        <c:crossAx val="10999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812413397505351E-2"/>
          <c:y val="5.1700717462968407E-2"/>
          <c:w val="0.93670527563862394"/>
          <c:h val="0.91899608091419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'図表26,27'!$D$28</c:f>
              <c:strCache>
                <c:ptCount val="1"/>
                <c:pt idx="0">
                  <c:v>人口増減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'図表26,27'!$C$29:$C$51</c:f>
              <c:strCache>
                <c:ptCount val="23"/>
                <c:pt idx="0">
                  <c:v>千代田区    </c:v>
                </c:pt>
                <c:pt idx="1">
                  <c:v>中央区     </c:v>
                </c:pt>
                <c:pt idx="2">
                  <c:v>港区      </c:v>
                </c:pt>
                <c:pt idx="3">
                  <c:v>新宿区     </c:v>
                </c:pt>
                <c:pt idx="4">
                  <c:v>文京区     </c:v>
                </c:pt>
                <c:pt idx="5">
                  <c:v>台東区     </c:v>
                </c:pt>
                <c:pt idx="6">
                  <c:v>墨田区     </c:v>
                </c:pt>
                <c:pt idx="7">
                  <c:v>江東区     </c:v>
                </c:pt>
                <c:pt idx="8">
                  <c:v>品川区     </c:v>
                </c:pt>
                <c:pt idx="9">
                  <c:v>目黒区     </c:v>
                </c:pt>
                <c:pt idx="10">
                  <c:v>大田区     </c:v>
                </c:pt>
                <c:pt idx="11">
                  <c:v>世田谷区    </c:v>
                </c:pt>
                <c:pt idx="12">
                  <c:v>渋谷区     </c:v>
                </c:pt>
                <c:pt idx="13">
                  <c:v>中野区     </c:v>
                </c:pt>
                <c:pt idx="14">
                  <c:v>杉並区     </c:v>
                </c:pt>
                <c:pt idx="15">
                  <c:v>豊島区     </c:v>
                </c:pt>
                <c:pt idx="16">
                  <c:v>北区      </c:v>
                </c:pt>
                <c:pt idx="17">
                  <c:v>荒川区     </c:v>
                </c:pt>
                <c:pt idx="18">
                  <c:v>板橋区     </c:v>
                </c:pt>
                <c:pt idx="19">
                  <c:v>練馬区     </c:v>
                </c:pt>
                <c:pt idx="20">
                  <c:v>足立区     </c:v>
                </c:pt>
                <c:pt idx="21">
                  <c:v>葛飾区     </c:v>
                </c:pt>
                <c:pt idx="22">
                  <c:v>江戸川区    </c:v>
                </c:pt>
              </c:strCache>
            </c:strRef>
          </c:cat>
          <c:val>
            <c:numRef>
              <c:f>'図表26,27'!$D$29:$D$51</c:f>
              <c:numCache>
                <c:formatCode>#,##0_);[Red]\(#,##0\)</c:formatCode>
                <c:ptCount val="23"/>
                <c:pt idx="0">
                  <c:v>1876</c:v>
                </c:pt>
                <c:pt idx="1">
                  <c:v>3982</c:v>
                </c:pt>
                <c:pt idx="2">
                  <c:v>3799</c:v>
                </c:pt>
                <c:pt idx="3">
                  <c:v>2910</c:v>
                </c:pt>
                <c:pt idx="4">
                  <c:v>3001</c:v>
                </c:pt>
                <c:pt idx="5">
                  <c:v>2424</c:v>
                </c:pt>
                <c:pt idx="6">
                  <c:v>2609</c:v>
                </c:pt>
                <c:pt idx="7">
                  <c:v>6871</c:v>
                </c:pt>
                <c:pt idx="8">
                  <c:v>2177</c:v>
                </c:pt>
                <c:pt idx="9">
                  <c:v>2568</c:v>
                </c:pt>
                <c:pt idx="10">
                  <c:v>4682</c:v>
                </c:pt>
                <c:pt idx="11">
                  <c:v>6803</c:v>
                </c:pt>
                <c:pt idx="12">
                  <c:v>2604</c:v>
                </c:pt>
                <c:pt idx="13">
                  <c:v>2409</c:v>
                </c:pt>
                <c:pt idx="14">
                  <c:v>2935</c:v>
                </c:pt>
                <c:pt idx="15">
                  <c:v>2684</c:v>
                </c:pt>
                <c:pt idx="16">
                  <c:v>1591</c:v>
                </c:pt>
                <c:pt idx="17">
                  <c:v>1178</c:v>
                </c:pt>
                <c:pt idx="18">
                  <c:v>2665</c:v>
                </c:pt>
                <c:pt idx="19">
                  <c:v>1950</c:v>
                </c:pt>
                <c:pt idx="20">
                  <c:v>1242</c:v>
                </c:pt>
                <c:pt idx="21">
                  <c:v>1016</c:v>
                </c:pt>
                <c:pt idx="22">
                  <c:v>791</c:v>
                </c:pt>
              </c:numCache>
            </c:numRef>
          </c:val>
        </c:ser>
        <c:ser>
          <c:idx val="1"/>
          <c:order val="1"/>
          <c:tx>
            <c:strRef>
              <c:f>'図表26,27'!$E$28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cat>
            <c:strRef>
              <c:f>'図表26,27'!$C$29:$C$51</c:f>
              <c:strCache>
                <c:ptCount val="23"/>
                <c:pt idx="0">
                  <c:v>千代田区    </c:v>
                </c:pt>
                <c:pt idx="1">
                  <c:v>中央区     </c:v>
                </c:pt>
                <c:pt idx="2">
                  <c:v>港区      </c:v>
                </c:pt>
                <c:pt idx="3">
                  <c:v>新宿区     </c:v>
                </c:pt>
                <c:pt idx="4">
                  <c:v>文京区     </c:v>
                </c:pt>
                <c:pt idx="5">
                  <c:v>台東区     </c:v>
                </c:pt>
                <c:pt idx="6">
                  <c:v>墨田区     </c:v>
                </c:pt>
                <c:pt idx="7">
                  <c:v>江東区     </c:v>
                </c:pt>
                <c:pt idx="8">
                  <c:v>品川区     </c:v>
                </c:pt>
                <c:pt idx="9">
                  <c:v>目黒区     </c:v>
                </c:pt>
                <c:pt idx="10">
                  <c:v>大田区     </c:v>
                </c:pt>
                <c:pt idx="11">
                  <c:v>世田谷区    </c:v>
                </c:pt>
                <c:pt idx="12">
                  <c:v>渋谷区     </c:v>
                </c:pt>
                <c:pt idx="13">
                  <c:v>中野区     </c:v>
                </c:pt>
                <c:pt idx="14">
                  <c:v>杉並区     </c:v>
                </c:pt>
                <c:pt idx="15">
                  <c:v>豊島区     </c:v>
                </c:pt>
                <c:pt idx="16">
                  <c:v>北区      </c:v>
                </c:pt>
                <c:pt idx="17">
                  <c:v>荒川区     </c:v>
                </c:pt>
                <c:pt idx="18">
                  <c:v>板橋区     </c:v>
                </c:pt>
                <c:pt idx="19">
                  <c:v>練馬区     </c:v>
                </c:pt>
                <c:pt idx="20">
                  <c:v>足立区     </c:v>
                </c:pt>
                <c:pt idx="21">
                  <c:v>葛飾区     </c:v>
                </c:pt>
                <c:pt idx="22">
                  <c:v>江戸川区    </c:v>
                </c:pt>
              </c:strCache>
            </c:strRef>
          </c:cat>
          <c:val>
            <c:numRef>
              <c:f>'図表26,27'!$E$29:$E$51</c:f>
              <c:numCache>
                <c:formatCode>#,##0_);[Red]\(#,##0\)</c:formatCode>
                <c:ptCount val="23"/>
                <c:pt idx="0">
                  <c:v>1766</c:v>
                </c:pt>
                <c:pt idx="1">
                  <c:v>2976</c:v>
                </c:pt>
                <c:pt idx="2">
                  <c:v>3607</c:v>
                </c:pt>
                <c:pt idx="3">
                  <c:v>1505</c:v>
                </c:pt>
                <c:pt idx="4">
                  <c:v>2736</c:v>
                </c:pt>
                <c:pt idx="5">
                  <c:v>2105</c:v>
                </c:pt>
                <c:pt idx="6">
                  <c:v>2334</c:v>
                </c:pt>
                <c:pt idx="7">
                  <c:v>6349</c:v>
                </c:pt>
                <c:pt idx="8">
                  <c:v>2041</c:v>
                </c:pt>
                <c:pt idx="9">
                  <c:v>1841</c:v>
                </c:pt>
                <c:pt idx="10">
                  <c:v>4677</c:v>
                </c:pt>
                <c:pt idx="11">
                  <c:v>5844</c:v>
                </c:pt>
                <c:pt idx="12">
                  <c:v>2836</c:v>
                </c:pt>
                <c:pt idx="13">
                  <c:v>2585</c:v>
                </c:pt>
                <c:pt idx="14">
                  <c:v>2750</c:v>
                </c:pt>
                <c:pt idx="15">
                  <c:v>2122</c:v>
                </c:pt>
                <c:pt idx="16">
                  <c:v>1814</c:v>
                </c:pt>
                <c:pt idx="17">
                  <c:v>673</c:v>
                </c:pt>
                <c:pt idx="18">
                  <c:v>2402</c:v>
                </c:pt>
                <c:pt idx="19">
                  <c:v>1408</c:v>
                </c:pt>
                <c:pt idx="20">
                  <c:v>2444</c:v>
                </c:pt>
                <c:pt idx="21">
                  <c:v>1233</c:v>
                </c:pt>
                <c:pt idx="22">
                  <c:v>-789</c:v>
                </c:pt>
              </c:numCache>
            </c:numRef>
          </c:val>
        </c:ser>
        <c:ser>
          <c:idx val="3"/>
          <c:order val="2"/>
          <c:tx>
            <c:strRef>
              <c:f>'図表26,27'!$G$28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pct1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cat>
            <c:strRef>
              <c:f>'図表26,27'!$C$29:$C$51</c:f>
              <c:strCache>
                <c:ptCount val="23"/>
                <c:pt idx="0">
                  <c:v>千代田区    </c:v>
                </c:pt>
                <c:pt idx="1">
                  <c:v>中央区     </c:v>
                </c:pt>
                <c:pt idx="2">
                  <c:v>港区      </c:v>
                </c:pt>
                <c:pt idx="3">
                  <c:v>新宿区     </c:v>
                </c:pt>
                <c:pt idx="4">
                  <c:v>文京区     </c:v>
                </c:pt>
                <c:pt idx="5">
                  <c:v>台東区     </c:v>
                </c:pt>
                <c:pt idx="6">
                  <c:v>墨田区     </c:v>
                </c:pt>
                <c:pt idx="7">
                  <c:v>江東区     </c:v>
                </c:pt>
                <c:pt idx="8">
                  <c:v>品川区     </c:v>
                </c:pt>
                <c:pt idx="9">
                  <c:v>目黒区     </c:v>
                </c:pt>
                <c:pt idx="10">
                  <c:v>大田区     </c:v>
                </c:pt>
                <c:pt idx="11">
                  <c:v>世田谷区    </c:v>
                </c:pt>
                <c:pt idx="12">
                  <c:v>渋谷区     </c:v>
                </c:pt>
                <c:pt idx="13">
                  <c:v>中野区     </c:v>
                </c:pt>
                <c:pt idx="14">
                  <c:v>杉並区     </c:v>
                </c:pt>
                <c:pt idx="15">
                  <c:v>豊島区     </c:v>
                </c:pt>
                <c:pt idx="16">
                  <c:v>北区      </c:v>
                </c:pt>
                <c:pt idx="17">
                  <c:v>荒川区     </c:v>
                </c:pt>
                <c:pt idx="18">
                  <c:v>板橋区     </c:v>
                </c:pt>
                <c:pt idx="19">
                  <c:v>練馬区     </c:v>
                </c:pt>
                <c:pt idx="20">
                  <c:v>足立区     </c:v>
                </c:pt>
                <c:pt idx="21">
                  <c:v>葛飾区     </c:v>
                </c:pt>
                <c:pt idx="22">
                  <c:v>江戸川区    </c:v>
                </c:pt>
              </c:strCache>
            </c:strRef>
          </c:cat>
          <c:val>
            <c:numRef>
              <c:f>'図表26,27'!$G$29:$G$51</c:f>
              <c:numCache>
                <c:formatCode>#,##0_);[Red]\(#,##0\)</c:formatCode>
                <c:ptCount val="23"/>
                <c:pt idx="0">
                  <c:v>63</c:v>
                </c:pt>
                <c:pt idx="1">
                  <c:v>877</c:v>
                </c:pt>
                <c:pt idx="2">
                  <c:v>1141</c:v>
                </c:pt>
                <c:pt idx="3">
                  <c:v>-157</c:v>
                </c:pt>
                <c:pt idx="4">
                  <c:v>236</c:v>
                </c:pt>
                <c:pt idx="5">
                  <c:v>-545</c:v>
                </c:pt>
                <c:pt idx="6">
                  <c:v>-138</c:v>
                </c:pt>
                <c:pt idx="7">
                  <c:v>942</c:v>
                </c:pt>
                <c:pt idx="8">
                  <c:v>483</c:v>
                </c:pt>
                <c:pt idx="9">
                  <c:v>445</c:v>
                </c:pt>
                <c:pt idx="10">
                  <c:v>-323</c:v>
                </c:pt>
                <c:pt idx="11">
                  <c:v>1266</c:v>
                </c:pt>
                <c:pt idx="12">
                  <c:v>449</c:v>
                </c:pt>
                <c:pt idx="13">
                  <c:v>-177</c:v>
                </c:pt>
                <c:pt idx="14">
                  <c:v>20</c:v>
                </c:pt>
                <c:pt idx="15">
                  <c:v>-1186</c:v>
                </c:pt>
                <c:pt idx="16">
                  <c:v>-747</c:v>
                </c:pt>
                <c:pt idx="17">
                  <c:v>-213</c:v>
                </c:pt>
                <c:pt idx="18">
                  <c:v>-199</c:v>
                </c:pt>
                <c:pt idx="19">
                  <c:v>583</c:v>
                </c:pt>
                <c:pt idx="20">
                  <c:v>-983</c:v>
                </c:pt>
                <c:pt idx="21">
                  <c:v>-681</c:v>
                </c:pt>
                <c:pt idx="22">
                  <c:v>745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305472"/>
        <c:axId val="135307264"/>
      </c:barChart>
      <c:catAx>
        <c:axId val="1353054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135307264"/>
        <c:crosses val="autoZero"/>
        <c:auto val="1"/>
        <c:lblAlgn val="ctr"/>
        <c:lblOffset val="100"/>
        <c:noMultiLvlLbl val="0"/>
      </c:catAx>
      <c:valAx>
        <c:axId val="13530726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35305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638069403444604"/>
          <c:y val="3.099135020418663E-2"/>
          <c:w val="0.26651104309090784"/>
          <c:h val="0.15637763526259468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31918105110556E-2"/>
          <c:y val="5.6677025732514957E-2"/>
          <c:w val="0.92518013586849257"/>
          <c:h val="0.90014852837827641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'図表26,27'!$G$28</c:f>
              <c:strCache>
                <c:ptCount val="1"/>
                <c:pt idx="0">
                  <c:v>自然増減</c:v>
                </c:pt>
              </c:strCache>
            </c:strRef>
          </c:tx>
          <c:invertIfNegative val="0"/>
          <c:cat>
            <c:strRef>
              <c:f>'図表26,27'!$C$29:$C$51</c:f>
              <c:strCache>
                <c:ptCount val="23"/>
                <c:pt idx="0">
                  <c:v>千代田区    </c:v>
                </c:pt>
                <c:pt idx="1">
                  <c:v>中央区     </c:v>
                </c:pt>
                <c:pt idx="2">
                  <c:v>港区      </c:v>
                </c:pt>
                <c:pt idx="3">
                  <c:v>新宿区     </c:v>
                </c:pt>
                <c:pt idx="4">
                  <c:v>文京区     </c:v>
                </c:pt>
                <c:pt idx="5">
                  <c:v>台東区     </c:v>
                </c:pt>
                <c:pt idx="6">
                  <c:v>墨田区     </c:v>
                </c:pt>
                <c:pt idx="7">
                  <c:v>江東区     </c:v>
                </c:pt>
                <c:pt idx="8">
                  <c:v>品川区     </c:v>
                </c:pt>
                <c:pt idx="9">
                  <c:v>目黒区     </c:v>
                </c:pt>
                <c:pt idx="10">
                  <c:v>大田区     </c:v>
                </c:pt>
                <c:pt idx="11">
                  <c:v>世田谷区    </c:v>
                </c:pt>
                <c:pt idx="12">
                  <c:v>渋谷区     </c:v>
                </c:pt>
                <c:pt idx="13">
                  <c:v>中野区     </c:v>
                </c:pt>
                <c:pt idx="14">
                  <c:v>杉並区     </c:v>
                </c:pt>
                <c:pt idx="15">
                  <c:v>豊島区     </c:v>
                </c:pt>
                <c:pt idx="16">
                  <c:v>北区      </c:v>
                </c:pt>
                <c:pt idx="17">
                  <c:v>荒川区     </c:v>
                </c:pt>
                <c:pt idx="18">
                  <c:v>板橋区     </c:v>
                </c:pt>
                <c:pt idx="19">
                  <c:v>練馬区     </c:v>
                </c:pt>
                <c:pt idx="20">
                  <c:v>足立区     </c:v>
                </c:pt>
                <c:pt idx="21">
                  <c:v>葛飾区     </c:v>
                </c:pt>
                <c:pt idx="22">
                  <c:v>江戸川区    </c:v>
                </c:pt>
              </c:strCache>
            </c:strRef>
          </c:cat>
          <c:val>
            <c:numRef>
              <c:f>'図表26,27'!$G$29:$G$51</c:f>
              <c:numCache>
                <c:formatCode>#,##0_);[Red]\(#,##0\)</c:formatCode>
                <c:ptCount val="23"/>
                <c:pt idx="0">
                  <c:v>63</c:v>
                </c:pt>
                <c:pt idx="1">
                  <c:v>877</c:v>
                </c:pt>
                <c:pt idx="2">
                  <c:v>1141</c:v>
                </c:pt>
                <c:pt idx="3">
                  <c:v>-157</c:v>
                </c:pt>
                <c:pt idx="4">
                  <c:v>236</c:v>
                </c:pt>
                <c:pt idx="5">
                  <c:v>-545</c:v>
                </c:pt>
                <c:pt idx="6">
                  <c:v>-138</c:v>
                </c:pt>
                <c:pt idx="7">
                  <c:v>942</c:v>
                </c:pt>
                <c:pt idx="8">
                  <c:v>483</c:v>
                </c:pt>
                <c:pt idx="9">
                  <c:v>445</c:v>
                </c:pt>
                <c:pt idx="10">
                  <c:v>-323</c:v>
                </c:pt>
                <c:pt idx="11">
                  <c:v>1266</c:v>
                </c:pt>
                <c:pt idx="12">
                  <c:v>449</c:v>
                </c:pt>
                <c:pt idx="13">
                  <c:v>-177</c:v>
                </c:pt>
                <c:pt idx="14">
                  <c:v>20</c:v>
                </c:pt>
                <c:pt idx="15">
                  <c:v>-1186</c:v>
                </c:pt>
                <c:pt idx="16">
                  <c:v>-747</c:v>
                </c:pt>
                <c:pt idx="17">
                  <c:v>-213</c:v>
                </c:pt>
                <c:pt idx="18">
                  <c:v>-199</c:v>
                </c:pt>
                <c:pt idx="19">
                  <c:v>583</c:v>
                </c:pt>
                <c:pt idx="20">
                  <c:v>-983</c:v>
                </c:pt>
                <c:pt idx="21">
                  <c:v>-681</c:v>
                </c:pt>
                <c:pt idx="22">
                  <c:v>745</c:v>
                </c:pt>
              </c:numCache>
            </c:numRef>
          </c:val>
        </c:ser>
        <c:ser>
          <c:idx val="4"/>
          <c:order val="1"/>
          <c:tx>
            <c:strRef>
              <c:f>'図表26,27'!$H$28</c:f>
              <c:strCache>
                <c:ptCount val="1"/>
                <c:pt idx="0">
                  <c:v>出生数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cat>
            <c:strRef>
              <c:f>'図表26,27'!$C$29:$C$51</c:f>
              <c:strCache>
                <c:ptCount val="23"/>
                <c:pt idx="0">
                  <c:v>千代田区    </c:v>
                </c:pt>
                <c:pt idx="1">
                  <c:v>中央区     </c:v>
                </c:pt>
                <c:pt idx="2">
                  <c:v>港区      </c:v>
                </c:pt>
                <c:pt idx="3">
                  <c:v>新宿区     </c:v>
                </c:pt>
                <c:pt idx="4">
                  <c:v>文京区     </c:v>
                </c:pt>
                <c:pt idx="5">
                  <c:v>台東区     </c:v>
                </c:pt>
                <c:pt idx="6">
                  <c:v>墨田区     </c:v>
                </c:pt>
                <c:pt idx="7">
                  <c:v>江東区     </c:v>
                </c:pt>
                <c:pt idx="8">
                  <c:v>品川区     </c:v>
                </c:pt>
                <c:pt idx="9">
                  <c:v>目黒区     </c:v>
                </c:pt>
                <c:pt idx="10">
                  <c:v>大田区     </c:v>
                </c:pt>
                <c:pt idx="11">
                  <c:v>世田谷区    </c:v>
                </c:pt>
                <c:pt idx="12">
                  <c:v>渋谷区     </c:v>
                </c:pt>
                <c:pt idx="13">
                  <c:v>中野区     </c:v>
                </c:pt>
                <c:pt idx="14">
                  <c:v>杉並区     </c:v>
                </c:pt>
                <c:pt idx="15">
                  <c:v>豊島区     </c:v>
                </c:pt>
                <c:pt idx="16">
                  <c:v>北区      </c:v>
                </c:pt>
                <c:pt idx="17">
                  <c:v>荒川区     </c:v>
                </c:pt>
                <c:pt idx="18">
                  <c:v>板橋区     </c:v>
                </c:pt>
                <c:pt idx="19">
                  <c:v>練馬区     </c:v>
                </c:pt>
                <c:pt idx="20">
                  <c:v>足立区     </c:v>
                </c:pt>
                <c:pt idx="21">
                  <c:v>葛飾区     </c:v>
                </c:pt>
                <c:pt idx="22">
                  <c:v>江戸川区    </c:v>
                </c:pt>
              </c:strCache>
            </c:strRef>
          </c:cat>
          <c:val>
            <c:numRef>
              <c:f>'図表26,27'!$H$29:$H$51</c:f>
              <c:numCache>
                <c:formatCode>#,##0_);[Red]\(#,##0\)</c:formatCode>
                <c:ptCount val="23"/>
                <c:pt idx="0">
                  <c:v>466</c:v>
                </c:pt>
                <c:pt idx="1">
                  <c:v>1694</c:v>
                </c:pt>
                <c:pt idx="2">
                  <c:v>2727</c:v>
                </c:pt>
                <c:pt idx="3">
                  <c:v>2469</c:v>
                </c:pt>
                <c:pt idx="4">
                  <c:v>1859</c:v>
                </c:pt>
                <c:pt idx="5">
                  <c:v>1471</c:v>
                </c:pt>
                <c:pt idx="6">
                  <c:v>2191</c:v>
                </c:pt>
                <c:pt idx="7">
                  <c:v>4752</c:v>
                </c:pt>
                <c:pt idx="8">
                  <c:v>3610</c:v>
                </c:pt>
                <c:pt idx="9">
                  <c:v>2400</c:v>
                </c:pt>
                <c:pt idx="10">
                  <c:v>5869</c:v>
                </c:pt>
                <c:pt idx="11">
                  <c:v>7773</c:v>
                </c:pt>
                <c:pt idx="12">
                  <c:v>1959</c:v>
                </c:pt>
                <c:pt idx="13">
                  <c:v>2446</c:v>
                </c:pt>
                <c:pt idx="14">
                  <c:v>4445</c:v>
                </c:pt>
                <c:pt idx="15">
                  <c:v>2116</c:v>
                </c:pt>
                <c:pt idx="16">
                  <c:v>2723</c:v>
                </c:pt>
                <c:pt idx="17">
                  <c:v>1867</c:v>
                </c:pt>
                <c:pt idx="18">
                  <c:v>4541</c:v>
                </c:pt>
                <c:pt idx="19">
                  <c:v>6218</c:v>
                </c:pt>
                <c:pt idx="20">
                  <c:v>5548</c:v>
                </c:pt>
                <c:pt idx="21">
                  <c:v>3697</c:v>
                </c:pt>
                <c:pt idx="22">
                  <c:v>6123</c:v>
                </c:pt>
              </c:numCache>
            </c:numRef>
          </c:val>
        </c:ser>
        <c:ser>
          <c:idx val="5"/>
          <c:order val="2"/>
          <c:tx>
            <c:strRef>
              <c:f>'図表26,27'!$I$28</c:f>
              <c:strCache>
                <c:ptCount val="1"/>
                <c:pt idx="0">
                  <c:v>死亡数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cat>
            <c:strRef>
              <c:f>'図表26,27'!$C$29:$C$51</c:f>
              <c:strCache>
                <c:ptCount val="23"/>
                <c:pt idx="0">
                  <c:v>千代田区    </c:v>
                </c:pt>
                <c:pt idx="1">
                  <c:v>中央区     </c:v>
                </c:pt>
                <c:pt idx="2">
                  <c:v>港区      </c:v>
                </c:pt>
                <c:pt idx="3">
                  <c:v>新宿区     </c:v>
                </c:pt>
                <c:pt idx="4">
                  <c:v>文京区     </c:v>
                </c:pt>
                <c:pt idx="5">
                  <c:v>台東区     </c:v>
                </c:pt>
                <c:pt idx="6">
                  <c:v>墨田区     </c:v>
                </c:pt>
                <c:pt idx="7">
                  <c:v>江東区     </c:v>
                </c:pt>
                <c:pt idx="8">
                  <c:v>品川区     </c:v>
                </c:pt>
                <c:pt idx="9">
                  <c:v>目黒区     </c:v>
                </c:pt>
                <c:pt idx="10">
                  <c:v>大田区     </c:v>
                </c:pt>
                <c:pt idx="11">
                  <c:v>世田谷区    </c:v>
                </c:pt>
                <c:pt idx="12">
                  <c:v>渋谷区     </c:v>
                </c:pt>
                <c:pt idx="13">
                  <c:v>中野区     </c:v>
                </c:pt>
                <c:pt idx="14">
                  <c:v>杉並区     </c:v>
                </c:pt>
                <c:pt idx="15">
                  <c:v>豊島区     </c:v>
                </c:pt>
                <c:pt idx="16">
                  <c:v>北区      </c:v>
                </c:pt>
                <c:pt idx="17">
                  <c:v>荒川区     </c:v>
                </c:pt>
                <c:pt idx="18">
                  <c:v>板橋区     </c:v>
                </c:pt>
                <c:pt idx="19">
                  <c:v>練馬区     </c:v>
                </c:pt>
                <c:pt idx="20">
                  <c:v>足立区     </c:v>
                </c:pt>
                <c:pt idx="21">
                  <c:v>葛飾区     </c:v>
                </c:pt>
                <c:pt idx="22">
                  <c:v>江戸川区    </c:v>
                </c:pt>
              </c:strCache>
            </c:strRef>
          </c:cat>
          <c:val>
            <c:numRef>
              <c:f>'図表26,27'!$I$29:$I$51</c:f>
              <c:numCache>
                <c:formatCode>#,##0_);[Red]\(#,##0\)</c:formatCode>
                <c:ptCount val="23"/>
                <c:pt idx="0">
                  <c:v>403</c:v>
                </c:pt>
                <c:pt idx="1">
                  <c:v>817</c:v>
                </c:pt>
                <c:pt idx="2">
                  <c:v>1586</c:v>
                </c:pt>
                <c:pt idx="3">
                  <c:v>2626</c:v>
                </c:pt>
                <c:pt idx="4">
                  <c:v>1623</c:v>
                </c:pt>
                <c:pt idx="5">
                  <c:v>2016</c:v>
                </c:pt>
                <c:pt idx="6">
                  <c:v>2329</c:v>
                </c:pt>
                <c:pt idx="7">
                  <c:v>3810</c:v>
                </c:pt>
                <c:pt idx="8">
                  <c:v>3127</c:v>
                </c:pt>
                <c:pt idx="9">
                  <c:v>1955</c:v>
                </c:pt>
                <c:pt idx="10">
                  <c:v>6192</c:v>
                </c:pt>
                <c:pt idx="11">
                  <c:v>6507</c:v>
                </c:pt>
                <c:pt idx="12">
                  <c:v>1510</c:v>
                </c:pt>
                <c:pt idx="13">
                  <c:v>2623</c:v>
                </c:pt>
                <c:pt idx="14">
                  <c:v>4425</c:v>
                </c:pt>
                <c:pt idx="15">
                  <c:v>3302</c:v>
                </c:pt>
                <c:pt idx="16">
                  <c:v>3470</c:v>
                </c:pt>
                <c:pt idx="17">
                  <c:v>2080</c:v>
                </c:pt>
                <c:pt idx="18">
                  <c:v>4740</c:v>
                </c:pt>
                <c:pt idx="19">
                  <c:v>5635</c:v>
                </c:pt>
                <c:pt idx="20">
                  <c:v>6531</c:v>
                </c:pt>
                <c:pt idx="21">
                  <c:v>4378</c:v>
                </c:pt>
                <c:pt idx="22">
                  <c:v>5378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345664"/>
        <c:axId val="135347200"/>
      </c:barChart>
      <c:catAx>
        <c:axId val="1353456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135347200"/>
        <c:crosses val="autoZero"/>
        <c:auto val="1"/>
        <c:lblAlgn val="ctr"/>
        <c:lblOffset val="100"/>
        <c:noMultiLvlLbl val="0"/>
      </c:catAx>
      <c:valAx>
        <c:axId val="1353472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ja-JP"/>
          </a:p>
        </c:txPr>
        <c:crossAx val="135345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61551994936488"/>
          <c:y val="5.8107023361589523E-2"/>
          <c:w val="0.28144544415707873"/>
          <c:h val="8.1732710584427812E-2"/>
        </c:manualLayout>
      </c:layout>
      <c:overlay val="0"/>
      <c:txPr>
        <a:bodyPr/>
        <a:lstStyle/>
        <a:p>
          <a:pPr>
            <a:defRPr sz="1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図表28!$B$8</c:f>
              <c:strCache>
                <c:ptCount val="1"/>
                <c:pt idx="0">
                  <c:v>世田谷区出生数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dLbl>
              <c:idx val="1"/>
              <c:layout>
                <c:manualLayout>
                  <c:x val="4.7454289126653004E-3"/>
                  <c:y val="1.5436821949750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4425736466279622E-3"/>
                  <c:y val="1.69734542575362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図表28!$C$4:$J$4</c:f>
              <c:strCache>
                <c:ptCount val="8"/>
                <c:pt idx="0">
                  <c:v>平成18年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</c:strCache>
            </c:strRef>
          </c:cat>
          <c:val>
            <c:numRef>
              <c:f>図表28!$C$8:$J$8</c:f>
              <c:numCache>
                <c:formatCode>#,##0"人";[Red]\-#,##0"人"</c:formatCode>
                <c:ptCount val="8"/>
                <c:pt idx="0">
                  <c:v>6460</c:v>
                </c:pt>
                <c:pt idx="1">
                  <c:v>6853</c:v>
                </c:pt>
                <c:pt idx="2">
                  <c:v>7093</c:v>
                </c:pt>
                <c:pt idx="3">
                  <c:v>7029</c:v>
                </c:pt>
                <c:pt idx="4">
                  <c:v>7289</c:v>
                </c:pt>
                <c:pt idx="5">
                  <c:v>7272.9896011260826</c:v>
                </c:pt>
                <c:pt idx="6">
                  <c:v>7433</c:v>
                </c:pt>
                <c:pt idx="7">
                  <c:v>7731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893376"/>
        <c:axId val="135461504"/>
      </c:barChart>
      <c:lineChart>
        <c:grouping val="standard"/>
        <c:varyColors val="0"/>
        <c:ser>
          <c:idx val="2"/>
          <c:order val="1"/>
          <c:tx>
            <c:strRef>
              <c:f>図表28!$B$7</c:f>
              <c:strCache>
                <c:ptCount val="1"/>
                <c:pt idx="0">
                  <c:v>全国</c:v>
                </c:pt>
              </c:strCache>
            </c:strRef>
          </c:tx>
          <c:spPr>
            <a:ln cmpd="sng">
              <a:solidFill>
                <a:schemeClr val="accent3">
                  <a:lumMod val="75000"/>
                </a:schemeClr>
              </a:solidFill>
            </a:ln>
          </c:spPr>
          <c:dLbls>
            <c:dLbl>
              <c:idx val="0"/>
              <c:layout>
                <c:manualLayout>
                  <c:x val="-3.0181607382781035E-2"/>
                  <c:y val="-4.2230044301307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027129496579956E-2"/>
                  <c:y val="-4.6859624616114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560993412838729E-2"/>
                  <c:y val="-4.6894886414767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4493435330643925E-2"/>
                  <c:y val="-4.2159520704001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116581975401483E-2"/>
                  <c:y val="-3.7459416791888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6649094679091256E-2"/>
                  <c:y val="-5.1489572241324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2337606231873851E-2"/>
                  <c:y val="-4.6824362817461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4493265580321265E-2"/>
                  <c:y val="-4.6648421134599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図表28!$C$4:$J$4</c:f>
              <c:strCache>
                <c:ptCount val="8"/>
                <c:pt idx="0">
                  <c:v>平成18年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</c:strCache>
            </c:strRef>
          </c:cat>
          <c:val>
            <c:numRef>
              <c:f>図表28!$C$7:$J$7</c:f>
              <c:numCache>
                <c:formatCode>General</c:formatCode>
                <c:ptCount val="8"/>
                <c:pt idx="0">
                  <c:v>1.32</c:v>
                </c:pt>
                <c:pt idx="1">
                  <c:v>1.34</c:v>
                </c:pt>
                <c:pt idx="2">
                  <c:v>1.37</c:v>
                </c:pt>
                <c:pt idx="3">
                  <c:v>1.37</c:v>
                </c:pt>
                <c:pt idx="4">
                  <c:v>1.39</c:v>
                </c:pt>
                <c:pt idx="5">
                  <c:v>1.39</c:v>
                </c:pt>
                <c:pt idx="6">
                  <c:v>1.41</c:v>
                </c:pt>
                <c:pt idx="7">
                  <c:v>1.43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図表28!$B$6</c:f>
              <c:strCache>
                <c:ptCount val="1"/>
                <c:pt idx="0">
                  <c:v>東京都</c:v>
                </c:pt>
              </c:strCache>
            </c:strRef>
          </c:tx>
          <c:spPr>
            <a:ln>
              <a:prstDash val="solid"/>
            </a:ln>
          </c:spPr>
          <c:dLbls>
            <c:dLbl>
              <c:idx val="0"/>
              <c:layout>
                <c:manualLayout>
                  <c:x val="-2.2222222222222223E-2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888888888888888E-2"/>
                  <c:y val="2.3148148148148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6666666666666666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555555555555555E-2"/>
                  <c:y val="3.2407042869641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3888888888888888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5000000000000001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3333333333333333E-2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515159976947905E-2"/>
                  <c:y val="-4.6542635738641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図表28!$C$4:$J$4</c:f>
              <c:strCache>
                <c:ptCount val="8"/>
                <c:pt idx="0">
                  <c:v>平成18年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</c:strCache>
            </c:strRef>
          </c:cat>
          <c:val>
            <c:numRef>
              <c:f>図表28!$C$6:$J$6</c:f>
              <c:numCache>
                <c:formatCode>General</c:formatCode>
                <c:ptCount val="8"/>
                <c:pt idx="0">
                  <c:v>1.02</c:v>
                </c:pt>
                <c:pt idx="1">
                  <c:v>1.05</c:v>
                </c:pt>
                <c:pt idx="2">
                  <c:v>1.0900000000000001</c:v>
                </c:pt>
                <c:pt idx="3">
                  <c:v>1.1200000000000001</c:v>
                </c:pt>
                <c:pt idx="4">
                  <c:v>1.1200000000000001</c:v>
                </c:pt>
                <c:pt idx="5">
                  <c:v>1.06</c:v>
                </c:pt>
                <c:pt idx="6">
                  <c:v>1.0900000000000001</c:v>
                </c:pt>
                <c:pt idx="7">
                  <c:v>1.1299999999999999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図表28!$B$5</c:f>
              <c:strCache>
                <c:ptCount val="1"/>
                <c:pt idx="0">
                  <c:v>世田谷区</c:v>
                </c:pt>
              </c:strCache>
            </c:strRef>
          </c:tx>
          <c:spPr>
            <a:ln>
              <a:prstDash val="solid"/>
            </a:ln>
          </c:spPr>
          <c:marker>
            <c:symbol val="circle"/>
            <c:size val="7"/>
            <c:spPr>
              <a:ln>
                <a:prstDash val="sysDot"/>
              </a:ln>
            </c:spPr>
          </c:marker>
          <c:dLbls>
            <c:dLbl>
              <c:idx val="0"/>
              <c:layout>
                <c:manualLayout>
                  <c:x val="-2.6491914367752192E-2"/>
                  <c:y val="5.1137321565197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8979775097797405E-2"/>
                  <c:y val="4.6472479451737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979775097797405E-2"/>
                  <c:y val="4.6437217653084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736014483097537E-2"/>
                  <c:y val="5.1207477852100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4336085268982118E-2"/>
                  <c:y val="4.173711374097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6359161127855096E-2"/>
                  <c:y val="4.1666590143666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2337606231873851E-2"/>
                  <c:y val="3.2548109398261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218042592053478E-2"/>
                  <c:y val="4.191268811343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図表28!$C$4:$J$4</c:f>
              <c:strCache>
                <c:ptCount val="8"/>
                <c:pt idx="0">
                  <c:v>平成18年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</c:strCache>
            </c:strRef>
          </c:cat>
          <c:val>
            <c:numRef>
              <c:f>図表28!$C$5:$J$5</c:f>
              <c:numCache>
                <c:formatCode>General</c:formatCode>
                <c:ptCount val="8"/>
                <c:pt idx="0">
                  <c:v>0.82</c:v>
                </c:pt>
                <c:pt idx="1">
                  <c:v>0.87</c:v>
                </c:pt>
                <c:pt idx="2">
                  <c:v>0.9</c:v>
                </c:pt>
                <c:pt idx="3">
                  <c:v>0.91</c:v>
                </c:pt>
                <c:pt idx="4">
                  <c:v>0.95</c:v>
                </c:pt>
                <c:pt idx="5">
                  <c:v>0.99</c:v>
                </c:pt>
                <c:pt idx="6">
                  <c:v>0.98</c:v>
                </c:pt>
                <c:pt idx="7">
                  <c:v>1.04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37696"/>
        <c:axId val="135459968"/>
      </c:lineChart>
      <c:catAx>
        <c:axId val="135437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35459968"/>
        <c:crosses val="autoZero"/>
        <c:auto val="1"/>
        <c:lblAlgn val="ctr"/>
        <c:lblOffset val="100"/>
        <c:noMultiLvlLbl val="0"/>
      </c:catAx>
      <c:valAx>
        <c:axId val="135459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437696"/>
        <c:crosses val="autoZero"/>
        <c:crossBetween val="between"/>
      </c:valAx>
      <c:valAx>
        <c:axId val="135461504"/>
        <c:scaling>
          <c:orientation val="minMax"/>
          <c:max val="10000"/>
          <c:min val="6000"/>
        </c:scaling>
        <c:delete val="0"/>
        <c:axPos val="r"/>
        <c:numFmt formatCode="#,##0&quot;人&quot;;[Red]\-#,##0&quot;人&quot;" sourceLinked="1"/>
        <c:majorTickMark val="out"/>
        <c:minorTickMark val="none"/>
        <c:tickLblPos val="nextTo"/>
        <c:crossAx val="135893376"/>
        <c:crosses val="max"/>
        <c:crossBetween val="between"/>
        <c:majorUnit val="500"/>
      </c:valAx>
      <c:catAx>
        <c:axId val="135893376"/>
        <c:scaling>
          <c:orientation val="minMax"/>
        </c:scaling>
        <c:delete val="1"/>
        <c:axPos val="b"/>
        <c:majorTickMark val="out"/>
        <c:minorTickMark val="none"/>
        <c:tickLblPos val="nextTo"/>
        <c:crossAx val="135461504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5184861789005E-2"/>
          <c:y val="5.6479058828927557E-2"/>
          <c:w val="0.8847873394486877"/>
          <c:h val="0.7119401112006383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図表29!$B$1</c:f>
              <c:strCache>
                <c:ptCount val="1"/>
                <c:pt idx="0">
                  <c:v>総出生数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cat>
            <c:strRef>
              <c:f>図表29!$A$2:$A$30</c:f>
              <c:strCache>
                <c:ptCount val="29"/>
                <c:pt idx="0">
                  <c:v>昭和59年</c:v>
                </c:pt>
                <c:pt idx="1">
                  <c:v>60</c:v>
                </c:pt>
                <c:pt idx="2">
                  <c:v>61</c:v>
                </c:pt>
                <c:pt idx="3">
                  <c:v>62</c:v>
                </c:pt>
                <c:pt idx="4">
                  <c:v>63</c:v>
                </c:pt>
                <c:pt idx="5">
                  <c:v>平成元年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</c:strCache>
            </c:strRef>
          </c:cat>
          <c:val>
            <c:numRef>
              <c:f>図表29!$B$2:$B$30</c:f>
              <c:numCache>
                <c:formatCode>#,##0"人"</c:formatCode>
                <c:ptCount val="29"/>
                <c:pt idx="0">
                  <c:v>8694</c:v>
                </c:pt>
                <c:pt idx="1">
                  <c:v>8188</c:v>
                </c:pt>
                <c:pt idx="2">
                  <c:v>7897</c:v>
                </c:pt>
                <c:pt idx="3">
                  <c:v>7493</c:v>
                </c:pt>
                <c:pt idx="4">
                  <c:v>7042</c:v>
                </c:pt>
                <c:pt idx="5">
                  <c:v>6435</c:v>
                </c:pt>
                <c:pt idx="6">
                  <c:v>6304</c:v>
                </c:pt>
                <c:pt idx="7">
                  <c:v>6120</c:v>
                </c:pt>
                <c:pt idx="8">
                  <c:v>6064</c:v>
                </c:pt>
                <c:pt idx="9">
                  <c:v>5797</c:v>
                </c:pt>
                <c:pt idx="10">
                  <c:v>6036</c:v>
                </c:pt>
                <c:pt idx="11">
                  <c:v>5788</c:v>
                </c:pt>
                <c:pt idx="12">
                  <c:v>5839</c:v>
                </c:pt>
                <c:pt idx="13">
                  <c:v>5808</c:v>
                </c:pt>
                <c:pt idx="14">
                  <c:v>5848</c:v>
                </c:pt>
                <c:pt idx="15">
                  <c:v>5923</c:v>
                </c:pt>
                <c:pt idx="16">
                  <c:v>6076</c:v>
                </c:pt>
                <c:pt idx="17">
                  <c:v>5894</c:v>
                </c:pt>
                <c:pt idx="18">
                  <c:v>6025</c:v>
                </c:pt>
                <c:pt idx="19">
                  <c:v>5988</c:v>
                </c:pt>
                <c:pt idx="20">
                  <c:v>6042</c:v>
                </c:pt>
                <c:pt idx="21">
                  <c:v>6147</c:v>
                </c:pt>
                <c:pt idx="22">
                  <c:v>6453</c:v>
                </c:pt>
                <c:pt idx="23">
                  <c:v>6829</c:v>
                </c:pt>
                <c:pt idx="24">
                  <c:v>7092</c:v>
                </c:pt>
                <c:pt idx="25">
                  <c:v>6955</c:v>
                </c:pt>
                <c:pt idx="26">
                  <c:v>7280</c:v>
                </c:pt>
                <c:pt idx="27">
                  <c:v>7240</c:v>
                </c:pt>
                <c:pt idx="28">
                  <c:v>7435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91840"/>
        <c:axId val="136290304"/>
      </c:barChart>
      <c:lineChart>
        <c:grouping val="standard"/>
        <c:varyColors val="0"/>
        <c:ser>
          <c:idx val="5"/>
          <c:order val="1"/>
          <c:tx>
            <c:strRef>
              <c:f>図表29!$F$1</c:f>
              <c:strCache>
                <c:ptCount val="1"/>
                <c:pt idx="0">
                  <c:v>母の年齢　～２４歳</c:v>
                </c:pt>
              </c:strCache>
            </c:strRef>
          </c:tx>
          <c:spPr>
            <a:ln w="44450">
              <a:prstDash val="sysDash"/>
            </a:ln>
          </c:spPr>
          <c:marker>
            <c:symbol val="none"/>
          </c:marker>
          <c:cat>
            <c:strRef>
              <c:f>図表29!$A$2:$A$30</c:f>
              <c:strCache>
                <c:ptCount val="29"/>
                <c:pt idx="0">
                  <c:v>昭和59年</c:v>
                </c:pt>
                <c:pt idx="1">
                  <c:v>60</c:v>
                </c:pt>
                <c:pt idx="2">
                  <c:v>61</c:v>
                </c:pt>
                <c:pt idx="3">
                  <c:v>62</c:v>
                </c:pt>
                <c:pt idx="4">
                  <c:v>63</c:v>
                </c:pt>
                <c:pt idx="5">
                  <c:v>平成元年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</c:strCache>
            </c:strRef>
          </c:cat>
          <c:val>
            <c:numRef>
              <c:f>図表29!$F$2:$F$30</c:f>
              <c:numCache>
                <c:formatCode>#,##0"人"</c:formatCode>
                <c:ptCount val="29"/>
                <c:pt idx="0">
                  <c:v>1012</c:v>
                </c:pt>
                <c:pt idx="1">
                  <c:v>934</c:v>
                </c:pt>
                <c:pt idx="2">
                  <c:v>851</c:v>
                </c:pt>
                <c:pt idx="3">
                  <c:v>746</c:v>
                </c:pt>
                <c:pt idx="4">
                  <c:v>737</c:v>
                </c:pt>
                <c:pt idx="5">
                  <c:v>619</c:v>
                </c:pt>
                <c:pt idx="6">
                  <c:v>602</c:v>
                </c:pt>
                <c:pt idx="7">
                  <c:v>576</c:v>
                </c:pt>
                <c:pt idx="8">
                  <c:v>575</c:v>
                </c:pt>
                <c:pt idx="9">
                  <c:v>558</c:v>
                </c:pt>
                <c:pt idx="10">
                  <c:v>535</c:v>
                </c:pt>
                <c:pt idx="11">
                  <c:v>463</c:v>
                </c:pt>
                <c:pt idx="12">
                  <c:v>460</c:v>
                </c:pt>
                <c:pt idx="13">
                  <c:v>437</c:v>
                </c:pt>
                <c:pt idx="14">
                  <c:v>378</c:v>
                </c:pt>
                <c:pt idx="15">
                  <c:v>387</c:v>
                </c:pt>
                <c:pt idx="16">
                  <c:v>381</c:v>
                </c:pt>
                <c:pt idx="17">
                  <c:v>412</c:v>
                </c:pt>
                <c:pt idx="18">
                  <c:v>385</c:v>
                </c:pt>
                <c:pt idx="19">
                  <c:v>345</c:v>
                </c:pt>
                <c:pt idx="20">
                  <c:v>356</c:v>
                </c:pt>
                <c:pt idx="21">
                  <c:v>309</c:v>
                </c:pt>
                <c:pt idx="22">
                  <c:v>284</c:v>
                </c:pt>
                <c:pt idx="23">
                  <c:v>306</c:v>
                </c:pt>
                <c:pt idx="24">
                  <c:v>258</c:v>
                </c:pt>
                <c:pt idx="25">
                  <c:v>237</c:v>
                </c:pt>
                <c:pt idx="26">
                  <c:v>242</c:v>
                </c:pt>
                <c:pt idx="27">
                  <c:v>245</c:v>
                </c:pt>
                <c:pt idx="28">
                  <c:v>220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図表29!$G$1</c:f>
              <c:strCache>
                <c:ptCount val="1"/>
                <c:pt idx="0">
                  <c:v>母の年齢２５～２９歳</c:v>
                </c:pt>
              </c:strCache>
            </c:strRef>
          </c:tx>
          <c:marker>
            <c:symbol val="diamond"/>
            <c:size val="10"/>
          </c:marker>
          <c:cat>
            <c:strRef>
              <c:f>図表29!$A$2:$A$30</c:f>
              <c:strCache>
                <c:ptCount val="29"/>
                <c:pt idx="0">
                  <c:v>昭和59年</c:v>
                </c:pt>
                <c:pt idx="1">
                  <c:v>60</c:v>
                </c:pt>
                <c:pt idx="2">
                  <c:v>61</c:v>
                </c:pt>
                <c:pt idx="3">
                  <c:v>62</c:v>
                </c:pt>
                <c:pt idx="4">
                  <c:v>63</c:v>
                </c:pt>
                <c:pt idx="5">
                  <c:v>平成元年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</c:strCache>
            </c:strRef>
          </c:cat>
          <c:val>
            <c:numRef>
              <c:f>図表29!$G$2:$G$30</c:f>
              <c:numCache>
                <c:formatCode>#,##0"人"</c:formatCode>
                <c:ptCount val="29"/>
                <c:pt idx="0">
                  <c:v>4113</c:v>
                </c:pt>
                <c:pt idx="1">
                  <c:v>3785</c:v>
                </c:pt>
                <c:pt idx="2">
                  <c:v>3493</c:v>
                </c:pt>
                <c:pt idx="3">
                  <c:v>3382</c:v>
                </c:pt>
                <c:pt idx="4">
                  <c:v>3041</c:v>
                </c:pt>
                <c:pt idx="5">
                  <c:v>2664</c:v>
                </c:pt>
                <c:pt idx="6">
                  <c:v>2587</c:v>
                </c:pt>
                <c:pt idx="7">
                  <c:v>2413</c:v>
                </c:pt>
                <c:pt idx="8">
                  <c:v>2348</c:v>
                </c:pt>
                <c:pt idx="9">
                  <c:v>2249</c:v>
                </c:pt>
                <c:pt idx="10">
                  <c:v>2223</c:v>
                </c:pt>
                <c:pt idx="11">
                  <c:v>2103</c:v>
                </c:pt>
                <c:pt idx="12">
                  <c:v>2065</c:v>
                </c:pt>
                <c:pt idx="13">
                  <c:v>1933</c:v>
                </c:pt>
                <c:pt idx="14">
                  <c:v>1956</c:v>
                </c:pt>
                <c:pt idx="15">
                  <c:v>1874</c:v>
                </c:pt>
                <c:pt idx="16">
                  <c:v>1783</c:v>
                </c:pt>
                <c:pt idx="17">
                  <c:v>1685</c:v>
                </c:pt>
                <c:pt idx="18">
                  <c:v>1664</c:v>
                </c:pt>
                <c:pt idx="19">
                  <c:v>1550</c:v>
                </c:pt>
                <c:pt idx="20">
                  <c:v>1376</c:v>
                </c:pt>
                <c:pt idx="21">
                  <c:v>1477</c:v>
                </c:pt>
                <c:pt idx="22">
                  <c:v>1424</c:v>
                </c:pt>
                <c:pt idx="23">
                  <c:v>1497</c:v>
                </c:pt>
                <c:pt idx="24">
                  <c:v>1457</c:v>
                </c:pt>
                <c:pt idx="25">
                  <c:v>1374</c:v>
                </c:pt>
                <c:pt idx="26">
                  <c:v>1457</c:v>
                </c:pt>
                <c:pt idx="27">
                  <c:v>1352</c:v>
                </c:pt>
                <c:pt idx="28">
                  <c:v>1388</c:v>
                </c:pt>
              </c:numCache>
            </c:numRef>
          </c:val>
          <c:smooth val="0"/>
        </c:ser>
        <c:ser>
          <c:idx val="7"/>
          <c:order val="3"/>
          <c:tx>
            <c:strRef>
              <c:f>図表29!$H$1</c:f>
              <c:strCache>
                <c:ptCount val="1"/>
                <c:pt idx="0">
                  <c:v>母の年齢３０～３４歳</c:v>
                </c:pt>
              </c:strCache>
            </c:strRef>
          </c:tx>
          <c:marker>
            <c:symbol val="triangle"/>
            <c:size val="10"/>
          </c:marker>
          <c:cat>
            <c:strRef>
              <c:f>図表29!$A$2:$A$30</c:f>
              <c:strCache>
                <c:ptCount val="29"/>
                <c:pt idx="0">
                  <c:v>昭和59年</c:v>
                </c:pt>
                <c:pt idx="1">
                  <c:v>60</c:v>
                </c:pt>
                <c:pt idx="2">
                  <c:v>61</c:v>
                </c:pt>
                <c:pt idx="3">
                  <c:v>62</c:v>
                </c:pt>
                <c:pt idx="4">
                  <c:v>63</c:v>
                </c:pt>
                <c:pt idx="5">
                  <c:v>平成元年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</c:strCache>
            </c:strRef>
          </c:cat>
          <c:val>
            <c:numRef>
              <c:f>図表29!$H$2:$H$30</c:f>
              <c:numCache>
                <c:formatCode>#,##0"人"</c:formatCode>
                <c:ptCount val="29"/>
                <c:pt idx="0">
                  <c:v>2751</c:v>
                </c:pt>
                <c:pt idx="1">
                  <c:v>2596</c:v>
                </c:pt>
                <c:pt idx="2">
                  <c:v>2675</c:v>
                </c:pt>
                <c:pt idx="3">
                  <c:v>2532</c:v>
                </c:pt>
                <c:pt idx="4">
                  <c:v>2394</c:v>
                </c:pt>
                <c:pt idx="5">
                  <c:v>2341</c:v>
                </c:pt>
                <c:pt idx="6">
                  <c:v>2313</c:v>
                </c:pt>
                <c:pt idx="7">
                  <c:v>2335</c:v>
                </c:pt>
                <c:pt idx="8">
                  <c:v>2381</c:v>
                </c:pt>
                <c:pt idx="9">
                  <c:v>2178</c:v>
                </c:pt>
                <c:pt idx="10">
                  <c:v>2358</c:v>
                </c:pt>
                <c:pt idx="11">
                  <c:v>2381</c:v>
                </c:pt>
                <c:pt idx="12">
                  <c:v>2332</c:v>
                </c:pt>
                <c:pt idx="13">
                  <c:v>2378</c:v>
                </c:pt>
                <c:pt idx="14">
                  <c:v>2473</c:v>
                </c:pt>
                <c:pt idx="15">
                  <c:v>2546</c:v>
                </c:pt>
                <c:pt idx="16">
                  <c:v>2596</c:v>
                </c:pt>
                <c:pt idx="17">
                  <c:v>2495</c:v>
                </c:pt>
                <c:pt idx="18">
                  <c:v>2581</c:v>
                </c:pt>
                <c:pt idx="19">
                  <c:v>2567</c:v>
                </c:pt>
                <c:pt idx="20">
                  <c:v>2664</c:v>
                </c:pt>
                <c:pt idx="21">
                  <c:v>2603</c:v>
                </c:pt>
                <c:pt idx="22">
                  <c:v>2790</c:v>
                </c:pt>
                <c:pt idx="23">
                  <c:v>2898</c:v>
                </c:pt>
                <c:pt idx="24">
                  <c:v>2962</c:v>
                </c:pt>
                <c:pt idx="25">
                  <c:v>2869</c:v>
                </c:pt>
                <c:pt idx="26">
                  <c:v>2962</c:v>
                </c:pt>
                <c:pt idx="27">
                  <c:v>2880</c:v>
                </c:pt>
                <c:pt idx="28">
                  <c:v>2990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図表29!$I$1</c:f>
              <c:strCache>
                <c:ptCount val="1"/>
                <c:pt idx="0">
                  <c:v>母の年齢３５～３９歳</c:v>
                </c:pt>
              </c:strCache>
            </c:strRef>
          </c:tx>
          <c:marker>
            <c:symbol val="circle"/>
            <c:size val="10"/>
          </c:marker>
          <c:cat>
            <c:strRef>
              <c:f>図表29!$A$2:$A$30</c:f>
              <c:strCache>
                <c:ptCount val="29"/>
                <c:pt idx="0">
                  <c:v>昭和59年</c:v>
                </c:pt>
                <c:pt idx="1">
                  <c:v>60</c:v>
                </c:pt>
                <c:pt idx="2">
                  <c:v>61</c:v>
                </c:pt>
                <c:pt idx="3">
                  <c:v>62</c:v>
                </c:pt>
                <c:pt idx="4">
                  <c:v>63</c:v>
                </c:pt>
                <c:pt idx="5">
                  <c:v>平成元年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</c:strCache>
            </c:strRef>
          </c:cat>
          <c:val>
            <c:numRef>
              <c:f>図表29!$I$2:$I$30</c:f>
              <c:numCache>
                <c:formatCode>#,##0"人"</c:formatCode>
                <c:ptCount val="29"/>
                <c:pt idx="0">
                  <c:v>738</c:v>
                </c:pt>
                <c:pt idx="1">
                  <c:v>806</c:v>
                </c:pt>
                <c:pt idx="2">
                  <c:v>795</c:v>
                </c:pt>
                <c:pt idx="3">
                  <c:v>749</c:v>
                </c:pt>
                <c:pt idx="4">
                  <c:v>773</c:v>
                </c:pt>
                <c:pt idx="5">
                  <c:v>708</c:v>
                </c:pt>
                <c:pt idx="6">
                  <c:v>689</c:v>
                </c:pt>
                <c:pt idx="7">
                  <c:v>691</c:v>
                </c:pt>
                <c:pt idx="8">
                  <c:v>656</c:v>
                </c:pt>
                <c:pt idx="9">
                  <c:v>737</c:v>
                </c:pt>
                <c:pt idx="10">
                  <c:v>806</c:v>
                </c:pt>
                <c:pt idx="11">
                  <c:v>736</c:v>
                </c:pt>
                <c:pt idx="12">
                  <c:v>879</c:v>
                </c:pt>
                <c:pt idx="13">
                  <c:v>956</c:v>
                </c:pt>
                <c:pt idx="14">
                  <c:v>936</c:v>
                </c:pt>
                <c:pt idx="15">
                  <c:v>981</c:v>
                </c:pt>
                <c:pt idx="16">
                  <c:v>1148</c:v>
                </c:pt>
                <c:pt idx="17">
                  <c:v>1147</c:v>
                </c:pt>
                <c:pt idx="18">
                  <c:v>1216</c:v>
                </c:pt>
                <c:pt idx="19">
                  <c:v>1303</c:v>
                </c:pt>
                <c:pt idx="20">
                  <c:v>1427</c:v>
                </c:pt>
                <c:pt idx="21">
                  <c:v>1483</c:v>
                </c:pt>
                <c:pt idx="22">
                  <c:v>1664</c:v>
                </c:pt>
                <c:pt idx="23">
                  <c:v>1810</c:v>
                </c:pt>
                <c:pt idx="24">
                  <c:v>2019</c:v>
                </c:pt>
                <c:pt idx="25">
                  <c:v>2060</c:v>
                </c:pt>
                <c:pt idx="26">
                  <c:v>2019</c:v>
                </c:pt>
                <c:pt idx="27">
                  <c:v>2241</c:v>
                </c:pt>
                <c:pt idx="28">
                  <c:v>2259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図表29!$J$1</c:f>
              <c:strCache>
                <c:ptCount val="1"/>
                <c:pt idx="0">
                  <c:v>母の年齢４０歳～</c:v>
                </c:pt>
              </c:strCache>
            </c:strRef>
          </c:tx>
          <c:marker>
            <c:symbol val="none"/>
          </c:marker>
          <c:cat>
            <c:strRef>
              <c:f>図表29!$A$2:$A$30</c:f>
              <c:strCache>
                <c:ptCount val="29"/>
                <c:pt idx="0">
                  <c:v>昭和59年</c:v>
                </c:pt>
                <c:pt idx="1">
                  <c:v>60</c:v>
                </c:pt>
                <c:pt idx="2">
                  <c:v>61</c:v>
                </c:pt>
                <c:pt idx="3">
                  <c:v>62</c:v>
                </c:pt>
                <c:pt idx="4">
                  <c:v>63</c:v>
                </c:pt>
                <c:pt idx="5">
                  <c:v>平成元年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</c:strCache>
            </c:strRef>
          </c:cat>
          <c:val>
            <c:numRef>
              <c:f>図表29!$J$2:$J$30</c:f>
              <c:numCache>
                <c:formatCode>#,##0"人"</c:formatCode>
                <c:ptCount val="29"/>
                <c:pt idx="0">
                  <c:v>80</c:v>
                </c:pt>
                <c:pt idx="1">
                  <c:v>67</c:v>
                </c:pt>
                <c:pt idx="2">
                  <c:v>83</c:v>
                </c:pt>
                <c:pt idx="3">
                  <c:v>84</c:v>
                </c:pt>
                <c:pt idx="4">
                  <c:v>97</c:v>
                </c:pt>
                <c:pt idx="5">
                  <c:v>103</c:v>
                </c:pt>
                <c:pt idx="6">
                  <c:v>112</c:v>
                </c:pt>
                <c:pt idx="7">
                  <c:v>105</c:v>
                </c:pt>
                <c:pt idx="8">
                  <c:v>104</c:v>
                </c:pt>
                <c:pt idx="9">
                  <c:v>74</c:v>
                </c:pt>
                <c:pt idx="10">
                  <c:v>114</c:v>
                </c:pt>
                <c:pt idx="11">
                  <c:v>105</c:v>
                </c:pt>
                <c:pt idx="12">
                  <c:v>103</c:v>
                </c:pt>
                <c:pt idx="13">
                  <c:v>104</c:v>
                </c:pt>
                <c:pt idx="14">
                  <c:v>105</c:v>
                </c:pt>
                <c:pt idx="15">
                  <c:v>135</c:v>
                </c:pt>
                <c:pt idx="16">
                  <c:v>168</c:v>
                </c:pt>
                <c:pt idx="17">
                  <c:v>155</c:v>
                </c:pt>
                <c:pt idx="18">
                  <c:v>179</c:v>
                </c:pt>
                <c:pt idx="19">
                  <c:v>223</c:v>
                </c:pt>
                <c:pt idx="20">
                  <c:v>219</c:v>
                </c:pt>
                <c:pt idx="21">
                  <c:v>275</c:v>
                </c:pt>
                <c:pt idx="22">
                  <c:v>291</c:v>
                </c:pt>
                <c:pt idx="23">
                  <c:v>318</c:v>
                </c:pt>
                <c:pt idx="24">
                  <c:v>396</c:v>
                </c:pt>
                <c:pt idx="25">
                  <c:v>415</c:v>
                </c:pt>
                <c:pt idx="26">
                  <c:v>396</c:v>
                </c:pt>
                <c:pt idx="27">
                  <c:v>522</c:v>
                </c:pt>
                <c:pt idx="28">
                  <c:v>578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282880"/>
        <c:axId val="136284416"/>
      </c:lineChart>
      <c:catAx>
        <c:axId val="13628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284416"/>
        <c:crosses val="autoZero"/>
        <c:auto val="1"/>
        <c:lblAlgn val="ctr"/>
        <c:lblOffset val="100"/>
        <c:noMultiLvlLbl val="0"/>
      </c:catAx>
      <c:valAx>
        <c:axId val="136284416"/>
        <c:scaling>
          <c:orientation val="minMax"/>
        </c:scaling>
        <c:delete val="0"/>
        <c:axPos val="l"/>
        <c:majorGridlines/>
        <c:numFmt formatCode="#,##0&quot;人&quot;" sourceLinked="1"/>
        <c:majorTickMark val="out"/>
        <c:minorTickMark val="none"/>
        <c:tickLblPos val="nextTo"/>
        <c:crossAx val="136282880"/>
        <c:crosses val="autoZero"/>
        <c:crossBetween val="between"/>
      </c:valAx>
      <c:valAx>
        <c:axId val="136290304"/>
        <c:scaling>
          <c:orientation val="minMax"/>
          <c:max val="9000"/>
          <c:min val="5000"/>
        </c:scaling>
        <c:delete val="0"/>
        <c:axPos val="r"/>
        <c:numFmt formatCode="#,##0&quot;人&quot;" sourceLinked="1"/>
        <c:majorTickMark val="out"/>
        <c:minorTickMark val="none"/>
        <c:tickLblPos val="nextTo"/>
        <c:crossAx val="136291840"/>
        <c:crosses val="max"/>
        <c:crossBetween val="between"/>
      </c:valAx>
      <c:catAx>
        <c:axId val="136291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29030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r"/>
      <c:layout>
        <c:manualLayout>
          <c:xMode val="edge"/>
          <c:yMode val="edge"/>
          <c:x val="7.6560003735163806E-2"/>
          <c:y val="0.83568010750317057"/>
          <c:w val="0.86334400186620364"/>
          <c:h val="7.9863442747620292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06238459511434E-2"/>
          <c:y val="4.7955530518884196E-2"/>
          <c:w val="0.91318904897496189"/>
          <c:h val="0.65725114665387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図表30!$A$3</c:f>
              <c:strCache>
                <c:ptCount val="1"/>
                <c:pt idx="0">
                  <c:v>0歳（男女）</c:v>
                </c:pt>
              </c:strCache>
            </c:strRef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ln>
              <a:solidFill>
                <a:schemeClr val="accent1"/>
              </a:solidFill>
            </a:ln>
          </c:spPr>
          <c:invertIfNegative val="0"/>
          <c:cat>
            <c:strRef>
              <c:f>図表30!$B$2:$BL$2</c:f>
              <c:strCache>
                <c:ptCount val="63"/>
                <c:pt idx="0">
                  <c:v>平成23年1月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平成24年1月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平成25年1月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平成26年1月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平成27年1月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平成28年1月</c:v>
                </c:pt>
                <c:pt idx="61">
                  <c:v>2月</c:v>
                </c:pt>
                <c:pt idx="62">
                  <c:v>3月</c:v>
                </c:pt>
              </c:strCache>
            </c:strRef>
          </c:cat>
          <c:val>
            <c:numRef>
              <c:f>図表30!$B$3:$BL$3</c:f>
              <c:numCache>
                <c:formatCode>#,##0"人"</c:formatCode>
                <c:ptCount val="63"/>
                <c:pt idx="0">
                  <c:v>6996</c:v>
                </c:pt>
                <c:pt idx="1">
                  <c:v>6984</c:v>
                </c:pt>
                <c:pt idx="2">
                  <c:v>6948</c:v>
                </c:pt>
                <c:pt idx="3">
                  <c:v>6987</c:v>
                </c:pt>
                <c:pt idx="4">
                  <c:v>6903</c:v>
                </c:pt>
                <c:pt idx="5">
                  <c:v>6921</c:v>
                </c:pt>
                <c:pt idx="6">
                  <c:v>6911</c:v>
                </c:pt>
                <c:pt idx="7">
                  <c:v>6888</c:v>
                </c:pt>
                <c:pt idx="8">
                  <c:v>6902</c:v>
                </c:pt>
                <c:pt idx="9">
                  <c:v>6898</c:v>
                </c:pt>
                <c:pt idx="10">
                  <c:v>6918</c:v>
                </c:pt>
                <c:pt idx="11">
                  <c:v>6924</c:v>
                </c:pt>
                <c:pt idx="12">
                  <c:v>6872</c:v>
                </c:pt>
                <c:pt idx="13">
                  <c:v>7051</c:v>
                </c:pt>
                <c:pt idx="14">
                  <c:v>7088</c:v>
                </c:pt>
                <c:pt idx="15">
                  <c:v>7047</c:v>
                </c:pt>
                <c:pt idx="16">
                  <c:v>7034</c:v>
                </c:pt>
                <c:pt idx="17">
                  <c:v>7091</c:v>
                </c:pt>
                <c:pt idx="18">
                  <c:v>7064</c:v>
                </c:pt>
                <c:pt idx="19">
                  <c:v>7131</c:v>
                </c:pt>
                <c:pt idx="20">
                  <c:v>7112</c:v>
                </c:pt>
                <c:pt idx="21">
                  <c:v>7063</c:v>
                </c:pt>
                <c:pt idx="22">
                  <c:v>7087</c:v>
                </c:pt>
                <c:pt idx="23">
                  <c:v>7090</c:v>
                </c:pt>
                <c:pt idx="24">
                  <c:v>7060</c:v>
                </c:pt>
                <c:pt idx="25">
                  <c:v>7113</c:v>
                </c:pt>
                <c:pt idx="26">
                  <c:v>7095</c:v>
                </c:pt>
                <c:pt idx="27">
                  <c:v>7057</c:v>
                </c:pt>
                <c:pt idx="28">
                  <c:v>7126</c:v>
                </c:pt>
                <c:pt idx="29">
                  <c:v>7243</c:v>
                </c:pt>
                <c:pt idx="30">
                  <c:v>7262</c:v>
                </c:pt>
                <c:pt idx="31">
                  <c:v>7313</c:v>
                </c:pt>
                <c:pt idx="32">
                  <c:v>7348</c:v>
                </c:pt>
                <c:pt idx="33">
                  <c:v>7322</c:v>
                </c:pt>
                <c:pt idx="34">
                  <c:v>7398</c:v>
                </c:pt>
                <c:pt idx="35">
                  <c:v>7373</c:v>
                </c:pt>
                <c:pt idx="36">
                  <c:v>7377</c:v>
                </c:pt>
                <c:pt idx="37">
                  <c:v>7437</c:v>
                </c:pt>
                <c:pt idx="38">
                  <c:v>7425</c:v>
                </c:pt>
                <c:pt idx="39">
                  <c:v>7421</c:v>
                </c:pt>
                <c:pt idx="40">
                  <c:v>7386</c:v>
                </c:pt>
                <c:pt idx="41">
                  <c:v>7396</c:v>
                </c:pt>
                <c:pt idx="42">
                  <c:v>7440</c:v>
                </c:pt>
                <c:pt idx="43">
                  <c:v>7530</c:v>
                </c:pt>
                <c:pt idx="44">
                  <c:v>7524</c:v>
                </c:pt>
                <c:pt idx="45">
                  <c:v>7594</c:v>
                </c:pt>
                <c:pt idx="46">
                  <c:v>7682</c:v>
                </c:pt>
                <c:pt idx="47">
                  <c:v>7626</c:v>
                </c:pt>
                <c:pt idx="48">
                  <c:v>7577</c:v>
                </c:pt>
                <c:pt idx="49">
                  <c:v>7766</c:v>
                </c:pt>
                <c:pt idx="50">
                  <c:v>7761</c:v>
                </c:pt>
                <c:pt idx="51">
                  <c:v>7834</c:v>
                </c:pt>
                <c:pt idx="52">
                  <c:v>7821</c:v>
                </c:pt>
                <c:pt idx="53">
                  <c:v>7812</c:v>
                </c:pt>
                <c:pt idx="54">
                  <c:v>7752</c:v>
                </c:pt>
                <c:pt idx="55">
                  <c:v>7728</c:v>
                </c:pt>
                <c:pt idx="56">
                  <c:v>7729</c:v>
                </c:pt>
                <c:pt idx="57">
                  <c:v>7638</c:v>
                </c:pt>
                <c:pt idx="58">
                  <c:v>7605</c:v>
                </c:pt>
                <c:pt idx="59">
                  <c:v>7699</c:v>
                </c:pt>
                <c:pt idx="60">
                  <c:v>7605</c:v>
                </c:pt>
                <c:pt idx="61" formatCode="#,##0_);[Red]\(#,##0\)">
                  <c:v>7669</c:v>
                </c:pt>
                <c:pt idx="62" formatCode="General">
                  <c:v>7730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5676288"/>
        <c:axId val="135678208"/>
      </c:barChart>
      <c:lineChart>
        <c:grouping val="standard"/>
        <c:varyColors val="0"/>
        <c:ser>
          <c:idx val="2"/>
          <c:order val="1"/>
          <c:tx>
            <c:strRef>
              <c:f>図表30!$A$10</c:f>
              <c:strCache>
                <c:ptCount val="1"/>
                <c:pt idx="0">
                  <c:v>31歳(女性)</c:v>
                </c:pt>
              </c:strCache>
            </c:strRef>
          </c:tx>
          <c:spPr>
            <a:ln w="50800" cmpd="sng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図表30!$B$2:$BL$2</c:f>
              <c:strCache>
                <c:ptCount val="63"/>
                <c:pt idx="0">
                  <c:v>平成23年1月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平成24年1月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平成25年1月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平成26年1月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平成27年1月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平成28年1月</c:v>
                </c:pt>
                <c:pt idx="61">
                  <c:v>2月</c:v>
                </c:pt>
                <c:pt idx="62">
                  <c:v>3月</c:v>
                </c:pt>
              </c:strCache>
            </c:strRef>
          </c:cat>
          <c:val>
            <c:numRef>
              <c:f>図表30!$B$10:$BL$10</c:f>
              <c:numCache>
                <c:formatCode>#,##0"人"</c:formatCode>
                <c:ptCount val="63"/>
                <c:pt idx="0">
                  <c:v>7904</c:v>
                </c:pt>
                <c:pt idx="1">
                  <c:v>7934</c:v>
                </c:pt>
                <c:pt idx="2">
                  <c:v>7945</c:v>
                </c:pt>
                <c:pt idx="3">
                  <c:v>7903</c:v>
                </c:pt>
                <c:pt idx="4">
                  <c:v>7940</c:v>
                </c:pt>
                <c:pt idx="5">
                  <c:v>7920</c:v>
                </c:pt>
                <c:pt idx="6">
                  <c:v>7869</c:v>
                </c:pt>
                <c:pt idx="7">
                  <c:v>7852</c:v>
                </c:pt>
                <c:pt idx="8">
                  <c:v>7856</c:v>
                </c:pt>
                <c:pt idx="9">
                  <c:v>7821</c:v>
                </c:pt>
                <c:pt idx="10">
                  <c:v>7777</c:v>
                </c:pt>
                <c:pt idx="11">
                  <c:v>7757</c:v>
                </c:pt>
                <c:pt idx="12">
                  <c:v>7703</c:v>
                </c:pt>
                <c:pt idx="13">
                  <c:v>7624</c:v>
                </c:pt>
                <c:pt idx="14">
                  <c:v>7550</c:v>
                </c:pt>
                <c:pt idx="15">
                  <c:v>7536</c:v>
                </c:pt>
                <c:pt idx="16">
                  <c:v>7531</c:v>
                </c:pt>
                <c:pt idx="17">
                  <c:v>7467</c:v>
                </c:pt>
                <c:pt idx="18">
                  <c:v>7429</c:v>
                </c:pt>
                <c:pt idx="19">
                  <c:v>7364</c:v>
                </c:pt>
                <c:pt idx="20">
                  <c:v>7332</c:v>
                </c:pt>
                <c:pt idx="21">
                  <c:v>7235</c:v>
                </c:pt>
                <c:pt idx="22">
                  <c:v>7167</c:v>
                </c:pt>
                <c:pt idx="23">
                  <c:v>7125</c:v>
                </c:pt>
                <c:pt idx="24">
                  <c:v>7168</c:v>
                </c:pt>
                <c:pt idx="25">
                  <c:v>7166</c:v>
                </c:pt>
                <c:pt idx="26">
                  <c:v>7152</c:v>
                </c:pt>
                <c:pt idx="27">
                  <c:v>7077</c:v>
                </c:pt>
                <c:pt idx="28">
                  <c:v>6997</c:v>
                </c:pt>
                <c:pt idx="29">
                  <c:v>7038</c:v>
                </c:pt>
                <c:pt idx="30">
                  <c:v>7128</c:v>
                </c:pt>
                <c:pt idx="31">
                  <c:v>7172</c:v>
                </c:pt>
                <c:pt idx="32">
                  <c:v>7212</c:v>
                </c:pt>
                <c:pt idx="33">
                  <c:v>7266</c:v>
                </c:pt>
                <c:pt idx="34">
                  <c:v>7347</c:v>
                </c:pt>
                <c:pt idx="35">
                  <c:v>7392</c:v>
                </c:pt>
                <c:pt idx="36">
                  <c:v>7367</c:v>
                </c:pt>
                <c:pt idx="37">
                  <c:v>7403</c:v>
                </c:pt>
                <c:pt idx="38">
                  <c:v>7396</c:v>
                </c:pt>
                <c:pt idx="39">
                  <c:v>7405</c:v>
                </c:pt>
                <c:pt idx="40">
                  <c:v>7413</c:v>
                </c:pt>
                <c:pt idx="41">
                  <c:v>7443</c:v>
                </c:pt>
                <c:pt idx="42">
                  <c:v>7418</c:v>
                </c:pt>
                <c:pt idx="43">
                  <c:v>7356</c:v>
                </c:pt>
                <c:pt idx="44">
                  <c:v>7385</c:v>
                </c:pt>
                <c:pt idx="45">
                  <c:v>7359</c:v>
                </c:pt>
                <c:pt idx="46">
                  <c:v>7271</c:v>
                </c:pt>
                <c:pt idx="47">
                  <c:v>7250</c:v>
                </c:pt>
                <c:pt idx="48">
                  <c:v>7232</c:v>
                </c:pt>
                <c:pt idx="49">
                  <c:v>7236</c:v>
                </c:pt>
                <c:pt idx="50">
                  <c:v>7274</c:v>
                </c:pt>
                <c:pt idx="51">
                  <c:v>7212</c:v>
                </c:pt>
                <c:pt idx="52">
                  <c:v>7247</c:v>
                </c:pt>
                <c:pt idx="53">
                  <c:v>7211</c:v>
                </c:pt>
                <c:pt idx="54">
                  <c:v>7145</c:v>
                </c:pt>
                <c:pt idx="55">
                  <c:v>7157</c:v>
                </c:pt>
                <c:pt idx="56">
                  <c:v>7107</c:v>
                </c:pt>
                <c:pt idx="57">
                  <c:v>7175</c:v>
                </c:pt>
                <c:pt idx="58">
                  <c:v>7244</c:v>
                </c:pt>
                <c:pt idx="59">
                  <c:v>7180</c:v>
                </c:pt>
                <c:pt idx="60">
                  <c:v>7191</c:v>
                </c:pt>
                <c:pt idx="61" formatCode="#,##0_);[Red]\(#,##0\)">
                  <c:v>7158</c:v>
                </c:pt>
                <c:pt idx="62" formatCode="General">
                  <c:v>7107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図表30!$A$11</c:f>
              <c:strCache>
                <c:ptCount val="1"/>
                <c:pt idx="0">
                  <c:v>32歳(女性)</c:v>
                </c:pt>
              </c:strCache>
            </c:strRef>
          </c:tx>
          <c:spPr>
            <a:ln w="603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図表30!$B$2:$BL$2</c:f>
              <c:strCache>
                <c:ptCount val="63"/>
                <c:pt idx="0">
                  <c:v>平成23年1月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平成24年1月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平成25年1月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平成26年1月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平成27年1月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平成28年1月</c:v>
                </c:pt>
                <c:pt idx="61">
                  <c:v>2月</c:v>
                </c:pt>
                <c:pt idx="62">
                  <c:v>3月</c:v>
                </c:pt>
              </c:strCache>
            </c:strRef>
          </c:cat>
          <c:val>
            <c:numRef>
              <c:f>図表30!$B$11:$BL$11</c:f>
              <c:numCache>
                <c:formatCode>#,##0"人"</c:formatCode>
                <c:ptCount val="63"/>
                <c:pt idx="0">
                  <c:v>8100</c:v>
                </c:pt>
                <c:pt idx="1">
                  <c:v>8128</c:v>
                </c:pt>
                <c:pt idx="2">
                  <c:v>8123</c:v>
                </c:pt>
                <c:pt idx="3">
                  <c:v>8118</c:v>
                </c:pt>
                <c:pt idx="4">
                  <c:v>8088</c:v>
                </c:pt>
                <c:pt idx="5">
                  <c:v>8073</c:v>
                </c:pt>
                <c:pt idx="6">
                  <c:v>8020</c:v>
                </c:pt>
                <c:pt idx="7">
                  <c:v>7953</c:v>
                </c:pt>
                <c:pt idx="8">
                  <c:v>7863</c:v>
                </c:pt>
                <c:pt idx="9">
                  <c:v>7840</c:v>
                </c:pt>
                <c:pt idx="10">
                  <c:v>7860</c:v>
                </c:pt>
                <c:pt idx="11">
                  <c:v>7843</c:v>
                </c:pt>
                <c:pt idx="12">
                  <c:v>7861</c:v>
                </c:pt>
                <c:pt idx="13">
                  <c:v>7882</c:v>
                </c:pt>
                <c:pt idx="14">
                  <c:v>7890</c:v>
                </c:pt>
                <c:pt idx="15">
                  <c:v>7903</c:v>
                </c:pt>
                <c:pt idx="16">
                  <c:v>7931</c:v>
                </c:pt>
                <c:pt idx="17">
                  <c:v>7903</c:v>
                </c:pt>
                <c:pt idx="18">
                  <c:v>7847</c:v>
                </c:pt>
                <c:pt idx="19">
                  <c:v>7844</c:v>
                </c:pt>
                <c:pt idx="20">
                  <c:v>7809</c:v>
                </c:pt>
                <c:pt idx="21">
                  <c:v>7799</c:v>
                </c:pt>
                <c:pt idx="22">
                  <c:v>7720</c:v>
                </c:pt>
                <c:pt idx="23">
                  <c:v>7653</c:v>
                </c:pt>
                <c:pt idx="24">
                  <c:v>7596</c:v>
                </c:pt>
                <c:pt idx="25">
                  <c:v>7520</c:v>
                </c:pt>
                <c:pt idx="26">
                  <c:v>7436</c:v>
                </c:pt>
                <c:pt idx="27">
                  <c:v>7439</c:v>
                </c:pt>
                <c:pt idx="28">
                  <c:v>7433</c:v>
                </c:pt>
                <c:pt idx="29">
                  <c:v>7381</c:v>
                </c:pt>
                <c:pt idx="30">
                  <c:v>7367</c:v>
                </c:pt>
                <c:pt idx="31">
                  <c:v>7285</c:v>
                </c:pt>
                <c:pt idx="32">
                  <c:v>7297</c:v>
                </c:pt>
                <c:pt idx="33">
                  <c:v>7231</c:v>
                </c:pt>
                <c:pt idx="34">
                  <c:v>7154</c:v>
                </c:pt>
                <c:pt idx="35">
                  <c:v>7117</c:v>
                </c:pt>
                <c:pt idx="36">
                  <c:v>7133</c:v>
                </c:pt>
                <c:pt idx="37">
                  <c:v>7155</c:v>
                </c:pt>
                <c:pt idx="38">
                  <c:v>7123</c:v>
                </c:pt>
                <c:pt idx="39">
                  <c:v>7076</c:v>
                </c:pt>
                <c:pt idx="40">
                  <c:v>7013</c:v>
                </c:pt>
                <c:pt idx="41">
                  <c:v>7023</c:v>
                </c:pt>
                <c:pt idx="42">
                  <c:v>7094</c:v>
                </c:pt>
                <c:pt idx="43">
                  <c:v>7111</c:v>
                </c:pt>
                <c:pt idx="44">
                  <c:v>7116</c:v>
                </c:pt>
                <c:pt idx="45">
                  <c:v>7204</c:v>
                </c:pt>
                <c:pt idx="46">
                  <c:v>7278</c:v>
                </c:pt>
                <c:pt idx="47">
                  <c:v>7339</c:v>
                </c:pt>
                <c:pt idx="48">
                  <c:v>7353</c:v>
                </c:pt>
                <c:pt idx="49">
                  <c:v>7407</c:v>
                </c:pt>
                <c:pt idx="50">
                  <c:v>7394</c:v>
                </c:pt>
                <c:pt idx="51">
                  <c:v>7455</c:v>
                </c:pt>
                <c:pt idx="52">
                  <c:v>7409</c:v>
                </c:pt>
                <c:pt idx="53">
                  <c:v>7379</c:v>
                </c:pt>
                <c:pt idx="54">
                  <c:v>7350</c:v>
                </c:pt>
                <c:pt idx="55">
                  <c:v>7296</c:v>
                </c:pt>
                <c:pt idx="56">
                  <c:v>7310</c:v>
                </c:pt>
                <c:pt idx="57">
                  <c:v>7258</c:v>
                </c:pt>
                <c:pt idx="58">
                  <c:v>7217</c:v>
                </c:pt>
                <c:pt idx="59">
                  <c:v>7196</c:v>
                </c:pt>
                <c:pt idx="60">
                  <c:v>7208</c:v>
                </c:pt>
                <c:pt idx="61" formatCode="#,##0_);[Red]\(#,##0\)">
                  <c:v>7223</c:v>
                </c:pt>
                <c:pt idx="62" formatCode="General">
                  <c:v>7242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図表30!$A$16</c:f>
              <c:strCache>
                <c:ptCount val="1"/>
                <c:pt idx="0">
                  <c:v>37歳(女性)</c:v>
                </c:pt>
              </c:strCache>
            </c:strRef>
          </c:tx>
          <c:spPr>
            <a:ln w="53975" cmpd="dbl">
              <a:prstDash val="solid"/>
            </a:ln>
          </c:spPr>
          <c:marker>
            <c:symbol val="none"/>
          </c:marker>
          <c:cat>
            <c:strRef>
              <c:f>図表30!$B$2:$BL$2</c:f>
              <c:strCache>
                <c:ptCount val="63"/>
                <c:pt idx="0">
                  <c:v>平成23年1月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平成24年1月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平成25年1月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平成26年1月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平成27年1月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平成28年1月</c:v>
                </c:pt>
                <c:pt idx="61">
                  <c:v>2月</c:v>
                </c:pt>
                <c:pt idx="62">
                  <c:v>3月</c:v>
                </c:pt>
              </c:strCache>
            </c:strRef>
          </c:cat>
          <c:val>
            <c:numRef>
              <c:f>図表30!$B$16:$BL$16</c:f>
              <c:numCache>
                <c:formatCode>#,##0"人"</c:formatCode>
                <c:ptCount val="63"/>
                <c:pt idx="0">
                  <c:v>8568</c:v>
                </c:pt>
                <c:pt idx="1">
                  <c:v>8483</c:v>
                </c:pt>
                <c:pt idx="2">
                  <c:v>8446</c:v>
                </c:pt>
                <c:pt idx="3">
                  <c:v>8345</c:v>
                </c:pt>
                <c:pt idx="4">
                  <c:v>8346</c:v>
                </c:pt>
                <c:pt idx="5">
                  <c:v>8300</c:v>
                </c:pt>
                <c:pt idx="6">
                  <c:v>8295</c:v>
                </c:pt>
                <c:pt idx="7">
                  <c:v>8356</c:v>
                </c:pt>
                <c:pt idx="8">
                  <c:v>8372</c:v>
                </c:pt>
                <c:pt idx="9">
                  <c:v>8390</c:v>
                </c:pt>
                <c:pt idx="10">
                  <c:v>8398</c:v>
                </c:pt>
                <c:pt idx="11">
                  <c:v>8404</c:v>
                </c:pt>
                <c:pt idx="12">
                  <c:v>8393</c:v>
                </c:pt>
                <c:pt idx="13">
                  <c:v>8394</c:v>
                </c:pt>
                <c:pt idx="14">
                  <c:v>8366</c:v>
                </c:pt>
                <c:pt idx="15">
                  <c:v>8429</c:v>
                </c:pt>
                <c:pt idx="16">
                  <c:v>8361</c:v>
                </c:pt>
                <c:pt idx="17">
                  <c:v>8411</c:v>
                </c:pt>
                <c:pt idx="18">
                  <c:v>8388</c:v>
                </c:pt>
                <c:pt idx="19">
                  <c:v>8329</c:v>
                </c:pt>
                <c:pt idx="20">
                  <c:v>8289</c:v>
                </c:pt>
                <c:pt idx="21">
                  <c:v>8221</c:v>
                </c:pt>
                <c:pt idx="22">
                  <c:v>8159</c:v>
                </c:pt>
                <c:pt idx="23">
                  <c:v>8086</c:v>
                </c:pt>
                <c:pt idx="24">
                  <c:v>8065</c:v>
                </c:pt>
                <c:pt idx="25">
                  <c:v>8094</c:v>
                </c:pt>
                <c:pt idx="26">
                  <c:v>8144</c:v>
                </c:pt>
                <c:pt idx="27">
                  <c:v>8198</c:v>
                </c:pt>
                <c:pt idx="28">
                  <c:v>8186</c:v>
                </c:pt>
                <c:pt idx="29">
                  <c:v>8215</c:v>
                </c:pt>
                <c:pt idx="30">
                  <c:v>8228</c:v>
                </c:pt>
                <c:pt idx="31">
                  <c:v>8242</c:v>
                </c:pt>
                <c:pt idx="32">
                  <c:v>8251</c:v>
                </c:pt>
                <c:pt idx="33">
                  <c:v>8226</c:v>
                </c:pt>
                <c:pt idx="34">
                  <c:v>8244</c:v>
                </c:pt>
                <c:pt idx="35">
                  <c:v>8333</c:v>
                </c:pt>
                <c:pt idx="36">
                  <c:v>8345</c:v>
                </c:pt>
                <c:pt idx="37">
                  <c:v>8286</c:v>
                </c:pt>
                <c:pt idx="38">
                  <c:v>8230</c:v>
                </c:pt>
                <c:pt idx="39">
                  <c:v>8131</c:v>
                </c:pt>
                <c:pt idx="40">
                  <c:v>8121</c:v>
                </c:pt>
                <c:pt idx="41">
                  <c:v>8118</c:v>
                </c:pt>
                <c:pt idx="42">
                  <c:v>8054</c:v>
                </c:pt>
                <c:pt idx="43">
                  <c:v>8007</c:v>
                </c:pt>
                <c:pt idx="44">
                  <c:v>8010</c:v>
                </c:pt>
                <c:pt idx="45">
                  <c:v>8041</c:v>
                </c:pt>
                <c:pt idx="46">
                  <c:v>8054</c:v>
                </c:pt>
                <c:pt idx="47">
                  <c:v>7981</c:v>
                </c:pt>
                <c:pt idx="48">
                  <c:v>7975</c:v>
                </c:pt>
                <c:pt idx="49">
                  <c:v>7998</c:v>
                </c:pt>
                <c:pt idx="50">
                  <c:v>7985</c:v>
                </c:pt>
                <c:pt idx="51">
                  <c:v>8001</c:v>
                </c:pt>
                <c:pt idx="52">
                  <c:v>7997</c:v>
                </c:pt>
                <c:pt idx="53">
                  <c:v>7978</c:v>
                </c:pt>
                <c:pt idx="54">
                  <c:v>8017</c:v>
                </c:pt>
                <c:pt idx="55">
                  <c:v>8022</c:v>
                </c:pt>
                <c:pt idx="56">
                  <c:v>8052</c:v>
                </c:pt>
                <c:pt idx="57">
                  <c:v>7985</c:v>
                </c:pt>
                <c:pt idx="58">
                  <c:v>7967</c:v>
                </c:pt>
                <c:pt idx="59">
                  <c:v>7987</c:v>
                </c:pt>
                <c:pt idx="60">
                  <c:v>8013</c:v>
                </c:pt>
                <c:pt idx="61" formatCode="#,##0_);[Red]\(#,##0\)">
                  <c:v>8024</c:v>
                </c:pt>
                <c:pt idx="62" formatCode="General">
                  <c:v>8025</c:v>
                </c:pt>
              </c:numCache>
            </c:numRef>
          </c:val>
          <c:smooth val="0"/>
        </c:ser>
        <c:ser>
          <c:idx val="18"/>
          <c:order val="4"/>
          <c:tx>
            <c:strRef>
              <c:f>図表30!$A$21</c:f>
              <c:strCache>
                <c:ptCount val="1"/>
                <c:pt idx="0">
                  <c:v>42歳(女性)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図表30!$B$2:$BL$2</c:f>
              <c:strCache>
                <c:ptCount val="63"/>
                <c:pt idx="0">
                  <c:v>平成23年1月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平成24年1月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平成25年1月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平成26年1月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平成27年1月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平成28年1月</c:v>
                </c:pt>
                <c:pt idx="61">
                  <c:v>2月</c:v>
                </c:pt>
                <c:pt idx="62">
                  <c:v>3月</c:v>
                </c:pt>
              </c:strCache>
            </c:strRef>
          </c:cat>
          <c:val>
            <c:numRef>
              <c:f>図表30!$B$21:$BL$21</c:f>
              <c:numCache>
                <c:formatCode>#,##0"人"</c:formatCode>
                <c:ptCount val="63"/>
                <c:pt idx="0">
                  <c:v>7724</c:v>
                </c:pt>
                <c:pt idx="1">
                  <c:v>7838</c:v>
                </c:pt>
                <c:pt idx="2">
                  <c:v>7850</c:v>
                </c:pt>
                <c:pt idx="3">
                  <c:v>7866</c:v>
                </c:pt>
                <c:pt idx="4">
                  <c:v>7833</c:v>
                </c:pt>
                <c:pt idx="5">
                  <c:v>7846</c:v>
                </c:pt>
                <c:pt idx="6">
                  <c:v>7832</c:v>
                </c:pt>
                <c:pt idx="7">
                  <c:v>7841</c:v>
                </c:pt>
                <c:pt idx="8">
                  <c:v>7802</c:v>
                </c:pt>
                <c:pt idx="9">
                  <c:v>7793</c:v>
                </c:pt>
                <c:pt idx="10">
                  <c:v>7790</c:v>
                </c:pt>
                <c:pt idx="11">
                  <c:v>7735</c:v>
                </c:pt>
                <c:pt idx="12">
                  <c:v>7761</c:v>
                </c:pt>
                <c:pt idx="13">
                  <c:v>7766</c:v>
                </c:pt>
                <c:pt idx="14">
                  <c:v>7779</c:v>
                </c:pt>
                <c:pt idx="15">
                  <c:v>7920</c:v>
                </c:pt>
                <c:pt idx="16">
                  <c:v>7889</c:v>
                </c:pt>
                <c:pt idx="17">
                  <c:v>7896</c:v>
                </c:pt>
                <c:pt idx="18">
                  <c:v>7915</c:v>
                </c:pt>
                <c:pt idx="19">
                  <c:v>7926</c:v>
                </c:pt>
                <c:pt idx="20">
                  <c:v>7987</c:v>
                </c:pt>
                <c:pt idx="21">
                  <c:v>8037</c:v>
                </c:pt>
                <c:pt idx="22">
                  <c:v>8028</c:v>
                </c:pt>
                <c:pt idx="23">
                  <c:v>8107</c:v>
                </c:pt>
                <c:pt idx="24">
                  <c:v>8049</c:v>
                </c:pt>
                <c:pt idx="25">
                  <c:v>8028</c:v>
                </c:pt>
                <c:pt idx="26">
                  <c:v>8021</c:v>
                </c:pt>
                <c:pt idx="27">
                  <c:v>7954</c:v>
                </c:pt>
                <c:pt idx="28">
                  <c:v>8068</c:v>
                </c:pt>
                <c:pt idx="29">
                  <c:v>8140</c:v>
                </c:pt>
                <c:pt idx="30">
                  <c:v>8170</c:v>
                </c:pt>
                <c:pt idx="31">
                  <c:v>8229</c:v>
                </c:pt>
                <c:pt idx="32">
                  <c:v>8220</c:v>
                </c:pt>
                <c:pt idx="33">
                  <c:v>8177</c:v>
                </c:pt>
                <c:pt idx="34">
                  <c:v>8202</c:v>
                </c:pt>
                <c:pt idx="35">
                  <c:v>8241</c:v>
                </c:pt>
                <c:pt idx="36">
                  <c:v>8292</c:v>
                </c:pt>
                <c:pt idx="37">
                  <c:v>8333</c:v>
                </c:pt>
                <c:pt idx="38">
                  <c:v>8310</c:v>
                </c:pt>
                <c:pt idx="39">
                  <c:v>8305</c:v>
                </c:pt>
                <c:pt idx="40">
                  <c:v>8278</c:v>
                </c:pt>
                <c:pt idx="41">
                  <c:v>8244</c:v>
                </c:pt>
                <c:pt idx="42">
                  <c:v>8262</c:v>
                </c:pt>
                <c:pt idx="43">
                  <c:v>8303</c:v>
                </c:pt>
                <c:pt idx="44">
                  <c:v>8279</c:v>
                </c:pt>
                <c:pt idx="45">
                  <c:v>8330</c:v>
                </c:pt>
                <c:pt idx="46">
                  <c:v>8425</c:v>
                </c:pt>
                <c:pt idx="47">
                  <c:v>8382</c:v>
                </c:pt>
                <c:pt idx="48">
                  <c:v>8378</c:v>
                </c:pt>
                <c:pt idx="49">
                  <c:v>8402</c:v>
                </c:pt>
                <c:pt idx="50">
                  <c:v>8448</c:v>
                </c:pt>
                <c:pt idx="51">
                  <c:v>8515</c:v>
                </c:pt>
                <c:pt idx="52">
                  <c:v>8555</c:v>
                </c:pt>
                <c:pt idx="53">
                  <c:v>8579</c:v>
                </c:pt>
                <c:pt idx="54">
                  <c:v>8614</c:v>
                </c:pt>
                <c:pt idx="55">
                  <c:v>8557</c:v>
                </c:pt>
                <c:pt idx="56">
                  <c:v>8606</c:v>
                </c:pt>
                <c:pt idx="57">
                  <c:v>8596</c:v>
                </c:pt>
                <c:pt idx="58">
                  <c:v>8547</c:v>
                </c:pt>
                <c:pt idx="59">
                  <c:v>8562</c:v>
                </c:pt>
                <c:pt idx="60">
                  <c:v>8547</c:v>
                </c:pt>
                <c:pt idx="61" formatCode="#,##0_);[Red]\(#,##0\)">
                  <c:v>8513</c:v>
                </c:pt>
                <c:pt idx="62" formatCode="General">
                  <c:v>8489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676288"/>
        <c:axId val="135678208"/>
      </c:lineChart>
      <c:catAx>
        <c:axId val="1356762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35678208"/>
        <c:crosses val="autoZero"/>
        <c:auto val="1"/>
        <c:lblAlgn val="ctr"/>
        <c:lblOffset val="100"/>
        <c:noMultiLvlLbl val="0"/>
      </c:catAx>
      <c:valAx>
        <c:axId val="135678208"/>
        <c:scaling>
          <c:orientation val="minMax"/>
          <c:min val="6500"/>
        </c:scaling>
        <c:delete val="0"/>
        <c:axPos val="l"/>
        <c:majorGridlines/>
        <c:numFmt formatCode="#,##0&quot;人&quot;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35676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358266725184823"/>
          <c:y val="0.91112828425031234"/>
          <c:w val="0.74575599562201922"/>
          <c:h val="8.6606718706618083E-2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43942639464007E-2"/>
          <c:y val="5.9040292214706261E-2"/>
          <c:w val="0.91195526646125746"/>
          <c:h val="0.89719889180519097"/>
        </c:manualLayout>
      </c:layout>
      <c:lineChart>
        <c:grouping val="standard"/>
        <c:varyColors val="0"/>
        <c:ser>
          <c:idx val="0"/>
          <c:order val="0"/>
          <c:tx>
            <c:strRef>
              <c:f>図表31!$A$4</c:f>
              <c:strCache>
                <c:ptCount val="1"/>
                <c:pt idx="0">
                  <c:v>他道府県への転出</c:v>
                </c:pt>
              </c:strCache>
            </c:strRef>
          </c:tx>
          <c:spPr>
            <a:ln>
              <a:prstDash val="sysDash"/>
            </a:ln>
          </c:spPr>
          <c:cat>
            <c:strRef>
              <c:f>図表31!$B$2:$BE$2</c:f>
              <c:strCache>
                <c:ptCount val="56"/>
                <c:pt idx="0">
                  <c:v>昭和34年</c:v>
                </c:pt>
                <c:pt idx="1">
                  <c:v>35年</c:v>
                </c:pt>
                <c:pt idx="2">
                  <c:v>36年</c:v>
                </c:pt>
                <c:pt idx="3">
                  <c:v>37年</c:v>
                </c:pt>
                <c:pt idx="4">
                  <c:v>38年</c:v>
                </c:pt>
                <c:pt idx="5">
                  <c:v>39年</c:v>
                </c:pt>
                <c:pt idx="6">
                  <c:v>40年</c:v>
                </c:pt>
                <c:pt idx="7">
                  <c:v>41年</c:v>
                </c:pt>
                <c:pt idx="8">
                  <c:v>42年</c:v>
                </c:pt>
                <c:pt idx="9">
                  <c:v>43年</c:v>
                </c:pt>
                <c:pt idx="10">
                  <c:v>44年</c:v>
                </c:pt>
                <c:pt idx="11">
                  <c:v>45年</c:v>
                </c:pt>
                <c:pt idx="12">
                  <c:v>46年</c:v>
                </c:pt>
                <c:pt idx="13">
                  <c:v>47年</c:v>
                </c:pt>
                <c:pt idx="14">
                  <c:v>48年</c:v>
                </c:pt>
                <c:pt idx="15">
                  <c:v>49年</c:v>
                </c:pt>
                <c:pt idx="16">
                  <c:v>50年</c:v>
                </c:pt>
                <c:pt idx="17">
                  <c:v>51年</c:v>
                </c:pt>
                <c:pt idx="18">
                  <c:v>52年</c:v>
                </c:pt>
                <c:pt idx="19">
                  <c:v>53年</c:v>
                </c:pt>
                <c:pt idx="20">
                  <c:v>54年</c:v>
                </c:pt>
                <c:pt idx="21">
                  <c:v>55年</c:v>
                </c:pt>
                <c:pt idx="22">
                  <c:v>56年</c:v>
                </c:pt>
                <c:pt idx="23">
                  <c:v>57年</c:v>
                </c:pt>
                <c:pt idx="24">
                  <c:v>58年</c:v>
                </c:pt>
                <c:pt idx="25">
                  <c:v>59年</c:v>
                </c:pt>
                <c:pt idx="26">
                  <c:v>60年</c:v>
                </c:pt>
                <c:pt idx="27">
                  <c:v>61年</c:v>
                </c:pt>
                <c:pt idx="28">
                  <c:v>62年</c:v>
                </c:pt>
                <c:pt idx="29">
                  <c:v>63年</c:v>
                </c:pt>
                <c:pt idx="30">
                  <c:v>平成元年</c:v>
                </c:pt>
                <c:pt idx="31">
                  <c:v>2年</c:v>
                </c:pt>
                <c:pt idx="32">
                  <c:v>3年</c:v>
                </c:pt>
                <c:pt idx="33">
                  <c:v>4年</c:v>
                </c:pt>
                <c:pt idx="34">
                  <c:v>5年</c:v>
                </c:pt>
                <c:pt idx="35">
                  <c:v>6年</c:v>
                </c:pt>
                <c:pt idx="36">
                  <c:v>7年</c:v>
                </c:pt>
                <c:pt idx="37">
                  <c:v>8年</c:v>
                </c:pt>
                <c:pt idx="38">
                  <c:v>9年</c:v>
                </c:pt>
                <c:pt idx="39">
                  <c:v>10年</c:v>
                </c:pt>
                <c:pt idx="40">
                  <c:v>11年</c:v>
                </c:pt>
                <c:pt idx="41">
                  <c:v>12年</c:v>
                </c:pt>
                <c:pt idx="42">
                  <c:v>13年</c:v>
                </c:pt>
                <c:pt idx="43">
                  <c:v>14年</c:v>
                </c:pt>
                <c:pt idx="44">
                  <c:v>15年</c:v>
                </c:pt>
                <c:pt idx="45">
                  <c:v>16年</c:v>
                </c:pt>
                <c:pt idx="46">
                  <c:v>17年</c:v>
                </c:pt>
                <c:pt idx="47">
                  <c:v>18年</c:v>
                </c:pt>
                <c:pt idx="48">
                  <c:v>19年</c:v>
                </c:pt>
                <c:pt idx="49">
                  <c:v>20年</c:v>
                </c:pt>
                <c:pt idx="50">
                  <c:v>21年</c:v>
                </c:pt>
                <c:pt idx="51">
                  <c:v>22年</c:v>
                </c:pt>
                <c:pt idx="52">
                  <c:v>23年</c:v>
                </c:pt>
                <c:pt idx="53">
                  <c:v>24年</c:v>
                </c:pt>
                <c:pt idx="54">
                  <c:v>25年</c:v>
                </c:pt>
                <c:pt idx="55">
                  <c:v>26年</c:v>
                </c:pt>
              </c:strCache>
            </c:strRef>
          </c:cat>
          <c:val>
            <c:numRef>
              <c:f>図表31!$B$4:$BE$4</c:f>
              <c:numCache>
                <c:formatCode>#,##0_);[Red]\(#,##0\)</c:formatCode>
                <c:ptCount val="56"/>
                <c:pt idx="0">
                  <c:v>381608</c:v>
                </c:pt>
                <c:pt idx="1">
                  <c:v>410852</c:v>
                </c:pt>
                <c:pt idx="2">
                  <c:v>461916</c:v>
                </c:pt>
                <c:pt idx="3">
                  <c:v>551342</c:v>
                </c:pt>
                <c:pt idx="4">
                  <c:v>609851</c:v>
                </c:pt>
                <c:pt idx="5">
                  <c:v>647806</c:v>
                </c:pt>
                <c:pt idx="6">
                  <c:v>658168</c:v>
                </c:pt>
                <c:pt idx="7">
                  <c:v>670634</c:v>
                </c:pt>
                <c:pt idx="8">
                  <c:v>670456</c:v>
                </c:pt>
                <c:pt idx="9">
                  <c:v>694514</c:v>
                </c:pt>
                <c:pt idx="10">
                  <c:v>711180</c:v>
                </c:pt>
                <c:pt idx="11">
                  <c:v>733626</c:v>
                </c:pt>
                <c:pt idx="12">
                  <c:v>720856</c:v>
                </c:pt>
                <c:pt idx="13">
                  <c:v>713090</c:v>
                </c:pt>
                <c:pt idx="14">
                  <c:v>721693</c:v>
                </c:pt>
                <c:pt idx="15">
                  <c:v>652809</c:v>
                </c:pt>
                <c:pt idx="16">
                  <c:v>594635</c:v>
                </c:pt>
                <c:pt idx="17">
                  <c:v>583611</c:v>
                </c:pt>
                <c:pt idx="18">
                  <c:v>560682</c:v>
                </c:pt>
                <c:pt idx="19">
                  <c:v>539822</c:v>
                </c:pt>
                <c:pt idx="20">
                  <c:v>533062</c:v>
                </c:pt>
                <c:pt idx="21">
                  <c:v>499878</c:v>
                </c:pt>
                <c:pt idx="22">
                  <c:v>471768</c:v>
                </c:pt>
                <c:pt idx="23">
                  <c:v>455278</c:v>
                </c:pt>
                <c:pt idx="24">
                  <c:v>433010</c:v>
                </c:pt>
                <c:pt idx="25">
                  <c:v>422292</c:v>
                </c:pt>
                <c:pt idx="26">
                  <c:v>420240</c:v>
                </c:pt>
                <c:pt idx="27">
                  <c:v>425384</c:v>
                </c:pt>
                <c:pt idx="28">
                  <c:v>457412</c:v>
                </c:pt>
                <c:pt idx="29">
                  <c:v>450449</c:v>
                </c:pt>
                <c:pt idx="30">
                  <c:v>439408</c:v>
                </c:pt>
                <c:pt idx="31">
                  <c:v>422957</c:v>
                </c:pt>
                <c:pt idx="32">
                  <c:v>403825</c:v>
                </c:pt>
                <c:pt idx="33">
                  <c:v>400097</c:v>
                </c:pt>
                <c:pt idx="34">
                  <c:v>403669</c:v>
                </c:pt>
                <c:pt idx="35">
                  <c:v>392793</c:v>
                </c:pt>
                <c:pt idx="36">
                  <c:v>380727</c:v>
                </c:pt>
                <c:pt idx="37">
                  <c:v>357754</c:v>
                </c:pt>
                <c:pt idx="38">
                  <c:v>342407</c:v>
                </c:pt>
                <c:pt idx="39">
                  <c:v>335386</c:v>
                </c:pt>
                <c:pt idx="40">
                  <c:v>330337</c:v>
                </c:pt>
                <c:pt idx="41">
                  <c:v>321889</c:v>
                </c:pt>
                <c:pt idx="42">
                  <c:v>316270</c:v>
                </c:pt>
                <c:pt idx="43">
                  <c:v>307084</c:v>
                </c:pt>
                <c:pt idx="44">
                  <c:v>314605</c:v>
                </c:pt>
                <c:pt idx="45">
                  <c:v>303895</c:v>
                </c:pt>
                <c:pt idx="46">
                  <c:v>294194</c:v>
                </c:pt>
                <c:pt idx="47">
                  <c:v>289494</c:v>
                </c:pt>
                <c:pt idx="48">
                  <c:v>292162</c:v>
                </c:pt>
                <c:pt idx="49">
                  <c:v>288152</c:v>
                </c:pt>
                <c:pt idx="50">
                  <c:v>308497</c:v>
                </c:pt>
                <c:pt idx="51">
                  <c:v>301801</c:v>
                </c:pt>
                <c:pt idx="52">
                  <c:v>300703</c:v>
                </c:pt>
                <c:pt idx="53">
                  <c:v>294607</c:v>
                </c:pt>
                <c:pt idx="54">
                  <c:v>290422</c:v>
                </c:pt>
                <c:pt idx="55">
                  <c:v>309916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図表31!$A$5</c:f>
              <c:strCache>
                <c:ptCount val="1"/>
                <c:pt idx="0">
                  <c:v>他道府県から転入</c:v>
                </c:pt>
              </c:strCache>
            </c:strRef>
          </c:tx>
          <c:marker>
            <c:symbol val="circle"/>
            <c:size val="7"/>
          </c:marker>
          <c:cat>
            <c:strRef>
              <c:f>図表31!$B$2:$BE$2</c:f>
              <c:strCache>
                <c:ptCount val="56"/>
                <c:pt idx="0">
                  <c:v>昭和34年</c:v>
                </c:pt>
                <c:pt idx="1">
                  <c:v>35年</c:v>
                </c:pt>
                <c:pt idx="2">
                  <c:v>36年</c:v>
                </c:pt>
                <c:pt idx="3">
                  <c:v>37年</c:v>
                </c:pt>
                <c:pt idx="4">
                  <c:v>38年</c:v>
                </c:pt>
                <c:pt idx="5">
                  <c:v>39年</c:v>
                </c:pt>
                <c:pt idx="6">
                  <c:v>40年</c:v>
                </c:pt>
                <c:pt idx="7">
                  <c:v>41年</c:v>
                </c:pt>
                <c:pt idx="8">
                  <c:v>42年</c:v>
                </c:pt>
                <c:pt idx="9">
                  <c:v>43年</c:v>
                </c:pt>
                <c:pt idx="10">
                  <c:v>44年</c:v>
                </c:pt>
                <c:pt idx="11">
                  <c:v>45年</c:v>
                </c:pt>
                <c:pt idx="12">
                  <c:v>46年</c:v>
                </c:pt>
                <c:pt idx="13">
                  <c:v>47年</c:v>
                </c:pt>
                <c:pt idx="14">
                  <c:v>48年</c:v>
                </c:pt>
                <c:pt idx="15">
                  <c:v>49年</c:v>
                </c:pt>
                <c:pt idx="16">
                  <c:v>50年</c:v>
                </c:pt>
                <c:pt idx="17">
                  <c:v>51年</c:v>
                </c:pt>
                <c:pt idx="18">
                  <c:v>52年</c:v>
                </c:pt>
                <c:pt idx="19">
                  <c:v>53年</c:v>
                </c:pt>
                <c:pt idx="20">
                  <c:v>54年</c:v>
                </c:pt>
                <c:pt idx="21">
                  <c:v>55年</c:v>
                </c:pt>
                <c:pt idx="22">
                  <c:v>56年</c:v>
                </c:pt>
                <c:pt idx="23">
                  <c:v>57年</c:v>
                </c:pt>
                <c:pt idx="24">
                  <c:v>58年</c:v>
                </c:pt>
                <c:pt idx="25">
                  <c:v>59年</c:v>
                </c:pt>
                <c:pt idx="26">
                  <c:v>60年</c:v>
                </c:pt>
                <c:pt idx="27">
                  <c:v>61年</c:v>
                </c:pt>
                <c:pt idx="28">
                  <c:v>62年</c:v>
                </c:pt>
                <c:pt idx="29">
                  <c:v>63年</c:v>
                </c:pt>
                <c:pt idx="30">
                  <c:v>平成元年</c:v>
                </c:pt>
                <c:pt idx="31">
                  <c:v>2年</c:v>
                </c:pt>
                <c:pt idx="32">
                  <c:v>3年</c:v>
                </c:pt>
                <c:pt idx="33">
                  <c:v>4年</c:v>
                </c:pt>
                <c:pt idx="34">
                  <c:v>5年</c:v>
                </c:pt>
                <c:pt idx="35">
                  <c:v>6年</c:v>
                </c:pt>
                <c:pt idx="36">
                  <c:v>7年</c:v>
                </c:pt>
                <c:pt idx="37">
                  <c:v>8年</c:v>
                </c:pt>
                <c:pt idx="38">
                  <c:v>9年</c:v>
                </c:pt>
                <c:pt idx="39">
                  <c:v>10年</c:v>
                </c:pt>
                <c:pt idx="40">
                  <c:v>11年</c:v>
                </c:pt>
                <c:pt idx="41">
                  <c:v>12年</c:v>
                </c:pt>
                <c:pt idx="42">
                  <c:v>13年</c:v>
                </c:pt>
                <c:pt idx="43">
                  <c:v>14年</c:v>
                </c:pt>
                <c:pt idx="44">
                  <c:v>15年</c:v>
                </c:pt>
                <c:pt idx="45">
                  <c:v>16年</c:v>
                </c:pt>
                <c:pt idx="46">
                  <c:v>17年</c:v>
                </c:pt>
                <c:pt idx="47">
                  <c:v>18年</c:v>
                </c:pt>
                <c:pt idx="48">
                  <c:v>19年</c:v>
                </c:pt>
                <c:pt idx="49">
                  <c:v>20年</c:v>
                </c:pt>
                <c:pt idx="50">
                  <c:v>21年</c:v>
                </c:pt>
                <c:pt idx="51">
                  <c:v>22年</c:v>
                </c:pt>
                <c:pt idx="52">
                  <c:v>23年</c:v>
                </c:pt>
                <c:pt idx="53">
                  <c:v>24年</c:v>
                </c:pt>
                <c:pt idx="54">
                  <c:v>25年</c:v>
                </c:pt>
                <c:pt idx="55">
                  <c:v>26年</c:v>
                </c:pt>
              </c:strCache>
            </c:strRef>
          </c:cat>
          <c:val>
            <c:numRef>
              <c:f>図表31!$B$5:$BE$5</c:f>
              <c:numCache>
                <c:formatCode>#,##0_);[Red]\(#,##0\)</c:formatCode>
                <c:ptCount val="56"/>
                <c:pt idx="0">
                  <c:v>570092</c:v>
                </c:pt>
                <c:pt idx="1">
                  <c:v>585468</c:v>
                </c:pt>
                <c:pt idx="2">
                  <c:v>601473</c:v>
                </c:pt>
                <c:pt idx="3">
                  <c:v>624372</c:v>
                </c:pt>
                <c:pt idx="4">
                  <c:v>638550</c:v>
                </c:pt>
                <c:pt idx="5">
                  <c:v>617130</c:v>
                </c:pt>
                <c:pt idx="6">
                  <c:v>629331</c:v>
                </c:pt>
                <c:pt idx="7">
                  <c:v>623731</c:v>
                </c:pt>
                <c:pt idx="8">
                  <c:v>597337</c:v>
                </c:pt>
                <c:pt idx="9">
                  <c:v>599391</c:v>
                </c:pt>
                <c:pt idx="10">
                  <c:v>603392</c:v>
                </c:pt>
                <c:pt idx="11">
                  <c:v>584870</c:v>
                </c:pt>
                <c:pt idx="12">
                  <c:v>582268</c:v>
                </c:pt>
                <c:pt idx="13">
                  <c:v>566948</c:v>
                </c:pt>
                <c:pt idx="14">
                  <c:v>545052</c:v>
                </c:pt>
                <c:pt idx="15">
                  <c:v>488138</c:v>
                </c:pt>
                <c:pt idx="16">
                  <c:v>468738</c:v>
                </c:pt>
                <c:pt idx="17">
                  <c:v>454129</c:v>
                </c:pt>
                <c:pt idx="18">
                  <c:v>449904</c:v>
                </c:pt>
                <c:pt idx="19">
                  <c:v>435966</c:v>
                </c:pt>
                <c:pt idx="20">
                  <c:v>432395</c:v>
                </c:pt>
                <c:pt idx="21">
                  <c:v>415325</c:v>
                </c:pt>
                <c:pt idx="22">
                  <c:v>410052</c:v>
                </c:pt>
                <c:pt idx="23">
                  <c:v>411733</c:v>
                </c:pt>
                <c:pt idx="24">
                  <c:v>415418</c:v>
                </c:pt>
                <c:pt idx="25">
                  <c:v>405002</c:v>
                </c:pt>
                <c:pt idx="26">
                  <c:v>402884</c:v>
                </c:pt>
                <c:pt idx="27">
                  <c:v>400566</c:v>
                </c:pt>
                <c:pt idx="28">
                  <c:v>383876</c:v>
                </c:pt>
                <c:pt idx="29">
                  <c:v>367972</c:v>
                </c:pt>
                <c:pt idx="30">
                  <c:v>360815</c:v>
                </c:pt>
                <c:pt idx="31">
                  <c:v>359152</c:v>
                </c:pt>
                <c:pt idx="32">
                  <c:v>354514</c:v>
                </c:pt>
                <c:pt idx="33">
                  <c:v>341219</c:v>
                </c:pt>
                <c:pt idx="34">
                  <c:v>335569</c:v>
                </c:pt>
                <c:pt idx="35">
                  <c:v>336277</c:v>
                </c:pt>
                <c:pt idx="36">
                  <c:v>347564</c:v>
                </c:pt>
                <c:pt idx="37">
                  <c:v>351012</c:v>
                </c:pt>
                <c:pt idx="38">
                  <c:v>350873</c:v>
                </c:pt>
                <c:pt idx="39">
                  <c:v>356130</c:v>
                </c:pt>
                <c:pt idx="40">
                  <c:v>352827</c:v>
                </c:pt>
                <c:pt idx="41">
                  <c:v>362123</c:v>
                </c:pt>
                <c:pt idx="42">
                  <c:v>366656</c:v>
                </c:pt>
                <c:pt idx="43">
                  <c:v>360267</c:v>
                </c:pt>
                <c:pt idx="44">
                  <c:v>358924</c:v>
                </c:pt>
                <c:pt idx="45">
                  <c:v>353608</c:v>
                </c:pt>
                <c:pt idx="46">
                  <c:v>364152</c:v>
                </c:pt>
                <c:pt idx="47">
                  <c:v>366280</c:v>
                </c:pt>
                <c:pt idx="48">
                  <c:v>369429</c:v>
                </c:pt>
                <c:pt idx="49">
                  <c:v>355994</c:v>
                </c:pt>
                <c:pt idx="50">
                  <c:v>345888</c:v>
                </c:pt>
                <c:pt idx="51">
                  <c:v>334899</c:v>
                </c:pt>
                <c:pt idx="52">
                  <c:v>336138</c:v>
                </c:pt>
                <c:pt idx="53">
                  <c:v>344262</c:v>
                </c:pt>
                <c:pt idx="54">
                  <c:v>351703</c:v>
                </c:pt>
                <c:pt idx="55">
                  <c:v>375570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図表31!$A$6</c:f>
              <c:strCache>
                <c:ptCount val="1"/>
                <c:pt idx="0">
                  <c:v>社会増減</c:v>
                </c:pt>
              </c:strCache>
            </c:strRef>
          </c:tx>
          <c:marker>
            <c:symbol val="none"/>
          </c:marker>
          <c:cat>
            <c:strRef>
              <c:f>図表31!$B$2:$BE$2</c:f>
              <c:strCache>
                <c:ptCount val="56"/>
                <c:pt idx="0">
                  <c:v>昭和34年</c:v>
                </c:pt>
                <c:pt idx="1">
                  <c:v>35年</c:v>
                </c:pt>
                <c:pt idx="2">
                  <c:v>36年</c:v>
                </c:pt>
                <c:pt idx="3">
                  <c:v>37年</c:v>
                </c:pt>
                <c:pt idx="4">
                  <c:v>38年</c:v>
                </c:pt>
                <c:pt idx="5">
                  <c:v>39年</c:v>
                </c:pt>
                <c:pt idx="6">
                  <c:v>40年</c:v>
                </c:pt>
                <c:pt idx="7">
                  <c:v>41年</c:v>
                </c:pt>
                <c:pt idx="8">
                  <c:v>42年</c:v>
                </c:pt>
                <c:pt idx="9">
                  <c:v>43年</c:v>
                </c:pt>
                <c:pt idx="10">
                  <c:v>44年</c:v>
                </c:pt>
                <c:pt idx="11">
                  <c:v>45年</c:v>
                </c:pt>
                <c:pt idx="12">
                  <c:v>46年</c:v>
                </c:pt>
                <c:pt idx="13">
                  <c:v>47年</c:v>
                </c:pt>
                <c:pt idx="14">
                  <c:v>48年</c:v>
                </c:pt>
                <c:pt idx="15">
                  <c:v>49年</c:v>
                </c:pt>
                <c:pt idx="16">
                  <c:v>50年</c:v>
                </c:pt>
                <c:pt idx="17">
                  <c:v>51年</c:v>
                </c:pt>
                <c:pt idx="18">
                  <c:v>52年</c:v>
                </c:pt>
                <c:pt idx="19">
                  <c:v>53年</c:v>
                </c:pt>
                <c:pt idx="20">
                  <c:v>54年</c:v>
                </c:pt>
                <c:pt idx="21">
                  <c:v>55年</c:v>
                </c:pt>
                <c:pt idx="22">
                  <c:v>56年</c:v>
                </c:pt>
                <c:pt idx="23">
                  <c:v>57年</c:v>
                </c:pt>
                <c:pt idx="24">
                  <c:v>58年</c:v>
                </c:pt>
                <c:pt idx="25">
                  <c:v>59年</c:v>
                </c:pt>
                <c:pt idx="26">
                  <c:v>60年</c:v>
                </c:pt>
                <c:pt idx="27">
                  <c:v>61年</c:v>
                </c:pt>
                <c:pt idx="28">
                  <c:v>62年</c:v>
                </c:pt>
                <c:pt idx="29">
                  <c:v>63年</c:v>
                </c:pt>
                <c:pt idx="30">
                  <c:v>平成元年</c:v>
                </c:pt>
                <c:pt idx="31">
                  <c:v>2年</c:v>
                </c:pt>
                <c:pt idx="32">
                  <c:v>3年</c:v>
                </c:pt>
                <c:pt idx="33">
                  <c:v>4年</c:v>
                </c:pt>
                <c:pt idx="34">
                  <c:v>5年</c:v>
                </c:pt>
                <c:pt idx="35">
                  <c:v>6年</c:v>
                </c:pt>
                <c:pt idx="36">
                  <c:v>7年</c:v>
                </c:pt>
                <c:pt idx="37">
                  <c:v>8年</c:v>
                </c:pt>
                <c:pt idx="38">
                  <c:v>9年</c:v>
                </c:pt>
                <c:pt idx="39">
                  <c:v>10年</c:v>
                </c:pt>
                <c:pt idx="40">
                  <c:v>11年</c:v>
                </c:pt>
                <c:pt idx="41">
                  <c:v>12年</c:v>
                </c:pt>
                <c:pt idx="42">
                  <c:v>13年</c:v>
                </c:pt>
                <c:pt idx="43">
                  <c:v>14年</c:v>
                </c:pt>
                <c:pt idx="44">
                  <c:v>15年</c:v>
                </c:pt>
                <c:pt idx="45">
                  <c:v>16年</c:v>
                </c:pt>
                <c:pt idx="46">
                  <c:v>17年</c:v>
                </c:pt>
                <c:pt idx="47">
                  <c:v>18年</c:v>
                </c:pt>
                <c:pt idx="48">
                  <c:v>19年</c:v>
                </c:pt>
                <c:pt idx="49">
                  <c:v>20年</c:v>
                </c:pt>
                <c:pt idx="50">
                  <c:v>21年</c:v>
                </c:pt>
                <c:pt idx="51">
                  <c:v>22年</c:v>
                </c:pt>
                <c:pt idx="52">
                  <c:v>23年</c:v>
                </c:pt>
                <c:pt idx="53">
                  <c:v>24年</c:v>
                </c:pt>
                <c:pt idx="54">
                  <c:v>25年</c:v>
                </c:pt>
                <c:pt idx="55">
                  <c:v>26年</c:v>
                </c:pt>
              </c:strCache>
            </c:strRef>
          </c:cat>
          <c:val>
            <c:numRef>
              <c:f>図表31!$B$6:$BE$6</c:f>
              <c:numCache>
                <c:formatCode>#,##0_);[Red]\(#,##0\)</c:formatCode>
                <c:ptCount val="56"/>
                <c:pt idx="0">
                  <c:v>188484</c:v>
                </c:pt>
                <c:pt idx="1">
                  <c:v>174616</c:v>
                </c:pt>
                <c:pt idx="2">
                  <c:v>139557</c:v>
                </c:pt>
                <c:pt idx="3">
                  <c:v>73030</c:v>
                </c:pt>
                <c:pt idx="4">
                  <c:v>28699</c:v>
                </c:pt>
                <c:pt idx="5">
                  <c:v>-30676</c:v>
                </c:pt>
                <c:pt idx="6">
                  <c:v>-28837</c:v>
                </c:pt>
                <c:pt idx="7">
                  <c:v>-46903</c:v>
                </c:pt>
                <c:pt idx="8">
                  <c:v>-73119</c:v>
                </c:pt>
                <c:pt idx="9">
                  <c:v>-95123</c:v>
                </c:pt>
                <c:pt idx="10">
                  <c:v>-107788</c:v>
                </c:pt>
                <c:pt idx="11">
                  <c:v>-148756</c:v>
                </c:pt>
                <c:pt idx="12">
                  <c:v>-138588</c:v>
                </c:pt>
                <c:pt idx="13">
                  <c:v>-146142</c:v>
                </c:pt>
                <c:pt idx="14">
                  <c:v>-176641</c:v>
                </c:pt>
                <c:pt idx="15">
                  <c:v>-164671</c:v>
                </c:pt>
                <c:pt idx="16">
                  <c:v>-125897</c:v>
                </c:pt>
                <c:pt idx="17">
                  <c:v>-129482</c:v>
                </c:pt>
                <c:pt idx="18">
                  <c:v>-110778</c:v>
                </c:pt>
                <c:pt idx="19">
                  <c:v>-103856</c:v>
                </c:pt>
                <c:pt idx="20">
                  <c:v>-100667</c:v>
                </c:pt>
                <c:pt idx="21">
                  <c:v>-84553</c:v>
                </c:pt>
                <c:pt idx="22">
                  <c:v>-61716</c:v>
                </c:pt>
                <c:pt idx="23">
                  <c:v>-43545</c:v>
                </c:pt>
                <c:pt idx="24">
                  <c:v>-17592</c:v>
                </c:pt>
                <c:pt idx="25">
                  <c:v>-17290</c:v>
                </c:pt>
                <c:pt idx="26">
                  <c:v>-17356</c:v>
                </c:pt>
                <c:pt idx="27">
                  <c:v>-24818</c:v>
                </c:pt>
                <c:pt idx="28">
                  <c:v>-73536</c:v>
                </c:pt>
                <c:pt idx="29">
                  <c:v>-82477</c:v>
                </c:pt>
                <c:pt idx="30">
                  <c:v>-78593</c:v>
                </c:pt>
                <c:pt idx="31">
                  <c:v>-63805</c:v>
                </c:pt>
                <c:pt idx="32">
                  <c:v>-49311</c:v>
                </c:pt>
                <c:pt idx="33">
                  <c:v>-58878</c:v>
                </c:pt>
                <c:pt idx="34">
                  <c:v>-68100</c:v>
                </c:pt>
                <c:pt idx="35">
                  <c:v>-56516</c:v>
                </c:pt>
                <c:pt idx="36">
                  <c:v>-33163</c:v>
                </c:pt>
                <c:pt idx="37">
                  <c:v>-6742</c:v>
                </c:pt>
                <c:pt idx="38">
                  <c:v>8466</c:v>
                </c:pt>
                <c:pt idx="39">
                  <c:v>20744</c:v>
                </c:pt>
                <c:pt idx="40">
                  <c:v>22490</c:v>
                </c:pt>
                <c:pt idx="41">
                  <c:v>40234</c:v>
                </c:pt>
                <c:pt idx="42">
                  <c:v>50386</c:v>
                </c:pt>
                <c:pt idx="43">
                  <c:v>53183</c:v>
                </c:pt>
                <c:pt idx="44">
                  <c:v>44319</c:v>
                </c:pt>
                <c:pt idx="45">
                  <c:v>49713</c:v>
                </c:pt>
                <c:pt idx="46">
                  <c:v>69958</c:v>
                </c:pt>
                <c:pt idx="47">
                  <c:v>76786</c:v>
                </c:pt>
                <c:pt idx="48">
                  <c:v>77267</c:v>
                </c:pt>
                <c:pt idx="49">
                  <c:v>67842</c:v>
                </c:pt>
                <c:pt idx="50">
                  <c:v>37391</c:v>
                </c:pt>
                <c:pt idx="51">
                  <c:v>33098</c:v>
                </c:pt>
                <c:pt idx="52">
                  <c:v>35435</c:v>
                </c:pt>
                <c:pt idx="53">
                  <c:v>49655</c:v>
                </c:pt>
                <c:pt idx="54">
                  <c:v>61281</c:v>
                </c:pt>
                <c:pt idx="55">
                  <c:v>65654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069888"/>
        <c:axId val="136071424"/>
      </c:lineChart>
      <c:catAx>
        <c:axId val="13606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071424"/>
        <c:crosses val="autoZero"/>
        <c:auto val="1"/>
        <c:lblAlgn val="ctr"/>
        <c:lblOffset val="100"/>
        <c:noMultiLvlLbl val="0"/>
      </c:catAx>
      <c:valAx>
        <c:axId val="13607142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36069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641270193338506"/>
          <c:y val="5.4979676213039744E-2"/>
          <c:w val="0.2280236993423197"/>
          <c:h val="0.21132069774464035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3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952272908169267E-2"/>
          <c:y val="3.5706819965703289E-2"/>
          <c:w val="0.90863283850864196"/>
          <c:h val="0.93747271580638536"/>
        </c:manualLayout>
      </c:layout>
      <c:lineChart>
        <c:grouping val="standard"/>
        <c:varyColors val="0"/>
        <c:ser>
          <c:idx val="0"/>
          <c:order val="0"/>
          <c:tx>
            <c:strRef>
              <c:f>図表32!$B$13</c:f>
              <c:strCache>
                <c:ptCount val="1"/>
                <c:pt idx="0">
                  <c:v>人口増減</c:v>
                </c:pt>
              </c:strCache>
            </c:strRef>
          </c:tx>
          <c:marker>
            <c:symbol val="circle"/>
            <c:size val="7"/>
          </c:marker>
          <c:cat>
            <c:strRef>
              <c:f>図表32!$E$12:$AH$12</c:f>
              <c:strCache>
                <c:ptCount val="30"/>
                <c:pt idx="0">
                  <c:v>昭和60年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平成元年</c:v>
                </c:pt>
                <c:pt idx="5">
                  <c:v>2年</c:v>
                </c:pt>
                <c:pt idx="6">
                  <c:v>3年</c:v>
                </c:pt>
                <c:pt idx="7">
                  <c:v>4年</c:v>
                </c:pt>
                <c:pt idx="8">
                  <c:v>5年</c:v>
                </c:pt>
                <c:pt idx="9">
                  <c:v>6年</c:v>
                </c:pt>
                <c:pt idx="10">
                  <c:v>7年</c:v>
                </c:pt>
                <c:pt idx="11">
                  <c:v>8年</c:v>
                </c:pt>
                <c:pt idx="12">
                  <c:v>9年</c:v>
                </c:pt>
                <c:pt idx="13">
                  <c:v>10年</c:v>
                </c:pt>
                <c:pt idx="14">
                  <c:v>11年</c:v>
                </c:pt>
                <c:pt idx="15">
                  <c:v>12年</c:v>
                </c:pt>
                <c:pt idx="16">
                  <c:v>13年</c:v>
                </c:pt>
                <c:pt idx="17">
                  <c:v>14年</c:v>
                </c:pt>
                <c:pt idx="18">
                  <c:v>15年</c:v>
                </c:pt>
                <c:pt idx="19">
                  <c:v>16年</c:v>
                </c:pt>
                <c:pt idx="20">
                  <c:v>17年</c:v>
                </c:pt>
                <c:pt idx="21">
                  <c:v>18年</c:v>
                </c:pt>
                <c:pt idx="22">
                  <c:v>19年</c:v>
                </c:pt>
                <c:pt idx="23">
                  <c:v>20年</c:v>
                </c:pt>
                <c:pt idx="24">
                  <c:v>21年</c:v>
                </c:pt>
                <c:pt idx="25">
                  <c:v>22年</c:v>
                </c:pt>
                <c:pt idx="26">
                  <c:v>23年</c:v>
                </c:pt>
                <c:pt idx="27">
                  <c:v>24年</c:v>
                </c:pt>
                <c:pt idx="28">
                  <c:v>25年</c:v>
                </c:pt>
                <c:pt idx="29">
                  <c:v>26年</c:v>
                </c:pt>
              </c:strCache>
            </c:strRef>
          </c:cat>
          <c:val>
            <c:numRef>
              <c:f>図表32!$E$13:$AH$13</c:f>
              <c:numCache>
                <c:formatCode>#,##0_);[Red]\(#,##0\)</c:formatCode>
                <c:ptCount val="30"/>
                <c:pt idx="0">
                  <c:v>7729</c:v>
                </c:pt>
                <c:pt idx="1">
                  <c:v>3186</c:v>
                </c:pt>
                <c:pt idx="2">
                  <c:v>-6701</c:v>
                </c:pt>
                <c:pt idx="3">
                  <c:v>-6807</c:v>
                </c:pt>
                <c:pt idx="4">
                  <c:v>-4746</c:v>
                </c:pt>
                <c:pt idx="5">
                  <c:v>-2263</c:v>
                </c:pt>
                <c:pt idx="6">
                  <c:v>-2649</c:v>
                </c:pt>
                <c:pt idx="7">
                  <c:v>-3249</c:v>
                </c:pt>
                <c:pt idx="8">
                  <c:v>-5176</c:v>
                </c:pt>
                <c:pt idx="9">
                  <c:v>-912</c:v>
                </c:pt>
                <c:pt idx="10">
                  <c:v>2328</c:v>
                </c:pt>
                <c:pt idx="11">
                  <c:v>2662</c:v>
                </c:pt>
                <c:pt idx="12">
                  <c:v>5069</c:v>
                </c:pt>
                <c:pt idx="13">
                  <c:v>2994</c:v>
                </c:pt>
                <c:pt idx="14">
                  <c:v>4784</c:v>
                </c:pt>
                <c:pt idx="15">
                  <c:v>7062</c:v>
                </c:pt>
                <c:pt idx="16">
                  <c:v>5863</c:v>
                </c:pt>
                <c:pt idx="17">
                  <c:v>6243</c:v>
                </c:pt>
                <c:pt idx="18">
                  <c:v>4250</c:v>
                </c:pt>
                <c:pt idx="19">
                  <c:v>4312</c:v>
                </c:pt>
                <c:pt idx="20">
                  <c:v>6141</c:v>
                </c:pt>
                <c:pt idx="21">
                  <c:v>9919</c:v>
                </c:pt>
                <c:pt idx="22">
                  <c:v>5499</c:v>
                </c:pt>
                <c:pt idx="23">
                  <c:v>4931</c:v>
                </c:pt>
                <c:pt idx="24">
                  <c:v>1873</c:v>
                </c:pt>
                <c:pt idx="25">
                  <c:v>4437</c:v>
                </c:pt>
                <c:pt idx="26">
                  <c:v>4091</c:v>
                </c:pt>
                <c:pt idx="27">
                  <c:v>4541</c:v>
                </c:pt>
                <c:pt idx="28">
                  <c:v>6803</c:v>
                </c:pt>
                <c:pt idx="29" formatCode="General">
                  <c:v>6780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図表32!$B$14</c:f>
              <c:strCache>
                <c:ptCount val="1"/>
                <c:pt idx="0">
                  <c:v>社会増減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cat>
            <c:strRef>
              <c:f>図表32!$E$12:$AH$12</c:f>
              <c:strCache>
                <c:ptCount val="30"/>
                <c:pt idx="0">
                  <c:v>昭和60年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平成元年</c:v>
                </c:pt>
                <c:pt idx="5">
                  <c:v>2年</c:v>
                </c:pt>
                <c:pt idx="6">
                  <c:v>3年</c:v>
                </c:pt>
                <c:pt idx="7">
                  <c:v>4年</c:v>
                </c:pt>
                <c:pt idx="8">
                  <c:v>5年</c:v>
                </c:pt>
                <c:pt idx="9">
                  <c:v>6年</c:v>
                </c:pt>
                <c:pt idx="10">
                  <c:v>7年</c:v>
                </c:pt>
                <c:pt idx="11">
                  <c:v>8年</c:v>
                </c:pt>
                <c:pt idx="12">
                  <c:v>9年</c:v>
                </c:pt>
                <c:pt idx="13">
                  <c:v>10年</c:v>
                </c:pt>
                <c:pt idx="14">
                  <c:v>11年</c:v>
                </c:pt>
                <c:pt idx="15">
                  <c:v>12年</c:v>
                </c:pt>
                <c:pt idx="16">
                  <c:v>13年</c:v>
                </c:pt>
                <c:pt idx="17">
                  <c:v>14年</c:v>
                </c:pt>
                <c:pt idx="18">
                  <c:v>15年</c:v>
                </c:pt>
                <c:pt idx="19">
                  <c:v>16年</c:v>
                </c:pt>
                <c:pt idx="20">
                  <c:v>17年</c:v>
                </c:pt>
                <c:pt idx="21">
                  <c:v>18年</c:v>
                </c:pt>
                <c:pt idx="22">
                  <c:v>19年</c:v>
                </c:pt>
                <c:pt idx="23">
                  <c:v>20年</c:v>
                </c:pt>
                <c:pt idx="24">
                  <c:v>21年</c:v>
                </c:pt>
                <c:pt idx="25">
                  <c:v>22年</c:v>
                </c:pt>
                <c:pt idx="26">
                  <c:v>23年</c:v>
                </c:pt>
                <c:pt idx="27">
                  <c:v>24年</c:v>
                </c:pt>
                <c:pt idx="28">
                  <c:v>25年</c:v>
                </c:pt>
                <c:pt idx="29">
                  <c:v>26年</c:v>
                </c:pt>
              </c:strCache>
            </c:strRef>
          </c:cat>
          <c:val>
            <c:numRef>
              <c:f>図表32!$E$14:$AH$14</c:f>
              <c:numCache>
                <c:formatCode>#,##0_);[Red]\(#,##0\)</c:formatCode>
                <c:ptCount val="30"/>
                <c:pt idx="0">
                  <c:v>2722</c:v>
                </c:pt>
                <c:pt idx="1">
                  <c:v>-667</c:v>
                </c:pt>
                <c:pt idx="2">
                  <c:v>-10234</c:v>
                </c:pt>
                <c:pt idx="3">
                  <c:v>-9109</c:v>
                </c:pt>
                <c:pt idx="4">
                  <c:v>-6995</c:v>
                </c:pt>
                <c:pt idx="5">
                  <c:v>-4274</c:v>
                </c:pt>
                <c:pt idx="6">
                  <c:v>-3051</c:v>
                </c:pt>
                <c:pt idx="7">
                  <c:v>-4941</c:v>
                </c:pt>
                <c:pt idx="8">
                  <c:v>-6915</c:v>
                </c:pt>
                <c:pt idx="9">
                  <c:v>-1950</c:v>
                </c:pt>
                <c:pt idx="10">
                  <c:v>1521</c:v>
                </c:pt>
                <c:pt idx="11">
                  <c:v>1918</c:v>
                </c:pt>
                <c:pt idx="12">
                  <c:v>3801</c:v>
                </c:pt>
                <c:pt idx="13">
                  <c:v>1573</c:v>
                </c:pt>
                <c:pt idx="14">
                  <c:v>3460</c:v>
                </c:pt>
                <c:pt idx="15">
                  <c:v>3497</c:v>
                </c:pt>
                <c:pt idx="16">
                  <c:v>4163</c:v>
                </c:pt>
                <c:pt idx="17">
                  <c:v>5013</c:v>
                </c:pt>
                <c:pt idx="18">
                  <c:v>3528</c:v>
                </c:pt>
                <c:pt idx="19">
                  <c:v>3854</c:v>
                </c:pt>
                <c:pt idx="20">
                  <c:v>5342</c:v>
                </c:pt>
                <c:pt idx="21">
                  <c:v>8429</c:v>
                </c:pt>
                <c:pt idx="22">
                  <c:v>3311</c:v>
                </c:pt>
                <c:pt idx="23">
                  <c:v>2144</c:v>
                </c:pt>
                <c:pt idx="24">
                  <c:v>345</c:v>
                </c:pt>
                <c:pt idx="25">
                  <c:v>2161</c:v>
                </c:pt>
                <c:pt idx="26">
                  <c:v>3923</c:v>
                </c:pt>
                <c:pt idx="27">
                  <c:v>4403</c:v>
                </c:pt>
                <c:pt idx="28">
                  <c:v>5844</c:v>
                </c:pt>
                <c:pt idx="29" formatCode="General">
                  <c:v>4624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図表32!$B$16</c:f>
              <c:strCache>
                <c:ptCount val="1"/>
                <c:pt idx="0">
                  <c:v>自然増減</c:v>
                </c:pt>
              </c:strCache>
            </c:strRef>
          </c:tx>
          <c:marker>
            <c:symbol val="diamond"/>
            <c:size val="8"/>
          </c:marker>
          <c:cat>
            <c:strRef>
              <c:f>図表32!$E$12:$AH$12</c:f>
              <c:strCache>
                <c:ptCount val="30"/>
                <c:pt idx="0">
                  <c:v>昭和60年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平成元年</c:v>
                </c:pt>
                <c:pt idx="5">
                  <c:v>2年</c:v>
                </c:pt>
                <c:pt idx="6">
                  <c:v>3年</c:v>
                </c:pt>
                <c:pt idx="7">
                  <c:v>4年</c:v>
                </c:pt>
                <c:pt idx="8">
                  <c:v>5年</c:v>
                </c:pt>
                <c:pt idx="9">
                  <c:v>6年</c:v>
                </c:pt>
                <c:pt idx="10">
                  <c:v>7年</c:v>
                </c:pt>
                <c:pt idx="11">
                  <c:v>8年</c:v>
                </c:pt>
                <c:pt idx="12">
                  <c:v>9年</c:v>
                </c:pt>
                <c:pt idx="13">
                  <c:v>10年</c:v>
                </c:pt>
                <c:pt idx="14">
                  <c:v>11年</c:v>
                </c:pt>
                <c:pt idx="15">
                  <c:v>12年</c:v>
                </c:pt>
                <c:pt idx="16">
                  <c:v>13年</c:v>
                </c:pt>
                <c:pt idx="17">
                  <c:v>14年</c:v>
                </c:pt>
                <c:pt idx="18">
                  <c:v>15年</c:v>
                </c:pt>
                <c:pt idx="19">
                  <c:v>16年</c:v>
                </c:pt>
                <c:pt idx="20">
                  <c:v>17年</c:v>
                </c:pt>
                <c:pt idx="21">
                  <c:v>18年</c:v>
                </c:pt>
                <c:pt idx="22">
                  <c:v>19年</c:v>
                </c:pt>
                <c:pt idx="23">
                  <c:v>20年</c:v>
                </c:pt>
                <c:pt idx="24">
                  <c:v>21年</c:v>
                </c:pt>
                <c:pt idx="25">
                  <c:v>22年</c:v>
                </c:pt>
                <c:pt idx="26">
                  <c:v>23年</c:v>
                </c:pt>
                <c:pt idx="27">
                  <c:v>24年</c:v>
                </c:pt>
                <c:pt idx="28">
                  <c:v>25年</c:v>
                </c:pt>
                <c:pt idx="29">
                  <c:v>26年</c:v>
                </c:pt>
              </c:strCache>
            </c:strRef>
          </c:cat>
          <c:val>
            <c:numRef>
              <c:f>図表32!$E$16:$AH$16</c:f>
              <c:numCache>
                <c:formatCode>#,##0_);[Red]\(#,##0\)</c:formatCode>
                <c:ptCount val="30"/>
                <c:pt idx="0">
                  <c:v>4167</c:v>
                </c:pt>
                <c:pt idx="1">
                  <c:v>3828</c:v>
                </c:pt>
                <c:pt idx="2">
                  <c:v>3555</c:v>
                </c:pt>
                <c:pt idx="3">
                  <c:v>2680</c:v>
                </c:pt>
                <c:pt idx="4">
                  <c:v>2072</c:v>
                </c:pt>
                <c:pt idx="5">
                  <c:v>1783</c:v>
                </c:pt>
                <c:pt idx="6">
                  <c:v>1495</c:v>
                </c:pt>
                <c:pt idx="7">
                  <c:v>1404</c:v>
                </c:pt>
                <c:pt idx="8">
                  <c:v>1018</c:v>
                </c:pt>
                <c:pt idx="9">
                  <c:v>1202</c:v>
                </c:pt>
                <c:pt idx="10">
                  <c:v>667</c:v>
                </c:pt>
                <c:pt idx="11">
                  <c:v>906</c:v>
                </c:pt>
                <c:pt idx="12">
                  <c:v>843</c:v>
                </c:pt>
                <c:pt idx="13">
                  <c:v>751</c:v>
                </c:pt>
                <c:pt idx="14">
                  <c:v>520</c:v>
                </c:pt>
                <c:pt idx="15">
                  <c:v>935</c:v>
                </c:pt>
                <c:pt idx="16">
                  <c:v>569</c:v>
                </c:pt>
                <c:pt idx="17">
                  <c:v>826</c:v>
                </c:pt>
                <c:pt idx="18">
                  <c:v>750</c:v>
                </c:pt>
                <c:pt idx="19">
                  <c:v>591</c:v>
                </c:pt>
                <c:pt idx="20">
                  <c:v>423</c:v>
                </c:pt>
                <c:pt idx="21">
                  <c:v>950</c:v>
                </c:pt>
                <c:pt idx="22">
                  <c:v>1059</c:v>
                </c:pt>
                <c:pt idx="23">
                  <c:v>1179</c:v>
                </c:pt>
                <c:pt idx="24">
                  <c:v>1249</c:v>
                </c:pt>
                <c:pt idx="25">
                  <c:v>1389</c:v>
                </c:pt>
                <c:pt idx="26">
                  <c:v>1353</c:v>
                </c:pt>
                <c:pt idx="27">
                  <c:v>1209</c:v>
                </c:pt>
                <c:pt idx="28">
                  <c:v>1266</c:v>
                </c:pt>
                <c:pt idx="29" formatCode="General">
                  <c:v>1621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055616"/>
        <c:axId val="135061504"/>
      </c:lineChart>
      <c:catAx>
        <c:axId val="13505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0"/>
            </a:pPr>
            <a:endParaRPr lang="ja-JP"/>
          </a:p>
        </c:txPr>
        <c:crossAx val="135061504"/>
        <c:crosses val="autoZero"/>
        <c:auto val="1"/>
        <c:lblAlgn val="ctr"/>
        <c:lblOffset val="100"/>
        <c:noMultiLvlLbl val="0"/>
      </c:catAx>
      <c:valAx>
        <c:axId val="13506150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35055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220421187210672"/>
          <c:y val="0.71874725447491683"/>
          <c:w val="0.11414774040959297"/>
          <c:h val="0.17542759624664003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00705966920682E-2"/>
          <c:y val="4.3118485424462623E-2"/>
          <c:w val="0.91469105478243506"/>
          <c:h val="0.93387095069085846"/>
        </c:manualLayout>
      </c:layout>
      <c:lineChart>
        <c:grouping val="standard"/>
        <c:varyColors val="0"/>
        <c:ser>
          <c:idx val="0"/>
          <c:order val="0"/>
          <c:tx>
            <c:strRef>
              <c:f>図表33!$B$14</c:f>
              <c:strCache>
                <c:ptCount val="1"/>
                <c:pt idx="0">
                  <c:v>人口増減</c:v>
                </c:pt>
              </c:strCache>
            </c:strRef>
          </c:tx>
          <c:marker>
            <c:symbol val="circle"/>
            <c:size val="8"/>
          </c:marker>
          <c:cat>
            <c:strRef>
              <c:f>図表33!$E$13:$AH$13</c:f>
              <c:strCache>
                <c:ptCount val="30"/>
                <c:pt idx="0">
                  <c:v>昭和60年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平成元年</c:v>
                </c:pt>
                <c:pt idx="5">
                  <c:v>2年</c:v>
                </c:pt>
                <c:pt idx="6">
                  <c:v>3年</c:v>
                </c:pt>
                <c:pt idx="7">
                  <c:v>4年</c:v>
                </c:pt>
                <c:pt idx="8">
                  <c:v>5年</c:v>
                </c:pt>
                <c:pt idx="9">
                  <c:v>6年</c:v>
                </c:pt>
                <c:pt idx="10">
                  <c:v>7年</c:v>
                </c:pt>
                <c:pt idx="11">
                  <c:v>8年</c:v>
                </c:pt>
                <c:pt idx="12">
                  <c:v>9年</c:v>
                </c:pt>
                <c:pt idx="13">
                  <c:v>10年</c:v>
                </c:pt>
                <c:pt idx="14">
                  <c:v>11年</c:v>
                </c:pt>
                <c:pt idx="15">
                  <c:v>12年</c:v>
                </c:pt>
                <c:pt idx="16">
                  <c:v>13年</c:v>
                </c:pt>
                <c:pt idx="17">
                  <c:v>14年</c:v>
                </c:pt>
                <c:pt idx="18">
                  <c:v>15年</c:v>
                </c:pt>
                <c:pt idx="19">
                  <c:v>16年</c:v>
                </c:pt>
                <c:pt idx="20">
                  <c:v>17年</c:v>
                </c:pt>
                <c:pt idx="21">
                  <c:v>18年</c:v>
                </c:pt>
                <c:pt idx="22">
                  <c:v>19年</c:v>
                </c:pt>
                <c:pt idx="23">
                  <c:v>20年</c:v>
                </c:pt>
                <c:pt idx="24">
                  <c:v>21年</c:v>
                </c:pt>
                <c:pt idx="25">
                  <c:v>22年</c:v>
                </c:pt>
                <c:pt idx="26">
                  <c:v>23年</c:v>
                </c:pt>
                <c:pt idx="27">
                  <c:v>24年</c:v>
                </c:pt>
                <c:pt idx="28">
                  <c:v>25年</c:v>
                </c:pt>
                <c:pt idx="29">
                  <c:v>26年</c:v>
                </c:pt>
              </c:strCache>
            </c:strRef>
          </c:cat>
          <c:val>
            <c:numRef>
              <c:f>図表33!$E$14:$AH$14</c:f>
              <c:numCache>
                <c:formatCode>#,##0_);[Red]\(#,##0\)</c:formatCode>
                <c:ptCount val="30"/>
                <c:pt idx="0">
                  <c:v>20093</c:v>
                </c:pt>
                <c:pt idx="1">
                  <c:v>8618</c:v>
                </c:pt>
                <c:pt idx="2">
                  <c:v>-46045</c:v>
                </c:pt>
                <c:pt idx="3">
                  <c:v>-55750</c:v>
                </c:pt>
                <c:pt idx="4">
                  <c:v>-58414</c:v>
                </c:pt>
                <c:pt idx="5">
                  <c:v>-46124</c:v>
                </c:pt>
                <c:pt idx="6">
                  <c:v>-33054</c:v>
                </c:pt>
                <c:pt idx="7">
                  <c:v>-43084</c:v>
                </c:pt>
                <c:pt idx="8">
                  <c:v>-51760</c:v>
                </c:pt>
                <c:pt idx="9">
                  <c:v>-46766</c:v>
                </c:pt>
                <c:pt idx="10">
                  <c:v>-33940</c:v>
                </c:pt>
                <c:pt idx="11">
                  <c:v>506</c:v>
                </c:pt>
                <c:pt idx="12">
                  <c:v>20044</c:v>
                </c:pt>
                <c:pt idx="13">
                  <c:v>34751</c:v>
                </c:pt>
                <c:pt idx="14">
                  <c:v>39795</c:v>
                </c:pt>
                <c:pt idx="15">
                  <c:v>66782</c:v>
                </c:pt>
                <c:pt idx="16">
                  <c:v>76451</c:v>
                </c:pt>
                <c:pt idx="17">
                  <c:v>69379</c:v>
                </c:pt>
                <c:pt idx="18">
                  <c:v>56182</c:v>
                </c:pt>
                <c:pt idx="19">
                  <c:v>51411</c:v>
                </c:pt>
                <c:pt idx="20">
                  <c:v>72865</c:v>
                </c:pt>
                <c:pt idx="21">
                  <c:v>76686</c:v>
                </c:pt>
                <c:pt idx="22">
                  <c:v>85371</c:v>
                </c:pt>
                <c:pt idx="23">
                  <c:v>79244</c:v>
                </c:pt>
                <c:pt idx="24">
                  <c:v>60187</c:v>
                </c:pt>
                <c:pt idx="25">
                  <c:v>43814</c:v>
                </c:pt>
                <c:pt idx="26">
                  <c:v>19478</c:v>
                </c:pt>
                <c:pt idx="27">
                  <c:v>36899</c:v>
                </c:pt>
                <c:pt idx="28">
                  <c:v>64767</c:v>
                </c:pt>
                <c:pt idx="29">
                  <c:v>86256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図表33!$B$15</c:f>
              <c:strCache>
                <c:ptCount val="1"/>
                <c:pt idx="0">
                  <c:v>社会増減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cat>
            <c:strRef>
              <c:f>図表33!$E$13:$AH$13</c:f>
              <c:strCache>
                <c:ptCount val="30"/>
                <c:pt idx="0">
                  <c:v>昭和60年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平成元年</c:v>
                </c:pt>
                <c:pt idx="5">
                  <c:v>2年</c:v>
                </c:pt>
                <c:pt idx="6">
                  <c:v>3年</c:v>
                </c:pt>
                <c:pt idx="7">
                  <c:v>4年</c:v>
                </c:pt>
                <c:pt idx="8">
                  <c:v>5年</c:v>
                </c:pt>
                <c:pt idx="9">
                  <c:v>6年</c:v>
                </c:pt>
                <c:pt idx="10">
                  <c:v>7年</c:v>
                </c:pt>
                <c:pt idx="11">
                  <c:v>8年</c:v>
                </c:pt>
                <c:pt idx="12">
                  <c:v>9年</c:v>
                </c:pt>
                <c:pt idx="13">
                  <c:v>10年</c:v>
                </c:pt>
                <c:pt idx="14">
                  <c:v>11年</c:v>
                </c:pt>
                <c:pt idx="15">
                  <c:v>12年</c:v>
                </c:pt>
                <c:pt idx="16">
                  <c:v>13年</c:v>
                </c:pt>
                <c:pt idx="17">
                  <c:v>14年</c:v>
                </c:pt>
                <c:pt idx="18">
                  <c:v>15年</c:v>
                </c:pt>
                <c:pt idx="19">
                  <c:v>16年</c:v>
                </c:pt>
                <c:pt idx="20">
                  <c:v>17年</c:v>
                </c:pt>
                <c:pt idx="21">
                  <c:v>18年</c:v>
                </c:pt>
                <c:pt idx="22">
                  <c:v>19年</c:v>
                </c:pt>
                <c:pt idx="23">
                  <c:v>20年</c:v>
                </c:pt>
                <c:pt idx="24">
                  <c:v>21年</c:v>
                </c:pt>
                <c:pt idx="25">
                  <c:v>22年</c:v>
                </c:pt>
                <c:pt idx="26">
                  <c:v>23年</c:v>
                </c:pt>
                <c:pt idx="27">
                  <c:v>24年</c:v>
                </c:pt>
                <c:pt idx="28">
                  <c:v>25年</c:v>
                </c:pt>
                <c:pt idx="29">
                  <c:v>26年</c:v>
                </c:pt>
              </c:strCache>
            </c:strRef>
          </c:cat>
          <c:val>
            <c:numRef>
              <c:f>図表33!$E$15:$AH$15</c:f>
              <c:numCache>
                <c:formatCode>#,##0_);[Red]\(#,##0\)</c:formatCode>
                <c:ptCount val="30"/>
                <c:pt idx="0">
                  <c:v>-11301</c:v>
                </c:pt>
                <c:pt idx="1">
                  <c:v>-25204</c:v>
                </c:pt>
                <c:pt idx="2">
                  <c:v>-71677</c:v>
                </c:pt>
                <c:pt idx="3">
                  <c:v>-80325</c:v>
                </c:pt>
                <c:pt idx="4">
                  <c:v>-77615</c:v>
                </c:pt>
                <c:pt idx="5">
                  <c:v>-63936</c:v>
                </c:pt>
                <c:pt idx="6">
                  <c:v>-49506</c:v>
                </c:pt>
                <c:pt idx="7">
                  <c:v>-59617</c:v>
                </c:pt>
                <c:pt idx="8">
                  <c:v>-68734</c:v>
                </c:pt>
                <c:pt idx="9">
                  <c:v>-56408</c:v>
                </c:pt>
                <c:pt idx="10">
                  <c:v>-33473</c:v>
                </c:pt>
                <c:pt idx="11">
                  <c:v>-8114</c:v>
                </c:pt>
                <c:pt idx="12">
                  <c:v>7698</c:v>
                </c:pt>
                <c:pt idx="13">
                  <c:v>19084</c:v>
                </c:pt>
                <c:pt idx="14">
                  <c:v>21170</c:v>
                </c:pt>
                <c:pt idx="15">
                  <c:v>36480</c:v>
                </c:pt>
                <c:pt idx="16">
                  <c:v>49650</c:v>
                </c:pt>
                <c:pt idx="17">
                  <c:v>51564</c:v>
                </c:pt>
                <c:pt idx="18">
                  <c:v>42433</c:v>
                </c:pt>
                <c:pt idx="19">
                  <c:v>47736</c:v>
                </c:pt>
                <c:pt idx="20">
                  <c:v>61210</c:v>
                </c:pt>
                <c:pt idx="21">
                  <c:v>64801</c:v>
                </c:pt>
                <c:pt idx="22">
                  <c:v>61947</c:v>
                </c:pt>
                <c:pt idx="23">
                  <c:v>54482</c:v>
                </c:pt>
                <c:pt idx="24">
                  <c:v>39126</c:v>
                </c:pt>
                <c:pt idx="25">
                  <c:v>32963</c:v>
                </c:pt>
                <c:pt idx="26">
                  <c:v>34381</c:v>
                </c:pt>
                <c:pt idx="27">
                  <c:v>46985</c:v>
                </c:pt>
                <c:pt idx="28">
                  <c:v>57259</c:v>
                </c:pt>
                <c:pt idx="29">
                  <c:v>62070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図表33!$B$16</c:f>
              <c:strCache>
                <c:ptCount val="1"/>
                <c:pt idx="0">
                  <c:v>自然増減</c:v>
                </c:pt>
              </c:strCache>
            </c:strRef>
          </c:tx>
          <c:marker>
            <c:symbol val="diamond"/>
            <c:size val="8"/>
          </c:marker>
          <c:cat>
            <c:strRef>
              <c:f>図表33!$E$13:$AH$13</c:f>
              <c:strCache>
                <c:ptCount val="30"/>
                <c:pt idx="0">
                  <c:v>昭和60年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平成元年</c:v>
                </c:pt>
                <c:pt idx="5">
                  <c:v>2年</c:v>
                </c:pt>
                <c:pt idx="6">
                  <c:v>3年</c:v>
                </c:pt>
                <c:pt idx="7">
                  <c:v>4年</c:v>
                </c:pt>
                <c:pt idx="8">
                  <c:v>5年</c:v>
                </c:pt>
                <c:pt idx="9">
                  <c:v>6年</c:v>
                </c:pt>
                <c:pt idx="10">
                  <c:v>7年</c:v>
                </c:pt>
                <c:pt idx="11">
                  <c:v>8年</c:v>
                </c:pt>
                <c:pt idx="12">
                  <c:v>9年</c:v>
                </c:pt>
                <c:pt idx="13">
                  <c:v>10年</c:v>
                </c:pt>
                <c:pt idx="14">
                  <c:v>11年</c:v>
                </c:pt>
                <c:pt idx="15">
                  <c:v>12年</c:v>
                </c:pt>
                <c:pt idx="16">
                  <c:v>13年</c:v>
                </c:pt>
                <c:pt idx="17">
                  <c:v>14年</c:v>
                </c:pt>
                <c:pt idx="18">
                  <c:v>15年</c:v>
                </c:pt>
                <c:pt idx="19">
                  <c:v>16年</c:v>
                </c:pt>
                <c:pt idx="20">
                  <c:v>17年</c:v>
                </c:pt>
                <c:pt idx="21">
                  <c:v>18年</c:v>
                </c:pt>
                <c:pt idx="22">
                  <c:v>19年</c:v>
                </c:pt>
                <c:pt idx="23">
                  <c:v>20年</c:v>
                </c:pt>
                <c:pt idx="24">
                  <c:v>21年</c:v>
                </c:pt>
                <c:pt idx="25">
                  <c:v>22年</c:v>
                </c:pt>
                <c:pt idx="26">
                  <c:v>23年</c:v>
                </c:pt>
                <c:pt idx="27">
                  <c:v>24年</c:v>
                </c:pt>
                <c:pt idx="28">
                  <c:v>25年</c:v>
                </c:pt>
                <c:pt idx="29">
                  <c:v>26年</c:v>
                </c:pt>
              </c:strCache>
            </c:strRef>
          </c:cat>
          <c:val>
            <c:numRef>
              <c:f>図表33!$E$16:$AH$16</c:f>
              <c:numCache>
                <c:formatCode>#,##0_);[Red]\(#,##0\)</c:formatCode>
                <c:ptCount val="30"/>
                <c:pt idx="0">
                  <c:v>40016</c:v>
                </c:pt>
                <c:pt idx="1">
                  <c:v>36350</c:v>
                </c:pt>
                <c:pt idx="2">
                  <c:v>32948</c:v>
                </c:pt>
                <c:pt idx="3">
                  <c:v>27266</c:v>
                </c:pt>
                <c:pt idx="4">
                  <c:v>21475</c:v>
                </c:pt>
                <c:pt idx="5">
                  <c:v>17302</c:v>
                </c:pt>
                <c:pt idx="6">
                  <c:v>16658</c:v>
                </c:pt>
                <c:pt idx="7">
                  <c:v>13227</c:v>
                </c:pt>
                <c:pt idx="8">
                  <c:v>9454</c:v>
                </c:pt>
                <c:pt idx="9">
                  <c:v>11672</c:v>
                </c:pt>
                <c:pt idx="10">
                  <c:v>5704</c:v>
                </c:pt>
                <c:pt idx="11">
                  <c:v>8110</c:v>
                </c:pt>
                <c:pt idx="12">
                  <c:v>6994</c:v>
                </c:pt>
                <c:pt idx="13">
                  <c:v>6989</c:v>
                </c:pt>
                <c:pt idx="14">
                  <c:v>3371</c:v>
                </c:pt>
                <c:pt idx="15">
                  <c:v>6335</c:v>
                </c:pt>
                <c:pt idx="16">
                  <c:v>4753</c:v>
                </c:pt>
                <c:pt idx="17">
                  <c:v>5911</c:v>
                </c:pt>
                <c:pt idx="18">
                  <c:v>3372</c:v>
                </c:pt>
                <c:pt idx="19">
                  <c:v>3531</c:v>
                </c:pt>
                <c:pt idx="20">
                  <c:v>-687</c:v>
                </c:pt>
                <c:pt idx="21">
                  <c:v>2662</c:v>
                </c:pt>
                <c:pt idx="22">
                  <c:v>3447</c:v>
                </c:pt>
                <c:pt idx="23">
                  <c:v>3758</c:v>
                </c:pt>
                <c:pt idx="24">
                  <c:v>5963</c:v>
                </c:pt>
                <c:pt idx="25">
                  <c:v>2039</c:v>
                </c:pt>
                <c:pt idx="26">
                  <c:v>535</c:v>
                </c:pt>
                <c:pt idx="27">
                  <c:v>-340</c:v>
                </c:pt>
                <c:pt idx="28">
                  <c:v>1901</c:v>
                </c:pt>
                <c:pt idx="29">
                  <c:v>4479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170112"/>
        <c:axId val="136171904"/>
      </c:lineChart>
      <c:catAx>
        <c:axId val="13617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0"/>
            </a:pPr>
            <a:endParaRPr lang="ja-JP"/>
          </a:p>
        </c:txPr>
        <c:crossAx val="136171904"/>
        <c:crosses val="autoZero"/>
        <c:auto val="1"/>
        <c:lblAlgn val="ctr"/>
        <c:lblOffset val="100"/>
        <c:noMultiLvlLbl val="0"/>
      </c:catAx>
      <c:valAx>
        <c:axId val="13617190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36170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930560757107321"/>
          <c:y val="0.71518417441213589"/>
          <c:w val="0.13664001330147732"/>
          <c:h val="0.1468814616523444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040387622839425E-2"/>
          <c:y val="3.3622282881865771E-2"/>
          <c:w val="0.92644298907562839"/>
          <c:h val="0.81251766733598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図表34!$D$3</c:f>
              <c:strCache>
                <c:ptCount val="1"/>
                <c:pt idx="0">
                  <c:v>人口増減</c:v>
                </c:pt>
              </c:strCache>
            </c:strRef>
          </c:tx>
          <c:invertIfNegative val="0"/>
          <c:cat>
            <c:strRef>
              <c:f>図表34!$B$4:$B$48</c:f>
              <c:strCache>
                <c:ptCount val="45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  <c:pt idx="6">
                  <c:v>#REF!</c:v>
                </c:pt>
                <c:pt idx="7">
                  <c:v>#REF!</c:v>
                </c:pt>
                <c:pt idx="8">
                  <c:v>#REF!</c:v>
                </c:pt>
                <c:pt idx="9">
                  <c:v>#REF!</c:v>
                </c:pt>
                <c:pt idx="10">
                  <c:v>55年</c:v>
                </c:pt>
                <c:pt idx="11">
                  <c:v>56年</c:v>
                </c:pt>
                <c:pt idx="12">
                  <c:v>57年</c:v>
                </c:pt>
                <c:pt idx="13">
                  <c:v>58年</c:v>
                </c:pt>
                <c:pt idx="14">
                  <c:v>59年</c:v>
                </c:pt>
                <c:pt idx="15">
                  <c:v>60年</c:v>
                </c:pt>
                <c:pt idx="16">
                  <c:v>61年</c:v>
                </c:pt>
                <c:pt idx="17">
                  <c:v>62年</c:v>
                </c:pt>
                <c:pt idx="18">
                  <c:v>63年</c:v>
                </c:pt>
                <c:pt idx="19">
                  <c:v>平成元年</c:v>
                </c:pt>
                <c:pt idx="20">
                  <c:v>平成2年</c:v>
                </c:pt>
                <c:pt idx="21">
                  <c:v>3年</c:v>
                </c:pt>
                <c:pt idx="22">
                  <c:v>4年</c:v>
                </c:pt>
                <c:pt idx="23">
                  <c:v>5年</c:v>
                </c:pt>
                <c:pt idx="24">
                  <c:v>6年</c:v>
                </c:pt>
                <c:pt idx="25">
                  <c:v>7年</c:v>
                </c:pt>
                <c:pt idx="26">
                  <c:v>8年</c:v>
                </c:pt>
                <c:pt idx="27">
                  <c:v>9年</c:v>
                </c:pt>
                <c:pt idx="28">
                  <c:v>10年</c:v>
                </c:pt>
                <c:pt idx="29">
                  <c:v>11年</c:v>
                </c:pt>
                <c:pt idx="30">
                  <c:v>12年</c:v>
                </c:pt>
                <c:pt idx="31">
                  <c:v>13年</c:v>
                </c:pt>
                <c:pt idx="32">
                  <c:v>14年</c:v>
                </c:pt>
                <c:pt idx="33">
                  <c:v>15年</c:v>
                </c:pt>
                <c:pt idx="34">
                  <c:v>16年</c:v>
                </c:pt>
                <c:pt idx="35">
                  <c:v>17年</c:v>
                </c:pt>
                <c:pt idx="36">
                  <c:v>18年</c:v>
                </c:pt>
                <c:pt idx="37">
                  <c:v>19年</c:v>
                </c:pt>
                <c:pt idx="38">
                  <c:v>20年</c:v>
                </c:pt>
                <c:pt idx="39">
                  <c:v>21年</c:v>
                </c:pt>
                <c:pt idx="40">
                  <c:v>22年</c:v>
                </c:pt>
                <c:pt idx="41">
                  <c:v>23年</c:v>
                </c:pt>
                <c:pt idx="42">
                  <c:v>24年</c:v>
                </c:pt>
                <c:pt idx="43">
                  <c:v>25年</c:v>
                </c:pt>
                <c:pt idx="44">
                  <c:v>26年</c:v>
                </c:pt>
              </c:strCache>
            </c:strRef>
          </c:cat>
          <c:val>
            <c:numRef>
              <c:f>図表34!$D$4:$D$48</c:f>
              <c:numCache>
                <c:formatCode>#,##0_);[Red]\(#,##0\)</c:formatCode>
                <c:ptCount val="45"/>
                <c:pt idx="0">
                  <c:v>6831</c:v>
                </c:pt>
                <c:pt idx="1">
                  <c:v>5765</c:v>
                </c:pt>
                <c:pt idx="2">
                  <c:v>3376</c:v>
                </c:pt>
                <c:pt idx="3">
                  <c:v>5982</c:v>
                </c:pt>
                <c:pt idx="4">
                  <c:v>-5383</c:v>
                </c:pt>
                <c:pt idx="5">
                  <c:v>4191</c:v>
                </c:pt>
                <c:pt idx="6">
                  <c:v>273</c:v>
                </c:pt>
                <c:pt idx="7">
                  <c:v>-3155</c:v>
                </c:pt>
                <c:pt idx="8">
                  <c:v>4119</c:v>
                </c:pt>
                <c:pt idx="9">
                  <c:v>185</c:v>
                </c:pt>
                <c:pt idx="10">
                  <c:v>-2840</c:v>
                </c:pt>
                <c:pt idx="11">
                  <c:v>-1804</c:v>
                </c:pt>
                <c:pt idx="12">
                  <c:v>5907</c:v>
                </c:pt>
                <c:pt idx="13">
                  <c:v>7304</c:v>
                </c:pt>
                <c:pt idx="14">
                  <c:v>4339</c:v>
                </c:pt>
                <c:pt idx="15">
                  <c:v>7729</c:v>
                </c:pt>
                <c:pt idx="16">
                  <c:v>3185</c:v>
                </c:pt>
                <c:pt idx="17">
                  <c:v>-6701</c:v>
                </c:pt>
                <c:pt idx="18">
                  <c:v>-6807</c:v>
                </c:pt>
                <c:pt idx="19">
                  <c:v>-5050</c:v>
                </c:pt>
                <c:pt idx="20">
                  <c:v>-2787</c:v>
                </c:pt>
                <c:pt idx="21">
                  <c:v>-1825</c:v>
                </c:pt>
                <c:pt idx="22">
                  <c:v>-3114</c:v>
                </c:pt>
                <c:pt idx="23">
                  <c:v>-5652</c:v>
                </c:pt>
                <c:pt idx="24">
                  <c:v>-479</c:v>
                </c:pt>
                <c:pt idx="25">
                  <c:v>2472</c:v>
                </c:pt>
                <c:pt idx="26">
                  <c:v>2808</c:v>
                </c:pt>
                <c:pt idx="27">
                  <c:v>4636</c:v>
                </c:pt>
                <c:pt idx="28">
                  <c:v>2934</c:v>
                </c:pt>
                <c:pt idx="29">
                  <c:v>4583</c:v>
                </c:pt>
                <c:pt idx="30">
                  <c:v>4345</c:v>
                </c:pt>
                <c:pt idx="31">
                  <c:v>4879</c:v>
                </c:pt>
                <c:pt idx="32">
                  <c:v>5967</c:v>
                </c:pt>
                <c:pt idx="33">
                  <c:v>4451</c:v>
                </c:pt>
                <c:pt idx="34">
                  <c:v>4623</c:v>
                </c:pt>
                <c:pt idx="35">
                  <c:v>5931</c:v>
                </c:pt>
                <c:pt idx="36">
                  <c:v>9230</c:v>
                </c:pt>
                <c:pt idx="37">
                  <c:v>4266</c:v>
                </c:pt>
                <c:pt idx="38">
                  <c:v>3472</c:v>
                </c:pt>
                <c:pt idx="39">
                  <c:v>2093</c:v>
                </c:pt>
                <c:pt idx="40">
                  <c:v>5160</c:v>
                </c:pt>
                <c:pt idx="41">
                  <c:v>4883</c:v>
                </c:pt>
                <c:pt idx="42">
                  <c:v>5987</c:v>
                </c:pt>
                <c:pt idx="43">
                  <c:v>7839</c:v>
                </c:pt>
                <c:pt idx="44">
                  <c:v>7318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64960"/>
        <c:axId val="136666496"/>
      </c:barChart>
      <c:lineChart>
        <c:grouping val="standard"/>
        <c:varyColors val="0"/>
        <c:ser>
          <c:idx val="1"/>
          <c:order val="1"/>
          <c:tx>
            <c:strRef>
              <c:f>図表34!$E$3</c:f>
              <c:strCache>
                <c:ptCount val="1"/>
                <c:pt idx="0">
                  <c:v>転入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図表34!$B$4:$B$48</c:f>
              <c:strCache>
                <c:ptCount val="45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  <c:pt idx="6">
                  <c:v>#REF!</c:v>
                </c:pt>
                <c:pt idx="7">
                  <c:v>#REF!</c:v>
                </c:pt>
                <c:pt idx="8">
                  <c:v>#REF!</c:v>
                </c:pt>
                <c:pt idx="9">
                  <c:v>#REF!</c:v>
                </c:pt>
                <c:pt idx="10">
                  <c:v>55年</c:v>
                </c:pt>
                <c:pt idx="11">
                  <c:v>56年</c:v>
                </c:pt>
                <c:pt idx="12">
                  <c:v>57年</c:v>
                </c:pt>
                <c:pt idx="13">
                  <c:v>58年</c:v>
                </c:pt>
                <c:pt idx="14">
                  <c:v>59年</c:v>
                </c:pt>
                <c:pt idx="15">
                  <c:v>60年</c:v>
                </c:pt>
                <c:pt idx="16">
                  <c:v>61年</c:v>
                </c:pt>
                <c:pt idx="17">
                  <c:v>62年</c:v>
                </c:pt>
                <c:pt idx="18">
                  <c:v>63年</c:v>
                </c:pt>
                <c:pt idx="19">
                  <c:v>平成元年</c:v>
                </c:pt>
                <c:pt idx="20">
                  <c:v>平成2年</c:v>
                </c:pt>
                <c:pt idx="21">
                  <c:v>3年</c:v>
                </c:pt>
                <c:pt idx="22">
                  <c:v>4年</c:v>
                </c:pt>
                <c:pt idx="23">
                  <c:v>5年</c:v>
                </c:pt>
                <c:pt idx="24">
                  <c:v>6年</c:v>
                </c:pt>
                <c:pt idx="25">
                  <c:v>7年</c:v>
                </c:pt>
                <c:pt idx="26">
                  <c:v>8年</c:v>
                </c:pt>
                <c:pt idx="27">
                  <c:v>9年</c:v>
                </c:pt>
                <c:pt idx="28">
                  <c:v>10年</c:v>
                </c:pt>
                <c:pt idx="29">
                  <c:v>11年</c:v>
                </c:pt>
                <c:pt idx="30">
                  <c:v>12年</c:v>
                </c:pt>
                <c:pt idx="31">
                  <c:v>13年</c:v>
                </c:pt>
                <c:pt idx="32">
                  <c:v>14年</c:v>
                </c:pt>
                <c:pt idx="33">
                  <c:v>15年</c:v>
                </c:pt>
                <c:pt idx="34">
                  <c:v>16年</c:v>
                </c:pt>
                <c:pt idx="35">
                  <c:v>17年</c:v>
                </c:pt>
                <c:pt idx="36">
                  <c:v>18年</c:v>
                </c:pt>
                <c:pt idx="37">
                  <c:v>19年</c:v>
                </c:pt>
                <c:pt idx="38">
                  <c:v>20年</c:v>
                </c:pt>
                <c:pt idx="39">
                  <c:v>21年</c:v>
                </c:pt>
                <c:pt idx="40">
                  <c:v>22年</c:v>
                </c:pt>
                <c:pt idx="41">
                  <c:v>23年</c:v>
                </c:pt>
                <c:pt idx="42">
                  <c:v>24年</c:v>
                </c:pt>
                <c:pt idx="43">
                  <c:v>25年</c:v>
                </c:pt>
                <c:pt idx="44">
                  <c:v>26年</c:v>
                </c:pt>
              </c:strCache>
            </c:strRef>
          </c:cat>
          <c:val>
            <c:numRef>
              <c:f>図表34!$E$4:$E$48</c:f>
              <c:numCache>
                <c:formatCode>#,##0_);[Red]\(#,##0\)</c:formatCode>
                <c:ptCount val="45"/>
                <c:pt idx="0">
                  <c:v>150555</c:v>
                </c:pt>
                <c:pt idx="1">
                  <c:v>145683</c:v>
                </c:pt>
                <c:pt idx="2">
                  <c:v>132739</c:v>
                </c:pt>
                <c:pt idx="3">
                  <c:v>141817</c:v>
                </c:pt>
                <c:pt idx="4">
                  <c:v>123684</c:v>
                </c:pt>
                <c:pt idx="5">
                  <c:v>117879</c:v>
                </c:pt>
                <c:pt idx="6">
                  <c:v>119524</c:v>
                </c:pt>
                <c:pt idx="7">
                  <c:v>122880</c:v>
                </c:pt>
                <c:pt idx="8">
                  <c:v>117481</c:v>
                </c:pt>
                <c:pt idx="9">
                  <c:v>115075</c:v>
                </c:pt>
                <c:pt idx="10">
                  <c:v>108166</c:v>
                </c:pt>
                <c:pt idx="11">
                  <c:v>109132</c:v>
                </c:pt>
                <c:pt idx="12">
                  <c:v>110412</c:v>
                </c:pt>
                <c:pt idx="13">
                  <c:v>113685</c:v>
                </c:pt>
                <c:pt idx="14">
                  <c:v>112889</c:v>
                </c:pt>
                <c:pt idx="15">
                  <c:v>112658</c:v>
                </c:pt>
                <c:pt idx="16">
                  <c:v>109764</c:v>
                </c:pt>
                <c:pt idx="17">
                  <c:v>104743</c:v>
                </c:pt>
                <c:pt idx="18">
                  <c:v>102897</c:v>
                </c:pt>
                <c:pt idx="19">
                  <c:v>70973</c:v>
                </c:pt>
                <c:pt idx="20">
                  <c:v>70691</c:v>
                </c:pt>
                <c:pt idx="21">
                  <c:v>69396</c:v>
                </c:pt>
                <c:pt idx="22">
                  <c:v>65734</c:v>
                </c:pt>
                <c:pt idx="23">
                  <c:v>66137</c:v>
                </c:pt>
                <c:pt idx="24">
                  <c:v>68433</c:v>
                </c:pt>
                <c:pt idx="25">
                  <c:v>71738</c:v>
                </c:pt>
                <c:pt idx="26">
                  <c:v>69737</c:v>
                </c:pt>
                <c:pt idx="27">
                  <c:v>68997</c:v>
                </c:pt>
                <c:pt idx="28">
                  <c:v>67654</c:v>
                </c:pt>
                <c:pt idx="29">
                  <c:v>68383</c:v>
                </c:pt>
                <c:pt idx="30">
                  <c:v>68466</c:v>
                </c:pt>
                <c:pt idx="31">
                  <c:v>66928</c:v>
                </c:pt>
                <c:pt idx="32">
                  <c:v>66609</c:v>
                </c:pt>
                <c:pt idx="33">
                  <c:v>66357</c:v>
                </c:pt>
                <c:pt idx="34">
                  <c:v>66214</c:v>
                </c:pt>
                <c:pt idx="35">
                  <c:v>65569</c:v>
                </c:pt>
                <c:pt idx="36">
                  <c:v>67293</c:v>
                </c:pt>
                <c:pt idx="37">
                  <c:v>63333</c:v>
                </c:pt>
                <c:pt idx="38">
                  <c:v>60122</c:v>
                </c:pt>
                <c:pt idx="39">
                  <c:v>59850</c:v>
                </c:pt>
                <c:pt idx="40">
                  <c:v>61506</c:v>
                </c:pt>
                <c:pt idx="41">
                  <c:v>60887</c:v>
                </c:pt>
                <c:pt idx="42">
                  <c:v>62758</c:v>
                </c:pt>
                <c:pt idx="43">
                  <c:v>66148</c:v>
                </c:pt>
                <c:pt idx="44">
                  <c:v>65162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図表34!$G$3</c:f>
              <c:strCache>
                <c:ptCount val="1"/>
                <c:pt idx="0">
                  <c:v>転出</c:v>
                </c:pt>
              </c:strCache>
            </c:strRef>
          </c:tx>
          <c:marker>
            <c:symbol val="none"/>
          </c:marker>
          <c:cat>
            <c:strRef>
              <c:f>図表34!$B$4:$B$48</c:f>
              <c:strCache>
                <c:ptCount val="45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  <c:pt idx="6">
                  <c:v>#REF!</c:v>
                </c:pt>
                <c:pt idx="7">
                  <c:v>#REF!</c:v>
                </c:pt>
                <c:pt idx="8">
                  <c:v>#REF!</c:v>
                </c:pt>
                <c:pt idx="9">
                  <c:v>#REF!</c:v>
                </c:pt>
                <c:pt idx="10">
                  <c:v>55年</c:v>
                </c:pt>
                <c:pt idx="11">
                  <c:v>56年</c:v>
                </c:pt>
                <c:pt idx="12">
                  <c:v>57年</c:v>
                </c:pt>
                <c:pt idx="13">
                  <c:v>58年</c:v>
                </c:pt>
                <c:pt idx="14">
                  <c:v>59年</c:v>
                </c:pt>
                <c:pt idx="15">
                  <c:v>60年</c:v>
                </c:pt>
                <c:pt idx="16">
                  <c:v>61年</c:v>
                </c:pt>
                <c:pt idx="17">
                  <c:v>62年</c:v>
                </c:pt>
                <c:pt idx="18">
                  <c:v>63年</c:v>
                </c:pt>
                <c:pt idx="19">
                  <c:v>平成元年</c:v>
                </c:pt>
                <c:pt idx="20">
                  <c:v>平成2年</c:v>
                </c:pt>
                <c:pt idx="21">
                  <c:v>3年</c:v>
                </c:pt>
                <c:pt idx="22">
                  <c:v>4年</c:v>
                </c:pt>
                <c:pt idx="23">
                  <c:v>5年</c:v>
                </c:pt>
                <c:pt idx="24">
                  <c:v>6年</c:v>
                </c:pt>
                <c:pt idx="25">
                  <c:v>7年</c:v>
                </c:pt>
                <c:pt idx="26">
                  <c:v>8年</c:v>
                </c:pt>
                <c:pt idx="27">
                  <c:v>9年</c:v>
                </c:pt>
                <c:pt idx="28">
                  <c:v>10年</c:v>
                </c:pt>
                <c:pt idx="29">
                  <c:v>11年</c:v>
                </c:pt>
                <c:pt idx="30">
                  <c:v>12年</c:v>
                </c:pt>
                <c:pt idx="31">
                  <c:v>13年</c:v>
                </c:pt>
                <c:pt idx="32">
                  <c:v>14年</c:v>
                </c:pt>
                <c:pt idx="33">
                  <c:v>15年</c:v>
                </c:pt>
                <c:pt idx="34">
                  <c:v>16年</c:v>
                </c:pt>
                <c:pt idx="35">
                  <c:v>17年</c:v>
                </c:pt>
                <c:pt idx="36">
                  <c:v>18年</c:v>
                </c:pt>
                <c:pt idx="37">
                  <c:v>19年</c:v>
                </c:pt>
                <c:pt idx="38">
                  <c:v>20年</c:v>
                </c:pt>
                <c:pt idx="39">
                  <c:v>21年</c:v>
                </c:pt>
                <c:pt idx="40">
                  <c:v>22年</c:v>
                </c:pt>
                <c:pt idx="41">
                  <c:v>23年</c:v>
                </c:pt>
                <c:pt idx="42">
                  <c:v>24年</c:v>
                </c:pt>
                <c:pt idx="43">
                  <c:v>25年</c:v>
                </c:pt>
                <c:pt idx="44">
                  <c:v>26年</c:v>
                </c:pt>
              </c:strCache>
            </c:strRef>
          </c:cat>
          <c:val>
            <c:numRef>
              <c:f>図表34!$G$4:$G$48</c:f>
              <c:numCache>
                <c:formatCode>#,##0_);[Red]\(#,##0\)</c:formatCode>
                <c:ptCount val="45"/>
                <c:pt idx="0">
                  <c:v>154768</c:v>
                </c:pt>
                <c:pt idx="1">
                  <c:v>151072</c:v>
                </c:pt>
                <c:pt idx="2">
                  <c:v>140836</c:v>
                </c:pt>
                <c:pt idx="3">
                  <c:v>147226</c:v>
                </c:pt>
                <c:pt idx="4">
                  <c:v>139098</c:v>
                </c:pt>
                <c:pt idx="5">
                  <c:v>122456</c:v>
                </c:pt>
                <c:pt idx="6">
                  <c:v>127090</c:v>
                </c:pt>
                <c:pt idx="7">
                  <c:v>133465</c:v>
                </c:pt>
                <c:pt idx="8">
                  <c:v>120246</c:v>
                </c:pt>
                <c:pt idx="9">
                  <c:v>121159</c:v>
                </c:pt>
                <c:pt idx="10">
                  <c:v>116290</c:v>
                </c:pt>
                <c:pt idx="11">
                  <c:v>115899</c:v>
                </c:pt>
                <c:pt idx="12">
                  <c:v>109361</c:v>
                </c:pt>
                <c:pt idx="13">
                  <c:v>110875</c:v>
                </c:pt>
                <c:pt idx="14">
                  <c:v>113261</c:v>
                </c:pt>
                <c:pt idx="15">
                  <c:v>109096</c:v>
                </c:pt>
                <c:pt idx="16">
                  <c:v>110407</c:v>
                </c:pt>
                <c:pt idx="17">
                  <c:v>114999</c:v>
                </c:pt>
                <c:pt idx="18">
                  <c:v>112384</c:v>
                </c:pt>
                <c:pt idx="19">
                  <c:v>78114</c:v>
                </c:pt>
                <c:pt idx="20">
                  <c:v>75244</c:v>
                </c:pt>
                <c:pt idx="21">
                  <c:v>72823</c:v>
                </c:pt>
                <c:pt idx="22">
                  <c:v>70254</c:v>
                </c:pt>
                <c:pt idx="23">
                  <c:v>72832</c:v>
                </c:pt>
                <c:pt idx="24">
                  <c:v>70219</c:v>
                </c:pt>
                <c:pt idx="25">
                  <c:v>70001</c:v>
                </c:pt>
                <c:pt idx="26">
                  <c:v>67833</c:v>
                </c:pt>
                <c:pt idx="27">
                  <c:v>65258</c:v>
                </c:pt>
                <c:pt idx="28">
                  <c:v>65503</c:v>
                </c:pt>
                <c:pt idx="29">
                  <c:v>64388</c:v>
                </c:pt>
                <c:pt idx="30">
                  <c:v>65056</c:v>
                </c:pt>
                <c:pt idx="31">
                  <c:v>62618</c:v>
                </c:pt>
                <c:pt idx="32">
                  <c:v>61468</c:v>
                </c:pt>
                <c:pt idx="33">
                  <c:v>62656</c:v>
                </c:pt>
                <c:pt idx="34">
                  <c:v>62182</c:v>
                </c:pt>
                <c:pt idx="35">
                  <c:v>60061</c:v>
                </c:pt>
                <c:pt idx="36">
                  <c:v>59013</c:v>
                </c:pt>
                <c:pt idx="37">
                  <c:v>60126</c:v>
                </c:pt>
                <c:pt idx="38">
                  <c:v>57829</c:v>
                </c:pt>
                <c:pt idx="39">
                  <c:v>59006</c:v>
                </c:pt>
                <c:pt idx="40">
                  <c:v>57735</c:v>
                </c:pt>
                <c:pt idx="41">
                  <c:v>57357</c:v>
                </c:pt>
                <c:pt idx="42">
                  <c:v>57991</c:v>
                </c:pt>
                <c:pt idx="43">
                  <c:v>59575</c:v>
                </c:pt>
                <c:pt idx="44">
                  <c:v>59465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図表34!$F$3</c:f>
              <c:strCache>
                <c:ptCount val="1"/>
                <c:pt idx="0">
                  <c:v>出生数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cat>
            <c:strRef>
              <c:f>図表34!$B$4:$B$48</c:f>
              <c:strCache>
                <c:ptCount val="45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  <c:pt idx="6">
                  <c:v>#REF!</c:v>
                </c:pt>
                <c:pt idx="7">
                  <c:v>#REF!</c:v>
                </c:pt>
                <c:pt idx="8">
                  <c:v>#REF!</c:v>
                </c:pt>
                <c:pt idx="9">
                  <c:v>#REF!</c:v>
                </c:pt>
                <c:pt idx="10">
                  <c:v>55年</c:v>
                </c:pt>
                <c:pt idx="11">
                  <c:v>56年</c:v>
                </c:pt>
                <c:pt idx="12">
                  <c:v>57年</c:v>
                </c:pt>
                <c:pt idx="13">
                  <c:v>58年</c:v>
                </c:pt>
                <c:pt idx="14">
                  <c:v>59年</c:v>
                </c:pt>
                <c:pt idx="15">
                  <c:v>60年</c:v>
                </c:pt>
                <c:pt idx="16">
                  <c:v>61年</c:v>
                </c:pt>
                <c:pt idx="17">
                  <c:v>62年</c:v>
                </c:pt>
                <c:pt idx="18">
                  <c:v>63年</c:v>
                </c:pt>
                <c:pt idx="19">
                  <c:v>平成元年</c:v>
                </c:pt>
                <c:pt idx="20">
                  <c:v>平成2年</c:v>
                </c:pt>
                <c:pt idx="21">
                  <c:v>3年</c:v>
                </c:pt>
                <c:pt idx="22">
                  <c:v>4年</c:v>
                </c:pt>
                <c:pt idx="23">
                  <c:v>5年</c:v>
                </c:pt>
                <c:pt idx="24">
                  <c:v>6年</c:v>
                </c:pt>
                <c:pt idx="25">
                  <c:v>7年</c:v>
                </c:pt>
                <c:pt idx="26">
                  <c:v>8年</c:v>
                </c:pt>
                <c:pt idx="27">
                  <c:v>9年</c:v>
                </c:pt>
                <c:pt idx="28">
                  <c:v>10年</c:v>
                </c:pt>
                <c:pt idx="29">
                  <c:v>11年</c:v>
                </c:pt>
                <c:pt idx="30">
                  <c:v>12年</c:v>
                </c:pt>
                <c:pt idx="31">
                  <c:v>13年</c:v>
                </c:pt>
                <c:pt idx="32">
                  <c:v>14年</c:v>
                </c:pt>
                <c:pt idx="33">
                  <c:v>15年</c:v>
                </c:pt>
                <c:pt idx="34">
                  <c:v>16年</c:v>
                </c:pt>
                <c:pt idx="35">
                  <c:v>17年</c:v>
                </c:pt>
                <c:pt idx="36">
                  <c:v>18年</c:v>
                </c:pt>
                <c:pt idx="37">
                  <c:v>19年</c:v>
                </c:pt>
                <c:pt idx="38">
                  <c:v>20年</c:v>
                </c:pt>
                <c:pt idx="39">
                  <c:v>21年</c:v>
                </c:pt>
                <c:pt idx="40">
                  <c:v>22年</c:v>
                </c:pt>
                <c:pt idx="41">
                  <c:v>23年</c:v>
                </c:pt>
                <c:pt idx="42">
                  <c:v>24年</c:v>
                </c:pt>
                <c:pt idx="43">
                  <c:v>25年</c:v>
                </c:pt>
                <c:pt idx="44">
                  <c:v>26年</c:v>
                </c:pt>
              </c:strCache>
            </c:strRef>
          </c:cat>
          <c:val>
            <c:numRef>
              <c:f>図表34!$F$4:$F$48</c:f>
              <c:numCache>
                <c:formatCode>#,##0_);[Red]\(#,##0\)</c:formatCode>
                <c:ptCount val="45"/>
                <c:pt idx="0">
                  <c:v>14637</c:v>
                </c:pt>
                <c:pt idx="1">
                  <c:v>14728</c:v>
                </c:pt>
                <c:pt idx="2">
                  <c:v>14821</c:v>
                </c:pt>
                <c:pt idx="3">
                  <c:v>14940</c:v>
                </c:pt>
                <c:pt idx="4">
                  <c:v>13738</c:v>
                </c:pt>
                <c:pt idx="5">
                  <c:v>12353</c:v>
                </c:pt>
                <c:pt idx="6">
                  <c:v>11508</c:v>
                </c:pt>
                <c:pt idx="7">
                  <c:v>11104</c:v>
                </c:pt>
                <c:pt idx="8">
                  <c:v>10627</c:v>
                </c:pt>
                <c:pt idx="9">
                  <c:v>10010</c:v>
                </c:pt>
                <c:pt idx="10">
                  <c:v>9153</c:v>
                </c:pt>
                <c:pt idx="11">
                  <c:v>8903</c:v>
                </c:pt>
                <c:pt idx="12">
                  <c:v>8696</c:v>
                </c:pt>
                <c:pt idx="13">
                  <c:v>8556</c:v>
                </c:pt>
                <c:pt idx="14">
                  <c:v>8824</c:v>
                </c:pt>
                <c:pt idx="15">
                  <c:v>8182</c:v>
                </c:pt>
                <c:pt idx="16">
                  <c:v>7923</c:v>
                </c:pt>
                <c:pt idx="17">
                  <c:v>7600</c:v>
                </c:pt>
                <c:pt idx="18">
                  <c:v>7053</c:v>
                </c:pt>
                <c:pt idx="19">
                  <c:v>6435</c:v>
                </c:pt>
                <c:pt idx="20">
                  <c:v>6304</c:v>
                </c:pt>
                <c:pt idx="21">
                  <c:v>6120</c:v>
                </c:pt>
                <c:pt idx="22">
                  <c:v>6064</c:v>
                </c:pt>
                <c:pt idx="23">
                  <c:v>5797</c:v>
                </c:pt>
                <c:pt idx="24">
                  <c:v>6036</c:v>
                </c:pt>
                <c:pt idx="25">
                  <c:v>5788</c:v>
                </c:pt>
                <c:pt idx="26">
                  <c:v>5839</c:v>
                </c:pt>
                <c:pt idx="27">
                  <c:v>5808</c:v>
                </c:pt>
                <c:pt idx="28">
                  <c:v>5848</c:v>
                </c:pt>
                <c:pt idx="29">
                  <c:v>5923</c:v>
                </c:pt>
                <c:pt idx="30">
                  <c:v>6181</c:v>
                </c:pt>
                <c:pt idx="31">
                  <c:v>5893</c:v>
                </c:pt>
                <c:pt idx="32">
                  <c:v>6070</c:v>
                </c:pt>
                <c:pt idx="33">
                  <c:v>6015</c:v>
                </c:pt>
                <c:pt idx="34">
                  <c:v>6122</c:v>
                </c:pt>
                <c:pt idx="35">
                  <c:v>6159</c:v>
                </c:pt>
                <c:pt idx="36">
                  <c:v>6501</c:v>
                </c:pt>
                <c:pt idx="37">
                  <c:v>6845</c:v>
                </c:pt>
                <c:pt idx="38">
                  <c:v>7068</c:v>
                </c:pt>
                <c:pt idx="39">
                  <c:v>7047</c:v>
                </c:pt>
                <c:pt idx="40">
                  <c:v>7339</c:v>
                </c:pt>
                <c:pt idx="41">
                  <c:v>7249</c:v>
                </c:pt>
                <c:pt idx="42">
                  <c:v>7517</c:v>
                </c:pt>
                <c:pt idx="43">
                  <c:v>7773</c:v>
                </c:pt>
                <c:pt idx="44">
                  <c:v>8022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図表34!$H$3</c:f>
              <c:strCache>
                <c:ptCount val="1"/>
                <c:pt idx="0">
                  <c:v>死亡</c:v>
                </c:pt>
              </c:strCache>
            </c:strRef>
          </c:tx>
          <c:marker>
            <c:symbol val="none"/>
          </c:marker>
          <c:cat>
            <c:strRef>
              <c:f>図表34!$B$4:$B$48</c:f>
              <c:strCache>
                <c:ptCount val="45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  <c:pt idx="6">
                  <c:v>#REF!</c:v>
                </c:pt>
                <c:pt idx="7">
                  <c:v>#REF!</c:v>
                </c:pt>
                <c:pt idx="8">
                  <c:v>#REF!</c:v>
                </c:pt>
                <c:pt idx="9">
                  <c:v>#REF!</c:v>
                </c:pt>
                <c:pt idx="10">
                  <c:v>55年</c:v>
                </c:pt>
                <c:pt idx="11">
                  <c:v>56年</c:v>
                </c:pt>
                <c:pt idx="12">
                  <c:v>57年</c:v>
                </c:pt>
                <c:pt idx="13">
                  <c:v>58年</c:v>
                </c:pt>
                <c:pt idx="14">
                  <c:v>59年</c:v>
                </c:pt>
                <c:pt idx="15">
                  <c:v>60年</c:v>
                </c:pt>
                <c:pt idx="16">
                  <c:v>61年</c:v>
                </c:pt>
                <c:pt idx="17">
                  <c:v>62年</c:v>
                </c:pt>
                <c:pt idx="18">
                  <c:v>63年</c:v>
                </c:pt>
                <c:pt idx="19">
                  <c:v>平成元年</c:v>
                </c:pt>
                <c:pt idx="20">
                  <c:v>平成2年</c:v>
                </c:pt>
                <c:pt idx="21">
                  <c:v>3年</c:v>
                </c:pt>
                <c:pt idx="22">
                  <c:v>4年</c:v>
                </c:pt>
                <c:pt idx="23">
                  <c:v>5年</c:v>
                </c:pt>
                <c:pt idx="24">
                  <c:v>6年</c:v>
                </c:pt>
                <c:pt idx="25">
                  <c:v>7年</c:v>
                </c:pt>
                <c:pt idx="26">
                  <c:v>8年</c:v>
                </c:pt>
                <c:pt idx="27">
                  <c:v>9年</c:v>
                </c:pt>
                <c:pt idx="28">
                  <c:v>10年</c:v>
                </c:pt>
                <c:pt idx="29">
                  <c:v>11年</c:v>
                </c:pt>
                <c:pt idx="30">
                  <c:v>12年</c:v>
                </c:pt>
                <c:pt idx="31">
                  <c:v>13年</c:v>
                </c:pt>
                <c:pt idx="32">
                  <c:v>14年</c:v>
                </c:pt>
                <c:pt idx="33">
                  <c:v>15年</c:v>
                </c:pt>
                <c:pt idx="34">
                  <c:v>16年</c:v>
                </c:pt>
                <c:pt idx="35">
                  <c:v>17年</c:v>
                </c:pt>
                <c:pt idx="36">
                  <c:v>18年</c:v>
                </c:pt>
                <c:pt idx="37">
                  <c:v>19年</c:v>
                </c:pt>
                <c:pt idx="38">
                  <c:v>20年</c:v>
                </c:pt>
                <c:pt idx="39">
                  <c:v>21年</c:v>
                </c:pt>
                <c:pt idx="40">
                  <c:v>22年</c:v>
                </c:pt>
                <c:pt idx="41">
                  <c:v>23年</c:v>
                </c:pt>
                <c:pt idx="42">
                  <c:v>24年</c:v>
                </c:pt>
                <c:pt idx="43">
                  <c:v>25年</c:v>
                </c:pt>
                <c:pt idx="44">
                  <c:v>26年</c:v>
                </c:pt>
              </c:strCache>
            </c:strRef>
          </c:cat>
          <c:val>
            <c:numRef>
              <c:f>図表34!$H$4:$H$48</c:f>
              <c:numCache>
                <c:formatCode>#,##0_);[Red]\(#,##0\)</c:formatCode>
                <c:ptCount val="45"/>
                <c:pt idx="0">
                  <c:v>3593</c:v>
                </c:pt>
                <c:pt idx="1">
                  <c:v>3574</c:v>
                </c:pt>
                <c:pt idx="2">
                  <c:v>3348</c:v>
                </c:pt>
                <c:pt idx="3">
                  <c:v>3549</c:v>
                </c:pt>
                <c:pt idx="4">
                  <c:v>3707</c:v>
                </c:pt>
                <c:pt idx="5">
                  <c:v>3585</c:v>
                </c:pt>
                <c:pt idx="6">
                  <c:v>3669</c:v>
                </c:pt>
                <c:pt idx="7">
                  <c:v>3674</c:v>
                </c:pt>
                <c:pt idx="8">
                  <c:v>3743</c:v>
                </c:pt>
                <c:pt idx="9">
                  <c:v>3741</c:v>
                </c:pt>
                <c:pt idx="10">
                  <c:v>3869</c:v>
                </c:pt>
                <c:pt idx="11">
                  <c:v>3940</c:v>
                </c:pt>
                <c:pt idx="12">
                  <c:v>3840</c:v>
                </c:pt>
                <c:pt idx="13">
                  <c:v>4062</c:v>
                </c:pt>
                <c:pt idx="14">
                  <c:v>4113</c:v>
                </c:pt>
                <c:pt idx="15">
                  <c:v>4015</c:v>
                </c:pt>
                <c:pt idx="16">
                  <c:v>4095</c:v>
                </c:pt>
                <c:pt idx="17">
                  <c:v>4045</c:v>
                </c:pt>
                <c:pt idx="18">
                  <c:v>4373</c:v>
                </c:pt>
                <c:pt idx="19">
                  <c:v>4344</c:v>
                </c:pt>
                <c:pt idx="20">
                  <c:v>4538</c:v>
                </c:pt>
                <c:pt idx="21">
                  <c:v>4518</c:v>
                </c:pt>
                <c:pt idx="22">
                  <c:v>4658</c:v>
                </c:pt>
                <c:pt idx="23">
                  <c:v>4754</c:v>
                </c:pt>
                <c:pt idx="24">
                  <c:v>4729</c:v>
                </c:pt>
                <c:pt idx="25">
                  <c:v>5053</c:v>
                </c:pt>
                <c:pt idx="26">
                  <c:v>4935</c:v>
                </c:pt>
                <c:pt idx="27">
                  <c:v>4911</c:v>
                </c:pt>
                <c:pt idx="28">
                  <c:v>5065</c:v>
                </c:pt>
                <c:pt idx="29">
                  <c:v>5335</c:v>
                </c:pt>
                <c:pt idx="30">
                  <c:v>5246</c:v>
                </c:pt>
                <c:pt idx="31">
                  <c:v>5324</c:v>
                </c:pt>
                <c:pt idx="32">
                  <c:v>5244</c:v>
                </c:pt>
                <c:pt idx="33">
                  <c:v>5265</c:v>
                </c:pt>
                <c:pt idx="34">
                  <c:v>5531</c:v>
                </c:pt>
                <c:pt idx="35">
                  <c:v>5736</c:v>
                </c:pt>
                <c:pt idx="36">
                  <c:v>5551</c:v>
                </c:pt>
                <c:pt idx="37">
                  <c:v>5786</c:v>
                </c:pt>
                <c:pt idx="38">
                  <c:v>5889</c:v>
                </c:pt>
                <c:pt idx="39">
                  <c:v>5798</c:v>
                </c:pt>
                <c:pt idx="40">
                  <c:v>5950</c:v>
                </c:pt>
                <c:pt idx="41">
                  <c:v>5896</c:v>
                </c:pt>
                <c:pt idx="42">
                  <c:v>6297</c:v>
                </c:pt>
                <c:pt idx="43">
                  <c:v>6507</c:v>
                </c:pt>
                <c:pt idx="44">
                  <c:v>6401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64960"/>
        <c:axId val="136666496"/>
      </c:lineChart>
      <c:catAx>
        <c:axId val="1366649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ja-JP"/>
          </a:p>
        </c:txPr>
        <c:crossAx val="136666496"/>
        <c:crosses val="autoZero"/>
        <c:auto val="1"/>
        <c:lblAlgn val="ctr"/>
        <c:lblOffset val="100"/>
        <c:noMultiLvlLbl val="0"/>
      </c:catAx>
      <c:valAx>
        <c:axId val="13666649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6664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12543108859282"/>
          <c:y val="4.9320097187985495E-2"/>
          <c:w val="0.1686188858988312"/>
          <c:h val="0.26301561771021015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pattFill prst="pct5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pattFill prst="zigZ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1"/>
              <c:layout>
                <c:manualLayout>
                  <c:x val="3.2550725430997738E-3"/>
                  <c:y val="-0.379136247786081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2072270349394144"/>
                  <c:y val="4.45566024222940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4429118491336124E-2"/>
                  <c:y val="-6.1983057172952313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図表35!$B$5:$B$7</c:f>
              <c:strCache>
                <c:ptCount val="3"/>
                <c:pt idx="0">
                  <c:v>転入なし</c:v>
                </c:pt>
                <c:pt idx="1">
                  <c:v>転入あり</c:v>
                </c:pt>
                <c:pt idx="2">
                  <c:v>その他</c:v>
                </c:pt>
              </c:strCache>
            </c:strRef>
          </c:cat>
          <c:val>
            <c:numRef>
              <c:f>図表35!$C$5:$C$7</c:f>
              <c:numCache>
                <c:formatCode>#,##0"人"</c:formatCode>
                <c:ptCount val="3"/>
                <c:pt idx="0">
                  <c:v>144661</c:v>
                </c:pt>
                <c:pt idx="1">
                  <c:v>664309</c:v>
                </c:pt>
                <c:pt idx="2">
                  <c:v>72140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3593037799753591"/>
          <c:y val="0.32555952194334042"/>
          <c:w val="0.2403334066330243"/>
          <c:h val="0.28890076031007322"/>
        </c:manualLayout>
      </c:layout>
      <c:overlay val="0"/>
      <c:spPr>
        <a:ln>
          <a:noFill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83922563370853"/>
          <c:y val="5.8035777539691968E-2"/>
          <c:w val="0.77411361834804204"/>
          <c:h val="0.799108013815758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'図表3,4'!$B$4</c:f>
              <c:strCache>
                <c:ptCount val="1"/>
                <c:pt idx="0">
                  <c:v>一般世帯数</c:v>
                </c:pt>
              </c:strCache>
            </c:strRef>
          </c:tx>
          <c:spPr>
            <a:gradFill>
              <a:gsLst>
                <a:gs pos="0">
                  <a:srgbClr val="5E9EFF"/>
                </a:gs>
                <a:gs pos="39999">
                  <a:srgbClr val="85C2FF"/>
                </a:gs>
                <a:gs pos="70000">
                  <a:srgbClr val="C4D6EB"/>
                </a:gs>
                <a:gs pos="100000">
                  <a:srgbClr val="FFEBFA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7.0106072689558561E-3"/>
                  <c:y val="0.3499839129181417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7540483973026859E-3"/>
                  <c:y val="0.3560792179903643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1924172816486407E-2"/>
                  <c:y val="0.377222114703826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9616296179810808E-3"/>
                  <c:y val="0.4154644927087834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6837738364016905E-2"/>
                  <c:y val="0.384243510218055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1448661641973855E-2"/>
                  <c:y val="0.390631752289451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4618786061157466E-2"/>
                  <c:y val="0.4029112037852217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4935693665966575E-2"/>
                  <c:y val="0.392966697493669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8105818085150185E-2"/>
                  <c:y val="0.435963722842156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'図表3,4'!$C$3:$K$3</c:f>
              <c:strCache>
                <c:ptCount val="9"/>
                <c:pt idx="0">
                  <c:v>昭和
45年</c:v>
                </c:pt>
                <c:pt idx="1">
                  <c:v>50年</c:v>
                </c:pt>
                <c:pt idx="2">
                  <c:v>55年</c:v>
                </c:pt>
                <c:pt idx="3">
                  <c:v>60年</c:v>
                </c:pt>
                <c:pt idx="4">
                  <c:v>平成
2年</c:v>
                </c:pt>
                <c:pt idx="5">
                  <c:v>7年</c:v>
                </c:pt>
                <c:pt idx="6">
                  <c:v>12年</c:v>
                </c:pt>
                <c:pt idx="7">
                  <c:v>17年</c:v>
                </c:pt>
                <c:pt idx="8">
                  <c:v>22年</c:v>
                </c:pt>
              </c:strCache>
            </c:strRef>
          </c:cat>
          <c:val>
            <c:numRef>
              <c:f>'図表3,4'!$C$4:$K$4</c:f>
              <c:numCache>
                <c:formatCode>#,##0_);[Red]\(#,##0\)</c:formatCode>
                <c:ptCount val="9"/>
                <c:pt idx="0">
                  <c:v>266377</c:v>
                </c:pt>
                <c:pt idx="1">
                  <c:v>285554</c:v>
                </c:pt>
                <c:pt idx="2">
                  <c:v>302973</c:v>
                </c:pt>
                <c:pt idx="3">
                  <c:v>343661</c:v>
                </c:pt>
                <c:pt idx="4">
                  <c:v>347869</c:v>
                </c:pt>
                <c:pt idx="5">
                  <c:v>364436</c:v>
                </c:pt>
                <c:pt idx="6">
                  <c:v>388879</c:v>
                </c:pt>
                <c:pt idx="7">
                  <c:v>409193</c:v>
                </c:pt>
                <c:pt idx="8">
                  <c:v>448666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4266752"/>
        <c:axId val="104276736"/>
      </c:barChart>
      <c:lineChart>
        <c:grouping val="standard"/>
        <c:varyColors val="0"/>
        <c:ser>
          <c:idx val="0"/>
          <c:order val="1"/>
          <c:tx>
            <c:strRef>
              <c:f>'図表3,4'!$B$5</c:f>
              <c:strCache>
                <c:ptCount val="1"/>
                <c:pt idx="0">
                  <c:v>一世帯当たりの人員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3.0828999442116808E-2"/>
                  <c:y val="5.4239073831814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719523290687118E-2"/>
                  <c:y val="4.60119647904787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875232607336326E-2"/>
                  <c:y val="5.422629429597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4633088838217613E-2"/>
                  <c:y val="4.6509331529865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229746780939163E-2"/>
                  <c:y val="4.5999185254643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120120862210331E-2"/>
                  <c:y val="4.5489038979422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157577663705002E-2"/>
                  <c:y val="4.9494033869704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048101512275344E-2"/>
                  <c:y val="5.14712231949350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9071143211235559E-2"/>
                  <c:y val="4.015747629699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'図表3,4'!$C$3:$K$3</c:f>
              <c:strCache>
                <c:ptCount val="9"/>
                <c:pt idx="0">
                  <c:v>昭和
45年</c:v>
                </c:pt>
                <c:pt idx="1">
                  <c:v>50年</c:v>
                </c:pt>
                <c:pt idx="2">
                  <c:v>55年</c:v>
                </c:pt>
                <c:pt idx="3">
                  <c:v>60年</c:v>
                </c:pt>
                <c:pt idx="4">
                  <c:v>平成
2年</c:v>
                </c:pt>
                <c:pt idx="5">
                  <c:v>7年</c:v>
                </c:pt>
                <c:pt idx="6">
                  <c:v>12年</c:v>
                </c:pt>
                <c:pt idx="7">
                  <c:v>17年</c:v>
                </c:pt>
                <c:pt idx="8">
                  <c:v>22年</c:v>
                </c:pt>
              </c:strCache>
            </c:strRef>
          </c:cat>
          <c:val>
            <c:numRef>
              <c:f>'図表3,4'!$C$5:$K$5</c:f>
              <c:numCache>
                <c:formatCode>General</c:formatCode>
                <c:ptCount val="9"/>
                <c:pt idx="0">
                  <c:v>2.96</c:v>
                </c:pt>
                <c:pt idx="1">
                  <c:v>2.66</c:v>
                </c:pt>
                <c:pt idx="2">
                  <c:v>2.52</c:v>
                </c:pt>
                <c:pt idx="3">
                  <c:v>2.3199999999999998</c:v>
                </c:pt>
                <c:pt idx="4">
                  <c:v>2.2200000000000002</c:v>
                </c:pt>
                <c:pt idx="5">
                  <c:v>2.12</c:v>
                </c:pt>
                <c:pt idx="6">
                  <c:v>2.0299999999999998</c:v>
                </c:pt>
                <c:pt idx="7">
                  <c:v>1.98</c:v>
                </c:pt>
                <c:pt idx="8">
                  <c:v>1.95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78272"/>
        <c:axId val="104308736"/>
      </c:lineChart>
      <c:catAx>
        <c:axId val="104266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4276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4276736"/>
        <c:scaling>
          <c:orientation val="minMax"/>
        </c:scaling>
        <c:delete val="0"/>
        <c:axPos val="l"/>
        <c:numFmt formatCode="#,##0_ &quot;世帯&quot;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4266752"/>
        <c:crosses val="autoZero"/>
        <c:crossBetween val="between"/>
      </c:valAx>
      <c:catAx>
        <c:axId val="104278272"/>
        <c:scaling>
          <c:orientation val="minMax"/>
        </c:scaling>
        <c:delete val="1"/>
        <c:axPos val="b"/>
        <c:majorTickMark val="out"/>
        <c:minorTickMark val="none"/>
        <c:tickLblPos val="nextTo"/>
        <c:crossAx val="104308736"/>
        <c:crosses val="autoZero"/>
        <c:auto val="0"/>
        <c:lblAlgn val="ctr"/>
        <c:lblOffset val="100"/>
        <c:noMultiLvlLbl val="0"/>
      </c:catAx>
      <c:valAx>
        <c:axId val="1043087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4278272"/>
        <c:crosses val="max"/>
        <c:crossBetween val="between"/>
      </c:valAx>
    </c:plotArea>
    <c:plotVisOnly val="1"/>
    <c:dispBlanksAs val="gap"/>
    <c:showDLblsOverMax val="0"/>
  </c:chart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layout>
                <c:manualLayout>
                  <c:x val="1.32327712184100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9.899451710682417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図表36!$B$5:$B$9</c:f>
              <c:numCache>
                <c:formatCode>General</c:formatCode>
                <c:ptCount val="5"/>
              </c:numCache>
            </c:numRef>
          </c:cat>
          <c:val>
            <c:numRef>
              <c:f>図表36!$C$5:$C$8</c:f>
              <c:numCache>
                <c:formatCode>#,##0"世帯"</c:formatCode>
                <c:ptCount val="4"/>
                <c:pt idx="0">
                  <c:v>390024</c:v>
                </c:pt>
                <c:pt idx="1">
                  <c:v>171408</c:v>
                </c:pt>
                <c:pt idx="2">
                  <c:v>83333</c:v>
                </c:pt>
                <c:pt idx="3">
                  <c:v>11071</c:v>
                </c:pt>
              </c:numCache>
            </c:numRef>
          </c:val>
        </c:ser>
        <c:ser>
          <c:idx val="1"/>
          <c:order val="1"/>
          <c:spPr>
            <a:solidFill>
              <a:schemeClr val="bg1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3"/>
              <c:layout>
                <c:manualLayout>
                  <c:x val="9.43985720791322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図表36!$B$5:$B$9</c:f>
              <c:numCache>
                <c:formatCode>General</c:formatCode>
                <c:ptCount val="5"/>
              </c:numCache>
            </c:numRef>
          </c:cat>
          <c:val>
            <c:numRef>
              <c:f>図表36!$D$5:$D$8</c:f>
              <c:numCache>
                <c:formatCode>#,##0"世帯"</c:formatCode>
                <c:ptCount val="4"/>
                <c:pt idx="0">
                  <c:v>70424</c:v>
                </c:pt>
                <c:pt idx="1">
                  <c:v>218616</c:v>
                </c:pt>
                <c:pt idx="2">
                  <c:v>88075</c:v>
                </c:pt>
                <c:pt idx="3">
                  <c:v>72262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004928"/>
        <c:axId val="137006464"/>
      </c:barChart>
      <c:catAx>
        <c:axId val="13700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ja-JP"/>
          </a:p>
        </c:txPr>
        <c:crossAx val="137006464"/>
        <c:crosses val="autoZero"/>
        <c:auto val="0"/>
        <c:lblAlgn val="ctr"/>
        <c:lblOffset val="100"/>
        <c:noMultiLvlLbl val="0"/>
      </c:catAx>
      <c:valAx>
        <c:axId val="137006464"/>
        <c:scaling>
          <c:orientation val="minMax"/>
        </c:scaling>
        <c:delete val="0"/>
        <c:axPos val="l"/>
        <c:majorGridlines/>
        <c:numFmt formatCode="#,##0&quot;世帯&quot;" sourceLinked="1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ja-JP"/>
          </a:p>
        </c:txPr>
        <c:crossAx val="1370049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過去に転入経験のある世帯の内訳</a:t>
            </a:r>
          </a:p>
        </c:rich>
      </c:tx>
      <c:layout>
        <c:manualLayout>
          <c:xMode val="edge"/>
          <c:yMode val="edge"/>
          <c:x val="0.29304262989009777"/>
          <c:y val="0.10297018409586095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図表36!$C$10</c:f>
              <c:strCache>
                <c:ptCount val="1"/>
                <c:pt idx="0">
                  <c:v>過去に転入してきた世帯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pattFill prst="pct8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pattFill prst="lt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0.17914840125608561"/>
                  <c:y val="4.872628619290284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30</a:t>
                    </a:r>
                    <a:r>
                      <a:rPr lang="ja-JP" altLang="en-US"/>
                      <a:t>代・</a:t>
                    </a:r>
                    <a:r>
                      <a:rPr lang="en-US" altLang="ja-JP"/>
                      <a:t>40</a:t>
                    </a:r>
                    <a:r>
                      <a:rPr lang="ja-JP" altLang="en-US"/>
                      <a:t>代</a:t>
                    </a:r>
                    <a:r>
                      <a:rPr lang="en-US" altLang="ja-JP"/>
                      <a:t>,</a:t>
                    </a:r>
                  </a:p>
                  <a:p>
                    <a:r>
                      <a:rPr lang="en-US" altLang="ja-JP"/>
                      <a:t>171,408</a:t>
                    </a:r>
                    <a:r>
                      <a:rPr lang="ja-JP" altLang="en-US"/>
                      <a:t>世帯</a:t>
                    </a:r>
                    <a:r>
                      <a:rPr lang="en-US" altLang="ja-JP"/>
                      <a:t>,</a:t>
                    </a:r>
                  </a:p>
                  <a:p>
                    <a:r>
                      <a:rPr lang="en-US" altLang="ja-JP"/>
                      <a:t>44%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1"/>
              <c:showPercent val="1"/>
              <c:showBubbleSize val="0"/>
            </c:dLbl>
            <c:dLbl>
              <c:idx val="1"/>
              <c:layout>
                <c:manualLayout>
                  <c:x val="0.19266221631642436"/>
                  <c:y val="-5.172867202680255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218,616</a:t>
                    </a:r>
                    <a:r>
                      <a:rPr lang="ja-JP" altLang="en-US"/>
                      <a:t>世帯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56%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1"/>
              <c:showBubbleSize val="0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1"/>
          </c:dLbls>
          <c:cat>
            <c:strRef>
              <c:f>図表36!$C$9:$D$9</c:f>
              <c:strCache>
                <c:ptCount val="2"/>
                <c:pt idx="0">
                  <c:v>30代・40代世帯</c:v>
                </c:pt>
                <c:pt idx="1">
                  <c:v>その他</c:v>
                </c:pt>
              </c:strCache>
            </c:strRef>
          </c:cat>
          <c:val>
            <c:numRef>
              <c:f>図表36!$C$6:$D$6</c:f>
              <c:numCache>
                <c:formatCode>#,##0"世帯"</c:formatCode>
                <c:ptCount val="2"/>
                <c:pt idx="0">
                  <c:v>171408</c:v>
                </c:pt>
                <c:pt idx="1">
                  <c:v>218616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739860495167653E-2"/>
          <c:y val="3.652646058436327E-2"/>
          <c:w val="0.8797569291349161"/>
          <c:h val="0.83827012100189879"/>
        </c:manualLayout>
      </c:layout>
      <c:areaChart>
        <c:grouping val="stacked"/>
        <c:varyColors val="0"/>
        <c:ser>
          <c:idx val="0"/>
          <c:order val="0"/>
          <c:tx>
            <c:strRef>
              <c:f>図表37!$C$2</c:f>
              <c:strCache>
                <c:ptCount val="1"/>
                <c:pt idx="0">
                  <c:v>転入経験なし</c:v>
                </c:pt>
              </c:strCache>
            </c:strRef>
          </c:tx>
          <c:cat>
            <c:numRef>
              <c:f>図表37!$B$3:$B$115</c:f>
              <c:numCache>
                <c:formatCode>#,##0"歳"</c:formatCode>
                <c:ptCount val="1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</c:numCache>
            </c:numRef>
          </c:cat>
          <c:val>
            <c:numRef>
              <c:f>図表37!$C$3:$C$115</c:f>
              <c:numCache>
                <c:formatCode>General</c:formatCode>
                <c:ptCount val="113"/>
                <c:pt idx="0">
                  <c:v>4711</c:v>
                </c:pt>
                <c:pt idx="1">
                  <c:v>6843</c:v>
                </c:pt>
                <c:pt idx="2">
                  <c:v>6017</c:v>
                </c:pt>
                <c:pt idx="3">
                  <c:v>5359</c:v>
                </c:pt>
                <c:pt idx="4">
                  <c:v>4937</c:v>
                </c:pt>
                <c:pt idx="5">
                  <c:v>4795</c:v>
                </c:pt>
                <c:pt idx="6">
                  <c:v>4378</c:v>
                </c:pt>
                <c:pt idx="7">
                  <c:v>4197</c:v>
                </c:pt>
                <c:pt idx="8">
                  <c:v>4101</c:v>
                </c:pt>
                <c:pt idx="9">
                  <c:v>3690</c:v>
                </c:pt>
                <c:pt idx="10">
                  <c:v>3465</c:v>
                </c:pt>
                <c:pt idx="11">
                  <c:v>3329</c:v>
                </c:pt>
                <c:pt idx="12">
                  <c:v>3274</c:v>
                </c:pt>
                <c:pt idx="13">
                  <c:v>3163</c:v>
                </c:pt>
                <c:pt idx="14">
                  <c:v>3071</c:v>
                </c:pt>
                <c:pt idx="15">
                  <c:v>3058</c:v>
                </c:pt>
                <c:pt idx="16">
                  <c:v>2910</c:v>
                </c:pt>
                <c:pt idx="17">
                  <c:v>2749</c:v>
                </c:pt>
                <c:pt idx="18">
                  <c:v>2660</c:v>
                </c:pt>
                <c:pt idx="19">
                  <c:v>2585</c:v>
                </c:pt>
                <c:pt idx="20">
                  <c:v>2431</c:v>
                </c:pt>
                <c:pt idx="21">
                  <c:v>2317</c:v>
                </c:pt>
                <c:pt idx="22">
                  <c:v>2109</c:v>
                </c:pt>
                <c:pt idx="23">
                  <c:v>1983</c:v>
                </c:pt>
                <c:pt idx="24">
                  <c:v>1893</c:v>
                </c:pt>
                <c:pt idx="25">
                  <c:v>1827</c:v>
                </c:pt>
                <c:pt idx="26">
                  <c:v>1640</c:v>
                </c:pt>
                <c:pt idx="27">
                  <c:v>1694</c:v>
                </c:pt>
                <c:pt idx="28">
                  <c:v>1601</c:v>
                </c:pt>
                <c:pt idx="29">
                  <c:v>1543</c:v>
                </c:pt>
                <c:pt idx="30">
                  <c:v>1409</c:v>
                </c:pt>
                <c:pt idx="31">
                  <c:v>1417</c:v>
                </c:pt>
                <c:pt idx="32">
                  <c:v>1241</c:v>
                </c:pt>
                <c:pt idx="33">
                  <c:v>1250</c:v>
                </c:pt>
                <c:pt idx="34">
                  <c:v>1110</c:v>
                </c:pt>
                <c:pt idx="35">
                  <c:v>1129</c:v>
                </c:pt>
                <c:pt idx="36">
                  <c:v>1155</c:v>
                </c:pt>
                <c:pt idx="37">
                  <c:v>1150</c:v>
                </c:pt>
                <c:pt idx="38">
                  <c:v>1115</c:v>
                </c:pt>
                <c:pt idx="39">
                  <c:v>1133</c:v>
                </c:pt>
                <c:pt idx="40">
                  <c:v>1139</c:v>
                </c:pt>
                <c:pt idx="41">
                  <c:v>1278</c:v>
                </c:pt>
                <c:pt idx="42">
                  <c:v>1312</c:v>
                </c:pt>
                <c:pt idx="43">
                  <c:v>1326</c:v>
                </c:pt>
                <c:pt idx="44">
                  <c:v>1261</c:v>
                </c:pt>
                <c:pt idx="45">
                  <c:v>1178</c:v>
                </c:pt>
                <c:pt idx="46">
                  <c:v>1153</c:v>
                </c:pt>
                <c:pt idx="47">
                  <c:v>1156</c:v>
                </c:pt>
                <c:pt idx="48">
                  <c:v>1133</c:v>
                </c:pt>
                <c:pt idx="49">
                  <c:v>812</c:v>
                </c:pt>
                <c:pt idx="50">
                  <c:v>1108</c:v>
                </c:pt>
                <c:pt idx="51">
                  <c:v>963</c:v>
                </c:pt>
                <c:pt idx="52">
                  <c:v>914</c:v>
                </c:pt>
                <c:pt idx="53">
                  <c:v>856</c:v>
                </c:pt>
                <c:pt idx="54">
                  <c:v>849</c:v>
                </c:pt>
                <c:pt idx="55">
                  <c:v>842</c:v>
                </c:pt>
                <c:pt idx="56">
                  <c:v>767</c:v>
                </c:pt>
                <c:pt idx="57">
                  <c:v>763</c:v>
                </c:pt>
                <c:pt idx="58">
                  <c:v>678</c:v>
                </c:pt>
                <c:pt idx="59">
                  <c:v>681</c:v>
                </c:pt>
                <c:pt idx="60">
                  <c:v>660</c:v>
                </c:pt>
                <c:pt idx="61">
                  <c:v>581</c:v>
                </c:pt>
                <c:pt idx="62">
                  <c:v>570</c:v>
                </c:pt>
                <c:pt idx="63">
                  <c:v>676</c:v>
                </c:pt>
                <c:pt idx="64">
                  <c:v>650</c:v>
                </c:pt>
                <c:pt idx="65">
                  <c:v>667</c:v>
                </c:pt>
                <c:pt idx="66">
                  <c:v>764</c:v>
                </c:pt>
                <c:pt idx="67">
                  <c:v>821</c:v>
                </c:pt>
                <c:pt idx="68">
                  <c:v>817</c:v>
                </c:pt>
                <c:pt idx="69">
                  <c:v>486</c:v>
                </c:pt>
                <c:pt idx="70">
                  <c:v>440</c:v>
                </c:pt>
                <c:pt idx="71">
                  <c:v>465</c:v>
                </c:pt>
                <c:pt idx="72">
                  <c:v>514</c:v>
                </c:pt>
                <c:pt idx="73">
                  <c:v>463</c:v>
                </c:pt>
                <c:pt idx="74">
                  <c:v>455</c:v>
                </c:pt>
                <c:pt idx="75">
                  <c:v>407</c:v>
                </c:pt>
                <c:pt idx="76">
                  <c:v>321</c:v>
                </c:pt>
                <c:pt idx="77">
                  <c:v>372</c:v>
                </c:pt>
                <c:pt idx="78">
                  <c:v>357</c:v>
                </c:pt>
                <c:pt idx="79">
                  <c:v>361</c:v>
                </c:pt>
                <c:pt idx="80">
                  <c:v>370</c:v>
                </c:pt>
                <c:pt idx="81">
                  <c:v>313</c:v>
                </c:pt>
                <c:pt idx="82">
                  <c:v>322</c:v>
                </c:pt>
                <c:pt idx="83">
                  <c:v>269</c:v>
                </c:pt>
                <c:pt idx="84">
                  <c:v>246</c:v>
                </c:pt>
                <c:pt idx="85">
                  <c:v>200</c:v>
                </c:pt>
                <c:pt idx="86">
                  <c:v>241</c:v>
                </c:pt>
                <c:pt idx="87">
                  <c:v>149</c:v>
                </c:pt>
                <c:pt idx="88">
                  <c:v>142</c:v>
                </c:pt>
                <c:pt idx="89">
                  <c:v>99</c:v>
                </c:pt>
                <c:pt idx="90">
                  <c:v>86</c:v>
                </c:pt>
                <c:pt idx="91">
                  <c:v>54</c:v>
                </c:pt>
                <c:pt idx="92">
                  <c:v>44</c:v>
                </c:pt>
                <c:pt idx="93">
                  <c:v>48</c:v>
                </c:pt>
                <c:pt idx="94">
                  <c:v>27</c:v>
                </c:pt>
                <c:pt idx="95">
                  <c:v>16</c:v>
                </c:pt>
                <c:pt idx="96">
                  <c:v>13</c:v>
                </c:pt>
                <c:pt idx="97">
                  <c:v>15</c:v>
                </c:pt>
                <c:pt idx="98">
                  <c:v>8</c:v>
                </c:pt>
                <c:pt idx="99">
                  <c:v>5</c:v>
                </c:pt>
                <c:pt idx="100">
                  <c:v>5</c:v>
                </c:pt>
                <c:pt idx="101">
                  <c:v>6</c:v>
                </c:pt>
                <c:pt idx="102">
                  <c:v>0</c:v>
                </c:pt>
                <c:pt idx="103">
                  <c:v>4</c:v>
                </c:pt>
                <c:pt idx="104">
                  <c:v>1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val>
        </c:ser>
        <c:ser>
          <c:idx val="1"/>
          <c:order val="1"/>
          <c:tx>
            <c:strRef>
              <c:f>図表37!$D$2</c:f>
              <c:strCache>
                <c:ptCount val="1"/>
                <c:pt idx="0">
                  <c:v>転入経験ありとその他</c:v>
                </c:pt>
              </c:strCache>
            </c:strRef>
          </c:tx>
          <c:cat>
            <c:numRef>
              <c:f>図表37!$B$3:$B$115</c:f>
              <c:numCache>
                <c:formatCode>#,##0"歳"</c:formatCode>
                <c:ptCount val="1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</c:numCache>
            </c:numRef>
          </c:cat>
          <c:val>
            <c:numRef>
              <c:f>図表37!$D$3:$D$115</c:f>
              <c:numCache>
                <c:formatCode>General</c:formatCode>
                <c:ptCount val="113"/>
                <c:pt idx="0">
                  <c:v>168</c:v>
                </c:pt>
                <c:pt idx="1">
                  <c:v>918</c:v>
                </c:pt>
                <c:pt idx="2">
                  <c:v>1404</c:v>
                </c:pt>
                <c:pt idx="3">
                  <c:v>1873</c:v>
                </c:pt>
                <c:pt idx="4">
                  <c:v>2160</c:v>
                </c:pt>
                <c:pt idx="5">
                  <c:v>2454</c:v>
                </c:pt>
                <c:pt idx="6">
                  <c:v>2643</c:v>
                </c:pt>
                <c:pt idx="7">
                  <c:v>2679</c:v>
                </c:pt>
                <c:pt idx="8">
                  <c:v>2702</c:v>
                </c:pt>
                <c:pt idx="9">
                  <c:v>2743</c:v>
                </c:pt>
                <c:pt idx="10">
                  <c:v>2913</c:v>
                </c:pt>
                <c:pt idx="11">
                  <c:v>3010</c:v>
                </c:pt>
                <c:pt idx="12">
                  <c:v>3093</c:v>
                </c:pt>
                <c:pt idx="13">
                  <c:v>3300</c:v>
                </c:pt>
                <c:pt idx="14">
                  <c:v>3389</c:v>
                </c:pt>
                <c:pt idx="15">
                  <c:v>3439</c:v>
                </c:pt>
                <c:pt idx="16">
                  <c:v>3515</c:v>
                </c:pt>
                <c:pt idx="17">
                  <c:v>3653</c:v>
                </c:pt>
                <c:pt idx="18">
                  <c:v>3913</c:v>
                </c:pt>
                <c:pt idx="19">
                  <c:v>4959</c:v>
                </c:pt>
                <c:pt idx="20">
                  <c:v>5550</c:v>
                </c:pt>
                <c:pt idx="21">
                  <c:v>6603</c:v>
                </c:pt>
                <c:pt idx="22">
                  <c:v>6800</c:v>
                </c:pt>
                <c:pt idx="23">
                  <c:v>8135</c:v>
                </c:pt>
                <c:pt idx="24">
                  <c:v>8858</c:v>
                </c:pt>
                <c:pt idx="25">
                  <c:v>9108</c:v>
                </c:pt>
                <c:pt idx="26">
                  <c:v>9534</c:v>
                </c:pt>
                <c:pt idx="27">
                  <c:v>10578</c:v>
                </c:pt>
                <c:pt idx="28">
                  <c:v>11127</c:v>
                </c:pt>
                <c:pt idx="29">
                  <c:v>11368</c:v>
                </c:pt>
                <c:pt idx="30">
                  <c:v>12114</c:v>
                </c:pt>
                <c:pt idx="31">
                  <c:v>12754</c:v>
                </c:pt>
                <c:pt idx="32">
                  <c:v>13108</c:v>
                </c:pt>
                <c:pt idx="33">
                  <c:v>13196</c:v>
                </c:pt>
                <c:pt idx="34">
                  <c:v>13182</c:v>
                </c:pt>
                <c:pt idx="35">
                  <c:v>14009</c:v>
                </c:pt>
                <c:pt idx="36">
                  <c:v>14231</c:v>
                </c:pt>
                <c:pt idx="37">
                  <c:v>14572</c:v>
                </c:pt>
                <c:pt idx="38">
                  <c:v>14416</c:v>
                </c:pt>
                <c:pt idx="39">
                  <c:v>14864</c:v>
                </c:pt>
                <c:pt idx="40">
                  <c:v>14464</c:v>
                </c:pt>
                <c:pt idx="41">
                  <c:v>15286</c:v>
                </c:pt>
                <c:pt idx="42">
                  <c:v>15303</c:v>
                </c:pt>
                <c:pt idx="43">
                  <c:v>14832</c:v>
                </c:pt>
                <c:pt idx="44">
                  <c:v>14694</c:v>
                </c:pt>
                <c:pt idx="45">
                  <c:v>14540</c:v>
                </c:pt>
                <c:pt idx="46">
                  <c:v>14159</c:v>
                </c:pt>
                <c:pt idx="47">
                  <c:v>14214</c:v>
                </c:pt>
                <c:pt idx="48">
                  <c:v>14822</c:v>
                </c:pt>
                <c:pt idx="49">
                  <c:v>10993</c:v>
                </c:pt>
                <c:pt idx="50">
                  <c:v>13837</c:v>
                </c:pt>
                <c:pt idx="51">
                  <c:v>12692</c:v>
                </c:pt>
                <c:pt idx="52">
                  <c:v>11846</c:v>
                </c:pt>
                <c:pt idx="53">
                  <c:v>10893</c:v>
                </c:pt>
                <c:pt idx="54">
                  <c:v>10338</c:v>
                </c:pt>
                <c:pt idx="55">
                  <c:v>10058</c:v>
                </c:pt>
                <c:pt idx="56">
                  <c:v>9678</c:v>
                </c:pt>
                <c:pt idx="57">
                  <c:v>9267</c:v>
                </c:pt>
                <c:pt idx="58">
                  <c:v>8364</c:v>
                </c:pt>
                <c:pt idx="59">
                  <c:v>8374</c:v>
                </c:pt>
                <c:pt idx="60">
                  <c:v>8048</c:v>
                </c:pt>
                <c:pt idx="61">
                  <c:v>7612</c:v>
                </c:pt>
                <c:pt idx="62">
                  <c:v>7670</c:v>
                </c:pt>
                <c:pt idx="63">
                  <c:v>8003</c:v>
                </c:pt>
                <c:pt idx="64">
                  <c:v>8209</c:v>
                </c:pt>
                <c:pt idx="65">
                  <c:v>8654</c:v>
                </c:pt>
                <c:pt idx="66">
                  <c:v>10324</c:v>
                </c:pt>
                <c:pt idx="67">
                  <c:v>10326</c:v>
                </c:pt>
                <c:pt idx="68">
                  <c:v>10496</c:v>
                </c:pt>
                <c:pt idx="69">
                  <c:v>7033</c:v>
                </c:pt>
                <c:pt idx="70">
                  <c:v>6289</c:v>
                </c:pt>
                <c:pt idx="71">
                  <c:v>7541</c:v>
                </c:pt>
                <c:pt idx="72">
                  <c:v>7805</c:v>
                </c:pt>
                <c:pt idx="73">
                  <c:v>7426</c:v>
                </c:pt>
                <c:pt idx="74">
                  <c:v>7516</c:v>
                </c:pt>
                <c:pt idx="75">
                  <c:v>6782</c:v>
                </c:pt>
                <c:pt idx="76">
                  <c:v>5840</c:v>
                </c:pt>
                <c:pt idx="77">
                  <c:v>5696</c:v>
                </c:pt>
                <c:pt idx="78">
                  <c:v>6373</c:v>
                </c:pt>
                <c:pt idx="79">
                  <c:v>6036</c:v>
                </c:pt>
                <c:pt idx="80">
                  <c:v>6234</c:v>
                </c:pt>
                <c:pt idx="81">
                  <c:v>5364</c:v>
                </c:pt>
                <c:pt idx="82">
                  <c:v>5268</c:v>
                </c:pt>
                <c:pt idx="83">
                  <c:v>5116</c:v>
                </c:pt>
                <c:pt idx="84">
                  <c:v>4495</c:v>
                </c:pt>
                <c:pt idx="85">
                  <c:v>4162</c:v>
                </c:pt>
                <c:pt idx="86">
                  <c:v>3885</c:v>
                </c:pt>
                <c:pt idx="87">
                  <c:v>3471</c:v>
                </c:pt>
                <c:pt idx="88">
                  <c:v>3159</c:v>
                </c:pt>
                <c:pt idx="89">
                  <c:v>2719</c:v>
                </c:pt>
                <c:pt idx="90">
                  <c:v>2453</c:v>
                </c:pt>
                <c:pt idx="91">
                  <c:v>1967</c:v>
                </c:pt>
                <c:pt idx="92">
                  <c:v>1574</c:v>
                </c:pt>
                <c:pt idx="93">
                  <c:v>1272</c:v>
                </c:pt>
                <c:pt idx="94">
                  <c:v>1028</c:v>
                </c:pt>
                <c:pt idx="95">
                  <c:v>796</c:v>
                </c:pt>
                <c:pt idx="96">
                  <c:v>568</c:v>
                </c:pt>
                <c:pt idx="97">
                  <c:v>414</c:v>
                </c:pt>
                <c:pt idx="98">
                  <c:v>333</c:v>
                </c:pt>
                <c:pt idx="99">
                  <c:v>225</c:v>
                </c:pt>
                <c:pt idx="100">
                  <c:v>163</c:v>
                </c:pt>
                <c:pt idx="101">
                  <c:v>116</c:v>
                </c:pt>
                <c:pt idx="102">
                  <c:v>63</c:v>
                </c:pt>
                <c:pt idx="103">
                  <c:v>54</c:v>
                </c:pt>
                <c:pt idx="104">
                  <c:v>35</c:v>
                </c:pt>
                <c:pt idx="105">
                  <c:v>12</c:v>
                </c:pt>
                <c:pt idx="106">
                  <c:v>8</c:v>
                </c:pt>
                <c:pt idx="107">
                  <c:v>5</c:v>
                </c:pt>
                <c:pt idx="108">
                  <c:v>6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01280"/>
        <c:axId val="136823552"/>
      </c:areaChart>
      <c:catAx>
        <c:axId val="136801280"/>
        <c:scaling>
          <c:orientation val="minMax"/>
        </c:scaling>
        <c:delete val="0"/>
        <c:axPos val="b"/>
        <c:numFmt formatCode="#,##0&quot;歳&quot;" sourceLinked="1"/>
        <c:majorTickMark val="out"/>
        <c:minorTickMark val="none"/>
        <c:tickLblPos val="nextTo"/>
        <c:crossAx val="136823552"/>
        <c:crosses val="autoZero"/>
        <c:auto val="1"/>
        <c:lblAlgn val="ctr"/>
        <c:lblOffset val="100"/>
        <c:noMultiLvlLbl val="0"/>
      </c:catAx>
      <c:valAx>
        <c:axId val="136823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8012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9197044163502297"/>
          <c:y val="7.845295698030727E-2"/>
          <c:w val="0.26735734098073533"/>
          <c:h val="0.19136122602823119"/>
        </c:manualLayout>
      </c:layout>
      <c:overlay val="0"/>
      <c:spPr>
        <a:solidFill>
          <a:schemeClr val="bg1"/>
        </a:solidFill>
      </c:sp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sz="14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図表38!$B$5:$B$9</c:f>
              <c:strCache>
                <c:ptCount val="5"/>
                <c:pt idx="0">
                  <c:v>東京都</c:v>
                </c:pt>
                <c:pt idx="1">
                  <c:v>神奈川県</c:v>
                </c:pt>
                <c:pt idx="2">
                  <c:v>埼玉県</c:v>
                </c:pt>
                <c:pt idx="3">
                  <c:v>千葉県</c:v>
                </c:pt>
                <c:pt idx="4">
                  <c:v>大阪府</c:v>
                </c:pt>
              </c:strCache>
            </c:strRef>
          </c:cat>
          <c:val>
            <c:numRef>
              <c:f>図表38!$C$5:$C$9</c:f>
              <c:numCache>
                <c:formatCode>#,##0"人"</c:formatCode>
                <c:ptCount val="5"/>
                <c:pt idx="0">
                  <c:v>330784</c:v>
                </c:pt>
                <c:pt idx="1">
                  <c:v>98809</c:v>
                </c:pt>
                <c:pt idx="2">
                  <c:v>27216</c:v>
                </c:pt>
                <c:pt idx="3">
                  <c:v>27201</c:v>
                </c:pt>
                <c:pt idx="4">
                  <c:v>14316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449408"/>
        <c:axId val="136459392"/>
      </c:barChart>
      <c:lineChart>
        <c:grouping val="standard"/>
        <c:varyColors val="0"/>
        <c:ser>
          <c:idx val="1"/>
          <c:order val="1"/>
          <c:marker>
            <c:symbol val="none"/>
          </c:marker>
          <c:dLbls>
            <c:dLbl>
              <c:idx val="0"/>
              <c:layout>
                <c:manualLayout>
                  <c:x val="-4.2060988433228183E-2"/>
                  <c:y val="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4721345951629864E-2"/>
                  <c:y val="-5.0925925925925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0515247108307046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091482649843041E-3"/>
                  <c:y val="-4.1666666666666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3091482649842269E-3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図表38!$B$5:$B$9</c:f>
              <c:strCache>
                <c:ptCount val="5"/>
                <c:pt idx="0">
                  <c:v>東京都</c:v>
                </c:pt>
                <c:pt idx="1">
                  <c:v>神奈川県</c:v>
                </c:pt>
                <c:pt idx="2">
                  <c:v>埼玉県</c:v>
                </c:pt>
                <c:pt idx="3">
                  <c:v>千葉県</c:v>
                </c:pt>
                <c:pt idx="4">
                  <c:v>大阪府</c:v>
                </c:pt>
              </c:strCache>
            </c:strRef>
          </c:cat>
          <c:val>
            <c:numRef>
              <c:f>図表38!$D$5:$D$9</c:f>
              <c:numCache>
                <c:formatCode>0%</c:formatCode>
                <c:ptCount val="5"/>
                <c:pt idx="0">
                  <c:v>0.53</c:v>
                </c:pt>
                <c:pt idx="1">
                  <c:v>0.69</c:v>
                </c:pt>
                <c:pt idx="2">
                  <c:v>0.73</c:v>
                </c:pt>
                <c:pt idx="3">
                  <c:v>0.78</c:v>
                </c:pt>
                <c:pt idx="4">
                  <c:v>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66816"/>
        <c:axId val="136460928"/>
      </c:lineChart>
      <c:catAx>
        <c:axId val="136449408"/>
        <c:scaling>
          <c:orientation val="minMax"/>
        </c:scaling>
        <c:delete val="0"/>
        <c:axPos val="b"/>
        <c:majorTickMark val="out"/>
        <c:minorTickMark val="none"/>
        <c:tickLblPos val="nextTo"/>
        <c:crossAx val="136459392"/>
        <c:crosses val="autoZero"/>
        <c:auto val="1"/>
        <c:lblAlgn val="ctr"/>
        <c:lblOffset val="100"/>
        <c:noMultiLvlLbl val="0"/>
      </c:catAx>
      <c:valAx>
        <c:axId val="136459392"/>
        <c:scaling>
          <c:orientation val="minMax"/>
        </c:scaling>
        <c:delete val="0"/>
        <c:axPos val="l"/>
        <c:majorGridlines/>
        <c:numFmt formatCode="#,##0&quot;人&quot;" sourceLinked="1"/>
        <c:majorTickMark val="out"/>
        <c:minorTickMark val="none"/>
        <c:tickLblPos val="nextTo"/>
        <c:crossAx val="136449408"/>
        <c:crosses val="autoZero"/>
        <c:crossBetween val="between"/>
      </c:valAx>
      <c:valAx>
        <c:axId val="13646092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136466816"/>
        <c:crosses val="max"/>
        <c:crossBetween val="between"/>
      </c:valAx>
      <c:catAx>
        <c:axId val="136466816"/>
        <c:scaling>
          <c:orientation val="minMax"/>
        </c:scaling>
        <c:delete val="1"/>
        <c:axPos val="b"/>
        <c:majorTickMark val="out"/>
        <c:minorTickMark val="none"/>
        <c:tickLblPos val="nextTo"/>
        <c:crossAx val="13646092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4.7930683928086868E-3"/>
                  <c:y val="-3.7787947132579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996539874093306E-3"/>
                  <c:y val="1.511517885303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9172273571234747E-2"/>
                  <c:y val="2.6451562992805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4994233123488843E-3"/>
                  <c:y val="1.8893973566289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4994233123488843E-3"/>
                  <c:y val="2.2672768279547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1.4994233123489943E-3"/>
                  <c:y val="1.511517885303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1.511517885303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図表39!$B$4:$B$13</c:f>
              <c:strCache>
                <c:ptCount val="10"/>
                <c:pt idx="0">
                  <c:v>目黒区</c:v>
                </c:pt>
                <c:pt idx="1">
                  <c:v>川崎市</c:v>
                </c:pt>
                <c:pt idx="2">
                  <c:v>横浜市</c:v>
                </c:pt>
                <c:pt idx="3">
                  <c:v>杉並区</c:v>
                </c:pt>
                <c:pt idx="4">
                  <c:v>渋谷区</c:v>
                </c:pt>
                <c:pt idx="5">
                  <c:v>大田区</c:v>
                </c:pt>
                <c:pt idx="6">
                  <c:v>調布市</c:v>
                </c:pt>
                <c:pt idx="7">
                  <c:v>港区</c:v>
                </c:pt>
                <c:pt idx="8">
                  <c:v>品川区</c:v>
                </c:pt>
                <c:pt idx="9">
                  <c:v>新宿区</c:v>
                </c:pt>
              </c:strCache>
            </c:strRef>
          </c:cat>
          <c:val>
            <c:numRef>
              <c:f>図表39!$C$4:$C$13</c:f>
              <c:numCache>
                <c:formatCode>#,##0"人"</c:formatCode>
                <c:ptCount val="10"/>
                <c:pt idx="0">
                  <c:v>43400</c:v>
                </c:pt>
                <c:pt idx="1">
                  <c:v>40464</c:v>
                </c:pt>
                <c:pt idx="2">
                  <c:v>36239</c:v>
                </c:pt>
                <c:pt idx="3">
                  <c:v>35401</c:v>
                </c:pt>
                <c:pt idx="4">
                  <c:v>28247</c:v>
                </c:pt>
                <c:pt idx="5">
                  <c:v>23824</c:v>
                </c:pt>
                <c:pt idx="6">
                  <c:v>15007</c:v>
                </c:pt>
                <c:pt idx="7">
                  <c:v>14884</c:v>
                </c:pt>
                <c:pt idx="8">
                  <c:v>14109</c:v>
                </c:pt>
                <c:pt idx="9">
                  <c:v>13398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501888"/>
        <c:axId val="136515968"/>
      </c:barChart>
      <c:lineChart>
        <c:grouping val="standard"/>
        <c:varyColors val="0"/>
        <c:ser>
          <c:idx val="1"/>
          <c:order val="1"/>
          <c:marker>
            <c:symbol val="none"/>
          </c:marker>
          <c:dLbls>
            <c:dLbl>
              <c:idx val="10"/>
              <c:layout>
                <c:manualLayout>
                  <c:x val="0"/>
                  <c:y val="1.1336384139773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"/>
                  <c:y val="1.511517885303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"/>
                  <c:y val="1.511517885303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1.1183826249887053E-2"/>
                  <c:y val="-3.7787947132578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図表39!$B$4:$B$13</c:f>
              <c:strCache>
                <c:ptCount val="10"/>
                <c:pt idx="0">
                  <c:v>目黒区</c:v>
                </c:pt>
                <c:pt idx="1">
                  <c:v>川崎市</c:v>
                </c:pt>
                <c:pt idx="2">
                  <c:v>横浜市</c:v>
                </c:pt>
                <c:pt idx="3">
                  <c:v>杉並区</c:v>
                </c:pt>
                <c:pt idx="4">
                  <c:v>渋谷区</c:v>
                </c:pt>
                <c:pt idx="5">
                  <c:v>大田区</c:v>
                </c:pt>
                <c:pt idx="6">
                  <c:v>調布市</c:v>
                </c:pt>
                <c:pt idx="7">
                  <c:v>港区</c:v>
                </c:pt>
                <c:pt idx="8">
                  <c:v>品川区</c:v>
                </c:pt>
                <c:pt idx="9">
                  <c:v>新宿区</c:v>
                </c:pt>
              </c:strCache>
            </c:strRef>
          </c:cat>
          <c:val>
            <c:numRef>
              <c:f>図表39!$D$4:$D$13</c:f>
              <c:numCache>
                <c:formatCode>0%</c:formatCode>
                <c:ptCount val="10"/>
                <c:pt idx="0">
                  <c:v>7.0000000000000007E-2</c:v>
                </c:pt>
                <c:pt idx="1">
                  <c:v>0.13</c:v>
                </c:pt>
                <c:pt idx="2">
                  <c:v>0.19</c:v>
                </c:pt>
                <c:pt idx="3">
                  <c:v>0.25</c:v>
                </c:pt>
                <c:pt idx="4">
                  <c:v>0.28999999999999998</c:v>
                </c:pt>
                <c:pt idx="5">
                  <c:v>0.33</c:v>
                </c:pt>
                <c:pt idx="6">
                  <c:v>0.36</c:v>
                </c:pt>
                <c:pt idx="7">
                  <c:v>0.38</c:v>
                </c:pt>
                <c:pt idx="8">
                  <c:v>0.4</c:v>
                </c:pt>
                <c:pt idx="9">
                  <c:v>0.43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19040"/>
        <c:axId val="136517504"/>
      </c:lineChart>
      <c:catAx>
        <c:axId val="136501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36515968"/>
        <c:crosses val="autoZero"/>
        <c:auto val="1"/>
        <c:lblAlgn val="ctr"/>
        <c:lblOffset val="100"/>
        <c:noMultiLvlLbl val="0"/>
      </c:catAx>
      <c:valAx>
        <c:axId val="136515968"/>
        <c:scaling>
          <c:orientation val="minMax"/>
        </c:scaling>
        <c:delete val="0"/>
        <c:axPos val="l"/>
        <c:majorGridlines/>
        <c:numFmt formatCode="#,##0&quot;人&quot;" sourceLinked="1"/>
        <c:majorTickMark val="out"/>
        <c:minorTickMark val="none"/>
        <c:tickLblPos val="nextTo"/>
        <c:crossAx val="136501888"/>
        <c:crosses val="autoZero"/>
        <c:crossBetween val="between"/>
      </c:valAx>
      <c:valAx>
        <c:axId val="1365175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136519040"/>
        <c:crosses val="max"/>
        <c:crossBetween val="between"/>
      </c:valAx>
      <c:catAx>
        <c:axId val="136519040"/>
        <c:scaling>
          <c:orientation val="minMax"/>
        </c:scaling>
        <c:delete val="1"/>
        <c:axPos val="b"/>
        <c:majorTickMark val="out"/>
        <c:minorTickMark val="none"/>
        <c:tickLblPos val="nextTo"/>
        <c:crossAx val="13651750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5"/>
              <c:layout>
                <c:manualLayout>
                  <c:x val="2.2913578821357982E-2"/>
                  <c:y val="2.7260213610911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図表40!$B$4:$B$13</c:f>
              <c:strCache>
                <c:ptCount val="10"/>
                <c:pt idx="0">
                  <c:v>目黒区</c:v>
                </c:pt>
                <c:pt idx="1">
                  <c:v>川崎市</c:v>
                </c:pt>
                <c:pt idx="2">
                  <c:v>横浜市</c:v>
                </c:pt>
                <c:pt idx="3">
                  <c:v>杉並区</c:v>
                </c:pt>
                <c:pt idx="4">
                  <c:v>渋谷区</c:v>
                </c:pt>
                <c:pt idx="5">
                  <c:v>大田区</c:v>
                </c:pt>
                <c:pt idx="6">
                  <c:v>港区</c:v>
                </c:pt>
                <c:pt idx="7">
                  <c:v>品川区</c:v>
                </c:pt>
                <c:pt idx="8">
                  <c:v>新宿区</c:v>
                </c:pt>
                <c:pt idx="9">
                  <c:v>調布市</c:v>
                </c:pt>
              </c:strCache>
            </c:strRef>
          </c:cat>
          <c:val>
            <c:numRef>
              <c:f>図表40!$C$4:$C$13</c:f>
              <c:numCache>
                <c:formatCode>#,##0"人"</c:formatCode>
                <c:ptCount val="10"/>
                <c:pt idx="0">
                  <c:v>3337</c:v>
                </c:pt>
                <c:pt idx="1">
                  <c:v>3046</c:v>
                </c:pt>
                <c:pt idx="2">
                  <c:v>2639</c:v>
                </c:pt>
                <c:pt idx="3">
                  <c:v>2590</c:v>
                </c:pt>
                <c:pt idx="4">
                  <c:v>2010</c:v>
                </c:pt>
                <c:pt idx="5">
                  <c:v>1520</c:v>
                </c:pt>
                <c:pt idx="6">
                  <c:v>1075</c:v>
                </c:pt>
                <c:pt idx="7">
                  <c:v>1054</c:v>
                </c:pt>
                <c:pt idx="8">
                  <c:v>1012</c:v>
                </c:pt>
                <c:pt idx="9">
                  <c:v>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918912"/>
        <c:axId val="136920448"/>
      </c:barChart>
      <c:lineChart>
        <c:grouping val="standard"/>
        <c:varyColors val="0"/>
        <c:ser>
          <c:idx val="1"/>
          <c:order val="1"/>
          <c:marker>
            <c:symbol val="none"/>
          </c:marker>
          <c:dLbls>
            <c:dLbl>
              <c:idx val="13"/>
              <c:layout>
                <c:manualLayout>
                  <c:x val="3.1558185404339249E-3"/>
                  <c:y val="1.1682948690390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5779092702169625E-3"/>
                  <c:y val="7.7886324602603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0"/>
                  <c:y val="1.1682948690390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3.8943162301301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1.5779092702170783E-3"/>
                  <c:y val="7.7886324602603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1.5779092702168469E-3"/>
                  <c:y val="7.788325821187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1.1045364891518621E-2"/>
                  <c:y val="1.1682948690390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図表40!$B$4:$B$13</c:f>
              <c:strCache>
                <c:ptCount val="10"/>
                <c:pt idx="0">
                  <c:v>目黒区</c:v>
                </c:pt>
                <c:pt idx="1">
                  <c:v>川崎市</c:v>
                </c:pt>
                <c:pt idx="2">
                  <c:v>横浜市</c:v>
                </c:pt>
                <c:pt idx="3">
                  <c:v>杉並区</c:v>
                </c:pt>
                <c:pt idx="4">
                  <c:v>渋谷区</c:v>
                </c:pt>
                <c:pt idx="5">
                  <c:v>大田区</c:v>
                </c:pt>
                <c:pt idx="6">
                  <c:v>港区</c:v>
                </c:pt>
                <c:pt idx="7">
                  <c:v>品川区</c:v>
                </c:pt>
                <c:pt idx="8">
                  <c:v>新宿区</c:v>
                </c:pt>
                <c:pt idx="9">
                  <c:v>調布市</c:v>
                </c:pt>
              </c:strCache>
            </c:strRef>
          </c:cat>
          <c:val>
            <c:numRef>
              <c:f>図表40!$D$4:$D$13</c:f>
              <c:numCache>
                <c:formatCode>0%</c:formatCode>
                <c:ptCount val="10"/>
                <c:pt idx="0">
                  <c:v>7.0000000000000007E-2</c:v>
                </c:pt>
                <c:pt idx="1">
                  <c:v>0.13</c:v>
                </c:pt>
                <c:pt idx="2">
                  <c:v>0.18</c:v>
                </c:pt>
                <c:pt idx="3">
                  <c:v>0.23</c:v>
                </c:pt>
                <c:pt idx="4">
                  <c:v>0.27</c:v>
                </c:pt>
                <c:pt idx="5">
                  <c:v>0.3</c:v>
                </c:pt>
                <c:pt idx="6">
                  <c:v>0.32</c:v>
                </c:pt>
                <c:pt idx="7">
                  <c:v>0.34</c:v>
                </c:pt>
                <c:pt idx="8">
                  <c:v>0.36</c:v>
                </c:pt>
                <c:pt idx="9">
                  <c:v>0.38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936064"/>
        <c:axId val="136934528"/>
      </c:lineChart>
      <c:catAx>
        <c:axId val="136918912"/>
        <c:scaling>
          <c:orientation val="minMax"/>
        </c:scaling>
        <c:delete val="0"/>
        <c:axPos val="b"/>
        <c:majorTickMark val="out"/>
        <c:minorTickMark val="none"/>
        <c:tickLblPos val="nextTo"/>
        <c:crossAx val="136920448"/>
        <c:crosses val="autoZero"/>
        <c:auto val="1"/>
        <c:lblAlgn val="ctr"/>
        <c:lblOffset val="100"/>
        <c:noMultiLvlLbl val="0"/>
      </c:catAx>
      <c:valAx>
        <c:axId val="136920448"/>
        <c:scaling>
          <c:orientation val="minMax"/>
        </c:scaling>
        <c:delete val="0"/>
        <c:axPos val="l"/>
        <c:majorGridlines/>
        <c:numFmt formatCode="#,##0&quot;人&quot;" sourceLinked="1"/>
        <c:majorTickMark val="out"/>
        <c:minorTickMark val="none"/>
        <c:tickLblPos val="nextTo"/>
        <c:crossAx val="136918912"/>
        <c:crosses val="autoZero"/>
        <c:crossBetween val="between"/>
      </c:valAx>
      <c:valAx>
        <c:axId val="13693452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136936064"/>
        <c:crosses val="max"/>
        <c:crossBetween val="between"/>
      </c:valAx>
      <c:catAx>
        <c:axId val="136936064"/>
        <c:scaling>
          <c:orientation val="minMax"/>
        </c:scaling>
        <c:delete val="1"/>
        <c:axPos val="b"/>
        <c:majorTickMark val="out"/>
        <c:minorTickMark val="none"/>
        <c:tickLblPos val="nextTo"/>
        <c:crossAx val="13693452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9975049297099E-2"/>
          <c:y val="5.8728040317071101E-2"/>
          <c:w val="0.71053405985227625"/>
          <c:h val="0.855502446969421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図表41!$C$6</c:f>
              <c:strCache>
                <c:ptCount val="1"/>
                <c:pt idx="0">
                  <c:v>転出者数</c:v>
                </c:pt>
              </c:strCache>
            </c:strRef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layout>
                <c:manualLayout>
                  <c:x val="7.2723097786369026E-3"/>
                  <c:y val="7.1433493027500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0903872232961282E-3"/>
                  <c:y val="1.7858373256875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図表41!$B$7:$B$16</c:f>
              <c:strCache>
                <c:ptCount val="10"/>
                <c:pt idx="0">
                  <c:v>東京都</c:v>
                </c:pt>
                <c:pt idx="1">
                  <c:v>神奈川県</c:v>
                </c:pt>
                <c:pt idx="2">
                  <c:v>埼玉県</c:v>
                </c:pt>
                <c:pt idx="3">
                  <c:v>千葉県</c:v>
                </c:pt>
                <c:pt idx="4">
                  <c:v>大阪府</c:v>
                </c:pt>
                <c:pt idx="5">
                  <c:v>愛知県</c:v>
                </c:pt>
                <c:pt idx="6">
                  <c:v>兵庫県</c:v>
                </c:pt>
                <c:pt idx="7">
                  <c:v>福岡県</c:v>
                </c:pt>
                <c:pt idx="8">
                  <c:v>北海道</c:v>
                </c:pt>
                <c:pt idx="9">
                  <c:v>静岡県</c:v>
                </c:pt>
              </c:strCache>
            </c:strRef>
          </c:cat>
          <c:val>
            <c:numRef>
              <c:f>図表41!$C$7:$C$16</c:f>
              <c:numCache>
                <c:formatCode>#,##0"人"</c:formatCode>
                <c:ptCount val="10"/>
                <c:pt idx="0">
                  <c:v>27204</c:v>
                </c:pt>
                <c:pt idx="1">
                  <c:v>8585</c:v>
                </c:pt>
                <c:pt idx="2">
                  <c:v>2458</c:v>
                </c:pt>
                <c:pt idx="3">
                  <c:v>2135</c:v>
                </c:pt>
                <c:pt idx="4">
                  <c:v>1056</c:v>
                </c:pt>
                <c:pt idx="5">
                  <c:v>903</c:v>
                </c:pt>
                <c:pt idx="6">
                  <c:v>822</c:v>
                </c:pt>
                <c:pt idx="7">
                  <c:v>779</c:v>
                </c:pt>
                <c:pt idx="8">
                  <c:v>737</c:v>
                </c:pt>
                <c:pt idx="9">
                  <c:v>713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323648"/>
        <c:axId val="137325184"/>
      </c:barChart>
      <c:lineChart>
        <c:grouping val="standard"/>
        <c:varyColors val="0"/>
        <c:ser>
          <c:idx val="1"/>
          <c:order val="1"/>
          <c:tx>
            <c:strRef>
              <c:f>図表41!$D$6</c:f>
              <c:strCache>
                <c:ptCount val="1"/>
                <c:pt idx="0">
                  <c:v>累積比率</c:v>
                </c:pt>
              </c:strCache>
            </c:strRef>
          </c:tx>
          <c:marker>
            <c:symbol val="none"/>
          </c:marker>
          <c:dLbls>
            <c:dLbl>
              <c:idx val="1"/>
              <c:layout>
                <c:manualLayout>
                  <c:x val="0"/>
                  <c:y val="2.0427144458111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2.0427144458111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7343947829404928E-3"/>
                  <c:y val="2.0427144458111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7343947829404928E-3"/>
                  <c:y val="2.55335284634967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2.0427144458111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1.5320358343583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2.0427144458111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2.0427144458111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2.0427144458111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8.67197391470246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図表41!$B$7:$B$16</c:f>
              <c:strCache>
                <c:ptCount val="10"/>
                <c:pt idx="0">
                  <c:v>東京都</c:v>
                </c:pt>
                <c:pt idx="1">
                  <c:v>神奈川県</c:v>
                </c:pt>
                <c:pt idx="2">
                  <c:v>埼玉県</c:v>
                </c:pt>
                <c:pt idx="3">
                  <c:v>千葉県</c:v>
                </c:pt>
                <c:pt idx="4">
                  <c:v>大阪府</c:v>
                </c:pt>
                <c:pt idx="5">
                  <c:v>愛知県</c:v>
                </c:pt>
                <c:pt idx="6">
                  <c:v>兵庫県</c:v>
                </c:pt>
                <c:pt idx="7">
                  <c:v>福岡県</c:v>
                </c:pt>
                <c:pt idx="8">
                  <c:v>北海道</c:v>
                </c:pt>
                <c:pt idx="9">
                  <c:v>静岡県</c:v>
                </c:pt>
              </c:strCache>
            </c:strRef>
          </c:cat>
          <c:val>
            <c:numRef>
              <c:f>図表41!$D$7:$D$16</c:f>
              <c:numCache>
                <c:formatCode>0%</c:formatCode>
                <c:ptCount val="10"/>
                <c:pt idx="0">
                  <c:v>0.47</c:v>
                </c:pt>
                <c:pt idx="1">
                  <c:v>0.62</c:v>
                </c:pt>
                <c:pt idx="2">
                  <c:v>0.67</c:v>
                </c:pt>
                <c:pt idx="3">
                  <c:v>0.7</c:v>
                </c:pt>
                <c:pt idx="4">
                  <c:v>0.72</c:v>
                </c:pt>
                <c:pt idx="5">
                  <c:v>0.74</c:v>
                </c:pt>
                <c:pt idx="6">
                  <c:v>0.75</c:v>
                </c:pt>
                <c:pt idx="7">
                  <c:v>0.77</c:v>
                </c:pt>
                <c:pt idx="8">
                  <c:v>0.78</c:v>
                </c:pt>
                <c:pt idx="9">
                  <c:v>0.79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48992"/>
        <c:axId val="137347456"/>
      </c:lineChart>
      <c:catAx>
        <c:axId val="1373236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37325184"/>
        <c:crosses val="autoZero"/>
        <c:auto val="1"/>
        <c:lblAlgn val="ctr"/>
        <c:lblOffset val="100"/>
        <c:noMultiLvlLbl val="0"/>
      </c:catAx>
      <c:valAx>
        <c:axId val="137325184"/>
        <c:scaling>
          <c:orientation val="minMax"/>
        </c:scaling>
        <c:delete val="0"/>
        <c:axPos val="l"/>
        <c:majorGridlines/>
        <c:numFmt formatCode="#,##0&quot;人&quot;" sourceLinked="1"/>
        <c:majorTickMark val="out"/>
        <c:minorTickMark val="none"/>
        <c:tickLblPos val="nextTo"/>
        <c:crossAx val="137323648"/>
        <c:crosses val="autoZero"/>
        <c:crossBetween val="between"/>
      </c:valAx>
      <c:valAx>
        <c:axId val="13734745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137348992"/>
        <c:crosses val="max"/>
        <c:crossBetween val="between"/>
      </c:valAx>
      <c:catAx>
        <c:axId val="137348992"/>
        <c:scaling>
          <c:orientation val="minMax"/>
        </c:scaling>
        <c:delete val="1"/>
        <c:axPos val="b"/>
        <c:majorTickMark val="out"/>
        <c:minorTickMark val="none"/>
        <c:tickLblPos val="nextTo"/>
        <c:crossAx val="137347456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3344959170998"/>
          <c:y val="9.4788374049563071E-2"/>
          <c:w val="0.73426889773347281"/>
          <c:h val="0.787616828029871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図表42!$C$6</c:f>
              <c:strCache>
                <c:ptCount val="1"/>
                <c:pt idx="0">
                  <c:v>転出者数</c:v>
                </c:pt>
              </c:strCache>
            </c:strRef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layout>
                <c:manualLayout>
                  <c:x val="2.6259457754782703E-3"/>
                  <c:y val="1.4667006581136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5983976647602421E-4"/>
                  <c:y val="-8.8945301301585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6836379578836778E-3"/>
                  <c:y val="1.2160415606619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1240731098920901E-2"/>
                  <c:y val="7.29624936397196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図表42!$B$7:$B$16</c:f>
              <c:strCache>
                <c:ptCount val="10"/>
                <c:pt idx="0">
                  <c:v>川崎市</c:v>
                </c:pt>
                <c:pt idx="1">
                  <c:v>目黒区</c:v>
                </c:pt>
                <c:pt idx="2">
                  <c:v>横浜市</c:v>
                </c:pt>
                <c:pt idx="3">
                  <c:v>杉並区</c:v>
                </c:pt>
                <c:pt idx="4">
                  <c:v>渋谷区</c:v>
                </c:pt>
                <c:pt idx="5">
                  <c:v>大田区</c:v>
                </c:pt>
                <c:pt idx="6">
                  <c:v>調布市</c:v>
                </c:pt>
                <c:pt idx="7">
                  <c:v>港区</c:v>
                </c:pt>
                <c:pt idx="8">
                  <c:v>品川区</c:v>
                </c:pt>
                <c:pt idx="9">
                  <c:v>新宿区</c:v>
                </c:pt>
              </c:strCache>
            </c:strRef>
          </c:cat>
          <c:val>
            <c:numRef>
              <c:f>図表42!$C$7:$C$16</c:f>
              <c:numCache>
                <c:formatCode>#,##0"人"</c:formatCode>
                <c:ptCount val="10"/>
                <c:pt idx="0">
                  <c:v>3897</c:v>
                </c:pt>
                <c:pt idx="1">
                  <c:v>2918</c:v>
                </c:pt>
                <c:pt idx="2">
                  <c:v>2800</c:v>
                </c:pt>
                <c:pt idx="3">
                  <c:v>2632</c:v>
                </c:pt>
                <c:pt idx="4">
                  <c:v>2023</c:v>
                </c:pt>
                <c:pt idx="5">
                  <c:v>1611</c:v>
                </c:pt>
                <c:pt idx="6">
                  <c:v>1322</c:v>
                </c:pt>
                <c:pt idx="7">
                  <c:v>1284</c:v>
                </c:pt>
                <c:pt idx="8">
                  <c:v>1121</c:v>
                </c:pt>
                <c:pt idx="9">
                  <c:v>1118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901376"/>
        <c:axId val="136902912"/>
      </c:barChart>
      <c:lineChart>
        <c:grouping val="standard"/>
        <c:varyColors val="0"/>
        <c:ser>
          <c:idx val="1"/>
          <c:order val="1"/>
          <c:tx>
            <c:strRef>
              <c:f>図表42!$D$6</c:f>
              <c:strCache>
                <c:ptCount val="1"/>
                <c:pt idx="0">
                  <c:v>累積比率</c:v>
                </c:pt>
              </c:strCache>
            </c:strRef>
          </c:tx>
          <c:marker>
            <c:symbol val="none"/>
          </c:marker>
          <c:dLbls>
            <c:dLbl>
              <c:idx val="1"/>
              <c:layout>
                <c:manualLayout>
                  <c:x val="0"/>
                  <c:y val="2.0427144458111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2.0427144458111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7343947829404928E-3"/>
                  <c:y val="2.0427144458111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0761126662953555E-3"/>
                  <c:y val="1.0301569012816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4733537021369469E-3"/>
                  <c:y val="7.73392267596523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1.5320358343583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2.0427144458111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2.0427144458111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2.0427144458111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8.67197391470246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4.34169212767118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6.5570931410371732E-3"/>
                  <c:y val="9.7283324852959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1.2177458690497607E-2"/>
                  <c:y val="1.4592498727943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図表42!$B$7:$B$16</c:f>
              <c:strCache>
                <c:ptCount val="10"/>
                <c:pt idx="0">
                  <c:v>川崎市</c:v>
                </c:pt>
                <c:pt idx="1">
                  <c:v>目黒区</c:v>
                </c:pt>
                <c:pt idx="2">
                  <c:v>横浜市</c:v>
                </c:pt>
                <c:pt idx="3">
                  <c:v>杉並区</c:v>
                </c:pt>
                <c:pt idx="4">
                  <c:v>渋谷区</c:v>
                </c:pt>
                <c:pt idx="5">
                  <c:v>大田区</c:v>
                </c:pt>
                <c:pt idx="6">
                  <c:v>調布市</c:v>
                </c:pt>
                <c:pt idx="7">
                  <c:v>港区</c:v>
                </c:pt>
                <c:pt idx="8">
                  <c:v>品川区</c:v>
                </c:pt>
                <c:pt idx="9">
                  <c:v>新宿区</c:v>
                </c:pt>
              </c:strCache>
            </c:strRef>
          </c:cat>
          <c:val>
            <c:numRef>
              <c:f>図表42!$D$7:$D$16</c:f>
              <c:numCache>
                <c:formatCode>0.0%</c:formatCode>
                <c:ptCount val="10"/>
                <c:pt idx="0">
                  <c:v>6.8000000000000005E-2</c:v>
                </c:pt>
                <c:pt idx="1">
                  <c:v>0.11899999999999999</c:v>
                </c:pt>
                <c:pt idx="2">
                  <c:v>0.16800000000000001</c:v>
                </c:pt>
                <c:pt idx="3">
                  <c:v>0.21299999999999999</c:v>
                </c:pt>
                <c:pt idx="4">
                  <c:v>0.249</c:v>
                </c:pt>
                <c:pt idx="5">
                  <c:v>0.27700000000000002</c:v>
                </c:pt>
                <c:pt idx="6">
                  <c:v>0.3</c:v>
                </c:pt>
                <c:pt idx="7">
                  <c:v>0.32200000000000001</c:v>
                </c:pt>
                <c:pt idx="8">
                  <c:v>0.34200000000000003</c:v>
                </c:pt>
                <c:pt idx="9">
                  <c:v>0.36099999999999999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455104"/>
        <c:axId val="137453568"/>
      </c:lineChart>
      <c:catAx>
        <c:axId val="13690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36902912"/>
        <c:crosses val="autoZero"/>
        <c:auto val="1"/>
        <c:lblAlgn val="ctr"/>
        <c:lblOffset val="100"/>
        <c:noMultiLvlLbl val="0"/>
      </c:catAx>
      <c:valAx>
        <c:axId val="136902912"/>
        <c:scaling>
          <c:orientation val="minMax"/>
        </c:scaling>
        <c:delete val="0"/>
        <c:axPos val="l"/>
        <c:majorGridlines/>
        <c:numFmt formatCode="#,##0&quot;人&quot;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6901376"/>
        <c:crosses val="autoZero"/>
        <c:crossBetween val="between"/>
      </c:valAx>
      <c:valAx>
        <c:axId val="13745356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7455104"/>
        <c:crosses val="max"/>
        <c:crossBetween val="between"/>
      </c:valAx>
      <c:catAx>
        <c:axId val="137455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7453568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86293675412245"/>
          <c:y val="5.1626968770134812E-2"/>
          <c:w val="0.77188872035514966"/>
          <c:h val="0.5702504609542149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図表43!$A$5</c:f>
              <c:strCache>
                <c:ptCount val="1"/>
                <c:pt idx="0">
                  <c:v>1人世帯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cat>
            <c:strRef>
              <c:f>図表43!$B$1:$E$1</c:f>
              <c:strCache>
                <c:ptCount val="4"/>
                <c:pt idx="0">
                  <c:v>5年未満</c:v>
                </c:pt>
                <c:pt idx="1">
                  <c:v>5年以上10年未満</c:v>
                </c:pt>
                <c:pt idx="2">
                  <c:v>10年以上20年未満</c:v>
                </c:pt>
                <c:pt idx="3">
                  <c:v>20年以上</c:v>
                </c:pt>
              </c:strCache>
            </c:strRef>
          </c:cat>
          <c:val>
            <c:numRef>
              <c:f>図表43!$B$5:$E$5</c:f>
              <c:numCache>
                <c:formatCode>#,##0"人"</c:formatCode>
                <c:ptCount val="4"/>
                <c:pt idx="0">
                  <c:v>19011</c:v>
                </c:pt>
                <c:pt idx="1">
                  <c:v>5875</c:v>
                </c:pt>
                <c:pt idx="2">
                  <c:v>3780</c:v>
                </c:pt>
                <c:pt idx="3">
                  <c:v>4257</c:v>
                </c:pt>
              </c:numCache>
            </c:numRef>
          </c:val>
        </c:ser>
        <c:ser>
          <c:idx val="2"/>
          <c:order val="1"/>
          <c:tx>
            <c:strRef>
              <c:f>図表43!$A$4</c:f>
              <c:strCache>
                <c:ptCount val="1"/>
                <c:pt idx="0">
                  <c:v>2人世帯</c:v>
                </c:pt>
              </c:strCache>
            </c:strRef>
          </c:tx>
          <c:spPr>
            <a:pattFill prst="pct80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cat>
            <c:strRef>
              <c:f>図表43!$B$1:$E$1</c:f>
              <c:strCache>
                <c:ptCount val="4"/>
                <c:pt idx="0">
                  <c:v>5年未満</c:v>
                </c:pt>
                <c:pt idx="1">
                  <c:v>5年以上10年未満</c:v>
                </c:pt>
                <c:pt idx="2">
                  <c:v>10年以上20年未満</c:v>
                </c:pt>
                <c:pt idx="3">
                  <c:v>20年以上</c:v>
                </c:pt>
              </c:strCache>
            </c:strRef>
          </c:cat>
          <c:val>
            <c:numRef>
              <c:f>図表43!$B$4:$E$4</c:f>
              <c:numCache>
                <c:formatCode>#,##0"人"</c:formatCode>
                <c:ptCount val="4"/>
                <c:pt idx="0">
                  <c:v>5388</c:v>
                </c:pt>
                <c:pt idx="1">
                  <c:v>1937</c:v>
                </c:pt>
                <c:pt idx="2">
                  <c:v>1276</c:v>
                </c:pt>
                <c:pt idx="3">
                  <c:v>1321</c:v>
                </c:pt>
              </c:numCache>
            </c:numRef>
          </c:val>
        </c:ser>
        <c:ser>
          <c:idx val="1"/>
          <c:order val="2"/>
          <c:tx>
            <c:strRef>
              <c:f>図表43!$A$3</c:f>
              <c:strCache>
                <c:ptCount val="1"/>
                <c:pt idx="0">
                  <c:v>3人世帯</c:v>
                </c:pt>
              </c:strCache>
            </c:strRef>
          </c:tx>
          <c:spPr>
            <a:pattFill prst="ltHorz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cat>
            <c:strRef>
              <c:f>図表43!$B$1:$E$1</c:f>
              <c:strCache>
                <c:ptCount val="4"/>
                <c:pt idx="0">
                  <c:v>5年未満</c:v>
                </c:pt>
                <c:pt idx="1">
                  <c:v>5年以上10年未満</c:v>
                </c:pt>
                <c:pt idx="2">
                  <c:v>10年以上20年未満</c:v>
                </c:pt>
                <c:pt idx="3">
                  <c:v>20年以上</c:v>
                </c:pt>
              </c:strCache>
            </c:strRef>
          </c:cat>
          <c:val>
            <c:numRef>
              <c:f>図表43!$B$3:$E$3</c:f>
              <c:numCache>
                <c:formatCode>#,##0"人"</c:formatCode>
                <c:ptCount val="4"/>
                <c:pt idx="0">
                  <c:v>5234</c:v>
                </c:pt>
                <c:pt idx="1">
                  <c:v>1755</c:v>
                </c:pt>
                <c:pt idx="2">
                  <c:v>954</c:v>
                </c:pt>
                <c:pt idx="3">
                  <c:v>597</c:v>
                </c:pt>
              </c:numCache>
            </c:numRef>
          </c:val>
        </c:ser>
        <c:ser>
          <c:idx val="0"/>
          <c:order val="3"/>
          <c:tx>
            <c:strRef>
              <c:f>図表43!$A$2</c:f>
              <c:strCache>
                <c:ptCount val="1"/>
                <c:pt idx="0">
                  <c:v>4人世帯以上</c:v>
                </c:pt>
              </c:strCache>
            </c:strRef>
          </c:tx>
          <c:spPr>
            <a:pattFill prst="weave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cat>
            <c:strRef>
              <c:f>図表43!$B$1:$E$1</c:f>
              <c:strCache>
                <c:ptCount val="4"/>
                <c:pt idx="0">
                  <c:v>5年未満</c:v>
                </c:pt>
                <c:pt idx="1">
                  <c:v>5年以上10年未満</c:v>
                </c:pt>
                <c:pt idx="2">
                  <c:v>10年以上20年未満</c:v>
                </c:pt>
                <c:pt idx="3">
                  <c:v>20年以上</c:v>
                </c:pt>
              </c:strCache>
            </c:strRef>
          </c:cat>
          <c:val>
            <c:numRef>
              <c:f>図表43!$B$2:$E$2</c:f>
              <c:numCache>
                <c:formatCode>#,##0"人"</c:formatCode>
                <c:ptCount val="4"/>
                <c:pt idx="0">
                  <c:v>2987</c:v>
                </c:pt>
                <c:pt idx="1">
                  <c:v>1762</c:v>
                </c:pt>
                <c:pt idx="2">
                  <c:v>1021</c:v>
                </c:pt>
                <c:pt idx="3">
                  <c:v>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7506816"/>
        <c:axId val="137508352"/>
      </c:barChart>
      <c:catAx>
        <c:axId val="1375068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7508352"/>
        <c:crosses val="autoZero"/>
        <c:auto val="1"/>
        <c:lblAlgn val="ctr"/>
        <c:lblOffset val="100"/>
        <c:noMultiLvlLbl val="0"/>
      </c:catAx>
      <c:valAx>
        <c:axId val="137508352"/>
        <c:scaling>
          <c:orientation val="minMax"/>
        </c:scaling>
        <c:delete val="0"/>
        <c:axPos val="l"/>
        <c:majorGridlines/>
        <c:title>
          <c:tx>
            <c:rich>
              <a:bodyPr rot="0" vert="eaVert"/>
              <a:lstStyle/>
              <a:p>
                <a:pPr>
                  <a:defRPr sz="1050"/>
                </a:pPr>
                <a:r>
                  <a:rPr lang="ja-JP" altLang="en-US" sz="1050"/>
                  <a:t>転出者数 　</a:t>
                </a:r>
                <a:endParaRPr lang="ja-JP" sz="1050"/>
              </a:p>
            </c:rich>
          </c:tx>
          <c:layout>
            <c:manualLayout>
              <c:xMode val="edge"/>
              <c:yMode val="edge"/>
              <c:x val="8.7889452114068723E-3"/>
              <c:y val="0.201387079230049"/>
            </c:manualLayout>
          </c:layout>
          <c:overlay val="0"/>
        </c:title>
        <c:numFmt formatCode="#,##0&quot;人&quot;" sourceLinked="1"/>
        <c:majorTickMark val="none"/>
        <c:minorTickMark val="none"/>
        <c:tickLblPos val="nextTo"/>
        <c:crossAx val="1375068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ja-JP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2921352028724"/>
          <c:y val="6.1873080879249844E-2"/>
          <c:w val="0.85404928332058483"/>
          <c:h val="0.818649677243323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'図表44,45'!$C$2</c:f>
              <c:strCache>
                <c:ptCount val="1"/>
                <c:pt idx="0">
                  <c:v>5年未満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cat>
            <c:strRef>
              <c:f>'図表44,45'!$B$3:$B$10</c:f>
              <c:strCache>
                <c:ptCount val="8"/>
                <c:pt idx="0">
                  <c:v>10代以下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</c:v>
                </c:pt>
                <c:pt idx="7">
                  <c:v>80代以上</c:v>
                </c:pt>
              </c:strCache>
            </c:strRef>
          </c:cat>
          <c:val>
            <c:numRef>
              <c:f>'図表44,45'!$C$3:$C$10</c:f>
              <c:numCache>
                <c:formatCode>#,##0"人";\-#,##0</c:formatCode>
                <c:ptCount val="8"/>
                <c:pt idx="0">
                  <c:v>55265</c:v>
                </c:pt>
                <c:pt idx="1">
                  <c:v>59156</c:v>
                </c:pt>
                <c:pt idx="2">
                  <c:v>70019</c:v>
                </c:pt>
                <c:pt idx="3">
                  <c:v>35162</c:v>
                </c:pt>
                <c:pt idx="4">
                  <c:v>13956</c:v>
                </c:pt>
                <c:pt idx="5">
                  <c:v>6689</c:v>
                </c:pt>
                <c:pt idx="6">
                  <c:v>3193</c:v>
                </c:pt>
                <c:pt idx="7">
                  <c:v>2972</c:v>
                </c:pt>
              </c:numCache>
            </c:numRef>
          </c:val>
        </c:ser>
        <c:ser>
          <c:idx val="1"/>
          <c:order val="1"/>
          <c:tx>
            <c:strRef>
              <c:f>'図表44,45'!$D$2</c:f>
              <c:strCache>
                <c:ptCount val="1"/>
                <c:pt idx="0">
                  <c:v>5年以上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cat>
            <c:strRef>
              <c:f>'図表44,45'!$B$3:$B$10</c:f>
              <c:strCache>
                <c:ptCount val="8"/>
                <c:pt idx="0">
                  <c:v>10代以下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</c:v>
                </c:pt>
                <c:pt idx="7">
                  <c:v>80代以上</c:v>
                </c:pt>
              </c:strCache>
            </c:strRef>
          </c:cat>
          <c:val>
            <c:numRef>
              <c:f>'図表44,45'!$D$3:$D$10</c:f>
              <c:numCache>
                <c:formatCode>#,##0"人";\-#,##0</c:formatCode>
                <c:ptCount val="8"/>
                <c:pt idx="0">
                  <c:v>79689</c:v>
                </c:pt>
                <c:pt idx="1">
                  <c:v>47857</c:v>
                </c:pt>
                <c:pt idx="2">
                  <c:v>78532</c:v>
                </c:pt>
                <c:pt idx="3">
                  <c:v>119876</c:v>
                </c:pt>
                <c:pt idx="4">
                  <c:v>99787</c:v>
                </c:pt>
                <c:pt idx="5">
                  <c:v>86319</c:v>
                </c:pt>
                <c:pt idx="6">
                  <c:v>68176</c:v>
                </c:pt>
                <c:pt idx="7">
                  <c:v>54323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745920"/>
        <c:axId val="135747456"/>
      </c:barChart>
      <c:catAx>
        <c:axId val="1357459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135747456"/>
        <c:crosses val="autoZero"/>
        <c:auto val="1"/>
        <c:lblAlgn val="ctr"/>
        <c:lblOffset val="100"/>
        <c:noMultiLvlLbl val="0"/>
      </c:catAx>
      <c:valAx>
        <c:axId val="135747456"/>
        <c:scaling>
          <c:orientation val="minMax"/>
        </c:scaling>
        <c:delete val="0"/>
        <c:axPos val="l"/>
        <c:majorGridlines/>
        <c:numFmt formatCode="#,##0&quot;人&quot;;\-#,##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135745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9185453031016211"/>
          <c:y val="9.3636919573595115E-2"/>
          <c:w val="0.34933019348790595"/>
          <c:h val="0.22311404348300937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34281778908353"/>
          <c:y val="5.8035777539691968E-2"/>
          <c:w val="0.81260995716293238"/>
          <c:h val="0.799108013815758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'図表3,4'!$B$4</c:f>
              <c:strCache>
                <c:ptCount val="1"/>
                <c:pt idx="0">
                  <c:v>一般世帯数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2.8587514876918393E-3"/>
                  <c:y val="0.349983820515586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1745006672190237E-3"/>
                  <c:y val="0.35607929145843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8798631446551306E-3"/>
                  <c:y val="0.377222162298205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6279479741422352E-4"/>
                  <c:y val="0.4154644710507077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0337131143410622E-3"/>
                  <c:y val="0.3842435791416484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5666319511587643E-5"/>
                  <c:y val="0.3906317189803329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8156402036461309E-3"/>
                  <c:y val="0.399927020573807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4140298883303794E-4"/>
                  <c:y val="0.389922542184035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6329801901422032E-3"/>
                  <c:y val="0.417698917772264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'図表3,4'!$M$3:$U$3</c:f>
              <c:strCache>
                <c:ptCount val="9"/>
                <c:pt idx="0">
                  <c:v>昭和
45年</c:v>
                </c:pt>
                <c:pt idx="1">
                  <c:v>50年</c:v>
                </c:pt>
                <c:pt idx="2">
                  <c:v>55年</c:v>
                </c:pt>
                <c:pt idx="3">
                  <c:v>60年</c:v>
                </c:pt>
                <c:pt idx="4">
                  <c:v>平成
2年</c:v>
                </c:pt>
                <c:pt idx="5">
                  <c:v>7年</c:v>
                </c:pt>
                <c:pt idx="6">
                  <c:v>12年</c:v>
                </c:pt>
                <c:pt idx="7">
                  <c:v>17年</c:v>
                </c:pt>
                <c:pt idx="8">
                  <c:v>22年</c:v>
                </c:pt>
              </c:strCache>
            </c:strRef>
          </c:cat>
          <c:val>
            <c:numRef>
              <c:f>'図表3,4'!$M$4:$U$4</c:f>
              <c:numCache>
                <c:formatCode>#,##0_);[Red]\(#,##0\)</c:formatCode>
                <c:ptCount val="9"/>
                <c:pt idx="0">
                  <c:v>30297</c:v>
                </c:pt>
                <c:pt idx="1">
                  <c:v>33596</c:v>
                </c:pt>
                <c:pt idx="2">
                  <c:v>35824</c:v>
                </c:pt>
                <c:pt idx="3">
                  <c:v>37980</c:v>
                </c:pt>
                <c:pt idx="4">
                  <c:v>40670</c:v>
                </c:pt>
                <c:pt idx="5">
                  <c:v>43900</c:v>
                </c:pt>
                <c:pt idx="6">
                  <c:v>46782</c:v>
                </c:pt>
                <c:pt idx="7">
                  <c:v>49063</c:v>
                </c:pt>
                <c:pt idx="8">
                  <c:v>51842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4351616"/>
        <c:axId val="104353152"/>
      </c:barChart>
      <c:lineChart>
        <c:grouping val="standard"/>
        <c:varyColors val="0"/>
        <c:ser>
          <c:idx val="0"/>
          <c:order val="1"/>
          <c:tx>
            <c:strRef>
              <c:f>'図表3,4'!$B$5</c:f>
              <c:strCache>
                <c:ptCount val="1"/>
                <c:pt idx="0">
                  <c:v>一世帯当たりの人員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3.0828999442116808E-2"/>
                  <c:y val="5.4239073831814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719523290687118E-2"/>
                  <c:y val="4.60119647904787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875232607336326E-2"/>
                  <c:y val="5.422629429597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4633088838217613E-2"/>
                  <c:y val="4.6509331529865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229732776935401E-2"/>
                  <c:y val="3.3822553002792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120120862210331E-2"/>
                  <c:y val="4.5489038979422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157577663705002E-2"/>
                  <c:y val="4.9494033869704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048101512275344E-2"/>
                  <c:y val="5.14712231949350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9071143211235559E-2"/>
                  <c:y val="4.015747629699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'図表3,4'!$M$3:$U$3</c:f>
              <c:strCache>
                <c:ptCount val="9"/>
                <c:pt idx="0">
                  <c:v>昭和
45年</c:v>
                </c:pt>
                <c:pt idx="1">
                  <c:v>50年</c:v>
                </c:pt>
                <c:pt idx="2">
                  <c:v>55年</c:v>
                </c:pt>
                <c:pt idx="3">
                  <c:v>60年</c:v>
                </c:pt>
                <c:pt idx="4">
                  <c:v>平成
2年</c:v>
                </c:pt>
                <c:pt idx="5">
                  <c:v>7年</c:v>
                </c:pt>
                <c:pt idx="6">
                  <c:v>12年</c:v>
                </c:pt>
                <c:pt idx="7">
                  <c:v>17年</c:v>
                </c:pt>
                <c:pt idx="8">
                  <c:v>22年</c:v>
                </c:pt>
              </c:strCache>
            </c:strRef>
          </c:cat>
          <c:val>
            <c:numRef>
              <c:f>'図表3,4'!$M$5:$U$5</c:f>
              <c:numCache>
                <c:formatCode>General</c:formatCode>
                <c:ptCount val="9"/>
                <c:pt idx="0">
                  <c:v>3.41</c:v>
                </c:pt>
                <c:pt idx="1">
                  <c:v>3.28</c:v>
                </c:pt>
                <c:pt idx="2">
                  <c:v>3.22</c:v>
                </c:pt>
                <c:pt idx="3">
                  <c:v>3.14</c:v>
                </c:pt>
                <c:pt idx="4">
                  <c:v>2.99</c:v>
                </c:pt>
                <c:pt idx="5">
                  <c:v>2.82</c:v>
                </c:pt>
                <c:pt idx="6">
                  <c:v>2.67</c:v>
                </c:pt>
                <c:pt idx="7">
                  <c:v>2.5499999999999998</c:v>
                </c:pt>
                <c:pt idx="8">
                  <c:v>2.42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67232"/>
        <c:axId val="104368768"/>
      </c:lineChart>
      <c:catAx>
        <c:axId val="104351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4353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4353152"/>
        <c:scaling>
          <c:orientation val="minMax"/>
        </c:scaling>
        <c:delete val="0"/>
        <c:axPos val="l"/>
        <c:numFmt formatCode="#,##0_ &quot;千世帯&quot;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4351616"/>
        <c:crosses val="autoZero"/>
        <c:crossBetween val="between"/>
      </c:valAx>
      <c:catAx>
        <c:axId val="104367232"/>
        <c:scaling>
          <c:orientation val="minMax"/>
        </c:scaling>
        <c:delete val="1"/>
        <c:axPos val="b"/>
        <c:majorTickMark val="out"/>
        <c:minorTickMark val="none"/>
        <c:tickLblPos val="nextTo"/>
        <c:crossAx val="104368768"/>
        <c:crosses val="autoZero"/>
        <c:auto val="0"/>
        <c:lblAlgn val="ctr"/>
        <c:lblOffset val="100"/>
        <c:noMultiLvlLbl val="0"/>
      </c:catAx>
      <c:valAx>
        <c:axId val="10436876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4367232"/>
        <c:crosses val="max"/>
        <c:crossBetween val="between"/>
      </c:valAx>
    </c:plotArea>
    <c:plotVisOnly val="1"/>
    <c:dispBlanksAs val="gap"/>
    <c:showDLblsOverMax val="0"/>
  </c:chart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56295485787161E-2"/>
          <c:y val="7.419504963776101E-2"/>
          <c:w val="0.80469874688422549"/>
          <c:h val="0.762998615051043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'図表44,45'!$C$16</c:f>
              <c:strCache>
                <c:ptCount val="1"/>
                <c:pt idx="0">
                  <c:v>5年未満</c:v>
                </c:pt>
              </c:strCache>
            </c:strRef>
          </c:tx>
          <c:spPr>
            <a:pattFill prst="pct1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'図表44,45'!$B$17:$B$24</c:f>
              <c:strCache>
                <c:ptCount val="8"/>
                <c:pt idx="0">
                  <c:v>10代以下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</c:v>
                </c:pt>
                <c:pt idx="7">
                  <c:v>80代以上</c:v>
                </c:pt>
              </c:strCache>
            </c:strRef>
          </c:cat>
          <c:val>
            <c:numRef>
              <c:f>'図表44,45'!$C$17:$C$24</c:f>
              <c:numCache>
                <c:formatCode>0%</c:formatCode>
                <c:ptCount val="8"/>
                <c:pt idx="0">
                  <c:v>0.40950990707944929</c:v>
                </c:pt>
                <c:pt idx="1">
                  <c:v>0.55279265136011513</c:v>
                </c:pt>
                <c:pt idx="2">
                  <c:v>0.47134654091860706</c:v>
                </c:pt>
                <c:pt idx="3">
                  <c:v>0.22679601130045537</c:v>
                </c:pt>
                <c:pt idx="4">
                  <c:v>0.12269766051537237</c:v>
                </c:pt>
                <c:pt idx="5">
                  <c:v>7.1918544641321178E-2</c:v>
                </c:pt>
                <c:pt idx="6">
                  <c:v>4.4739312586697305E-2</c:v>
                </c:pt>
                <c:pt idx="7">
                  <c:v>5.1871891089972949E-2</c:v>
                </c:pt>
              </c:numCache>
            </c:numRef>
          </c:val>
        </c:ser>
        <c:ser>
          <c:idx val="1"/>
          <c:order val="1"/>
          <c:tx>
            <c:strRef>
              <c:f>'図表44,45'!$D$16</c:f>
              <c:strCache>
                <c:ptCount val="1"/>
                <c:pt idx="0">
                  <c:v>5年以上</c:v>
                </c:pt>
              </c:strCache>
            </c:strRef>
          </c:tx>
          <c:spPr>
            <a:pattFill prst="openDmnd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'図表44,45'!$B$17:$B$24</c:f>
              <c:strCache>
                <c:ptCount val="8"/>
                <c:pt idx="0">
                  <c:v>10代以下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</c:v>
                </c:pt>
                <c:pt idx="7">
                  <c:v>80代以上</c:v>
                </c:pt>
              </c:strCache>
            </c:strRef>
          </c:cat>
          <c:val>
            <c:numRef>
              <c:f>'図表44,45'!$D$17:$D$24</c:f>
              <c:numCache>
                <c:formatCode>0%</c:formatCode>
                <c:ptCount val="8"/>
                <c:pt idx="0">
                  <c:v>0.59049009292055066</c:v>
                </c:pt>
                <c:pt idx="1">
                  <c:v>0.44720734863988487</c:v>
                </c:pt>
                <c:pt idx="2">
                  <c:v>0.52865345908139294</c:v>
                </c:pt>
                <c:pt idx="3">
                  <c:v>0.77320398869954465</c:v>
                </c:pt>
                <c:pt idx="4">
                  <c:v>0.87730233948462766</c:v>
                </c:pt>
                <c:pt idx="5">
                  <c:v>0.92808145535867881</c:v>
                </c:pt>
                <c:pt idx="6">
                  <c:v>0.95526068741330272</c:v>
                </c:pt>
                <c:pt idx="7">
                  <c:v>0.94812810891002708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592384"/>
        <c:axId val="136766208"/>
      </c:barChart>
      <c:catAx>
        <c:axId val="1365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136766208"/>
        <c:crosses val="autoZero"/>
        <c:auto val="1"/>
        <c:lblAlgn val="ctr"/>
        <c:lblOffset val="100"/>
        <c:noMultiLvlLbl val="0"/>
      </c:catAx>
      <c:valAx>
        <c:axId val="13676620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ja-JP"/>
          </a:p>
        </c:txPr>
        <c:crossAx val="136592384"/>
        <c:crosses val="autoZero"/>
        <c:crossBetween val="between"/>
        <c:minorUnit val="0.1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attFill prst="dotGri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</c:dPt>
          <c:dPt>
            <c:idx val="1"/>
            <c:bubble3D val="0"/>
            <c:spPr>
              <a:pattFill prst="pct1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0.1800189466676908"/>
                  <c:y val="0.2208870621574358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8836550305941197"/>
                  <c:y val="-0.2099267923771585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200" b="1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'図表44,45'!$B$13:$C$13</c:f>
              <c:strCache>
                <c:ptCount val="2"/>
                <c:pt idx="0">
                  <c:v>5年未満</c:v>
                </c:pt>
                <c:pt idx="1">
                  <c:v>5年以上</c:v>
                </c:pt>
              </c:strCache>
            </c:strRef>
          </c:cat>
          <c:val>
            <c:numRef>
              <c:f>'図表44,45'!$B$14:$C$14</c:f>
              <c:numCache>
                <c:formatCode>#,##0"人"</c:formatCode>
                <c:ptCount val="2"/>
                <c:pt idx="0">
                  <c:v>246412</c:v>
                </c:pt>
                <c:pt idx="1">
                  <c:v>634559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428027515677858E-2"/>
          <c:y val="5.3197262954380389E-2"/>
          <c:w val="0.91300326742395876"/>
          <c:h val="0.817017077760156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図表46!$C$29</c:f>
              <c:strCache>
                <c:ptCount val="1"/>
                <c:pt idx="0">
                  <c:v>転出者</c:v>
                </c:pt>
              </c:strCache>
            </c:strRef>
          </c:tx>
          <c:invertIfNegative val="0"/>
          <c:val>
            <c:numRef>
              <c:f>図表46!$C$30:$C$133</c:f>
              <c:numCache>
                <c:formatCode>#,##0"人";[Red]\-#,##0</c:formatCode>
                <c:ptCount val="104"/>
                <c:pt idx="0">
                  <c:v>224</c:v>
                </c:pt>
                <c:pt idx="1">
                  <c:v>1005</c:v>
                </c:pt>
                <c:pt idx="2">
                  <c:v>796</c:v>
                </c:pt>
                <c:pt idx="3">
                  <c:v>608</c:v>
                </c:pt>
                <c:pt idx="4">
                  <c:v>480</c:v>
                </c:pt>
                <c:pt idx="5">
                  <c:v>391</c:v>
                </c:pt>
                <c:pt idx="6">
                  <c:v>354</c:v>
                </c:pt>
                <c:pt idx="7">
                  <c:v>378</c:v>
                </c:pt>
                <c:pt idx="8">
                  <c:v>241</c:v>
                </c:pt>
                <c:pt idx="9">
                  <c:v>211</c:v>
                </c:pt>
                <c:pt idx="10">
                  <c:v>186</c:v>
                </c:pt>
                <c:pt idx="11">
                  <c:v>171</c:v>
                </c:pt>
                <c:pt idx="12">
                  <c:v>156</c:v>
                </c:pt>
                <c:pt idx="13">
                  <c:v>223</c:v>
                </c:pt>
                <c:pt idx="14">
                  <c:v>146</c:v>
                </c:pt>
                <c:pt idx="15">
                  <c:v>155</c:v>
                </c:pt>
                <c:pt idx="16">
                  <c:v>210</c:v>
                </c:pt>
                <c:pt idx="17">
                  <c:v>150</c:v>
                </c:pt>
                <c:pt idx="18">
                  <c:v>181</c:v>
                </c:pt>
                <c:pt idx="19">
                  <c:v>360</c:v>
                </c:pt>
                <c:pt idx="20">
                  <c:v>558</c:v>
                </c:pt>
                <c:pt idx="21">
                  <c:v>738</c:v>
                </c:pt>
                <c:pt idx="22">
                  <c:v>1046</c:v>
                </c:pt>
                <c:pt idx="23">
                  <c:v>1894</c:v>
                </c:pt>
                <c:pt idx="24">
                  <c:v>1680</c:v>
                </c:pt>
                <c:pt idx="25">
                  <c:v>1937</c:v>
                </c:pt>
                <c:pt idx="26">
                  <c:v>1883</c:v>
                </c:pt>
                <c:pt idx="27">
                  <c:v>2282</c:v>
                </c:pt>
                <c:pt idx="28">
                  <c:v>2278</c:v>
                </c:pt>
                <c:pt idx="29">
                  <c:v>2298</c:v>
                </c:pt>
                <c:pt idx="30">
                  <c:v>2367</c:v>
                </c:pt>
                <c:pt idx="31">
                  <c:v>2426</c:v>
                </c:pt>
                <c:pt idx="32">
                  <c:v>2163</c:v>
                </c:pt>
                <c:pt idx="33">
                  <c:v>2049</c:v>
                </c:pt>
                <c:pt idx="34">
                  <c:v>1922</c:v>
                </c:pt>
                <c:pt idx="35">
                  <c:v>1807</c:v>
                </c:pt>
                <c:pt idx="36">
                  <c:v>1690</c:v>
                </c:pt>
                <c:pt idx="37">
                  <c:v>1509</c:v>
                </c:pt>
                <c:pt idx="38">
                  <c:v>1430</c:v>
                </c:pt>
                <c:pt idx="39">
                  <c:v>1364</c:v>
                </c:pt>
                <c:pt idx="40">
                  <c:v>1180</c:v>
                </c:pt>
                <c:pt idx="41">
                  <c:v>1089</c:v>
                </c:pt>
                <c:pt idx="42">
                  <c:v>959</c:v>
                </c:pt>
                <c:pt idx="43">
                  <c:v>878</c:v>
                </c:pt>
                <c:pt idx="44">
                  <c:v>777</c:v>
                </c:pt>
                <c:pt idx="45">
                  <c:v>735</c:v>
                </c:pt>
                <c:pt idx="46">
                  <c:v>636</c:v>
                </c:pt>
                <c:pt idx="47">
                  <c:v>633</c:v>
                </c:pt>
                <c:pt idx="48">
                  <c:v>613</c:v>
                </c:pt>
                <c:pt idx="49">
                  <c:v>460</c:v>
                </c:pt>
                <c:pt idx="50">
                  <c:v>519</c:v>
                </c:pt>
                <c:pt idx="51">
                  <c:v>500</c:v>
                </c:pt>
                <c:pt idx="52">
                  <c:v>407</c:v>
                </c:pt>
                <c:pt idx="53">
                  <c:v>404</c:v>
                </c:pt>
                <c:pt idx="54">
                  <c:v>353</c:v>
                </c:pt>
                <c:pt idx="55">
                  <c:v>364</c:v>
                </c:pt>
                <c:pt idx="56">
                  <c:v>335</c:v>
                </c:pt>
                <c:pt idx="57">
                  <c:v>276</c:v>
                </c:pt>
                <c:pt idx="58">
                  <c:v>250</c:v>
                </c:pt>
                <c:pt idx="59">
                  <c:v>196</c:v>
                </c:pt>
                <c:pt idx="60">
                  <c:v>236</c:v>
                </c:pt>
                <c:pt idx="61">
                  <c:v>240</c:v>
                </c:pt>
                <c:pt idx="62">
                  <c:v>208</c:v>
                </c:pt>
                <c:pt idx="63">
                  <c:v>196</c:v>
                </c:pt>
                <c:pt idx="64">
                  <c:v>166</c:v>
                </c:pt>
                <c:pt idx="65">
                  <c:v>213</c:v>
                </c:pt>
                <c:pt idx="66">
                  <c:v>250</c:v>
                </c:pt>
                <c:pt idx="67">
                  <c:v>208</c:v>
                </c:pt>
                <c:pt idx="68">
                  <c:v>172</c:v>
                </c:pt>
                <c:pt idx="69">
                  <c:v>118</c:v>
                </c:pt>
                <c:pt idx="70">
                  <c:v>116</c:v>
                </c:pt>
                <c:pt idx="71">
                  <c:v>121</c:v>
                </c:pt>
                <c:pt idx="72">
                  <c:v>127</c:v>
                </c:pt>
                <c:pt idx="73">
                  <c:v>103</c:v>
                </c:pt>
                <c:pt idx="74">
                  <c:v>102</c:v>
                </c:pt>
                <c:pt idx="75">
                  <c:v>98</c:v>
                </c:pt>
                <c:pt idx="76">
                  <c:v>88</c:v>
                </c:pt>
                <c:pt idx="77">
                  <c:v>90</c:v>
                </c:pt>
                <c:pt idx="78">
                  <c:v>71</c:v>
                </c:pt>
                <c:pt idx="79">
                  <c:v>85</c:v>
                </c:pt>
                <c:pt idx="80">
                  <c:v>76</c:v>
                </c:pt>
                <c:pt idx="81">
                  <c:v>85</c:v>
                </c:pt>
                <c:pt idx="82">
                  <c:v>66</c:v>
                </c:pt>
                <c:pt idx="83">
                  <c:v>104</c:v>
                </c:pt>
                <c:pt idx="84">
                  <c:v>62</c:v>
                </c:pt>
                <c:pt idx="85">
                  <c:v>66</c:v>
                </c:pt>
                <c:pt idx="86">
                  <c:v>79</c:v>
                </c:pt>
                <c:pt idx="87">
                  <c:v>67</c:v>
                </c:pt>
                <c:pt idx="88">
                  <c:v>69</c:v>
                </c:pt>
                <c:pt idx="89">
                  <c:v>60</c:v>
                </c:pt>
                <c:pt idx="90">
                  <c:v>58</c:v>
                </c:pt>
                <c:pt idx="91">
                  <c:v>36</c:v>
                </c:pt>
                <c:pt idx="92">
                  <c:v>29</c:v>
                </c:pt>
                <c:pt idx="93">
                  <c:v>25</c:v>
                </c:pt>
                <c:pt idx="94">
                  <c:v>15</c:v>
                </c:pt>
                <c:pt idx="95">
                  <c:v>23</c:v>
                </c:pt>
                <c:pt idx="96">
                  <c:v>18</c:v>
                </c:pt>
                <c:pt idx="97">
                  <c:v>11</c:v>
                </c:pt>
                <c:pt idx="98">
                  <c:v>10</c:v>
                </c:pt>
                <c:pt idx="99">
                  <c:v>4</c:v>
                </c:pt>
                <c:pt idx="100">
                  <c:v>0</c:v>
                </c:pt>
                <c:pt idx="101">
                  <c:v>2</c:v>
                </c:pt>
                <c:pt idx="102">
                  <c:v>0</c:v>
                </c:pt>
                <c:pt idx="10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261824"/>
        <c:axId val="137263360"/>
      </c:barChart>
      <c:lineChart>
        <c:grouping val="standard"/>
        <c:varyColors val="0"/>
        <c:ser>
          <c:idx val="2"/>
          <c:order val="1"/>
          <c:tx>
            <c:strRef>
              <c:f>図表46!$D$29</c:f>
              <c:strCache>
                <c:ptCount val="1"/>
                <c:pt idx="0">
                  <c:v>転入者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図表46!$D$30:$D$133</c:f>
              <c:numCache>
                <c:formatCode>#,##0"人";[Red]\-#,##0</c:formatCode>
                <c:ptCount val="104"/>
                <c:pt idx="0">
                  <c:v>146</c:v>
                </c:pt>
                <c:pt idx="1">
                  <c:v>713</c:v>
                </c:pt>
                <c:pt idx="2">
                  <c:v>586</c:v>
                </c:pt>
                <c:pt idx="3">
                  <c:v>532</c:v>
                </c:pt>
                <c:pt idx="4">
                  <c:v>474</c:v>
                </c:pt>
                <c:pt idx="5">
                  <c:v>382</c:v>
                </c:pt>
                <c:pt idx="6">
                  <c:v>390</c:v>
                </c:pt>
                <c:pt idx="7">
                  <c:v>426</c:v>
                </c:pt>
                <c:pt idx="8">
                  <c:v>250</c:v>
                </c:pt>
                <c:pt idx="9">
                  <c:v>253</c:v>
                </c:pt>
                <c:pt idx="10">
                  <c:v>239</c:v>
                </c:pt>
                <c:pt idx="11">
                  <c:v>224</c:v>
                </c:pt>
                <c:pt idx="12">
                  <c:v>214</c:v>
                </c:pt>
                <c:pt idx="13">
                  <c:v>276</c:v>
                </c:pt>
                <c:pt idx="14">
                  <c:v>172</c:v>
                </c:pt>
                <c:pt idx="15">
                  <c:v>196</c:v>
                </c:pt>
                <c:pt idx="16">
                  <c:v>259</c:v>
                </c:pt>
                <c:pt idx="17">
                  <c:v>142</c:v>
                </c:pt>
                <c:pt idx="18">
                  <c:v>457</c:v>
                </c:pt>
                <c:pt idx="19">
                  <c:v>1322</c:v>
                </c:pt>
                <c:pt idx="20">
                  <c:v>942</c:v>
                </c:pt>
                <c:pt idx="21">
                  <c:v>1622</c:v>
                </c:pt>
                <c:pt idx="22">
                  <c:v>1516</c:v>
                </c:pt>
                <c:pt idx="23">
                  <c:v>2685</c:v>
                </c:pt>
                <c:pt idx="24">
                  <c:v>2320</c:v>
                </c:pt>
                <c:pt idx="25">
                  <c:v>2276</c:v>
                </c:pt>
                <c:pt idx="26">
                  <c:v>2307</c:v>
                </c:pt>
                <c:pt idx="27">
                  <c:v>2503</c:v>
                </c:pt>
                <c:pt idx="28">
                  <c:v>2514</c:v>
                </c:pt>
                <c:pt idx="29">
                  <c:v>2446</c:v>
                </c:pt>
                <c:pt idx="30">
                  <c:v>2415</c:v>
                </c:pt>
                <c:pt idx="31">
                  <c:v>2252</c:v>
                </c:pt>
                <c:pt idx="32">
                  <c:v>2076</c:v>
                </c:pt>
                <c:pt idx="33">
                  <c:v>1899</c:v>
                </c:pt>
                <c:pt idx="34">
                  <c:v>1750</c:v>
                </c:pt>
                <c:pt idx="35">
                  <c:v>1666</c:v>
                </c:pt>
                <c:pt idx="36">
                  <c:v>1521</c:v>
                </c:pt>
                <c:pt idx="37">
                  <c:v>1367</c:v>
                </c:pt>
                <c:pt idx="38">
                  <c:v>1251</c:v>
                </c:pt>
                <c:pt idx="39">
                  <c:v>1183</c:v>
                </c:pt>
                <c:pt idx="40">
                  <c:v>1115</c:v>
                </c:pt>
                <c:pt idx="41">
                  <c:v>1066</c:v>
                </c:pt>
                <c:pt idx="42">
                  <c:v>921</c:v>
                </c:pt>
                <c:pt idx="43">
                  <c:v>799</c:v>
                </c:pt>
                <c:pt idx="44">
                  <c:v>765</c:v>
                </c:pt>
                <c:pt idx="45">
                  <c:v>721</c:v>
                </c:pt>
                <c:pt idx="46">
                  <c:v>651</c:v>
                </c:pt>
                <c:pt idx="47">
                  <c:v>595</c:v>
                </c:pt>
                <c:pt idx="48">
                  <c:v>625</c:v>
                </c:pt>
                <c:pt idx="49">
                  <c:v>445</c:v>
                </c:pt>
                <c:pt idx="50">
                  <c:v>477</c:v>
                </c:pt>
                <c:pt idx="51">
                  <c:v>449</c:v>
                </c:pt>
                <c:pt idx="52">
                  <c:v>347</c:v>
                </c:pt>
                <c:pt idx="53">
                  <c:v>383</c:v>
                </c:pt>
                <c:pt idx="54">
                  <c:v>300</c:v>
                </c:pt>
                <c:pt idx="55">
                  <c:v>305</c:v>
                </c:pt>
                <c:pt idx="56">
                  <c:v>267</c:v>
                </c:pt>
                <c:pt idx="57">
                  <c:v>278</c:v>
                </c:pt>
                <c:pt idx="58">
                  <c:v>216</c:v>
                </c:pt>
                <c:pt idx="59">
                  <c:v>228</c:v>
                </c:pt>
                <c:pt idx="60">
                  <c:v>168</c:v>
                </c:pt>
                <c:pt idx="61">
                  <c:v>175</c:v>
                </c:pt>
                <c:pt idx="62">
                  <c:v>155</c:v>
                </c:pt>
                <c:pt idx="63">
                  <c:v>136</c:v>
                </c:pt>
                <c:pt idx="64">
                  <c:v>143</c:v>
                </c:pt>
                <c:pt idx="65">
                  <c:v>151</c:v>
                </c:pt>
                <c:pt idx="66">
                  <c:v>159</c:v>
                </c:pt>
                <c:pt idx="67">
                  <c:v>124</c:v>
                </c:pt>
                <c:pt idx="68">
                  <c:v>138</c:v>
                </c:pt>
                <c:pt idx="69">
                  <c:v>76</c:v>
                </c:pt>
                <c:pt idx="70">
                  <c:v>83</c:v>
                </c:pt>
                <c:pt idx="71">
                  <c:v>81</c:v>
                </c:pt>
                <c:pt idx="72">
                  <c:v>79</c:v>
                </c:pt>
                <c:pt idx="73">
                  <c:v>61</c:v>
                </c:pt>
                <c:pt idx="74">
                  <c:v>88</c:v>
                </c:pt>
                <c:pt idx="75">
                  <c:v>72</c:v>
                </c:pt>
                <c:pt idx="76">
                  <c:v>67</c:v>
                </c:pt>
                <c:pt idx="77">
                  <c:v>62</c:v>
                </c:pt>
                <c:pt idx="78">
                  <c:v>63</c:v>
                </c:pt>
                <c:pt idx="79">
                  <c:v>66</c:v>
                </c:pt>
                <c:pt idx="80">
                  <c:v>70</c:v>
                </c:pt>
                <c:pt idx="81">
                  <c:v>58</c:v>
                </c:pt>
                <c:pt idx="82">
                  <c:v>63</c:v>
                </c:pt>
                <c:pt idx="83">
                  <c:v>59</c:v>
                </c:pt>
                <c:pt idx="84">
                  <c:v>57</c:v>
                </c:pt>
                <c:pt idx="85">
                  <c:v>46</c:v>
                </c:pt>
                <c:pt idx="86">
                  <c:v>50</c:v>
                </c:pt>
                <c:pt idx="87">
                  <c:v>57</c:v>
                </c:pt>
                <c:pt idx="88">
                  <c:v>48</c:v>
                </c:pt>
                <c:pt idx="89">
                  <c:v>42</c:v>
                </c:pt>
                <c:pt idx="90">
                  <c:v>37</c:v>
                </c:pt>
                <c:pt idx="91">
                  <c:v>28</c:v>
                </c:pt>
                <c:pt idx="92">
                  <c:v>16</c:v>
                </c:pt>
                <c:pt idx="93">
                  <c:v>19</c:v>
                </c:pt>
                <c:pt idx="94">
                  <c:v>11</c:v>
                </c:pt>
                <c:pt idx="95">
                  <c:v>10</c:v>
                </c:pt>
                <c:pt idx="96">
                  <c:v>4</c:v>
                </c:pt>
                <c:pt idx="97">
                  <c:v>4</c:v>
                </c:pt>
                <c:pt idx="98">
                  <c:v>6</c:v>
                </c:pt>
                <c:pt idx="99">
                  <c:v>3</c:v>
                </c:pt>
                <c:pt idx="100">
                  <c:v>3</c:v>
                </c:pt>
                <c:pt idx="101">
                  <c:v>1</c:v>
                </c:pt>
                <c:pt idx="102">
                  <c:v>0</c:v>
                </c:pt>
                <c:pt idx="10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61824"/>
        <c:axId val="137263360"/>
      </c:lineChart>
      <c:catAx>
        <c:axId val="1372618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2400" b="1"/>
            </a:pPr>
            <a:endParaRPr lang="ja-JP"/>
          </a:p>
        </c:txPr>
        <c:crossAx val="137263360"/>
        <c:crosses val="autoZero"/>
        <c:auto val="1"/>
        <c:lblAlgn val="ctr"/>
        <c:lblOffset val="100"/>
        <c:noMultiLvlLbl val="0"/>
      </c:catAx>
      <c:valAx>
        <c:axId val="137263360"/>
        <c:scaling>
          <c:orientation val="minMax"/>
        </c:scaling>
        <c:delete val="0"/>
        <c:axPos val="l"/>
        <c:majorGridlines/>
        <c:numFmt formatCode="#,##0&quot;人&quot;;[Red]\-#,##0" sourceLinked="1"/>
        <c:majorTickMark val="out"/>
        <c:minorTickMark val="none"/>
        <c:tickLblPos val="nextTo"/>
        <c:txPr>
          <a:bodyPr/>
          <a:lstStyle/>
          <a:p>
            <a:pPr>
              <a:defRPr sz="2800"/>
            </a:pPr>
            <a:endParaRPr lang="ja-JP"/>
          </a:p>
        </c:txPr>
        <c:crossAx val="137261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541997954079986"/>
          <c:y val="6.9412502613422536E-2"/>
          <c:w val="0.11525824935023889"/>
          <c:h val="0.259814630941028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2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0"/>
            </a:pPr>
            <a:r>
              <a:rPr lang="ja-JP" altLang="en-US"/>
              <a:t> 増減数（転入－転出） </a:t>
            </a:r>
          </a:p>
        </c:rich>
      </c:tx>
      <c:layout>
        <c:manualLayout>
          <c:xMode val="edge"/>
          <c:yMode val="edge"/>
          <c:x val="0.80478982417648093"/>
          <c:y val="7.838353552219679E-2"/>
        </c:manualLayout>
      </c:layout>
      <c:overlay val="0"/>
      <c:spPr>
        <a:solidFill>
          <a:schemeClr val="lt1"/>
        </a:solidFill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5.2730456669469114E-2"/>
          <c:y val="3.6425276447989145E-2"/>
          <c:w val="0.93172864170424574"/>
          <c:h val="0.91055058695050761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図表46!$E$29</c:f>
              <c:strCache>
                <c:ptCount val="1"/>
                <c:pt idx="0">
                  <c:v>増減数（転入－転出）</c:v>
                </c:pt>
              </c:strCache>
            </c:strRef>
          </c:tx>
          <c:invertIfNegative val="0"/>
          <c:val>
            <c:numRef>
              <c:f>図表46!$E$30:$E$133</c:f>
              <c:numCache>
                <c:formatCode>#,##0"人";[Red]\-#,##0"人"</c:formatCode>
                <c:ptCount val="104"/>
                <c:pt idx="0">
                  <c:v>-78</c:v>
                </c:pt>
                <c:pt idx="1">
                  <c:v>-292</c:v>
                </c:pt>
                <c:pt idx="2">
                  <c:v>-210</c:v>
                </c:pt>
                <c:pt idx="3">
                  <c:v>-76</c:v>
                </c:pt>
                <c:pt idx="4">
                  <c:v>-6</c:v>
                </c:pt>
                <c:pt idx="5">
                  <c:v>-9</c:v>
                </c:pt>
                <c:pt idx="6">
                  <c:v>36</c:v>
                </c:pt>
                <c:pt idx="7">
                  <c:v>48</c:v>
                </c:pt>
                <c:pt idx="8">
                  <c:v>9</c:v>
                </c:pt>
                <c:pt idx="9">
                  <c:v>42</c:v>
                </c:pt>
                <c:pt idx="10">
                  <c:v>53</c:v>
                </c:pt>
                <c:pt idx="11">
                  <c:v>53</c:v>
                </c:pt>
                <c:pt idx="12">
                  <c:v>58</c:v>
                </c:pt>
                <c:pt idx="13">
                  <c:v>53</c:v>
                </c:pt>
                <c:pt idx="14">
                  <c:v>26</c:v>
                </c:pt>
                <c:pt idx="15">
                  <c:v>41</c:v>
                </c:pt>
                <c:pt idx="16">
                  <c:v>49</c:v>
                </c:pt>
                <c:pt idx="17">
                  <c:v>-8</c:v>
                </c:pt>
                <c:pt idx="18">
                  <c:v>276</c:v>
                </c:pt>
                <c:pt idx="19">
                  <c:v>962</c:v>
                </c:pt>
                <c:pt idx="20">
                  <c:v>384</c:v>
                </c:pt>
                <c:pt idx="21">
                  <c:v>884</c:v>
                </c:pt>
                <c:pt idx="22">
                  <c:v>470</c:v>
                </c:pt>
                <c:pt idx="23">
                  <c:v>791</c:v>
                </c:pt>
                <c:pt idx="24">
                  <c:v>640</c:v>
                </c:pt>
                <c:pt idx="25">
                  <c:v>339</c:v>
                </c:pt>
                <c:pt idx="26">
                  <c:v>424</c:v>
                </c:pt>
                <c:pt idx="27">
                  <c:v>221</c:v>
                </c:pt>
                <c:pt idx="28">
                  <c:v>236</c:v>
                </c:pt>
                <c:pt idx="29">
                  <c:v>148</c:v>
                </c:pt>
                <c:pt idx="30">
                  <c:v>48</c:v>
                </c:pt>
                <c:pt idx="31">
                  <c:v>-174</c:v>
                </c:pt>
                <c:pt idx="32">
                  <c:v>-87</c:v>
                </c:pt>
                <c:pt idx="33">
                  <c:v>-150</c:v>
                </c:pt>
                <c:pt idx="34">
                  <c:v>-172</c:v>
                </c:pt>
                <c:pt idx="35">
                  <c:v>-141</c:v>
                </c:pt>
                <c:pt idx="36">
                  <c:v>-169</c:v>
                </c:pt>
                <c:pt idx="37">
                  <c:v>-142</c:v>
                </c:pt>
                <c:pt idx="38">
                  <c:v>-179</c:v>
                </c:pt>
                <c:pt idx="39">
                  <c:v>-181</c:v>
                </c:pt>
                <c:pt idx="40">
                  <c:v>-65</c:v>
                </c:pt>
                <c:pt idx="41">
                  <c:v>-23</c:v>
                </c:pt>
                <c:pt idx="42">
                  <c:v>-38</c:v>
                </c:pt>
                <c:pt idx="43">
                  <c:v>-79</c:v>
                </c:pt>
                <c:pt idx="44">
                  <c:v>-12</c:v>
                </c:pt>
                <c:pt idx="45">
                  <c:v>-14</c:v>
                </c:pt>
                <c:pt idx="46">
                  <c:v>15</c:v>
                </c:pt>
                <c:pt idx="47">
                  <c:v>-38</c:v>
                </c:pt>
                <c:pt idx="48">
                  <c:v>12</c:v>
                </c:pt>
                <c:pt idx="49">
                  <c:v>-15</c:v>
                </c:pt>
                <c:pt idx="50">
                  <c:v>-42</c:v>
                </c:pt>
                <c:pt idx="51">
                  <c:v>-51</c:v>
                </c:pt>
                <c:pt idx="52">
                  <c:v>-60</c:v>
                </c:pt>
                <c:pt idx="53">
                  <c:v>-21</c:v>
                </c:pt>
                <c:pt idx="54">
                  <c:v>-53</c:v>
                </c:pt>
                <c:pt idx="55">
                  <c:v>-59</c:v>
                </c:pt>
                <c:pt idx="56">
                  <c:v>-68</c:v>
                </c:pt>
                <c:pt idx="57">
                  <c:v>2</c:v>
                </c:pt>
                <c:pt idx="58">
                  <c:v>-34</c:v>
                </c:pt>
                <c:pt idx="59">
                  <c:v>32</c:v>
                </c:pt>
                <c:pt idx="60">
                  <c:v>-68</c:v>
                </c:pt>
                <c:pt idx="61">
                  <c:v>-65</c:v>
                </c:pt>
                <c:pt idx="62">
                  <c:v>-53</c:v>
                </c:pt>
                <c:pt idx="63">
                  <c:v>-60</c:v>
                </c:pt>
                <c:pt idx="64">
                  <c:v>-23</c:v>
                </c:pt>
                <c:pt idx="65">
                  <c:v>-62</c:v>
                </c:pt>
                <c:pt idx="66">
                  <c:v>-91</c:v>
                </c:pt>
                <c:pt idx="67">
                  <c:v>-84</c:v>
                </c:pt>
                <c:pt idx="68">
                  <c:v>-34</c:v>
                </c:pt>
                <c:pt idx="69">
                  <c:v>-42</c:v>
                </c:pt>
                <c:pt idx="70">
                  <c:v>-33</c:v>
                </c:pt>
                <c:pt idx="71">
                  <c:v>-40</c:v>
                </c:pt>
                <c:pt idx="72">
                  <c:v>-48</c:v>
                </c:pt>
                <c:pt idx="73">
                  <c:v>-42</c:v>
                </c:pt>
                <c:pt idx="74">
                  <c:v>-14</c:v>
                </c:pt>
                <c:pt idx="75">
                  <c:v>-26</c:v>
                </c:pt>
                <c:pt idx="76">
                  <c:v>-21</c:v>
                </c:pt>
                <c:pt idx="77">
                  <c:v>-28</c:v>
                </c:pt>
                <c:pt idx="78">
                  <c:v>-8</c:v>
                </c:pt>
                <c:pt idx="79">
                  <c:v>-19</c:v>
                </c:pt>
                <c:pt idx="80">
                  <c:v>-6</c:v>
                </c:pt>
                <c:pt idx="81">
                  <c:v>-27</c:v>
                </c:pt>
                <c:pt idx="82">
                  <c:v>-3</c:v>
                </c:pt>
                <c:pt idx="83">
                  <c:v>-45</c:v>
                </c:pt>
                <c:pt idx="84">
                  <c:v>-5</c:v>
                </c:pt>
                <c:pt idx="85">
                  <c:v>-20</c:v>
                </c:pt>
                <c:pt idx="86">
                  <c:v>-29</c:v>
                </c:pt>
                <c:pt idx="87">
                  <c:v>-10</c:v>
                </c:pt>
                <c:pt idx="88">
                  <c:v>-21</c:v>
                </c:pt>
                <c:pt idx="89">
                  <c:v>-18</c:v>
                </c:pt>
                <c:pt idx="90">
                  <c:v>-21</c:v>
                </c:pt>
                <c:pt idx="91">
                  <c:v>-8</c:v>
                </c:pt>
                <c:pt idx="92">
                  <c:v>-13</c:v>
                </c:pt>
                <c:pt idx="93">
                  <c:v>-6</c:v>
                </c:pt>
                <c:pt idx="94">
                  <c:v>-4</c:v>
                </c:pt>
                <c:pt idx="95">
                  <c:v>-13</c:v>
                </c:pt>
                <c:pt idx="96">
                  <c:v>-14</c:v>
                </c:pt>
                <c:pt idx="97">
                  <c:v>-7</c:v>
                </c:pt>
                <c:pt idx="98">
                  <c:v>-4</c:v>
                </c:pt>
                <c:pt idx="99">
                  <c:v>-1</c:v>
                </c:pt>
                <c:pt idx="100">
                  <c:v>3</c:v>
                </c:pt>
                <c:pt idx="101">
                  <c:v>-1</c:v>
                </c:pt>
                <c:pt idx="102">
                  <c:v>0</c:v>
                </c:pt>
                <c:pt idx="103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287552"/>
        <c:axId val="137289088"/>
      </c:barChart>
      <c:catAx>
        <c:axId val="1372875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2400" b="1"/>
            </a:pPr>
            <a:endParaRPr lang="ja-JP"/>
          </a:p>
        </c:txPr>
        <c:crossAx val="137289088"/>
        <c:crosses val="autoZero"/>
        <c:auto val="1"/>
        <c:lblAlgn val="ctr"/>
        <c:lblOffset val="100"/>
        <c:noMultiLvlLbl val="0"/>
      </c:catAx>
      <c:valAx>
        <c:axId val="137289088"/>
        <c:scaling>
          <c:orientation val="minMax"/>
        </c:scaling>
        <c:delete val="0"/>
        <c:axPos val="l"/>
        <c:majorGridlines/>
        <c:numFmt formatCode="#,##0&quot;人&quot;;[Red]\-#,##0&quot;人&quot;" sourceLinked="1"/>
        <c:majorTickMark val="out"/>
        <c:minorTickMark val="none"/>
        <c:tickLblPos val="nextTo"/>
        <c:txPr>
          <a:bodyPr/>
          <a:lstStyle/>
          <a:p>
            <a:pPr>
              <a:defRPr sz="2800"/>
            </a:pPr>
            <a:endParaRPr lang="ja-JP"/>
          </a:p>
        </c:txPr>
        <c:crossAx val="137287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社会増減数（入</a:t>
            </a:r>
            <a:r>
              <a:rPr lang="en-US" altLang="ja-JP"/>
              <a:t>-</a:t>
            </a:r>
            <a:r>
              <a:rPr lang="ja-JP" altLang="en-US"/>
              <a:t>出）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'図表47,48'!$B$13</c:f>
              <c:strCache>
                <c:ptCount val="1"/>
                <c:pt idx="0">
                  <c:v>社会増減（入-出）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1371232183828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2.442481484259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2.137171298727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'図表47,48'!$F$12:$Q$12</c:f>
              <c:strCache>
                <c:ptCount val="12"/>
                <c:pt idx="0">
                  <c:v>H24.8 </c:v>
                </c:pt>
                <c:pt idx="1">
                  <c:v>H24.9 </c:v>
                </c:pt>
                <c:pt idx="2">
                  <c:v>H24.10 </c:v>
                </c:pt>
                <c:pt idx="3">
                  <c:v>H24.11 </c:v>
                </c:pt>
                <c:pt idx="4">
                  <c:v>H24.12 </c:v>
                </c:pt>
                <c:pt idx="5">
                  <c:v>H25.1 </c:v>
                </c:pt>
                <c:pt idx="6">
                  <c:v>H25.2 </c:v>
                </c:pt>
                <c:pt idx="7">
                  <c:v>H25.3 </c:v>
                </c:pt>
                <c:pt idx="8">
                  <c:v>H25.4 </c:v>
                </c:pt>
                <c:pt idx="9">
                  <c:v>H25.5 </c:v>
                </c:pt>
                <c:pt idx="10">
                  <c:v>H25.6 </c:v>
                </c:pt>
                <c:pt idx="11">
                  <c:v>H25.7 </c:v>
                </c:pt>
              </c:strCache>
            </c:strRef>
          </c:cat>
          <c:val>
            <c:numRef>
              <c:f>'図表47,48'!$F$13:$Q$13</c:f>
              <c:numCache>
                <c:formatCode>#,##0"人"</c:formatCode>
                <c:ptCount val="12"/>
                <c:pt idx="0">
                  <c:v>4</c:v>
                </c:pt>
                <c:pt idx="1">
                  <c:v>-135</c:v>
                </c:pt>
                <c:pt idx="2">
                  <c:v>340</c:v>
                </c:pt>
                <c:pt idx="3">
                  <c:v>-108</c:v>
                </c:pt>
                <c:pt idx="4">
                  <c:v>-113</c:v>
                </c:pt>
                <c:pt idx="5">
                  <c:v>336</c:v>
                </c:pt>
                <c:pt idx="6">
                  <c:v>222</c:v>
                </c:pt>
                <c:pt idx="7">
                  <c:v>1599</c:v>
                </c:pt>
                <c:pt idx="8">
                  <c:v>2087</c:v>
                </c:pt>
                <c:pt idx="9">
                  <c:v>294</c:v>
                </c:pt>
                <c:pt idx="10">
                  <c:v>187</c:v>
                </c:pt>
                <c:pt idx="11">
                  <c:v>276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896704"/>
        <c:axId val="137898240"/>
      </c:barChart>
      <c:catAx>
        <c:axId val="13789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ja-JP"/>
          </a:p>
        </c:txPr>
        <c:crossAx val="137898240"/>
        <c:crosses val="autoZero"/>
        <c:auto val="1"/>
        <c:lblAlgn val="ctr"/>
        <c:lblOffset val="100"/>
        <c:noMultiLvlLbl val="0"/>
      </c:catAx>
      <c:valAx>
        <c:axId val="137898240"/>
        <c:scaling>
          <c:orientation val="minMax"/>
        </c:scaling>
        <c:delete val="0"/>
        <c:axPos val="l"/>
        <c:majorGridlines/>
        <c:numFmt formatCode="#,##0&quot;人&quot;" sourceLinked="1"/>
        <c:majorTickMark val="out"/>
        <c:minorTickMark val="none"/>
        <c:tickLblPos val="nextTo"/>
        <c:crossAx val="137896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'図表47,48'!$B$60</c:f>
              <c:strCache>
                <c:ptCount val="1"/>
                <c:pt idx="0">
                  <c:v>転入者数</c:v>
                </c:pt>
              </c:strCache>
            </c:strRef>
          </c:tx>
          <c:spPr>
            <a:ln w="44450" cmpd="dbl">
              <a:prstDash val="dash"/>
            </a:ln>
          </c:spPr>
          <c:marker>
            <c:symbol val="none"/>
          </c:marker>
          <c:cat>
            <c:strRef>
              <c:f>'図表47,48'!$F$59:$Q$59</c:f>
              <c:strCache>
                <c:ptCount val="12"/>
                <c:pt idx="0">
                  <c:v>H24.8</c:v>
                </c:pt>
                <c:pt idx="1">
                  <c:v>H24.9</c:v>
                </c:pt>
                <c:pt idx="2">
                  <c:v>H24.10</c:v>
                </c:pt>
                <c:pt idx="3">
                  <c:v>H24.11</c:v>
                </c:pt>
                <c:pt idx="4">
                  <c:v>H24.12</c:v>
                </c:pt>
                <c:pt idx="5">
                  <c:v>H25.1</c:v>
                </c:pt>
                <c:pt idx="6">
                  <c:v>H25.2</c:v>
                </c:pt>
                <c:pt idx="7">
                  <c:v>H25.3</c:v>
                </c:pt>
                <c:pt idx="8">
                  <c:v>H25.4</c:v>
                </c:pt>
                <c:pt idx="9">
                  <c:v>H25.5</c:v>
                </c:pt>
                <c:pt idx="10">
                  <c:v>H25.6</c:v>
                </c:pt>
                <c:pt idx="11">
                  <c:v>H25.7</c:v>
                </c:pt>
              </c:strCache>
            </c:strRef>
          </c:cat>
          <c:val>
            <c:numRef>
              <c:f>'図表47,48'!$F$60:$Q$60</c:f>
              <c:numCache>
                <c:formatCode>#,##0"人"</c:formatCode>
                <c:ptCount val="12"/>
                <c:pt idx="0">
                  <c:v>4843</c:v>
                </c:pt>
                <c:pt idx="1">
                  <c:v>3971</c:v>
                </c:pt>
                <c:pt idx="2">
                  <c:v>4794</c:v>
                </c:pt>
                <c:pt idx="3">
                  <c:v>4059</c:v>
                </c:pt>
                <c:pt idx="4">
                  <c:v>4544</c:v>
                </c:pt>
                <c:pt idx="5">
                  <c:v>3956</c:v>
                </c:pt>
                <c:pt idx="6">
                  <c:v>4422</c:v>
                </c:pt>
                <c:pt idx="7">
                  <c:v>10499</c:v>
                </c:pt>
                <c:pt idx="8">
                  <c:v>8492</c:v>
                </c:pt>
                <c:pt idx="9">
                  <c:v>4543</c:v>
                </c:pt>
                <c:pt idx="10">
                  <c:v>4360</c:v>
                </c:pt>
                <c:pt idx="11">
                  <c:v>5244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'図表47,48'!$B$61</c:f>
              <c:strCache>
                <c:ptCount val="1"/>
                <c:pt idx="0">
                  <c:v>転出者数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cat>
            <c:strRef>
              <c:f>'図表47,48'!$F$59:$Q$59</c:f>
              <c:strCache>
                <c:ptCount val="12"/>
                <c:pt idx="0">
                  <c:v>H24.8</c:v>
                </c:pt>
                <c:pt idx="1">
                  <c:v>H24.9</c:v>
                </c:pt>
                <c:pt idx="2">
                  <c:v>H24.10</c:v>
                </c:pt>
                <c:pt idx="3">
                  <c:v>H24.11</c:v>
                </c:pt>
                <c:pt idx="4">
                  <c:v>H24.12</c:v>
                </c:pt>
                <c:pt idx="5">
                  <c:v>H25.1</c:v>
                </c:pt>
                <c:pt idx="6">
                  <c:v>H25.2</c:v>
                </c:pt>
                <c:pt idx="7">
                  <c:v>H25.3</c:v>
                </c:pt>
                <c:pt idx="8">
                  <c:v>H25.4</c:v>
                </c:pt>
                <c:pt idx="9">
                  <c:v>H25.5</c:v>
                </c:pt>
                <c:pt idx="10">
                  <c:v>H25.6</c:v>
                </c:pt>
                <c:pt idx="11">
                  <c:v>H25.7</c:v>
                </c:pt>
              </c:strCache>
            </c:strRef>
          </c:cat>
          <c:val>
            <c:numRef>
              <c:f>'図表47,48'!$F$61:$Q$61</c:f>
              <c:numCache>
                <c:formatCode>#,##0"人"</c:formatCode>
                <c:ptCount val="12"/>
                <c:pt idx="0">
                  <c:v>4839</c:v>
                </c:pt>
                <c:pt idx="1">
                  <c:v>4106</c:v>
                </c:pt>
                <c:pt idx="2">
                  <c:v>4454</c:v>
                </c:pt>
                <c:pt idx="3">
                  <c:v>4167</c:v>
                </c:pt>
                <c:pt idx="4">
                  <c:v>4657</c:v>
                </c:pt>
                <c:pt idx="5">
                  <c:v>3620</c:v>
                </c:pt>
                <c:pt idx="6">
                  <c:v>4200</c:v>
                </c:pt>
                <c:pt idx="7">
                  <c:v>8900</c:v>
                </c:pt>
                <c:pt idx="8">
                  <c:v>6405</c:v>
                </c:pt>
                <c:pt idx="9">
                  <c:v>4249</c:v>
                </c:pt>
                <c:pt idx="10">
                  <c:v>4173</c:v>
                </c:pt>
                <c:pt idx="11">
                  <c:v>4968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'図表47,48'!$B$62</c:f>
              <c:strCache>
                <c:ptCount val="1"/>
                <c:pt idx="0">
                  <c:v>転居者数</c:v>
                </c:pt>
              </c:strCache>
            </c:strRef>
          </c:tx>
          <c:marker>
            <c:symbol val="none"/>
          </c:marker>
          <c:cat>
            <c:strRef>
              <c:f>'図表47,48'!$F$59:$Q$59</c:f>
              <c:strCache>
                <c:ptCount val="12"/>
                <c:pt idx="0">
                  <c:v>H24.8</c:v>
                </c:pt>
                <c:pt idx="1">
                  <c:v>H24.9</c:v>
                </c:pt>
                <c:pt idx="2">
                  <c:v>H24.10</c:v>
                </c:pt>
                <c:pt idx="3">
                  <c:v>H24.11</c:v>
                </c:pt>
                <c:pt idx="4">
                  <c:v>H24.12</c:v>
                </c:pt>
                <c:pt idx="5">
                  <c:v>H25.1</c:v>
                </c:pt>
                <c:pt idx="6">
                  <c:v>H25.2</c:v>
                </c:pt>
                <c:pt idx="7">
                  <c:v>H25.3</c:v>
                </c:pt>
                <c:pt idx="8">
                  <c:v>H25.4</c:v>
                </c:pt>
                <c:pt idx="9">
                  <c:v>H25.5</c:v>
                </c:pt>
                <c:pt idx="10">
                  <c:v>H25.6</c:v>
                </c:pt>
                <c:pt idx="11">
                  <c:v>H25.7</c:v>
                </c:pt>
              </c:strCache>
            </c:strRef>
          </c:cat>
          <c:val>
            <c:numRef>
              <c:f>'図表47,48'!$F$62:$Q$62</c:f>
              <c:numCache>
                <c:formatCode>#,##0"人"</c:formatCode>
                <c:ptCount val="12"/>
                <c:pt idx="0">
                  <c:v>1851</c:v>
                </c:pt>
                <c:pt idx="1">
                  <c:v>1556</c:v>
                </c:pt>
                <c:pt idx="2">
                  <c:v>1815</c:v>
                </c:pt>
                <c:pt idx="3">
                  <c:v>1885</c:v>
                </c:pt>
                <c:pt idx="4">
                  <c:v>1934</c:v>
                </c:pt>
                <c:pt idx="5">
                  <c:v>1545</c:v>
                </c:pt>
                <c:pt idx="6">
                  <c:v>1803</c:v>
                </c:pt>
                <c:pt idx="7">
                  <c:v>2455</c:v>
                </c:pt>
                <c:pt idx="8">
                  <c:v>2068</c:v>
                </c:pt>
                <c:pt idx="9">
                  <c:v>1774</c:v>
                </c:pt>
                <c:pt idx="10">
                  <c:v>1822</c:v>
                </c:pt>
                <c:pt idx="11">
                  <c:v>2090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24832"/>
        <c:axId val="137933952"/>
      </c:lineChart>
      <c:catAx>
        <c:axId val="13642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ja-JP"/>
          </a:p>
        </c:txPr>
        <c:crossAx val="137933952"/>
        <c:crosses val="autoZero"/>
        <c:auto val="1"/>
        <c:lblAlgn val="ctr"/>
        <c:lblOffset val="100"/>
        <c:noMultiLvlLbl val="0"/>
      </c:catAx>
      <c:valAx>
        <c:axId val="137933952"/>
        <c:scaling>
          <c:orientation val="minMax"/>
        </c:scaling>
        <c:delete val="0"/>
        <c:axPos val="l"/>
        <c:majorGridlines/>
        <c:numFmt formatCode="#,##0&quot;人&quot;" sourceLinked="1"/>
        <c:majorTickMark val="out"/>
        <c:minorTickMark val="none"/>
        <c:tickLblPos val="nextTo"/>
        <c:crossAx val="136424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243226954395539"/>
          <c:y val="8.474947219878394E-2"/>
          <c:w val="0.10252247473889971"/>
          <c:h val="0.17311754249924241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8982397842471523E-2"/>
          <c:y val="0.14373259052924792"/>
          <c:w val="0.87859150633693728"/>
          <c:h val="0.68599214791744345"/>
        </c:manualLayout>
      </c:layout>
      <c:lineChart>
        <c:grouping val="standard"/>
        <c:varyColors val="0"/>
        <c:ser>
          <c:idx val="1"/>
          <c:order val="0"/>
          <c:tx>
            <c:strRef>
              <c:f>'図表51,52'!$E$2</c:f>
              <c:strCache>
                <c:ptCount val="1"/>
                <c:pt idx="0">
                  <c:v>人口（桜上水4丁目1番）</c:v>
                </c:pt>
              </c:strCache>
            </c:strRef>
          </c:tx>
          <c:marker>
            <c:symbol val="none"/>
          </c:marker>
          <c:cat>
            <c:strRef>
              <c:f>'図表51,52'!$C$3:$C$10</c:f>
              <c:strCache>
                <c:ptCount val="8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</c:strCache>
            </c:strRef>
          </c:cat>
          <c:val>
            <c:numRef>
              <c:f>'図表51,52'!$E$3:$E$10</c:f>
              <c:numCache>
                <c:formatCode>#,##0"人"</c:formatCode>
                <c:ptCount val="8"/>
                <c:pt idx="0">
                  <c:v>750</c:v>
                </c:pt>
                <c:pt idx="1">
                  <c:v>742</c:v>
                </c:pt>
                <c:pt idx="2">
                  <c:v>646</c:v>
                </c:pt>
                <c:pt idx="3">
                  <c:v>85</c:v>
                </c:pt>
                <c:pt idx="4">
                  <c:v>61</c:v>
                </c:pt>
                <c:pt idx="5">
                  <c:v>15</c:v>
                </c:pt>
                <c:pt idx="6">
                  <c:v>13</c:v>
                </c:pt>
                <c:pt idx="7">
                  <c:v>1721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16256"/>
        <c:axId val="138017792"/>
      </c:lineChart>
      <c:catAx>
        <c:axId val="138016256"/>
        <c:scaling>
          <c:orientation val="minMax"/>
        </c:scaling>
        <c:delete val="0"/>
        <c:axPos val="b"/>
        <c:numFmt formatCode="yyyy&quot;年&quot;m&quot;月&quot;" sourceLinked="0"/>
        <c:majorTickMark val="out"/>
        <c:minorTickMark val="none"/>
        <c:tickLblPos val="nextTo"/>
        <c:crossAx val="138017792"/>
        <c:crosses val="autoZero"/>
        <c:auto val="1"/>
        <c:lblAlgn val="ctr"/>
        <c:lblOffset val="100"/>
        <c:noMultiLvlLbl val="0"/>
      </c:catAx>
      <c:valAx>
        <c:axId val="138017792"/>
        <c:scaling>
          <c:orientation val="minMax"/>
        </c:scaling>
        <c:delete val="0"/>
        <c:axPos val="l"/>
        <c:majorGridlines/>
        <c:numFmt formatCode="#,##0&quot;人&quot;" sourceLinked="1"/>
        <c:majorTickMark val="out"/>
        <c:minorTickMark val="none"/>
        <c:tickLblPos val="nextTo"/>
        <c:crossAx val="138016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0309094521685526"/>
          <c:y val="0.16468382259765815"/>
          <c:w val="0.8746675718223178"/>
          <c:h val="0.62581654411797283"/>
        </c:manualLayout>
      </c:layout>
      <c:lineChart>
        <c:grouping val="standard"/>
        <c:varyColors val="0"/>
        <c:ser>
          <c:idx val="0"/>
          <c:order val="0"/>
          <c:tx>
            <c:strRef>
              <c:f>'図表51,52'!$D$2</c:f>
              <c:strCache>
                <c:ptCount val="1"/>
                <c:pt idx="0">
                  <c:v>世帯数（桜上水4丁目1番）</c:v>
                </c:pt>
              </c:strCache>
            </c:strRef>
          </c:tx>
          <c:marker>
            <c:symbol val="none"/>
          </c:marker>
          <c:cat>
            <c:strRef>
              <c:f>'図表51,52'!$C$3:$C$10</c:f>
              <c:strCache>
                <c:ptCount val="8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</c:strCache>
            </c:strRef>
          </c:cat>
          <c:val>
            <c:numRef>
              <c:f>'図表51,52'!$D$3:$D$10</c:f>
              <c:numCache>
                <c:formatCode>#,##0"世""帯"</c:formatCode>
                <c:ptCount val="8"/>
                <c:pt idx="0">
                  <c:v>365</c:v>
                </c:pt>
                <c:pt idx="1">
                  <c:v>357</c:v>
                </c:pt>
                <c:pt idx="2">
                  <c:v>320</c:v>
                </c:pt>
                <c:pt idx="3">
                  <c:v>49</c:v>
                </c:pt>
                <c:pt idx="4">
                  <c:v>31</c:v>
                </c:pt>
                <c:pt idx="5">
                  <c:v>9</c:v>
                </c:pt>
                <c:pt idx="6">
                  <c:v>8</c:v>
                </c:pt>
                <c:pt idx="7">
                  <c:v>770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25600"/>
        <c:axId val="138056064"/>
      </c:lineChart>
      <c:catAx>
        <c:axId val="138025600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crossAx val="138056064"/>
        <c:crosses val="autoZero"/>
        <c:auto val="1"/>
        <c:lblAlgn val="ctr"/>
        <c:lblOffset val="100"/>
        <c:noMultiLvlLbl val="0"/>
      </c:catAx>
      <c:valAx>
        <c:axId val="138056064"/>
        <c:scaling>
          <c:orientation val="minMax"/>
        </c:scaling>
        <c:delete val="0"/>
        <c:axPos val="l"/>
        <c:majorGridlines/>
        <c:numFmt formatCode="#,##0&quot;世&quot;&quot;帯&quot;" sourceLinked="1"/>
        <c:majorTickMark val="out"/>
        <c:minorTickMark val="none"/>
        <c:tickLblPos val="nextTo"/>
        <c:crossAx val="138025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2297533914247E-2"/>
          <c:y val="9.881422924901186E-3"/>
          <c:w val="0.73684463008713708"/>
          <c:h val="0.86363636363636365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図表53!$L$3</c:f>
              <c:strCache>
                <c:ptCount val="1"/>
                <c:pt idx="0">
                  <c:v>男(H21.1)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val>
            <c:numRef>
              <c:f>図表53!$L$4:$L$24</c:f>
              <c:numCache>
                <c:formatCode>#,##0_);[Red]\(#,##0\)</c:formatCode>
                <c:ptCount val="21"/>
                <c:pt idx="0">
                  <c:v>43</c:v>
                </c:pt>
                <c:pt idx="1">
                  <c:v>37</c:v>
                </c:pt>
                <c:pt idx="2">
                  <c:v>49</c:v>
                </c:pt>
                <c:pt idx="3">
                  <c:v>35</c:v>
                </c:pt>
                <c:pt idx="4">
                  <c:v>93</c:v>
                </c:pt>
                <c:pt idx="5">
                  <c:v>96</c:v>
                </c:pt>
                <c:pt idx="6">
                  <c:v>141</c:v>
                </c:pt>
                <c:pt idx="7">
                  <c:v>114</c:v>
                </c:pt>
                <c:pt idx="8">
                  <c:v>117</c:v>
                </c:pt>
                <c:pt idx="9">
                  <c:v>112</c:v>
                </c:pt>
                <c:pt idx="10">
                  <c:v>70</c:v>
                </c:pt>
                <c:pt idx="11">
                  <c:v>72</c:v>
                </c:pt>
                <c:pt idx="12">
                  <c:v>51</c:v>
                </c:pt>
                <c:pt idx="13">
                  <c:v>62</c:v>
                </c:pt>
                <c:pt idx="14">
                  <c:v>45</c:v>
                </c:pt>
                <c:pt idx="15">
                  <c:v>43</c:v>
                </c:pt>
                <c:pt idx="16">
                  <c:v>36</c:v>
                </c:pt>
                <c:pt idx="17">
                  <c:v>21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</c:numCache>
            </c:numRef>
          </c:val>
        </c:ser>
        <c:ser>
          <c:idx val="1"/>
          <c:order val="1"/>
          <c:tx>
            <c:strRef>
              <c:f>図表53!$I$3</c:f>
              <c:strCache>
                <c:ptCount val="1"/>
                <c:pt idx="0">
                  <c:v>男(H28.1)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rgbClr val="000000"/>
              </a:solidFill>
            </a:ln>
          </c:spPr>
          <c:invertIfNegative val="0"/>
          <c:val>
            <c:numRef>
              <c:f>図表53!$I$4:$I$24</c:f>
              <c:numCache>
                <c:formatCode>#,##0_);[Red]\(#,##0\)</c:formatCode>
                <c:ptCount val="21"/>
                <c:pt idx="0">
                  <c:v>118</c:v>
                </c:pt>
                <c:pt idx="1">
                  <c:v>81</c:v>
                </c:pt>
                <c:pt idx="2">
                  <c:v>49</c:v>
                </c:pt>
                <c:pt idx="3">
                  <c:v>63</c:v>
                </c:pt>
                <c:pt idx="4">
                  <c:v>91</c:v>
                </c:pt>
                <c:pt idx="5">
                  <c:v>92</c:v>
                </c:pt>
                <c:pt idx="6">
                  <c:v>156</c:v>
                </c:pt>
                <c:pt idx="7">
                  <c:v>171</c:v>
                </c:pt>
                <c:pt idx="8">
                  <c:v>180</c:v>
                </c:pt>
                <c:pt idx="9">
                  <c:v>136</c:v>
                </c:pt>
                <c:pt idx="10">
                  <c:v>133</c:v>
                </c:pt>
                <c:pt idx="11">
                  <c:v>113</c:v>
                </c:pt>
                <c:pt idx="12">
                  <c:v>69</c:v>
                </c:pt>
                <c:pt idx="13">
                  <c:v>96</c:v>
                </c:pt>
                <c:pt idx="14">
                  <c:v>59</c:v>
                </c:pt>
                <c:pt idx="15">
                  <c:v>46</c:v>
                </c:pt>
                <c:pt idx="16">
                  <c:v>36</c:v>
                </c:pt>
                <c:pt idx="17">
                  <c:v>25</c:v>
                </c:pt>
                <c:pt idx="18">
                  <c:v>7</c:v>
                </c:pt>
                <c:pt idx="19">
                  <c:v>1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1"/>
        <c:axId val="137690496"/>
        <c:axId val="137696384"/>
      </c:barChart>
      <c:catAx>
        <c:axId val="137690496"/>
        <c:scaling>
          <c:orientation val="minMax"/>
        </c:scaling>
        <c:delete val="0"/>
        <c:axPos val="r"/>
        <c:majorTickMark val="in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3769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696384"/>
        <c:scaling>
          <c:orientation val="maxMin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人</a:t>
                </a:r>
              </a:p>
            </c:rich>
          </c:tx>
          <c:layout>
            <c:manualLayout>
              <c:xMode val="edge"/>
              <c:yMode val="edge"/>
              <c:x val="1.7543859649122806E-2"/>
              <c:y val="0.92094877750670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769049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j-ea"/>
          <a:ea typeface="+mj-ea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686078480598535"/>
          <c:y val="4.0402677312690372E-2"/>
          <c:w val="0.56786780409751025"/>
          <c:h val="0.86051080550098236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図表53!$F$3</c:f>
              <c:strCache>
                <c:ptCount val="1"/>
                <c:pt idx="0">
                  <c:v>女(H21.1)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図表53!$B$4:$B$24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100歳以上</c:v>
                </c:pt>
              </c:strCache>
            </c:strRef>
          </c:cat>
          <c:val>
            <c:numRef>
              <c:f>図表53!$F$4:$F$24</c:f>
              <c:numCache>
                <c:formatCode>#,##0_);[Red]\(#,##0\)</c:formatCode>
                <c:ptCount val="21"/>
                <c:pt idx="0">
                  <c:v>45</c:v>
                </c:pt>
                <c:pt idx="1">
                  <c:v>37</c:v>
                </c:pt>
                <c:pt idx="2">
                  <c:v>47</c:v>
                </c:pt>
                <c:pt idx="3">
                  <c:v>41</c:v>
                </c:pt>
                <c:pt idx="4">
                  <c:v>80</c:v>
                </c:pt>
                <c:pt idx="5">
                  <c:v>123</c:v>
                </c:pt>
                <c:pt idx="6">
                  <c:v>118</c:v>
                </c:pt>
                <c:pt idx="7">
                  <c:v>127</c:v>
                </c:pt>
                <c:pt idx="8">
                  <c:v>119</c:v>
                </c:pt>
                <c:pt idx="9">
                  <c:v>114</c:v>
                </c:pt>
                <c:pt idx="10">
                  <c:v>58</c:v>
                </c:pt>
                <c:pt idx="11">
                  <c:v>71</c:v>
                </c:pt>
                <c:pt idx="12">
                  <c:v>75</c:v>
                </c:pt>
                <c:pt idx="13">
                  <c:v>63</c:v>
                </c:pt>
                <c:pt idx="14">
                  <c:v>77</c:v>
                </c:pt>
                <c:pt idx="15">
                  <c:v>63</c:v>
                </c:pt>
                <c:pt idx="16">
                  <c:v>45</c:v>
                </c:pt>
                <c:pt idx="17">
                  <c:v>23</c:v>
                </c:pt>
                <c:pt idx="18">
                  <c:v>6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</c:ser>
        <c:ser>
          <c:idx val="1"/>
          <c:order val="1"/>
          <c:tx>
            <c:strRef>
              <c:f>図表53!$C$3</c:f>
              <c:strCache>
                <c:ptCount val="1"/>
                <c:pt idx="0">
                  <c:v>女(H28.1)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図表53!$B$4:$B$24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100歳以上</c:v>
                </c:pt>
              </c:strCache>
            </c:strRef>
          </c:cat>
          <c:val>
            <c:numRef>
              <c:f>図表53!$C$4:$C$24</c:f>
              <c:numCache>
                <c:formatCode>#,##0_);[Red]\(#,##0\)</c:formatCode>
                <c:ptCount val="21"/>
                <c:pt idx="0">
                  <c:v>88</c:v>
                </c:pt>
                <c:pt idx="1">
                  <c:v>70</c:v>
                </c:pt>
                <c:pt idx="2">
                  <c:v>60</c:v>
                </c:pt>
                <c:pt idx="3">
                  <c:v>63</c:v>
                </c:pt>
                <c:pt idx="4">
                  <c:v>108</c:v>
                </c:pt>
                <c:pt idx="5">
                  <c:v>152</c:v>
                </c:pt>
                <c:pt idx="6">
                  <c:v>177</c:v>
                </c:pt>
                <c:pt idx="7">
                  <c:v>174</c:v>
                </c:pt>
                <c:pt idx="8">
                  <c:v>178</c:v>
                </c:pt>
                <c:pt idx="9">
                  <c:v>131</c:v>
                </c:pt>
                <c:pt idx="10">
                  <c:v>154</c:v>
                </c:pt>
                <c:pt idx="11">
                  <c:v>106</c:v>
                </c:pt>
                <c:pt idx="12">
                  <c:v>83</c:v>
                </c:pt>
                <c:pt idx="13">
                  <c:v>112</c:v>
                </c:pt>
                <c:pt idx="14">
                  <c:v>68</c:v>
                </c:pt>
                <c:pt idx="15">
                  <c:v>70</c:v>
                </c:pt>
                <c:pt idx="16">
                  <c:v>65</c:v>
                </c:pt>
                <c:pt idx="17">
                  <c:v>46</c:v>
                </c:pt>
                <c:pt idx="18">
                  <c:v>9</c:v>
                </c:pt>
                <c:pt idx="19">
                  <c:v>3</c:v>
                </c:pt>
                <c:pt idx="2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137725824"/>
        <c:axId val="137727360"/>
      </c:barChart>
      <c:catAx>
        <c:axId val="137725824"/>
        <c:scaling>
          <c:orientation val="minMax"/>
        </c:scaling>
        <c:delete val="0"/>
        <c:axPos val="l"/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7727360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137727360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人</a:t>
                </a:r>
              </a:p>
            </c:rich>
          </c:tx>
          <c:layout>
            <c:manualLayout>
              <c:xMode val="edge"/>
              <c:yMode val="edge"/>
              <c:x val="0.86519057400433641"/>
              <c:y val="0.958077513038142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7725824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+mj-ea"/>
          <a:ea typeface="+mj-ea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30113138145118"/>
          <c:y val="0.19039981790894026"/>
          <c:w val="0.47551147015713952"/>
          <c:h val="0.59535582442438606"/>
        </c:manualLayout>
      </c:layout>
      <c:radarChart>
        <c:radarStyle val="marker"/>
        <c:varyColors val="0"/>
        <c:ser>
          <c:idx val="0"/>
          <c:order val="0"/>
          <c:tx>
            <c:strRef>
              <c:f>図表7!$C$14</c:f>
              <c:strCache>
                <c:ptCount val="1"/>
                <c:pt idx="0">
                  <c:v>世帯数</c:v>
                </c:pt>
              </c:strCache>
            </c:strRef>
          </c:tx>
          <c:marker>
            <c:symbol val="none"/>
          </c:marker>
          <c:cat>
            <c:strRef>
              <c:f>図表7!$B$15:$B$19</c:f>
              <c:strCache>
                <c:ptCount val="5"/>
                <c:pt idx="0">
                  <c:v>世田谷地域</c:v>
                </c:pt>
                <c:pt idx="1">
                  <c:v>北沢地域</c:v>
                </c:pt>
                <c:pt idx="2">
                  <c:v>玉川地域</c:v>
                </c:pt>
                <c:pt idx="3">
                  <c:v>砧地域</c:v>
                </c:pt>
                <c:pt idx="4">
                  <c:v>烏山地域</c:v>
                </c:pt>
              </c:strCache>
            </c:strRef>
          </c:cat>
          <c:val>
            <c:numRef>
              <c:f>図表7!$C$15:$C$19</c:f>
              <c:numCache>
                <c:formatCode>#,##0_);[Red]\(#,##0\)</c:formatCode>
                <c:ptCount val="5"/>
                <c:pt idx="0">
                  <c:v>132629</c:v>
                </c:pt>
                <c:pt idx="1">
                  <c:v>82985</c:v>
                </c:pt>
                <c:pt idx="2">
                  <c:v>106509</c:v>
                </c:pt>
                <c:pt idx="3">
                  <c:v>73614</c:v>
                </c:pt>
                <c:pt idx="4">
                  <c:v>59736</c:v>
                </c:pt>
              </c:numCache>
            </c:numRef>
          </c:val>
        </c:ser>
        <c:ser>
          <c:idx val="1"/>
          <c:order val="1"/>
          <c:tx>
            <c:strRef>
              <c:f>図表7!$D$14</c:f>
              <c:strCache>
                <c:ptCount val="1"/>
                <c:pt idx="0">
                  <c:v>人口総数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strRef>
              <c:f>図表7!$B$15:$B$19</c:f>
              <c:strCache>
                <c:ptCount val="5"/>
                <c:pt idx="0">
                  <c:v>世田谷地域</c:v>
                </c:pt>
                <c:pt idx="1">
                  <c:v>北沢地域</c:v>
                </c:pt>
                <c:pt idx="2">
                  <c:v>玉川地域</c:v>
                </c:pt>
                <c:pt idx="3">
                  <c:v>砧地域</c:v>
                </c:pt>
                <c:pt idx="4">
                  <c:v>烏山地域</c:v>
                </c:pt>
              </c:strCache>
            </c:strRef>
          </c:cat>
          <c:val>
            <c:numRef>
              <c:f>図表7!$D$15:$D$19</c:f>
              <c:numCache>
                <c:formatCode>#,##0_);[Red]\(#,##0\)</c:formatCode>
                <c:ptCount val="5"/>
                <c:pt idx="0">
                  <c:v>240072</c:v>
                </c:pt>
                <c:pt idx="1">
                  <c:v>145018</c:v>
                </c:pt>
                <c:pt idx="2">
                  <c:v>216475</c:v>
                </c:pt>
                <c:pt idx="3">
                  <c:v>157694</c:v>
                </c:pt>
                <c:pt idx="4">
                  <c:v>115073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291776"/>
        <c:axId val="111309952"/>
      </c:radarChart>
      <c:catAx>
        <c:axId val="111291776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111309952"/>
        <c:crosses val="autoZero"/>
        <c:auto val="1"/>
        <c:lblAlgn val="ctr"/>
        <c:lblOffset val="100"/>
        <c:noMultiLvlLbl val="0"/>
      </c:catAx>
      <c:valAx>
        <c:axId val="1113099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11291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0000014357177134"/>
          <c:y val="0.8356124590117292"/>
          <c:w val="0.42105239544116552"/>
          <c:h val="0.1300397163795241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plotArea>
      <c:layout/>
      <c:radarChart>
        <c:radarStyle val="marker"/>
        <c:varyColors val="0"/>
        <c:ser>
          <c:idx val="2"/>
          <c:order val="0"/>
          <c:tx>
            <c:strRef>
              <c:f>図表7!$E$14</c:f>
              <c:strCache>
                <c:ptCount val="1"/>
                <c:pt idx="0">
                  <c:v>面積k㎡(×1,000)</c:v>
                </c:pt>
              </c:strCache>
            </c:strRef>
          </c:tx>
          <c:marker>
            <c:symbol val="none"/>
          </c:marker>
          <c:cat>
            <c:strRef>
              <c:f>図表7!$B$15:$B$19</c:f>
              <c:strCache>
                <c:ptCount val="5"/>
                <c:pt idx="0">
                  <c:v>世田谷地域</c:v>
                </c:pt>
                <c:pt idx="1">
                  <c:v>北沢地域</c:v>
                </c:pt>
                <c:pt idx="2">
                  <c:v>玉川地域</c:v>
                </c:pt>
                <c:pt idx="3">
                  <c:v>砧地域</c:v>
                </c:pt>
                <c:pt idx="4">
                  <c:v>烏山地域</c:v>
                </c:pt>
              </c:strCache>
            </c:strRef>
          </c:cat>
          <c:val>
            <c:numRef>
              <c:f>図表7!$E$15:$E$19</c:f>
              <c:numCache>
                <c:formatCode>#,##0_);[Red]\(#,##0\)</c:formatCode>
                <c:ptCount val="5"/>
                <c:pt idx="0">
                  <c:v>12333</c:v>
                </c:pt>
                <c:pt idx="1">
                  <c:v>8645</c:v>
                </c:pt>
                <c:pt idx="2">
                  <c:v>15820</c:v>
                </c:pt>
                <c:pt idx="3">
                  <c:v>13566</c:v>
                </c:pt>
                <c:pt idx="4">
                  <c:v>7720</c:v>
                </c:pt>
              </c:numCache>
            </c:numRef>
          </c:val>
        </c:ser>
        <c:ser>
          <c:idx val="3"/>
          <c:order val="1"/>
          <c:tx>
            <c:strRef>
              <c:f>図表7!$F$14</c:f>
              <c:strCache>
                <c:ptCount val="1"/>
                <c:pt idx="0">
                  <c:v>人口密度(1k㎡あたり)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strRef>
              <c:f>図表7!$B$15:$B$19</c:f>
              <c:strCache>
                <c:ptCount val="5"/>
                <c:pt idx="0">
                  <c:v>世田谷地域</c:v>
                </c:pt>
                <c:pt idx="1">
                  <c:v>北沢地域</c:v>
                </c:pt>
                <c:pt idx="2">
                  <c:v>玉川地域</c:v>
                </c:pt>
                <c:pt idx="3">
                  <c:v>砧地域</c:v>
                </c:pt>
                <c:pt idx="4">
                  <c:v>烏山地域</c:v>
                </c:pt>
              </c:strCache>
            </c:strRef>
          </c:cat>
          <c:val>
            <c:numRef>
              <c:f>図表7!$F$15:$F$19</c:f>
              <c:numCache>
                <c:formatCode>#,##0_);[Red]\(#,##0\)</c:formatCode>
                <c:ptCount val="5"/>
                <c:pt idx="0">
                  <c:v>19466</c:v>
                </c:pt>
                <c:pt idx="1">
                  <c:v>16775</c:v>
                </c:pt>
                <c:pt idx="2">
                  <c:v>13684</c:v>
                </c:pt>
                <c:pt idx="3">
                  <c:v>11624</c:v>
                </c:pt>
                <c:pt idx="4">
                  <c:v>14906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339008"/>
        <c:axId val="111340544"/>
      </c:radarChart>
      <c:catAx>
        <c:axId val="111339008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111340544"/>
        <c:crosses val="autoZero"/>
        <c:auto val="1"/>
        <c:lblAlgn val="ctr"/>
        <c:lblOffset val="100"/>
        <c:noMultiLvlLbl val="0"/>
      </c:catAx>
      <c:valAx>
        <c:axId val="11134054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11339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0376150862345903E-2"/>
          <c:y val="0.83199908954470125"/>
          <c:w val="0.6774694254939676"/>
          <c:h val="0.1300397163795241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393468286212733E-2"/>
          <c:y val="4.8975437950563298E-2"/>
          <c:w val="0.89126385371949846"/>
          <c:h val="0.695485813823034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'図表10,11'!$B$5</c:f>
              <c:strCache>
                <c:ptCount val="1"/>
                <c:pt idx="0">
                  <c:v>年少人口(0歳～14歳)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'図表10,11'!$C$4:$K$4</c:f>
              <c:strCache>
                <c:ptCount val="9"/>
                <c:pt idx="0">
                  <c:v>昭和45年</c:v>
                </c:pt>
                <c:pt idx="1">
                  <c:v>50年</c:v>
                </c:pt>
                <c:pt idx="2">
                  <c:v>55年</c:v>
                </c:pt>
                <c:pt idx="3">
                  <c:v>60年</c:v>
                </c:pt>
                <c:pt idx="4">
                  <c:v>平成2年</c:v>
                </c:pt>
                <c:pt idx="5">
                  <c:v>7年</c:v>
                </c:pt>
                <c:pt idx="6">
                  <c:v>12年</c:v>
                </c:pt>
                <c:pt idx="7">
                  <c:v>17年</c:v>
                </c:pt>
                <c:pt idx="8">
                  <c:v>22年</c:v>
                </c:pt>
              </c:strCache>
            </c:strRef>
          </c:cat>
          <c:val>
            <c:numRef>
              <c:f>'図表10,11'!$C$5:$K$5</c:f>
              <c:numCache>
                <c:formatCode>0%</c:formatCode>
                <c:ptCount val="9"/>
                <c:pt idx="0">
                  <c:v>0.19397895186057323</c:v>
                </c:pt>
                <c:pt idx="1">
                  <c:v>0.19580072058640824</c:v>
                </c:pt>
                <c:pt idx="2">
                  <c:v>0.18235511537214022</c:v>
                </c:pt>
                <c:pt idx="3">
                  <c:v>0.15776555330800729</c:v>
                </c:pt>
                <c:pt idx="4">
                  <c:v>0.12871658904348468</c:v>
                </c:pt>
                <c:pt idx="5">
                  <c:v>0.11149362575211515</c:v>
                </c:pt>
                <c:pt idx="6">
                  <c:v>0.10558883838599327</c:v>
                </c:pt>
                <c:pt idx="7">
                  <c:v>0.10549541642285937</c:v>
                </c:pt>
                <c:pt idx="8">
                  <c:v>0.10966040692519696</c:v>
                </c:pt>
              </c:numCache>
            </c:numRef>
          </c:val>
        </c:ser>
        <c:ser>
          <c:idx val="1"/>
          <c:order val="1"/>
          <c:tx>
            <c:strRef>
              <c:f>'図表10,11'!$B$6</c:f>
              <c:strCache>
                <c:ptCount val="1"/>
                <c:pt idx="0">
                  <c:v>生産年齢人口(15歳～64歳)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'図表10,11'!$C$4:$K$4</c:f>
              <c:strCache>
                <c:ptCount val="9"/>
                <c:pt idx="0">
                  <c:v>昭和45年</c:v>
                </c:pt>
                <c:pt idx="1">
                  <c:v>50年</c:v>
                </c:pt>
                <c:pt idx="2">
                  <c:v>55年</c:v>
                </c:pt>
                <c:pt idx="3">
                  <c:v>60年</c:v>
                </c:pt>
                <c:pt idx="4">
                  <c:v>平成2年</c:v>
                </c:pt>
                <c:pt idx="5">
                  <c:v>7年</c:v>
                </c:pt>
                <c:pt idx="6">
                  <c:v>12年</c:v>
                </c:pt>
                <c:pt idx="7">
                  <c:v>17年</c:v>
                </c:pt>
                <c:pt idx="8">
                  <c:v>22年</c:v>
                </c:pt>
              </c:strCache>
            </c:strRef>
          </c:cat>
          <c:val>
            <c:numRef>
              <c:f>'図表10,11'!$C$6:$K$6</c:f>
              <c:numCache>
                <c:formatCode>0%</c:formatCode>
                <c:ptCount val="9"/>
                <c:pt idx="0">
                  <c:v>0.74952053628809989</c:v>
                </c:pt>
                <c:pt idx="1">
                  <c:v>0.73608150080755375</c:v>
                </c:pt>
                <c:pt idx="2">
                  <c:v>0.73566994289852228</c:v>
                </c:pt>
                <c:pt idx="3">
                  <c:v>0.7497311164832996</c:v>
                </c:pt>
                <c:pt idx="4">
                  <c:v>0.76050395031776918</c:v>
                </c:pt>
                <c:pt idx="5">
                  <c:v>0.75479957684317844</c:v>
                </c:pt>
                <c:pt idx="6">
                  <c:v>0.73378350906165846</c:v>
                </c:pt>
                <c:pt idx="7">
                  <c:v>0.72116125414472398</c:v>
                </c:pt>
                <c:pt idx="8">
                  <c:v>0.70722439993310315</c:v>
                </c:pt>
              </c:numCache>
            </c:numRef>
          </c:val>
        </c:ser>
        <c:ser>
          <c:idx val="2"/>
          <c:order val="2"/>
          <c:tx>
            <c:strRef>
              <c:f>'図表10,11'!$B$7</c:f>
              <c:strCache>
                <c:ptCount val="1"/>
                <c:pt idx="0">
                  <c:v>老年人口(65歳以上)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'図表10,11'!$C$4:$K$4</c:f>
              <c:strCache>
                <c:ptCount val="9"/>
                <c:pt idx="0">
                  <c:v>昭和45年</c:v>
                </c:pt>
                <c:pt idx="1">
                  <c:v>50年</c:v>
                </c:pt>
                <c:pt idx="2">
                  <c:v>55年</c:v>
                </c:pt>
                <c:pt idx="3">
                  <c:v>60年</c:v>
                </c:pt>
                <c:pt idx="4">
                  <c:v>平成2年</c:v>
                </c:pt>
                <c:pt idx="5">
                  <c:v>7年</c:v>
                </c:pt>
                <c:pt idx="6">
                  <c:v>12年</c:v>
                </c:pt>
                <c:pt idx="7">
                  <c:v>17年</c:v>
                </c:pt>
                <c:pt idx="8">
                  <c:v>22年</c:v>
                </c:pt>
              </c:strCache>
            </c:strRef>
          </c:cat>
          <c:val>
            <c:numRef>
              <c:f>'図表10,11'!$C$7:$K$7</c:f>
              <c:numCache>
                <c:formatCode>0%</c:formatCode>
                <c:ptCount val="9"/>
                <c:pt idx="0">
                  <c:v>5.6500511851326873E-2</c:v>
                </c:pt>
                <c:pt idx="1">
                  <c:v>6.8117778606038015E-2</c:v>
                </c:pt>
                <c:pt idx="2">
                  <c:v>8.1974941729337489E-2</c:v>
                </c:pt>
                <c:pt idx="3">
                  <c:v>9.2503330208693071E-2</c:v>
                </c:pt>
                <c:pt idx="4">
                  <c:v>0.11077946063874608</c:v>
                </c:pt>
                <c:pt idx="5">
                  <c:v>0.13370679740470648</c:v>
                </c:pt>
                <c:pt idx="6">
                  <c:v>0.16062765255234829</c:v>
                </c:pt>
                <c:pt idx="7">
                  <c:v>0.17334332943241662</c:v>
                </c:pt>
                <c:pt idx="8">
                  <c:v>0.18311519314169986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1431680"/>
        <c:axId val="111433216"/>
      </c:barChart>
      <c:catAx>
        <c:axId val="1114316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1433216"/>
        <c:crosses val="autoZero"/>
        <c:auto val="1"/>
        <c:lblAlgn val="ctr"/>
        <c:lblOffset val="100"/>
        <c:noMultiLvlLbl val="0"/>
      </c:catAx>
      <c:valAx>
        <c:axId val="111433216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crossAx val="1114316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6129141304628145E-2"/>
          <c:y val="0.88494304515228195"/>
          <c:w val="0.86774154314108021"/>
          <c:h val="7.9767352602521324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393468286212733E-2"/>
          <c:y val="4.8975437950563298E-2"/>
          <c:w val="0.89126385371949846"/>
          <c:h val="0.695485813823034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'図表10,11'!$B$36</c:f>
              <c:strCache>
                <c:ptCount val="1"/>
                <c:pt idx="0">
                  <c:v>年少人口(0歳～14歳)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'図表10,11'!$C$4:$K$4</c:f>
              <c:strCache>
                <c:ptCount val="9"/>
                <c:pt idx="0">
                  <c:v>昭和45年</c:v>
                </c:pt>
                <c:pt idx="1">
                  <c:v>50年</c:v>
                </c:pt>
                <c:pt idx="2">
                  <c:v>55年</c:v>
                </c:pt>
                <c:pt idx="3">
                  <c:v>60年</c:v>
                </c:pt>
                <c:pt idx="4">
                  <c:v>平成2年</c:v>
                </c:pt>
                <c:pt idx="5">
                  <c:v>7年</c:v>
                </c:pt>
                <c:pt idx="6">
                  <c:v>12年</c:v>
                </c:pt>
                <c:pt idx="7">
                  <c:v>17年</c:v>
                </c:pt>
                <c:pt idx="8">
                  <c:v>22年</c:v>
                </c:pt>
              </c:strCache>
            </c:strRef>
          </c:cat>
          <c:val>
            <c:numRef>
              <c:f>'図表10,11'!$C$36:$K$36</c:f>
              <c:numCache>
                <c:formatCode>0%</c:formatCode>
                <c:ptCount val="9"/>
                <c:pt idx="0">
                  <c:v>0.23932703432317778</c:v>
                </c:pt>
                <c:pt idx="1">
                  <c:v>0.24327705933347038</c:v>
                </c:pt>
                <c:pt idx="2">
                  <c:v>0.23512466984075425</c:v>
                </c:pt>
                <c:pt idx="3">
                  <c:v>0.21513631442809095</c:v>
                </c:pt>
                <c:pt idx="4">
                  <c:v>0.18239039623636291</c:v>
                </c:pt>
                <c:pt idx="5">
                  <c:v>0.15955038265306123</c:v>
                </c:pt>
                <c:pt idx="6">
                  <c:v>0.14579666448297907</c:v>
                </c:pt>
                <c:pt idx="7">
                  <c:v>0.13765172644066465</c:v>
                </c:pt>
                <c:pt idx="8">
                  <c:v>0.13222275556534807</c:v>
                </c:pt>
              </c:numCache>
            </c:numRef>
          </c:val>
        </c:ser>
        <c:ser>
          <c:idx val="1"/>
          <c:order val="1"/>
          <c:tx>
            <c:strRef>
              <c:f>'図表10,11'!$B$37</c:f>
              <c:strCache>
                <c:ptCount val="1"/>
                <c:pt idx="0">
                  <c:v>生産年齢人口(15歳～64歳)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'図表10,11'!$C$4:$K$4</c:f>
              <c:strCache>
                <c:ptCount val="9"/>
                <c:pt idx="0">
                  <c:v>昭和45年</c:v>
                </c:pt>
                <c:pt idx="1">
                  <c:v>50年</c:v>
                </c:pt>
                <c:pt idx="2">
                  <c:v>55年</c:v>
                </c:pt>
                <c:pt idx="3">
                  <c:v>60年</c:v>
                </c:pt>
                <c:pt idx="4">
                  <c:v>平成2年</c:v>
                </c:pt>
                <c:pt idx="5">
                  <c:v>7年</c:v>
                </c:pt>
                <c:pt idx="6">
                  <c:v>12年</c:v>
                </c:pt>
                <c:pt idx="7">
                  <c:v>17年</c:v>
                </c:pt>
                <c:pt idx="8">
                  <c:v>22年</c:v>
                </c:pt>
              </c:strCache>
            </c:strRef>
          </c:cat>
          <c:val>
            <c:numRef>
              <c:f>'図表10,11'!$C$37:$K$37</c:f>
              <c:numCache>
                <c:formatCode>0%</c:formatCode>
                <c:ptCount val="9"/>
                <c:pt idx="0">
                  <c:v>0.68999228692634018</c:v>
                </c:pt>
                <c:pt idx="1">
                  <c:v>0.67749546441689834</c:v>
                </c:pt>
                <c:pt idx="2">
                  <c:v>0.67386677379924609</c:v>
                </c:pt>
                <c:pt idx="3">
                  <c:v>0.68182832398125726</c:v>
                </c:pt>
                <c:pt idx="4">
                  <c:v>0.69679198604858661</c:v>
                </c:pt>
                <c:pt idx="5">
                  <c:v>0.69487404336734693</c:v>
                </c:pt>
                <c:pt idx="6">
                  <c:v>0.68052124359692812</c:v>
                </c:pt>
                <c:pt idx="7">
                  <c:v>0.66065915072475156</c:v>
                </c:pt>
                <c:pt idx="8">
                  <c:v>0.63764055995782221</c:v>
                </c:pt>
              </c:numCache>
            </c:numRef>
          </c:val>
        </c:ser>
        <c:ser>
          <c:idx val="2"/>
          <c:order val="2"/>
          <c:tx>
            <c:strRef>
              <c:f>'図表10,11'!$B$38</c:f>
              <c:strCache>
                <c:ptCount val="1"/>
                <c:pt idx="0">
                  <c:v>老年人口(65歳以上)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'図表10,11'!$C$4:$K$4</c:f>
              <c:strCache>
                <c:ptCount val="9"/>
                <c:pt idx="0">
                  <c:v>昭和45年</c:v>
                </c:pt>
                <c:pt idx="1">
                  <c:v>50年</c:v>
                </c:pt>
                <c:pt idx="2">
                  <c:v>55年</c:v>
                </c:pt>
                <c:pt idx="3">
                  <c:v>60年</c:v>
                </c:pt>
                <c:pt idx="4">
                  <c:v>平成2年</c:v>
                </c:pt>
                <c:pt idx="5">
                  <c:v>7年</c:v>
                </c:pt>
                <c:pt idx="6">
                  <c:v>12年</c:v>
                </c:pt>
                <c:pt idx="7">
                  <c:v>17年</c:v>
                </c:pt>
                <c:pt idx="8">
                  <c:v>22年</c:v>
                </c:pt>
              </c:strCache>
            </c:strRef>
          </c:cat>
          <c:val>
            <c:numRef>
              <c:f>'図表10,11'!$C$38:$K$38</c:f>
              <c:numCache>
                <c:formatCode>0%</c:formatCode>
                <c:ptCount val="9"/>
                <c:pt idx="0">
                  <c:v>7.0680678750482062E-2</c:v>
                </c:pt>
                <c:pt idx="1">
                  <c:v>7.9227476249631348E-2</c:v>
                </c:pt>
                <c:pt idx="2">
                  <c:v>9.1008556359999659E-2</c:v>
                </c:pt>
                <c:pt idx="3">
                  <c:v>0.10303536159065178</c:v>
                </c:pt>
                <c:pt idx="4">
                  <c:v>0.12081761771505049</c:v>
                </c:pt>
                <c:pt idx="5">
                  <c:v>0.14557557397959184</c:v>
                </c:pt>
                <c:pt idx="6">
                  <c:v>0.17368209192009282</c:v>
                </c:pt>
                <c:pt idx="7">
                  <c:v>0.20168912283458382</c:v>
                </c:pt>
                <c:pt idx="8">
                  <c:v>0.23013668447682975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1476096"/>
        <c:axId val="111608960"/>
      </c:barChart>
      <c:catAx>
        <c:axId val="1114760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1608960"/>
        <c:crosses val="autoZero"/>
        <c:auto val="1"/>
        <c:lblAlgn val="ctr"/>
        <c:lblOffset val="100"/>
        <c:noMultiLvlLbl val="0"/>
      </c:catAx>
      <c:valAx>
        <c:axId val="111608960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crossAx val="1114760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6129141304628145E-2"/>
          <c:y val="0.88494304515228195"/>
          <c:w val="0.86774154314108021"/>
          <c:h val="7.9767352602521324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tx>
            <c:v>地域</c:v>
          </c:tx>
          <c:spPr>
            <a:ln>
              <a:solidFill>
                <a:schemeClr val="accent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accent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accent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0.12219589611599425"/>
                  <c:y val="9.2590220475910583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 b="1"/>
                      <a:t>世田谷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1647140762543503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 b="1"/>
                      <a:t>北沢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9980209862923233E-2"/>
                  <c:y val="-1.4675947037764395E-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 b="1"/>
                      <a:t>玉川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6092563172632211E-2"/>
                  <c:y val="4.6479932014864798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 b="1"/>
                      <a:t>砧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11664153720163088"/>
                  <c:y val="-3.6598371665247872E-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 b="1"/>
                      <a:t>烏山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10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図表12!$C$39:$C$43</c:f>
              <c:numCache>
                <c:formatCode>0.0%</c:formatCode>
                <c:ptCount val="5"/>
                <c:pt idx="0">
                  <c:v>0.108</c:v>
                </c:pt>
                <c:pt idx="1">
                  <c:v>9.0999999999999998E-2</c:v>
                </c:pt>
                <c:pt idx="2">
                  <c:v>0.127</c:v>
                </c:pt>
                <c:pt idx="3">
                  <c:v>0.14299999999999999</c:v>
                </c:pt>
                <c:pt idx="4">
                  <c:v>0.11899999999999999</c:v>
                </c:pt>
              </c:numCache>
            </c:numRef>
          </c:xVal>
          <c:yVal>
            <c:numRef>
              <c:f>図表12!$D$39:$D$43</c:f>
              <c:numCache>
                <c:formatCode>0.0%</c:formatCode>
                <c:ptCount val="5"/>
                <c:pt idx="0">
                  <c:v>0.19600000000000001</c:v>
                </c:pt>
                <c:pt idx="1">
                  <c:v>0.20799999999999999</c:v>
                </c:pt>
                <c:pt idx="2">
                  <c:v>0.20100000000000001</c:v>
                </c:pt>
                <c:pt idx="3">
                  <c:v>0.20200000000000001</c:v>
                </c:pt>
                <c:pt idx="4">
                  <c:v>0.21</c:v>
                </c:pt>
              </c:numCache>
            </c:numRef>
          </c:yVal>
          <c:bubbleSize>
            <c:numRef>
              <c:f>図表12!$E$39:$E$43</c:f>
              <c:numCache>
                <c:formatCode>0.00%</c:formatCode>
                <c:ptCount val="5"/>
                <c:pt idx="0">
                  <c:v>4.3043034344926401E-2</c:v>
                </c:pt>
                <c:pt idx="1">
                  <c:v>3.185547278018519E-2</c:v>
                </c:pt>
                <c:pt idx="2">
                  <c:v>3.8314139490711607E-2</c:v>
                </c:pt>
                <c:pt idx="3">
                  <c:v>3.8806874699446103E-2</c:v>
                </c:pt>
                <c:pt idx="4">
                  <c:v>5.0645508828953911E-2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sizeRepresents val="w"/>
        <c:axId val="111678976"/>
        <c:axId val="111680512"/>
      </c:bubbleChart>
      <c:valAx>
        <c:axId val="111678976"/>
        <c:scaling>
          <c:orientation val="minMax"/>
          <c:min val="8.0000000000000016E-2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crossAx val="111680512"/>
        <c:crosses val="autoZero"/>
        <c:crossBetween val="midCat"/>
      </c:valAx>
      <c:valAx>
        <c:axId val="111680512"/>
        <c:scaling>
          <c:orientation val="minMax"/>
        </c:scaling>
        <c:delete val="0"/>
        <c:axPos val="l"/>
        <c:majorGridlines/>
        <c:numFmt formatCode="0.0%" sourceLinked="1"/>
        <c:majorTickMark val="cross"/>
        <c:minorTickMark val="none"/>
        <c:tickLblPos val="nextTo"/>
        <c:crossAx val="1116789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593255</xdr:colOff>
      <xdr:row>6</xdr:row>
      <xdr:rowOff>77742</xdr:rowOff>
    </xdr:from>
    <xdr:to>
      <xdr:col>7</xdr:col>
      <xdr:colOff>184896</xdr:colOff>
      <xdr:row>28</xdr:row>
      <xdr:rowOff>122567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216124</xdr:colOff>
      <xdr:row>6</xdr:row>
      <xdr:rowOff>68635</xdr:rowOff>
    </xdr:from>
    <xdr:to>
      <xdr:col>15</xdr:col>
      <xdr:colOff>476250</xdr:colOff>
      <xdr:row>28</xdr:row>
      <xdr:rowOff>142875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352424</xdr:colOff>
      <xdr:row>27</xdr:row>
      <xdr:rowOff>14286</xdr:rowOff>
    </xdr:from>
    <xdr:to>
      <xdr:col>9</xdr:col>
      <xdr:colOff>190499</xdr:colOff>
      <xdr:row>28</xdr:row>
      <xdr:rowOff>133349</xdr:rowOff>
    </xdr:to>
    <xdr:sp macro="" textlink="">
      <xdr:nvSpPr>
        <xdr:cNvPr id="4" name="テキスト ボックス 3"/>
        <xdr:cNvSpPr txBox="1"/>
      </xdr:nvSpPr>
      <xdr:spPr>
        <a:xfrm>
          <a:off x="8662987" y="4514849"/>
          <a:ext cx="6477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1970</a:t>
          </a:r>
          <a:endParaRPr kumimoji="1" lang="ja-JP" altLang="en-US" sz="1100"/>
        </a:p>
      </xdr:txBody>
    </xdr:sp>
    <xdr:clientData/>
  </xdr:twoCellAnchor>
  <xdr:twoCellAnchor>
    <xdr:from>
      <xdr:col>14</xdr:col>
      <xdr:colOff>647700</xdr:colOff>
      <xdr:row>27</xdr:row>
      <xdr:rowOff>14287</xdr:rowOff>
    </xdr:from>
    <xdr:to>
      <xdr:col>15</xdr:col>
      <xdr:colOff>395288</xdr:colOff>
      <xdr:row>28</xdr:row>
      <xdr:rowOff>133350</xdr:rowOff>
    </xdr:to>
    <xdr:sp macro="" textlink="">
      <xdr:nvSpPr>
        <xdr:cNvPr id="5" name="テキスト ボックス 4"/>
        <xdr:cNvSpPr txBox="1"/>
      </xdr:nvSpPr>
      <xdr:spPr>
        <a:xfrm>
          <a:off x="14197013" y="4514850"/>
          <a:ext cx="652463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2010</a:t>
          </a:r>
          <a:endParaRPr kumimoji="1" lang="ja-JP" altLang="en-US" sz="1100"/>
        </a:p>
      </xdr:txBody>
    </xdr:sp>
    <xdr:clientData/>
  </xdr:twoCellAnchor>
  <xdr:twoCellAnchor>
    <xdr:from>
      <xdr:col>1</xdr:col>
      <xdr:colOff>673898</xdr:colOff>
      <xdr:row>27</xdr:row>
      <xdr:rowOff>26194</xdr:rowOff>
    </xdr:from>
    <xdr:to>
      <xdr:col>1</xdr:col>
      <xdr:colOff>1707360</xdr:colOff>
      <xdr:row>28</xdr:row>
      <xdr:rowOff>150019</xdr:rowOff>
    </xdr:to>
    <xdr:sp macro="" textlink="">
      <xdr:nvSpPr>
        <xdr:cNvPr id="6" name="テキスト ボックス 5"/>
        <xdr:cNvSpPr txBox="1"/>
      </xdr:nvSpPr>
      <xdr:spPr>
        <a:xfrm>
          <a:off x="1364461" y="4526757"/>
          <a:ext cx="1033462" cy="2905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1970</a:t>
          </a:r>
          <a:endParaRPr kumimoji="1" lang="ja-JP" altLang="en-US" sz="1100"/>
        </a:p>
      </xdr:txBody>
    </xdr:sp>
    <xdr:clientData/>
  </xdr:twoCellAnchor>
  <xdr:twoCellAnchor>
    <xdr:from>
      <xdr:col>6</xdr:col>
      <xdr:colOff>247655</xdr:colOff>
      <xdr:row>27</xdr:row>
      <xdr:rowOff>28575</xdr:rowOff>
    </xdr:from>
    <xdr:to>
      <xdr:col>7</xdr:col>
      <xdr:colOff>95255</xdr:colOff>
      <xdr:row>28</xdr:row>
      <xdr:rowOff>152400</xdr:rowOff>
    </xdr:to>
    <xdr:sp macro="" textlink="">
      <xdr:nvSpPr>
        <xdr:cNvPr id="7" name="テキスト ボックス 6"/>
        <xdr:cNvSpPr txBox="1"/>
      </xdr:nvSpPr>
      <xdr:spPr>
        <a:xfrm>
          <a:off x="6938968" y="4529138"/>
          <a:ext cx="657225" cy="2905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2010</a:t>
          </a:r>
          <a:endParaRPr kumimoji="1" lang="ja-JP" altLang="en-US" sz="1100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0.25391</cdr:x>
      <cdr:y>0.08039</cdr:y>
    </cdr:from>
    <cdr:to>
      <cdr:x>0.35146</cdr:x>
      <cdr:y>0.1348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582" y="374690"/>
          <a:ext cx="306145" cy="2543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+mj-ea"/>
              <a:ea typeface="+mj-ea"/>
            </a:rPr>
            <a:t>男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0.68291</cdr:x>
      <cdr:y>0.11076</cdr:y>
    </cdr:from>
    <cdr:to>
      <cdr:x>0.78091</cdr:x>
      <cdr:y>0.17645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40316" y="518812"/>
          <a:ext cx="365180" cy="306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wordArtVertRtl" wrap="square" lIns="36576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+mj-ea"/>
              <a:ea typeface="+mj-ea"/>
            </a:rPr>
            <a:t>女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1524000</xdr:colOff>
      <xdr:row>30</xdr:row>
      <xdr:rowOff>4081</xdr:rowOff>
    </xdr:from>
    <xdr:to>
      <xdr:col>15</xdr:col>
      <xdr:colOff>363682</xdr:colOff>
      <xdr:row>63</xdr:row>
      <xdr:rowOff>77479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1911845</xdr:colOff>
      <xdr:row>31</xdr:row>
      <xdr:rowOff>57911</xdr:rowOff>
    </xdr:from>
    <xdr:to>
      <xdr:col>4</xdr:col>
      <xdr:colOff>64635</xdr:colOff>
      <xdr:row>32</xdr:row>
      <xdr:rowOff>155590</xdr:rowOff>
    </xdr:to>
    <xdr:sp macro="" textlink="">
      <xdr:nvSpPr>
        <xdr:cNvPr id="4" name="テキスト ボックス 3"/>
        <xdr:cNvSpPr txBox="1"/>
      </xdr:nvSpPr>
      <xdr:spPr>
        <a:xfrm>
          <a:off x="5925952" y="5541590"/>
          <a:ext cx="588469" cy="274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世帯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15</xdr:col>
      <xdr:colOff>480785</xdr:colOff>
      <xdr:row>30</xdr:row>
      <xdr:rowOff>58964</xdr:rowOff>
    </xdr:from>
    <xdr:to>
      <xdr:col>28</xdr:col>
      <xdr:colOff>233587</xdr:colOff>
      <xdr:row>63</xdr:row>
      <xdr:rowOff>132362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39221</xdr:colOff>
      <xdr:row>31</xdr:row>
      <xdr:rowOff>92848</xdr:rowOff>
    </xdr:from>
    <xdr:to>
      <xdr:col>16</xdr:col>
      <xdr:colOff>633133</xdr:colOff>
      <xdr:row>33</xdr:row>
      <xdr:rowOff>16809</xdr:rowOff>
    </xdr:to>
    <xdr:sp macro="" textlink="">
      <xdr:nvSpPr>
        <xdr:cNvPr id="2" name="テキスト ボックス 1"/>
        <xdr:cNvSpPr txBox="1"/>
      </xdr:nvSpPr>
      <xdr:spPr>
        <a:xfrm>
          <a:off x="14979864" y="5576527"/>
          <a:ext cx="593912" cy="277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世帯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0.12145</cdr:x>
      <cdr:y>0.94093</cdr:y>
    </cdr:from>
    <cdr:to>
      <cdr:x>0.18989</cdr:x>
      <cdr:y>0.98738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1044120" y="5561694"/>
          <a:ext cx="588469" cy="2745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1985</a:t>
          </a:r>
          <a:endParaRPr kumimoji="1" lang="ja-JP" altLang="en-US" sz="1100"/>
        </a:p>
      </cdr:txBody>
    </cdr:sp>
  </cdr:relSizeAnchor>
  <cdr:relSizeAnchor xmlns:cdr="http://schemas.openxmlformats.org/drawingml/2006/chartDrawing">
    <cdr:from>
      <cdr:x>0.69122</cdr:x>
      <cdr:y>0.94093</cdr:y>
    </cdr:from>
    <cdr:to>
      <cdr:x>0.75966</cdr:x>
      <cdr:y>0.98738</cdr:y>
    </cdr:to>
    <cdr:sp macro="" textlink="">
      <cdr:nvSpPr>
        <cdr:cNvPr id="3" name="テキスト ボックス 3"/>
        <cdr:cNvSpPr txBox="1"/>
      </cdr:nvSpPr>
      <cdr:spPr>
        <a:xfrm xmlns:a="http://schemas.openxmlformats.org/drawingml/2006/main">
          <a:off x="5942693" y="5561692"/>
          <a:ext cx="588469" cy="2745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2010</a:t>
          </a:r>
          <a:endParaRPr kumimoji="1" lang="ja-JP" altLang="en-US" sz="1100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0.12145</cdr:x>
      <cdr:y>0.94093</cdr:y>
    </cdr:from>
    <cdr:to>
      <cdr:x>0.18989</cdr:x>
      <cdr:y>0.98738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1044120" y="5561694"/>
          <a:ext cx="588469" cy="2745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1985</a:t>
          </a:r>
          <a:endParaRPr kumimoji="1" lang="ja-JP" altLang="en-US" sz="1100"/>
        </a:p>
      </cdr:txBody>
    </cdr:sp>
  </cdr:relSizeAnchor>
  <cdr:relSizeAnchor xmlns:cdr="http://schemas.openxmlformats.org/drawingml/2006/chartDrawing">
    <cdr:from>
      <cdr:x>0.69122</cdr:x>
      <cdr:y>0.94093</cdr:y>
    </cdr:from>
    <cdr:to>
      <cdr:x>0.75966</cdr:x>
      <cdr:y>0.98738</cdr:y>
    </cdr:to>
    <cdr:sp macro="" textlink="">
      <cdr:nvSpPr>
        <cdr:cNvPr id="3" name="テキスト ボックス 3"/>
        <cdr:cNvSpPr txBox="1"/>
      </cdr:nvSpPr>
      <cdr:spPr>
        <a:xfrm xmlns:a="http://schemas.openxmlformats.org/drawingml/2006/main">
          <a:off x="5942693" y="5561692"/>
          <a:ext cx="588469" cy="2745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2010</a:t>
          </a:r>
          <a:endParaRPr kumimoji="1" lang="ja-JP" alt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412885</xdr:colOff>
      <xdr:row>29</xdr:row>
      <xdr:rowOff>13606</xdr:rowOff>
    </xdr:from>
    <xdr:to>
      <xdr:col>21</xdr:col>
      <xdr:colOff>519473</xdr:colOff>
      <xdr:row>62</xdr:row>
      <xdr:rowOff>77479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20452</xdr:colOff>
      <xdr:row>30</xdr:row>
      <xdr:rowOff>112339</xdr:rowOff>
    </xdr:from>
    <xdr:to>
      <xdr:col>10</xdr:col>
      <xdr:colOff>608921</xdr:colOff>
      <xdr:row>32</xdr:row>
      <xdr:rowOff>33125</xdr:rowOff>
    </xdr:to>
    <xdr:sp macro="" textlink="">
      <xdr:nvSpPr>
        <xdr:cNvPr id="4" name="テキスト ボックス 3"/>
        <xdr:cNvSpPr txBox="1"/>
      </xdr:nvSpPr>
      <xdr:spPr>
        <a:xfrm>
          <a:off x="10579595" y="5419125"/>
          <a:ext cx="588469" cy="274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世帯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34</xdr:col>
      <xdr:colOff>433159</xdr:colOff>
      <xdr:row>62</xdr:row>
      <xdr:rowOff>63873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268103</xdr:colOff>
      <xdr:row>30</xdr:row>
      <xdr:rowOff>155881</xdr:rowOff>
    </xdr:from>
    <xdr:to>
      <xdr:col>23</xdr:col>
      <xdr:colOff>176215</xdr:colOff>
      <xdr:row>32</xdr:row>
      <xdr:rowOff>76667</xdr:rowOff>
    </xdr:to>
    <xdr:sp macro="" textlink="">
      <xdr:nvSpPr>
        <xdr:cNvPr id="6" name="テキスト ボックス 5"/>
        <xdr:cNvSpPr txBox="1"/>
      </xdr:nvSpPr>
      <xdr:spPr>
        <a:xfrm>
          <a:off x="19318103" y="5462667"/>
          <a:ext cx="588469" cy="274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世帯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0.12685</cdr:x>
      <cdr:y>0.94399</cdr:y>
    </cdr:from>
    <cdr:to>
      <cdr:x>0.19465</cdr:x>
      <cdr:y>0.99257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1107513" y="5455216"/>
          <a:ext cx="591992" cy="2807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1985</a:t>
          </a:r>
          <a:endParaRPr kumimoji="1" lang="ja-JP" altLang="en-US" sz="1100"/>
        </a:p>
      </cdr:txBody>
    </cdr:sp>
  </cdr:relSizeAnchor>
  <cdr:relSizeAnchor xmlns:cdr="http://schemas.openxmlformats.org/drawingml/2006/chartDrawing">
    <cdr:from>
      <cdr:x>0.70316</cdr:x>
      <cdr:y>0.941</cdr:y>
    </cdr:from>
    <cdr:to>
      <cdr:x>0.77096</cdr:x>
      <cdr:y>0.98958</cdr:y>
    </cdr:to>
    <cdr:sp macro="" textlink="">
      <cdr:nvSpPr>
        <cdr:cNvPr id="3" name="テキスト ボックス 3"/>
        <cdr:cNvSpPr txBox="1"/>
      </cdr:nvSpPr>
      <cdr:spPr>
        <a:xfrm xmlns:a="http://schemas.openxmlformats.org/drawingml/2006/main">
          <a:off x="6139319" y="5437896"/>
          <a:ext cx="591992" cy="280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2010</a:t>
          </a:r>
          <a:endParaRPr kumimoji="1" lang="ja-JP" altLang="en-US" sz="1100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0.12685</cdr:x>
      <cdr:y>0.94399</cdr:y>
    </cdr:from>
    <cdr:to>
      <cdr:x>0.19465</cdr:x>
      <cdr:y>0.99257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1107513" y="5455216"/>
          <a:ext cx="591992" cy="2807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1985</a:t>
          </a:r>
          <a:endParaRPr kumimoji="1" lang="ja-JP" altLang="en-US" sz="1100"/>
        </a:p>
      </cdr:txBody>
    </cdr:sp>
  </cdr:relSizeAnchor>
  <cdr:relSizeAnchor xmlns:cdr="http://schemas.openxmlformats.org/drawingml/2006/chartDrawing">
    <cdr:from>
      <cdr:x>0.70316</cdr:x>
      <cdr:y>0.941</cdr:y>
    </cdr:from>
    <cdr:to>
      <cdr:x>0.77096</cdr:x>
      <cdr:y>0.98958</cdr:y>
    </cdr:to>
    <cdr:sp macro="" textlink="">
      <cdr:nvSpPr>
        <cdr:cNvPr id="3" name="テキスト ボックス 3"/>
        <cdr:cNvSpPr txBox="1"/>
      </cdr:nvSpPr>
      <cdr:spPr>
        <a:xfrm xmlns:a="http://schemas.openxmlformats.org/drawingml/2006/main">
          <a:off x="6139319" y="5437896"/>
          <a:ext cx="591992" cy="280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2010</a:t>
          </a:r>
          <a:endParaRPr kumimoji="1" lang="ja-JP" altLang="en-U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724945</xdr:colOff>
      <xdr:row>13</xdr:row>
      <xdr:rowOff>141249</xdr:rowOff>
    </xdr:from>
    <xdr:to>
      <xdr:col>14</xdr:col>
      <xdr:colOff>399635</xdr:colOff>
      <xdr:row>32</xdr:row>
      <xdr:rowOff>145333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287337</xdr:colOff>
      <xdr:row>20</xdr:row>
      <xdr:rowOff>17462</xdr:rowOff>
    </xdr:from>
    <xdr:to>
      <xdr:col>4</xdr:col>
      <xdr:colOff>1052512</xdr:colOff>
      <xdr:row>35</xdr:row>
      <xdr:rowOff>122237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5</xdr:row>
      <xdr:rowOff>151840</xdr:rowOff>
    </xdr:from>
    <xdr:to>
      <xdr:col>10</xdr:col>
      <xdr:colOff>619125</xdr:colOff>
      <xdr:row>30</xdr:row>
      <xdr:rowOff>132790</xdr:rowOff>
    </xdr:to>
    <xdr:grpSp>
      <xdr:nvGrpSpPr>
        <xdr:cNvPr id="4" name="グループ化 3"/>
        <xdr:cNvGrpSpPr/>
      </xdr:nvGrpSpPr>
      <xdr:grpSpPr>
        <a:xfrm>
          <a:off x="687161" y="1036304"/>
          <a:ext cx="7048500" cy="4403272"/>
          <a:chOff x="2505075" y="1028700"/>
          <a:chExt cx="7096125" cy="4267200"/>
        </a:xfrm>
      </xdr:grpSpPr>
      <xdr:graphicFrame macro="">
        <xdr:nvGraphicFramePr>
          <xdr:cNvPr id="2" name="グラフ 1"/>
          <xdr:cNvGraphicFramePr>
            <a:graphicFrameLocks/>
          </xdr:cNvGraphicFramePr>
        </xdr:nvGraphicFramePr>
        <xdr:xfrm>
          <a:off x="2505075" y="1028700"/>
          <a:ext cx="7096125" cy="4267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テキスト ボックス 2"/>
          <xdr:cNvSpPr txBox="1"/>
        </xdr:nvSpPr>
        <xdr:spPr>
          <a:xfrm>
            <a:off x="9172575" y="1333501"/>
            <a:ext cx="409575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(</a:t>
            </a:r>
            <a:r>
              <a:rPr kumimoji="1" lang="ja-JP" altLang="en-US" sz="1100"/>
              <a:t>人</a:t>
            </a:r>
            <a:r>
              <a:rPr kumimoji="1" lang="en-US" altLang="ja-JP" sz="1100"/>
              <a:t>)</a:t>
            </a:r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112059</xdr:colOff>
      <xdr:row>5</xdr:row>
      <xdr:rowOff>156883</xdr:rowOff>
    </xdr:from>
    <xdr:to>
      <xdr:col>21</xdr:col>
      <xdr:colOff>302559</xdr:colOff>
      <xdr:row>30</xdr:row>
      <xdr:rowOff>126627</xdr:rowOff>
    </xdr:to>
    <xdr:grpSp>
      <xdr:nvGrpSpPr>
        <xdr:cNvPr id="5" name="グループ化 4"/>
        <xdr:cNvGrpSpPr/>
      </xdr:nvGrpSpPr>
      <xdr:grpSpPr>
        <a:xfrm>
          <a:off x="7908952" y="1041347"/>
          <a:ext cx="7701643" cy="4392066"/>
          <a:chOff x="1505779" y="239959"/>
          <a:chExt cx="8263842" cy="4267200"/>
        </a:xfrm>
      </xdr:grpSpPr>
      <xdr:graphicFrame macro="">
        <xdr:nvGraphicFramePr>
          <xdr:cNvPr id="6" name="グラフ 5"/>
          <xdr:cNvGraphicFramePr>
            <a:graphicFrameLocks/>
          </xdr:cNvGraphicFramePr>
        </xdr:nvGraphicFramePr>
        <xdr:xfrm>
          <a:off x="1505779" y="239959"/>
          <a:ext cx="8263842" cy="4267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7" name="テキスト ボックス 6"/>
          <xdr:cNvSpPr txBox="1"/>
        </xdr:nvSpPr>
        <xdr:spPr>
          <a:xfrm>
            <a:off x="9177675" y="510252"/>
            <a:ext cx="472006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(</a:t>
            </a:r>
            <a:r>
              <a:rPr kumimoji="1" lang="ja-JP" altLang="en-US" sz="1100"/>
              <a:t>人</a:t>
            </a:r>
            <a:r>
              <a:rPr kumimoji="1" lang="en-US" altLang="ja-JP" sz="1100"/>
              <a:t>)</a:t>
            </a:r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171450</xdr:colOff>
      <xdr:row>29</xdr:row>
      <xdr:rowOff>47625</xdr:rowOff>
    </xdr:from>
    <xdr:to>
      <xdr:col>3</xdr:col>
      <xdr:colOff>133350</xdr:colOff>
      <xdr:row>31</xdr:row>
      <xdr:rowOff>0</xdr:rowOff>
    </xdr:to>
    <xdr:sp macro="" textlink="">
      <xdr:nvSpPr>
        <xdr:cNvPr id="13" name="テキスト ボックス 12"/>
        <xdr:cNvSpPr txBox="1"/>
      </xdr:nvSpPr>
      <xdr:spPr>
        <a:xfrm>
          <a:off x="1590675" y="501967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1970</a:t>
          </a:r>
          <a:endParaRPr kumimoji="1" lang="ja-JP" altLang="en-US" sz="1100"/>
        </a:p>
      </xdr:txBody>
    </xdr:sp>
    <xdr:clientData/>
  </xdr:twoCellAnchor>
  <xdr:twoCellAnchor>
    <xdr:from>
      <xdr:col>9</xdr:col>
      <xdr:colOff>257175</xdr:colOff>
      <xdr:row>29</xdr:row>
      <xdr:rowOff>47625</xdr:rowOff>
    </xdr:from>
    <xdr:to>
      <xdr:col>10</xdr:col>
      <xdr:colOff>219075</xdr:colOff>
      <xdr:row>31</xdr:row>
      <xdr:rowOff>0</xdr:rowOff>
    </xdr:to>
    <xdr:sp macro="" textlink="">
      <xdr:nvSpPr>
        <xdr:cNvPr id="14" name="テキスト ボックス 13"/>
        <xdr:cNvSpPr txBox="1"/>
      </xdr:nvSpPr>
      <xdr:spPr>
        <a:xfrm>
          <a:off x="6477000" y="501967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2010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1123950</xdr:colOff>
      <xdr:row>29</xdr:row>
      <xdr:rowOff>57150</xdr:rowOff>
    </xdr:from>
    <xdr:to>
      <xdr:col>12</xdr:col>
      <xdr:colOff>390525</xdr:colOff>
      <xdr:row>31</xdr:row>
      <xdr:rowOff>9525</xdr:rowOff>
    </xdr:to>
    <xdr:sp macro="" textlink="">
      <xdr:nvSpPr>
        <xdr:cNvPr id="15" name="テキスト ボックス 14"/>
        <xdr:cNvSpPr txBox="1"/>
      </xdr:nvSpPr>
      <xdr:spPr>
        <a:xfrm>
          <a:off x="8715375" y="5029200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1970</a:t>
          </a:r>
          <a:endParaRPr kumimoji="1" lang="ja-JP" altLang="en-US" sz="1100"/>
        </a:p>
      </xdr:txBody>
    </xdr:sp>
    <xdr:clientData/>
  </xdr:twoCellAnchor>
  <xdr:twoCellAnchor>
    <xdr:from>
      <xdr:col>19</xdr:col>
      <xdr:colOff>552450</xdr:colOff>
      <xdr:row>29</xdr:row>
      <xdr:rowOff>38100</xdr:rowOff>
    </xdr:from>
    <xdr:to>
      <xdr:col>20</xdr:col>
      <xdr:colOff>514350</xdr:colOff>
      <xdr:row>30</xdr:row>
      <xdr:rowOff>161925</xdr:rowOff>
    </xdr:to>
    <xdr:sp macro="" textlink="">
      <xdr:nvSpPr>
        <xdr:cNvPr id="16" name="テキスト ボックス 15"/>
        <xdr:cNvSpPr txBox="1"/>
      </xdr:nvSpPr>
      <xdr:spPr>
        <a:xfrm>
          <a:off x="14325600" y="5010150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2010</a:t>
          </a:r>
          <a:endParaRPr kumimoji="1" lang="ja-JP" altLang="en-US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400050</xdr:colOff>
      <xdr:row>2</xdr:row>
      <xdr:rowOff>110361</xdr:rowOff>
    </xdr:from>
    <xdr:to>
      <xdr:col>36</xdr:col>
      <xdr:colOff>633412</xdr:colOff>
      <xdr:row>29</xdr:row>
      <xdr:rowOff>135855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419101</xdr:colOff>
      <xdr:row>32</xdr:row>
      <xdr:rowOff>116897</xdr:rowOff>
    </xdr:from>
    <xdr:to>
      <xdr:col>36</xdr:col>
      <xdr:colOff>678872</xdr:colOff>
      <xdr:row>63</xdr:row>
      <xdr:rowOff>140736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0.00594</cdr:x>
      <cdr:y>0.05418</cdr:y>
    </cdr:from>
    <cdr:to>
      <cdr:x>0.07259</cdr:x>
      <cdr:y>0.16273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4002" y="245763"/>
          <a:ext cx="830873" cy="4924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/>
            <a:t>（人）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0.02252</cdr:x>
      <cdr:y>0.06066</cdr:y>
    </cdr:from>
    <cdr:to>
      <cdr:x>0.07395</cdr:x>
      <cdr:y>0.12239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0223" y="327093"/>
          <a:ext cx="868492" cy="332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/>
            <a:t>（人）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642104</xdr:colOff>
      <xdr:row>8</xdr:row>
      <xdr:rowOff>34234</xdr:rowOff>
    </xdr:from>
    <xdr:to>
      <xdr:col>11</xdr:col>
      <xdr:colOff>661945</xdr:colOff>
      <xdr:row>31</xdr:row>
      <xdr:rowOff>133667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414618</xdr:colOff>
      <xdr:row>31</xdr:row>
      <xdr:rowOff>78441</xdr:rowOff>
    </xdr:from>
    <xdr:to>
      <xdr:col>1</xdr:col>
      <xdr:colOff>1042147</xdr:colOff>
      <xdr:row>33</xdr:row>
      <xdr:rowOff>22412</xdr:rowOff>
    </xdr:to>
    <xdr:sp macro="" textlink="">
      <xdr:nvSpPr>
        <xdr:cNvPr id="2" name="テキスト ボックス 1"/>
        <xdr:cNvSpPr txBox="1"/>
      </xdr:nvSpPr>
      <xdr:spPr>
        <a:xfrm>
          <a:off x="1098177" y="5289176"/>
          <a:ext cx="627529" cy="2801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(2006)</a:t>
          </a:r>
          <a:endParaRPr kumimoji="1" lang="ja-JP" altLang="en-US" sz="1100"/>
        </a:p>
      </xdr:txBody>
    </xdr:sp>
    <xdr:clientData/>
  </xdr:twoCellAnchor>
  <xdr:twoCellAnchor>
    <xdr:from>
      <xdr:col>8</xdr:col>
      <xdr:colOff>107577</xdr:colOff>
      <xdr:row>31</xdr:row>
      <xdr:rowOff>6723</xdr:rowOff>
    </xdr:from>
    <xdr:to>
      <xdr:col>9</xdr:col>
      <xdr:colOff>51547</xdr:colOff>
      <xdr:row>32</xdr:row>
      <xdr:rowOff>118782</xdr:rowOff>
    </xdr:to>
    <xdr:sp macro="" textlink="">
      <xdr:nvSpPr>
        <xdr:cNvPr id="5" name="テキスト ボックス 4"/>
        <xdr:cNvSpPr txBox="1"/>
      </xdr:nvSpPr>
      <xdr:spPr>
        <a:xfrm>
          <a:off x="6069106" y="5217458"/>
          <a:ext cx="627529" cy="2801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(2013)</a:t>
          </a:r>
          <a:endParaRPr kumimoji="1" lang="ja-JP" altLang="en-US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392902</xdr:colOff>
      <xdr:row>32</xdr:row>
      <xdr:rowOff>47450</xdr:rowOff>
    </xdr:from>
    <xdr:to>
      <xdr:col>17</xdr:col>
      <xdr:colOff>261933</xdr:colOff>
      <xdr:row>63</xdr:row>
      <xdr:rowOff>95239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525971</xdr:colOff>
      <xdr:row>55</xdr:row>
      <xdr:rowOff>33604</xdr:rowOff>
    </xdr:from>
    <xdr:to>
      <xdr:col>2</xdr:col>
      <xdr:colOff>149173</xdr:colOff>
      <xdr:row>60</xdr:row>
      <xdr:rowOff>33605</xdr:rowOff>
    </xdr:to>
    <xdr:sp macro="" textlink="">
      <xdr:nvSpPr>
        <xdr:cNvPr id="3" name="テキスト ボックス 2"/>
        <xdr:cNvSpPr txBox="1"/>
      </xdr:nvSpPr>
      <xdr:spPr>
        <a:xfrm rot="18888114">
          <a:off x="942690" y="9545297"/>
          <a:ext cx="840442" cy="306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(1984)</a:t>
          </a:r>
          <a:endParaRPr kumimoji="1" lang="ja-JP" altLang="en-US" sz="1100"/>
        </a:p>
      </xdr:txBody>
    </xdr:sp>
    <xdr:clientData/>
  </xdr:twoCellAnchor>
  <xdr:twoCellAnchor>
    <xdr:from>
      <xdr:col>16</xdr:col>
      <xdr:colOff>188113</xdr:colOff>
      <xdr:row>54</xdr:row>
      <xdr:rowOff>80258</xdr:rowOff>
    </xdr:from>
    <xdr:to>
      <xdr:col>16</xdr:col>
      <xdr:colOff>501877</xdr:colOff>
      <xdr:row>59</xdr:row>
      <xdr:rowOff>80258</xdr:rowOff>
    </xdr:to>
    <xdr:sp macro="" textlink="">
      <xdr:nvSpPr>
        <xdr:cNvPr id="4" name="テキスト ボックス 3"/>
        <xdr:cNvSpPr txBox="1"/>
      </xdr:nvSpPr>
      <xdr:spPr>
        <a:xfrm rot="18681761">
          <a:off x="10861715" y="9420362"/>
          <a:ext cx="840441" cy="313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(2012)</a:t>
          </a:r>
          <a:endParaRPr kumimoji="1" lang="ja-JP" altLang="en-US" sz="1100"/>
        </a:p>
      </xdr:txBody>
    </xdr:sp>
    <xdr:clientData/>
  </xdr:twoCellAnchor>
  <xdr:twoCellAnchor>
    <xdr:from>
      <xdr:col>16</xdr:col>
      <xdr:colOff>159120</xdr:colOff>
      <xdr:row>32</xdr:row>
      <xdr:rowOff>52935</xdr:rowOff>
    </xdr:from>
    <xdr:to>
      <xdr:col>17</xdr:col>
      <xdr:colOff>515471</xdr:colOff>
      <xdr:row>34</xdr:row>
      <xdr:rowOff>33324</xdr:rowOff>
    </xdr:to>
    <xdr:sp macro="" textlink="">
      <xdr:nvSpPr>
        <xdr:cNvPr id="7" name="テキスト ボックス 6"/>
        <xdr:cNvSpPr txBox="1"/>
      </xdr:nvSpPr>
      <xdr:spPr>
        <a:xfrm>
          <a:off x="11096061" y="5431759"/>
          <a:ext cx="1039910" cy="316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総出生数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0</xdr:col>
      <xdr:colOff>381000</xdr:colOff>
      <xdr:row>32</xdr:row>
      <xdr:rowOff>60078</xdr:rowOff>
    </xdr:from>
    <xdr:to>
      <xdr:col>2</xdr:col>
      <xdr:colOff>571500</xdr:colOff>
      <xdr:row>33</xdr:row>
      <xdr:rowOff>152399</xdr:rowOff>
    </xdr:to>
    <xdr:sp macro="" textlink="">
      <xdr:nvSpPr>
        <xdr:cNvPr id="6" name="テキスト ボックス 5"/>
        <xdr:cNvSpPr txBox="1"/>
      </xdr:nvSpPr>
      <xdr:spPr>
        <a:xfrm>
          <a:off x="381000" y="5546478"/>
          <a:ext cx="1562100" cy="2637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母の年齢別出生数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176894</xdr:colOff>
      <xdr:row>25</xdr:row>
      <xdr:rowOff>10606</xdr:rowOff>
    </xdr:from>
    <xdr:to>
      <xdr:col>64</xdr:col>
      <xdr:colOff>20413</xdr:colOff>
      <xdr:row>56</xdr:row>
      <xdr:rowOff>149830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129273</xdr:colOff>
      <xdr:row>52</xdr:row>
      <xdr:rowOff>108858</xdr:rowOff>
    </xdr:from>
    <xdr:to>
      <xdr:col>14</xdr:col>
      <xdr:colOff>537487</xdr:colOff>
      <xdr:row>56</xdr:row>
      <xdr:rowOff>142875</xdr:rowOff>
    </xdr:to>
    <xdr:sp macro="" textlink="">
      <xdr:nvSpPr>
        <xdr:cNvPr id="3" name="テキスト ボックス 2"/>
        <xdr:cNvSpPr txBox="1"/>
      </xdr:nvSpPr>
      <xdr:spPr>
        <a:xfrm rot="18849172">
          <a:off x="9574671" y="9180060"/>
          <a:ext cx="719817" cy="4082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(2015)</a:t>
          </a:r>
          <a:endParaRPr kumimoji="1" lang="ja-JP" altLang="en-US" sz="1400"/>
        </a:p>
      </xdr:txBody>
    </xdr:sp>
    <xdr:clientData/>
  </xdr:twoCellAnchor>
  <xdr:twoCellAnchor>
    <xdr:from>
      <xdr:col>0</xdr:col>
      <xdr:colOff>1070886</xdr:colOff>
      <xdr:row>52</xdr:row>
      <xdr:rowOff>57151</xdr:rowOff>
    </xdr:from>
    <xdr:to>
      <xdr:col>1</xdr:col>
      <xdr:colOff>227243</xdr:colOff>
      <xdr:row>56</xdr:row>
      <xdr:rowOff>91168</xdr:rowOff>
    </xdr:to>
    <xdr:sp macro="" textlink="">
      <xdr:nvSpPr>
        <xdr:cNvPr id="4" name="テキスト ボックス 3"/>
        <xdr:cNvSpPr txBox="1"/>
      </xdr:nvSpPr>
      <xdr:spPr>
        <a:xfrm rot="18849172">
          <a:off x="441556" y="9220881"/>
          <a:ext cx="719817" cy="223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(2011)</a:t>
          </a:r>
          <a:endParaRPr kumimoji="1" lang="ja-JP" altLang="en-US" sz="14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272911</xdr:colOff>
      <xdr:row>6</xdr:row>
      <xdr:rowOff>79928</xdr:rowOff>
    </xdr:from>
    <xdr:to>
      <xdr:col>17</xdr:col>
      <xdr:colOff>666750</xdr:colOff>
      <xdr:row>30</xdr:row>
      <xdr:rowOff>41827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562841</xdr:colOff>
      <xdr:row>8</xdr:row>
      <xdr:rowOff>34637</xdr:rowOff>
    </xdr:from>
    <xdr:to>
      <xdr:col>3</xdr:col>
      <xdr:colOff>346363</xdr:colOff>
      <xdr:row>9</xdr:row>
      <xdr:rowOff>86591</xdr:rowOff>
    </xdr:to>
    <xdr:sp macro="" textlink="">
      <xdr:nvSpPr>
        <xdr:cNvPr id="3" name="テキスト ボックス 2"/>
        <xdr:cNvSpPr txBox="1"/>
      </xdr:nvSpPr>
      <xdr:spPr>
        <a:xfrm>
          <a:off x="3365912" y="1449780"/>
          <a:ext cx="477487" cy="2288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（人）</a:t>
          </a:r>
        </a:p>
      </xdr:txBody>
    </xdr:sp>
    <xdr:clientData/>
  </xdr:twoCellAnchor>
  <xdr:twoCellAnchor>
    <xdr:from>
      <xdr:col>3</xdr:col>
      <xdr:colOff>348960</xdr:colOff>
      <xdr:row>18</xdr:row>
      <xdr:rowOff>163657</xdr:rowOff>
    </xdr:from>
    <xdr:to>
      <xdr:col>3</xdr:col>
      <xdr:colOff>582755</xdr:colOff>
      <xdr:row>22</xdr:row>
      <xdr:rowOff>115166</xdr:rowOff>
    </xdr:to>
    <xdr:sp macro="" textlink="">
      <xdr:nvSpPr>
        <xdr:cNvPr id="4" name="テキスト ボックス 3"/>
        <xdr:cNvSpPr txBox="1"/>
      </xdr:nvSpPr>
      <xdr:spPr>
        <a:xfrm rot="16200000">
          <a:off x="3633353" y="3560371"/>
          <a:ext cx="659081" cy="233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</a:t>
          </a:r>
          <a:r>
            <a:rPr kumimoji="1" lang="en-US" altLang="ja-JP" sz="1100"/>
            <a:t>1959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17</xdr:col>
      <xdr:colOff>293542</xdr:colOff>
      <xdr:row>23</xdr:row>
      <xdr:rowOff>16452</xdr:rowOff>
    </xdr:from>
    <xdr:to>
      <xdr:col>17</xdr:col>
      <xdr:colOff>523873</xdr:colOff>
      <xdr:row>26</xdr:row>
      <xdr:rowOff>148936</xdr:rowOff>
    </xdr:to>
    <xdr:sp macro="" textlink="">
      <xdr:nvSpPr>
        <xdr:cNvPr id="5" name="テキスト ボックス 4"/>
        <xdr:cNvSpPr txBox="1"/>
      </xdr:nvSpPr>
      <xdr:spPr>
        <a:xfrm rot="16200000">
          <a:off x="13452948" y="4301403"/>
          <a:ext cx="663162" cy="2303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</a:t>
          </a:r>
          <a:r>
            <a:rPr kumimoji="1" lang="en-US" altLang="ja-JP" sz="1100"/>
            <a:t>2014</a:t>
          </a:r>
          <a:r>
            <a:rPr kumimoji="1" lang="ja-JP" altLang="en-US" sz="1100"/>
            <a:t>）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815835</xdr:colOff>
      <xdr:row>19</xdr:row>
      <xdr:rowOff>131486</xdr:rowOff>
    </xdr:from>
    <xdr:to>
      <xdr:col>16</xdr:col>
      <xdr:colOff>428625</xdr:colOff>
      <xdr:row>52</xdr:row>
      <xdr:rowOff>133069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709471</xdr:colOff>
      <xdr:row>38</xdr:row>
      <xdr:rowOff>64708</xdr:rowOff>
    </xdr:from>
    <xdr:to>
      <xdr:col>2</xdr:col>
      <xdr:colOff>147776</xdr:colOff>
      <xdr:row>40</xdr:row>
      <xdr:rowOff>112333</xdr:rowOff>
    </xdr:to>
    <xdr:sp macro="" textlink="">
      <xdr:nvSpPr>
        <xdr:cNvPr id="3" name="テキスト ボックス 2"/>
        <xdr:cNvSpPr txBox="1"/>
      </xdr:nvSpPr>
      <xdr:spPr>
        <a:xfrm rot="3148177">
          <a:off x="1666874" y="5953399"/>
          <a:ext cx="381000" cy="605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kumimoji="1" lang="en-US" altLang="ja-JP" sz="1100"/>
            <a:t>(1985)</a:t>
          </a:r>
          <a:endParaRPr kumimoji="1" lang="ja-JP" altLang="en-US" sz="1100"/>
        </a:p>
      </xdr:txBody>
    </xdr:sp>
    <xdr:clientData/>
  </xdr:twoCellAnchor>
  <xdr:twoCellAnchor>
    <xdr:from>
      <xdr:col>15</xdr:col>
      <xdr:colOff>595035</xdr:colOff>
      <xdr:row>36</xdr:row>
      <xdr:rowOff>142885</xdr:rowOff>
    </xdr:from>
    <xdr:to>
      <xdr:col>16</xdr:col>
      <xdr:colOff>285473</xdr:colOff>
      <xdr:row>40</xdr:row>
      <xdr:rowOff>81252</xdr:rowOff>
    </xdr:to>
    <xdr:sp macro="" textlink="">
      <xdr:nvSpPr>
        <xdr:cNvPr id="4" name="テキスト ボックス 3"/>
        <xdr:cNvSpPr txBox="1"/>
      </xdr:nvSpPr>
      <xdr:spPr>
        <a:xfrm rot="2488815">
          <a:off x="11584504" y="5810260"/>
          <a:ext cx="381000" cy="605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kumimoji="1" lang="en-US" altLang="ja-JP" sz="1100"/>
            <a:t>(2014)</a:t>
          </a:r>
          <a:endParaRPr kumimoji="1" lang="ja-JP" altLang="en-US" sz="1100"/>
        </a:p>
      </xdr:txBody>
    </xdr:sp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0.02798</cdr:x>
      <cdr:y>0.04475</cdr:y>
    </cdr:from>
    <cdr:to>
      <cdr:x>0.07693</cdr:x>
      <cdr:y>0.11404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13391" y="248318"/>
          <a:ext cx="548224" cy="3844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人</a:t>
          </a:r>
          <a:r>
            <a:rPr lang="en-US" altLang="ja-JP" sz="1100"/>
            <a:t>)</a:t>
          </a:r>
          <a:endParaRPr lang="ja-JP" altLang="en-US" sz="1100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255652</xdr:colOff>
      <xdr:row>18</xdr:row>
      <xdr:rowOff>131415</xdr:rowOff>
    </xdr:from>
    <xdr:to>
      <xdr:col>17</xdr:col>
      <xdr:colOff>139564</xdr:colOff>
      <xdr:row>49</xdr:row>
      <xdr:rowOff>22412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611942</xdr:colOff>
      <xdr:row>20</xdr:row>
      <xdr:rowOff>82340</xdr:rowOff>
    </xdr:from>
    <xdr:to>
      <xdr:col>1</xdr:col>
      <xdr:colOff>1079376</xdr:colOff>
      <xdr:row>22</xdr:row>
      <xdr:rowOff>24353</xdr:rowOff>
    </xdr:to>
    <xdr:sp macro="" textlink="">
      <xdr:nvSpPr>
        <xdr:cNvPr id="3" name="テキスト ボックス 1"/>
        <xdr:cNvSpPr txBox="1"/>
      </xdr:nvSpPr>
      <xdr:spPr>
        <a:xfrm>
          <a:off x="1295501" y="3421693"/>
          <a:ext cx="467434" cy="27818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/>
            <a:t>(</a:t>
          </a:r>
          <a:r>
            <a:rPr lang="ja-JP" altLang="en-US" sz="1100"/>
            <a:t>人</a:t>
          </a:r>
          <a:r>
            <a:rPr lang="en-US" altLang="ja-JP" sz="1100"/>
            <a:t>)</a:t>
          </a:r>
          <a:endParaRPr lang="ja-JP" altLang="en-US" sz="1100"/>
        </a:p>
      </xdr:txBody>
    </xdr:sp>
    <xdr:clientData/>
  </xdr:twoCellAnchor>
  <xdr:twoCellAnchor>
    <xdr:from>
      <xdr:col>1</xdr:col>
      <xdr:colOff>1042148</xdr:colOff>
      <xdr:row>36</xdr:row>
      <xdr:rowOff>44812</xdr:rowOff>
    </xdr:from>
    <xdr:to>
      <xdr:col>2</xdr:col>
      <xdr:colOff>212912</xdr:colOff>
      <xdr:row>38</xdr:row>
      <xdr:rowOff>89636</xdr:rowOff>
    </xdr:to>
    <xdr:sp macro="" textlink="">
      <xdr:nvSpPr>
        <xdr:cNvPr id="4" name="テキスト ボックス 3"/>
        <xdr:cNvSpPr txBox="1"/>
      </xdr:nvSpPr>
      <xdr:spPr>
        <a:xfrm rot="3118029">
          <a:off x="1837766" y="5961518"/>
          <a:ext cx="381000" cy="605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kumimoji="1" lang="en-US" altLang="ja-JP" sz="1100"/>
            <a:t>(1985)</a:t>
          </a:r>
          <a:endParaRPr kumimoji="1" lang="ja-JP" altLang="en-US" sz="1100"/>
        </a:p>
      </xdr:txBody>
    </xdr:sp>
    <xdr:clientData/>
  </xdr:twoCellAnchor>
  <xdr:twoCellAnchor>
    <xdr:from>
      <xdr:col>16</xdr:col>
      <xdr:colOff>410156</xdr:colOff>
      <xdr:row>34</xdr:row>
      <xdr:rowOff>163598</xdr:rowOff>
    </xdr:from>
    <xdr:to>
      <xdr:col>17</xdr:col>
      <xdr:colOff>107597</xdr:colOff>
      <xdr:row>38</xdr:row>
      <xdr:rowOff>96362</xdr:rowOff>
    </xdr:to>
    <xdr:sp macro="" textlink="">
      <xdr:nvSpPr>
        <xdr:cNvPr id="5" name="テキスト ボックス 4"/>
        <xdr:cNvSpPr txBox="1"/>
      </xdr:nvSpPr>
      <xdr:spPr>
        <a:xfrm rot="2348819">
          <a:off x="12097891" y="5856186"/>
          <a:ext cx="381000" cy="605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kumimoji="1" lang="en-US" altLang="ja-JP" sz="1100"/>
            <a:t>(2014)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12</xdr:row>
      <xdr:rowOff>28575</xdr:rowOff>
    </xdr:from>
    <xdr:to>
      <xdr:col>14</xdr:col>
      <xdr:colOff>561975</xdr:colOff>
      <xdr:row>31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542925</xdr:colOff>
      <xdr:row>12</xdr:row>
      <xdr:rowOff>0</xdr:rowOff>
    </xdr:from>
    <xdr:to>
      <xdr:col>21</xdr:col>
      <xdr:colOff>171450</xdr:colOff>
      <xdr:row>31</xdr:row>
      <xdr:rowOff>66675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647139</xdr:colOff>
      <xdr:row>48</xdr:row>
      <xdr:rowOff>134471</xdr:rowOff>
    </xdr:from>
    <xdr:to>
      <xdr:col>11</xdr:col>
      <xdr:colOff>728382</xdr:colOff>
      <xdr:row>72</xdr:row>
      <xdr:rowOff>138394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364682</xdr:colOff>
      <xdr:row>68</xdr:row>
      <xdr:rowOff>145418</xdr:rowOff>
    </xdr:from>
    <xdr:to>
      <xdr:col>3</xdr:col>
      <xdr:colOff>286241</xdr:colOff>
      <xdr:row>71</xdr:row>
      <xdr:rowOff>17059</xdr:rowOff>
    </xdr:to>
    <xdr:sp macro="" textlink="">
      <xdr:nvSpPr>
        <xdr:cNvPr id="3" name="テキスト ボックス 2"/>
        <xdr:cNvSpPr txBox="1"/>
      </xdr:nvSpPr>
      <xdr:spPr>
        <a:xfrm rot="2792347">
          <a:off x="1846966" y="15065184"/>
          <a:ext cx="385991" cy="6073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kumimoji="1" lang="en-US" altLang="ja-JP" sz="1100"/>
            <a:t>(1970)</a:t>
          </a:r>
          <a:endParaRPr kumimoji="1" lang="ja-JP" altLang="en-US" sz="1100"/>
        </a:p>
      </xdr:txBody>
    </xdr:sp>
    <xdr:clientData/>
  </xdr:twoCellAnchor>
  <xdr:twoCellAnchor>
    <xdr:from>
      <xdr:col>11</xdr:col>
      <xdr:colOff>396894</xdr:colOff>
      <xdr:row>67</xdr:row>
      <xdr:rowOff>80530</xdr:rowOff>
    </xdr:from>
    <xdr:to>
      <xdr:col>11</xdr:col>
      <xdr:colOff>777894</xdr:colOff>
      <xdr:row>71</xdr:row>
      <xdr:rowOff>9932</xdr:rowOff>
    </xdr:to>
    <xdr:sp macro="" textlink="">
      <xdr:nvSpPr>
        <xdr:cNvPr id="4" name="テキスト ボックス 3"/>
        <xdr:cNvSpPr txBox="1"/>
      </xdr:nvSpPr>
      <xdr:spPr>
        <a:xfrm rot="2348819">
          <a:off x="9102744" y="14939530"/>
          <a:ext cx="381000" cy="615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kumimoji="1" lang="en-US" altLang="ja-JP" sz="1100"/>
            <a:t>(2014)</a:t>
          </a:r>
          <a:endParaRPr kumimoji="1" lang="ja-JP" altLang="en-US" sz="1100"/>
        </a:p>
      </xdr:txBody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0.0192</cdr:x>
      <cdr:y>0.03315</cdr:y>
    </cdr:from>
    <cdr:to>
      <cdr:x>0.0769</cdr:x>
      <cdr:y>0.10069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5575" y="136525"/>
          <a:ext cx="467434" cy="278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人</a:t>
          </a:r>
          <a:r>
            <a:rPr lang="en-US" altLang="ja-JP" sz="1100"/>
            <a:t>)</a:t>
          </a:r>
          <a:endParaRPr lang="ja-JP" altLang="en-US" sz="1100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501349</xdr:colOff>
      <xdr:row>0</xdr:row>
      <xdr:rowOff>150848</xdr:rowOff>
    </xdr:from>
    <xdr:to>
      <xdr:col>9</xdr:col>
      <xdr:colOff>638304</xdr:colOff>
      <xdr:row>21</xdr:row>
      <xdr:rowOff>139643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100014</xdr:rowOff>
    </xdr:from>
    <xdr:to>
      <xdr:col>1</xdr:col>
      <xdr:colOff>0</xdr:colOff>
      <xdr:row>27</xdr:row>
      <xdr:rowOff>19235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976</xdr:colOff>
      <xdr:row>11</xdr:row>
      <xdr:rowOff>117076</xdr:rowOff>
    </xdr:from>
    <xdr:to>
      <xdr:col>9</xdr:col>
      <xdr:colOff>314741</xdr:colOff>
      <xdr:row>27</xdr:row>
      <xdr:rowOff>170864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188913</xdr:colOff>
      <xdr:row>11</xdr:row>
      <xdr:rowOff>107156</xdr:rowOff>
    </xdr:from>
    <xdr:to>
      <xdr:col>13</xdr:col>
      <xdr:colOff>547687</xdr:colOff>
      <xdr:row>34</xdr:row>
      <xdr:rowOff>72760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208329</xdr:colOff>
      <xdr:row>3</xdr:row>
      <xdr:rowOff>8304</xdr:rowOff>
    </xdr:from>
    <xdr:to>
      <xdr:col>14</xdr:col>
      <xdr:colOff>81085</xdr:colOff>
      <xdr:row>19</xdr:row>
      <xdr:rowOff>8305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2</xdr:row>
      <xdr:rowOff>19050</xdr:rowOff>
    </xdr:from>
    <xdr:to>
      <xdr:col>17</xdr:col>
      <xdr:colOff>300404</xdr:colOff>
      <xdr:row>22</xdr:row>
      <xdr:rowOff>9525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215386</xdr:colOff>
      <xdr:row>2</xdr:row>
      <xdr:rowOff>145173</xdr:rowOff>
    </xdr:from>
    <xdr:to>
      <xdr:col>17</xdr:col>
      <xdr:colOff>370010</xdr:colOff>
      <xdr:row>23</xdr:row>
      <xdr:rowOff>167052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99734</xdr:colOff>
      <xdr:row>3</xdr:row>
      <xdr:rowOff>85725</xdr:rowOff>
    </xdr:from>
    <xdr:to>
      <xdr:col>14</xdr:col>
      <xdr:colOff>197827</xdr:colOff>
      <xdr:row>23</xdr:row>
      <xdr:rowOff>142874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384781</xdr:colOff>
      <xdr:row>4</xdr:row>
      <xdr:rowOff>102612</xdr:rowOff>
    </xdr:from>
    <xdr:to>
      <xdr:col>25</xdr:col>
      <xdr:colOff>556606</xdr:colOff>
      <xdr:row>34</xdr:row>
      <xdr:rowOff>25249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644222</xdr:colOff>
      <xdr:row>12</xdr:row>
      <xdr:rowOff>68036</xdr:rowOff>
    </xdr:from>
    <xdr:to>
      <xdr:col>6</xdr:col>
      <xdr:colOff>163285</xdr:colOff>
      <xdr:row>29</xdr:row>
      <xdr:rowOff>93702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438951</xdr:colOff>
      <xdr:row>26</xdr:row>
      <xdr:rowOff>249780</xdr:rowOff>
    </xdr:from>
    <xdr:to>
      <xdr:col>1</xdr:col>
      <xdr:colOff>1086651</xdr:colOff>
      <xdr:row>27</xdr:row>
      <xdr:rowOff>129418</xdr:rowOff>
    </xdr:to>
    <xdr:sp macro="" textlink="">
      <xdr:nvSpPr>
        <xdr:cNvPr id="4" name="テキスト ボックス 3"/>
        <xdr:cNvSpPr txBox="1"/>
      </xdr:nvSpPr>
      <xdr:spPr>
        <a:xfrm>
          <a:off x="1131678" y="4752507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1970</a:t>
          </a:r>
          <a:endParaRPr kumimoji="1" lang="ja-JP" altLang="en-US" sz="1100"/>
        </a:p>
      </xdr:txBody>
    </xdr:sp>
    <xdr:clientData/>
  </xdr:twoCellAnchor>
  <xdr:twoCellAnchor>
    <xdr:from>
      <xdr:col>5</xdr:col>
      <xdr:colOff>402914</xdr:colOff>
      <xdr:row>26</xdr:row>
      <xdr:rowOff>205153</xdr:rowOff>
    </xdr:from>
    <xdr:to>
      <xdr:col>6</xdr:col>
      <xdr:colOff>120095</xdr:colOff>
      <xdr:row>27</xdr:row>
      <xdr:rowOff>84791</xdr:rowOff>
    </xdr:to>
    <xdr:sp macro="" textlink="">
      <xdr:nvSpPr>
        <xdr:cNvPr id="5" name="テキスト ボックス 4"/>
        <xdr:cNvSpPr txBox="1"/>
      </xdr:nvSpPr>
      <xdr:spPr>
        <a:xfrm>
          <a:off x="5771550" y="4707880"/>
          <a:ext cx="652363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2010</a:t>
          </a:r>
          <a:endParaRPr kumimoji="1" lang="ja-JP" altLang="en-US" sz="1100"/>
        </a:p>
      </xdr:txBody>
    </xdr:sp>
    <xdr:clientData/>
  </xdr:twoCellAnchor>
  <xdr:twoCellAnchor>
    <xdr:from>
      <xdr:col>1</xdr:col>
      <xdr:colOff>69273</xdr:colOff>
      <xdr:row>43</xdr:row>
      <xdr:rowOff>17318</xdr:rowOff>
    </xdr:from>
    <xdr:to>
      <xdr:col>6</xdr:col>
      <xdr:colOff>281063</xdr:colOff>
      <xdr:row>61</xdr:row>
      <xdr:rowOff>112257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468923</xdr:colOff>
      <xdr:row>58</xdr:row>
      <xdr:rowOff>56616</xdr:rowOff>
    </xdr:from>
    <xdr:to>
      <xdr:col>1</xdr:col>
      <xdr:colOff>1194954</xdr:colOff>
      <xdr:row>61</xdr:row>
      <xdr:rowOff>0</xdr:rowOff>
    </xdr:to>
    <xdr:sp macro="" textlink="">
      <xdr:nvSpPr>
        <xdr:cNvPr id="10" name="テキスト ボックス 9"/>
        <xdr:cNvSpPr txBox="1"/>
      </xdr:nvSpPr>
      <xdr:spPr>
        <a:xfrm>
          <a:off x="1161650" y="10343616"/>
          <a:ext cx="726031" cy="462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1970</a:t>
          </a:r>
          <a:endParaRPr kumimoji="1" lang="ja-JP" altLang="en-US" sz="1100"/>
        </a:p>
      </xdr:txBody>
    </xdr:sp>
    <xdr:clientData/>
  </xdr:twoCellAnchor>
  <xdr:twoCellAnchor>
    <xdr:from>
      <xdr:col>5</xdr:col>
      <xdr:colOff>438216</xdr:colOff>
      <xdr:row>57</xdr:row>
      <xdr:rowOff>173181</xdr:rowOff>
    </xdr:from>
    <xdr:to>
      <xdr:col>6</xdr:col>
      <xdr:colOff>277091</xdr:colOff>
      <xdr:row>60</xdr:row>
      <xdr:rowOff>69272</xdr:rowOff>
    </xdr:to>
    <xdr:sp macro="" textlink="">
      <xdr:nvSpPr>
        <xdr:cNvPr id="11" name="テキスト ボックス 10"/>
        <xdr:cNvSpPr txBox="1"/>
      </xdr:nvSpPr>
      <xdr:spPr>
        <a:xfrm>
          <a:off x="5806852" y="10286999"/>
          <a:ext cx="774057" cy="415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2010</a:t>
          </a:r>
          <a:endParaRPr kumimoji="1" lang="ja-JP" altLang="en-US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9</xdr:row>
      <xdr:rowOff>9525</xdr:rowOff>
    </xdr:from>
    <xdr:to>
      <xdr:col>5</xdr:col>
      <xdr:colOff>1033096</xdr:colOff>
      <xdr:row>28</xdr:row>
      <xdr:rowOff>69478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23376</xdr:colOff>
      <xdr:row>0</xdr:row>
      <xdr:rowOff>163911</xdr:rowOff>
    </xdr:from>
    <xdr:to>
      <xdr:col>23</xdr:col>
      <xdr:colOff>326571</xdr:colOff>
      <xdr:row>16</xdr:row>
      <xdr:rowOff>102330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89648</xdr:colOff>
      <xdr:row>17</xdr:row>
      <xdr:rowOff>44875</xdr:rowOff>
    </xdr:from>
    <xdr:to>
      <xdr:col>23</xdr:col>
      <xdr:colOff>291353</xdr:colOff>
      <xdr:row>31</xdr:row>
      <xdr:rowOff>10137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240054</xdr:colOff>
      <xdr:row>0</xdr:row>
      <xdr:rowOff>126566</xdr:rowOff>
    </xdr:from>
    <xdr:to>
      <xdr:col>10</xdr:col>
      <xdr:colOff>523473</xdr:colOff>
      <xdr:row>16</xdr:row>
      <xdr:rowOff>98857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9227</xdr:colOff>
      <xdr:row>3</xdr:row>
      <xdr:rowOff>95250</xdr:rowOff>
    </xdr:from>
    <xdr:to>
      <xdr:col>35</xdr:col>
      <xdr:colOff>209550</xdr:colOff>
      <xdr:row>27</xdr:row>
      <xdr:rowOff>121229</xdr:rowOff>
    </xdr:to>
    <xdr:grpSp>
      <xdr:nvGrpSpPr>
        <xdr:cNvPr id="2" name="グループ化 1"/>
        <xdr:cNvGrpSpPr/>
      </xdr:nvGrpSpPr>
      <xdr:grpSpPr>
        <a:xfrm>
          <a:off x="10105727" y="781050"/>
          <a:ext cx="18716923" cy="7798379"/>
          <a:chOff x="7509463" y="149877"/>
          <a:chExt cx="11973568" cy="3242606"/>
        </a:xfrm>
      </xdr:grpSpPr>
      <xdr:graphicFrame macro="">
        <xdr:nvGraphicFramePr>
          <xdr:cNvPr id="3" name="グラフ 2"/>
          <xdr:cNvGraphicFramePr/>
        </xdr:nvGraphicFramePr>
        <xdr:xfrm>
          <a:off x="7509463" y="149877"/>
          <a:ext cx="11651796" cy="31350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3"/>
          <xdr:cNvSpPr txBox="1"/>
        </xdr:nvSpPr>
        <xdr:spPr>
          <a:xfrm>
            <a:off x="18570553" y="3103533"/>
            <a:ext cx="912478" cy="288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/>
              <a:t>（年齢）</a:t>
            </a:r>
          </a:p>
        </xdr:txBody>
      </xdr:sp>
    </xdr:grpSp>
    <xdr:clientData/>
  </xdr:twoCellAnchor>
  <xdr:twoCellAnchor>
    <xdr:from>
      <xdr:col>8</xdr:col>
      <xdr:colOff>7443</xdr:colOff>
      <xdr:row>28</xdr:row>
      <xdr:rowOff>116369</xdr:rowOff>
    </xdr:from>
    <xdr:to>
      <xdr:col>34</xdr:col>
      <xdr:colOff>603147</xdr:colOff>
      <xdr:row>50</xdr:row>
      <xdr:rowOff>0</xdr:rowOff>
    </xdr:to>
    <xdr:grpSp>
      <xdr:nvGrpSpPr>
        <xdr:cNvPr id="5" name="グループ化 4"/>
        <xdr:cNvGrpSpPr/>
      </xdr:nvGrpSpPr>
      <xdr:grpSpPr>
        <a:xfrm>
          <a:off x="10103943" y="8955569"/>
          <a:ext cx="18426504" cy="7427431"/>
          <a:chOff x="7511143" y="3501456"/>
          <a:chExt cx="11638908" cy="2892879"/>
        </a:xfrm>
      </xdr:grpSpPr>
      <xdr:graphicFrame macro="">
        <xdr:nvGraphicFramePr>
          <xdr:cNvPr id="6" name="グラフ 5"/>
          <xdr:cNvGraphicFramePr/>
        </xdr:nvGraphicFramePr>
        <xdr:xfrm>
          <a:off x="7511143" y="3501456"/>
          <a:ext cx="11638908" cy="289287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7" name="テキスト ボックス 6"/>
          <xdr:cNvSpPr txBox="1"/>
        </xdr:nvSpPr>
        <xdr:spPr>
          <a:xfrm>
            <a:off x="18296116" y="5787704"/>
            <a:ext cx="812473" cy="4230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2400"/>
              <a:t>（年齢）</a:t>
            </a:r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609600</xdr:colOff>
      <xdr:row>27</xdr:row>
      <xdr:rowOff>133350</xdr:rowOff>
    </xdr:from>
    <xdr:to>
      <xdr:col>23</xdr:col>
      <xdr:colOff>285750</xdr:colOff>
      <xdr:row>51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303067</xdr:colOff>
      <xdr:row>28</xdr:row>
      <xdr:rowOff>57150</xdr:rowOff>
    </xdr:from>
    <xdr:to>
      <xdr:col>7</xdr:col>
      <xdr:colOff>1454726</xdr:colOff>
      <xdr:row>51</xdr:row>
      <xdr:rowOff>112568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55682</xdr:colOff>
      <xdr:row>3</xdr:row>
      <xdr:rowOff>95250</xdr:rowOff>
    </xdr:from>
    <xdr:ext cx="4124325" cy="2819400"/>
    <xdr:pic>
      <xdr:nvPicPr>
        <xdr:cNvPr id="2" name="図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413" y="600808"/>
          <a:ext cx="4124325" cy="2819400"/>
        </a:xfrm>
        <a:prstGeom prst="rect">
          <a:avLst/>
        </a:prstGeom>
        <a:ln>
          <a:noFill/>
          <a:prstDash val="sysDash"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161925</xdr:rowOff>
    </xdr:from>
    <xdr:to>
      <xdr:col>16</xdr:col>
      <xdr:colOff>209550</xdr:colOff>
      <xdr:row>20</xdr:row>
      <xdr:rowOff>152400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190500</xdr:colOff>
      <xdr:row>18</xdr:row>
      <xdr:rowOff>104775</xdr:rowOff>
    </xdr:from>
    <xdr:to>
      <xdr:col>9</xdr:col>
      <xdr:colOff>85725</xdr:colOff>
      <xdr:row>20</xdr:row>
      <xdr:rowOff>95250</xdr:rowOff>
    </xdr:to>
    <xdr:sp macro="" textlink="">
      <xdr:nvSpPr>
        <xdr:cNvPr id="3" name="テキスト ボックス 2"/>
        <xdr:cNvSpPr txBox="1"/>
      </xdr:nvSpPr>
      <xdr:spPr>
        <a:xfrm>
          <a:off x="5676900" y="3190875"/>
          <a:ext cx="5810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2009</a:t>
          </a:r>
          <a:endParaRPr kumimoji="1" lang="ja-JP" altLang="en-US" sz="1100"/>
        </a:p>
      </xdr:txBody>
    </xdr:sp>
    <xdr:clientData/>
  </xdr:twoCellAnchor>
  <xdr:twoCellAnchor>
    <xdr:from>
      <xdr:col>15</xdr:col>
      <xdr:colOff>171450</xdr:colOff>
      <xdr:row>18</xdr:row>
      <xdr:rowOff>95250</xdr:rowOff>
    </xdr:from>
    <xdr:to>
      <xdr:col>16</xdr:col>
      <xdr:colOff>66675</xdr:colOff>
      <xdr:row>20</xdr:row>
      <xdr:rowOff>85725</xdr:rowOff>
    </xdr:to>
    <xdr:sp macro="" textlink="">
      <xdr:nvSpPr>
        <xdr:cNvPr id="4" name="テキスト ボックス 3"/>
        <xdr:cNvSpPr txBox="1"/>
      </xdr:nvSpPr>
      <xdr:spPr>
        <a:xfrm>
          <a:off x="10458450" y="3181350"/>
          <a:ext cx="5810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2016</a:t>
          </a:r>
          <a:endParaRPr kumimoji="1" lang="ja-JP" altLang="en-US" sz="1100"/>
        </a:p>
      </xdr:txBody>
    </xdr:sp>
    <xdr:clientData/>
  </xdr:twoCellAnchor>
  <xdr:twoCellAnchor>
    <xdr:from>
      <xdr:col>7</xdr:col>
      <xdr:colOff>133350</xdr:colOff>
      <xdr:row>21</xdr:row>
      <xdr:rowOff>47625</xdr:rowOff>
    </xdr:from>
    <xdr:to>
      <xdr:col>16</xdr:col>
      <xdr:colOff>247650</xdr:colOff>
      <xdr:row>41</xdr:row>
      <xdr:rowOff>0</xdr:rowOff>
    </xdr:to>
    <xdr:graphicFrame macro="">
      <xdr:nvGraphicFramePr>
        <xdr:cNvPr id="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0.11576</cdr:x>
      <cdr:y>0.87875</cdr:y>
    </cdr:from>
    <cdr:to>
      <cdr:x>0.20826</cdr:x>
      <cdr:y>0.97722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727075" y="2974975"/>
          <a:ext cx="581025" cy="3333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2009</a:t>
          </a:r>
          <a:endParaRPr kumimoji="1" lang="ja-JP" altLang="en-US" sz="1100"/>
        </a:p>
      </cdr:txBody>
    </cdr:sp>
  </cdr:relSizeAnchor>
  <cdr:relSizeAnchor xmlns:cdr="http://schemas.openxmlformats.org/drawingml/2006/chartDrawing">
    <cdr:from>
      <cdr:x>0.87702</cdr:x>
      <cdr:y>0.87594</cdr:y>
    </cdr:from>
    <cdr:to>
      <cdr:x>0.96953</cdr:x>
      <cdr:y>0.97441</cdr:y>
    </cdr:to>
    <cdr:sp macro="" textlink="">
      <cdr:nvSpPr>
        <cdr:cNvPr id="5" name="テキスト ボックス 3"/>
        <cdr:cNvSpPr txBox="1"/>
      </cdr:nvSpPr>
      <cdr:spPr>
        <a:xfrm xmlns:a="http://schemas.openxmlformats.org/drawingml/2006/main">
          <a:off x="5508625" y="2965450"/>
          <a:ext cx="581025" cy="3333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2016</a:t>
          </a:r>
          <a:endParaRPr kumimoji="1" lang="ja-JP" altLang="en-US" sz="1100"/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247650</xdr:colOff>
      <xdr:row>1</xdr:row>
      <xdr:rowOff>24356</xdr:rowOff>
    </xdr:from>
    <xdr:to>
      <xdr:col>18</xdr:col>
      <xdr:colOff>219075</xdr:colOff>
      <xdr:row>29</xdr:row>
      <xdr:rowOff>59281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57150</xdr:colOff>
      <xdr:row>0</xdr:row>
      <xdr:rowOff>221206</xdr:rowOff>
    </xdr:from>
    <xdr:to>
      <xdr:col>21</xdr:col>
      <xdr:colOff>819150</xdr:colOff>
      <xdr:row>28</xdr:row>
      <xdr:rowOff>131248</xdr:rowOff>
    </xdr:to>
    <xdr:graphicFrame macro="">
      <xdr:nvGraphicFramePr>
        <xdr:cNvPr id="3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647700</xdr:colOff>
      <xdr:row>29</xdr:row>
      <xdr:rowOff>28575</xdr:rowOff>
    </xdr:from>
    <xdr:to>
      <xdr:col>17</xdr:col>
      <xdr:colOff>647796</xdr:colOff>
      <xdr:row>31</xdr:row>
      <xdr:rowOff>16389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5524500"/>
          <a:ext cx="685896" cy="419159"/>
        </a:xfrm>
        <a:prstGeom prst="rect">
          <a:avLst/>
        </a:prstGeom>
      </xdr:spPr>
    </xdr:pic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0.25391</cdr:x>
      <cdr:y>0.08039</cdr:y>
    </cdr:from>
    <cdr:to>
      <cdr:x>0.35146</cdr:x>
      <cdr:y>0.1348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582" y="374690"/>
          <a:ext cx="306145" cy="2543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+mj-ea"/>
              <a:ea typeface="+mj-ea"/>
            </a:rPr>
            <a:t>男</a:t>
          </a:r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0.68291</cdr:x>
      <cdr:y>0.11076</cdr:y>
    </cdr:from>
    <cdr:to>
      <cdr:x>0.78091</cdr:x>
      <cdr:y>0.17645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40316" y="518812"/>
          <a:ext cx="365180" cy="306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wordArtVertRtl" wrap="square" lIns="36576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+mj-ea"/>
              <a:ea typeface="+mj-ea"/>
            </a:rPr>
            <a:t>女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20</xdr:row>
      <xdr:rowOff>9525</xdr:rowOff>
    </xdr:from>
    <xdr:to>
      <xdr:col>5</xdr:col>
      <xdr:colOff>361950</xdr:colOff>
      <xdr:row>35</xdr:row>
      <xdr:rowOff>114300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40</xdr:row>
      <xdr:rowOff>133350</xdr:rowOff>
    </xdr:from>
    <xdr:to>
      <xdr:col>10</xdr:col>
      <xdr:colOff>76200</xdr:colOff>
      <xdr:row>78</xdr:row>
      <xdr:rowOff>0</xdr:rowOff>
    </xdr:to>
    <xdr:grpSp>
      <xdr:nvGrpSpPr>
        <xdr:cNvPr id="8" name="グループ化 2"/>
        <xdr:cNvGrpSpPr>
          <a:grpSpLocks/>
        </xdr:cNvGrpSpPr>
      </xdr:nvGrpSpPr>
      <xdr:grpSpPr bwMode="auto">
        <a:xfrm>
          <a:off x="476250" y="5692486"/>
          <a:ext cx="6302086" cy="5131378"/>
          <a:chOff x="53359662" y="5368819"/>
          <a:chExt cx="7894624" cy="5337200"/>
        </a:xfrm>
      </xdr:grpSpPr>
      <xdr:graphicFrame macro="">
        <xdr:nvGraphicFramePr>
          <xdr:cNvPr id="9" name="グラフ 1047"/>
          <xdr:cNvGraphicFramePr>
            <a:graphicFrameLocks/>
          </xdr:cNvGraphicFramePr>
        </xdr:nvGraphicFramePr>
        <xdr:xfrm>
          <a:off x="53359662" y="5368819"/>
          <a:ext cx="7894624" cy="5337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0" name="Rectangle 1060"/>
          <xdr:cNvSpPr>
            <a:spLocks noChangeArrowheads="1"/>
          </xdr:cNvSpPr>
        </xdr:nvSpPr>
        <xdr:spPr bwMode="auto">
          <a:xfrm>
            <a:off x="56678102" y="5770101"/>
            <a:ext cx="259511" cy="63500"/>
          </a:xfrm>
          <a:prstGeom prst="rect">
            <a:avLst/>
          </a:prstGeom>
          <a:solidFill>
            <a:srgbClr val="9999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" name="Rectangle 1061"/>
          <xdr:cNvSpPr>
            <a:spLocks noChangeArrowheads="1"/>
          </xdr:cNvSpPr>
        </xdr:nvSpPr>
        <xdr:spPr bwMode="auto">
          <a:xfrm>
            <a:off x="57404306" y="5779075"/>
            <a:ext cx="259511" cy="63500"/>
          </a:xfrm>
          <a:prstGeom prst="rect">
            <a:avLst/>
          </a:prstGeom>
          <a:pattFill prst="pct5">
            <a:fgClr>
              <a:schemeClr val="tx2"/>
            </a:fgClr>
            <a:bgClr>
              <a:schemeClr val="bg1"/>
            </a:bgClr>
          </a:pattFill>
          <a:ln w="9525">
            <a:solidFill>
              <a:schemeClr val="tx2"/>
            </a:solidFill>
            <a:miter lim="800000"/>
            <a:headEnd/>
            <a:tailEnd/>
          </a:ln>
        </xdr:spPr>
      </xdr:sp>
      <xdr:sp macro="" textlink="">
        <xdr:nvSpPr>
          <xdr:cNvPr id="12" name="Text Box 1062"/>
          <xdr:cNvSpPr txBox="1">
            <a:spLocks noChangeArrowheads="1"/>
          </xdr:cNvSpPr>
        </xdr:nvSpPr>
        <xdr:spPr bwMode="auto">
          <a:xfrm>
            <a:off x="56978529" y="5714393"/>
            <a:ext cx="322473" cy="201585"/>
          </a:xfrm>
          <a:prstGeom prst="rect">
            <a:avLst/>
          </a:prstGeom>
          <a:noFill/>
          <a:ln>
            <a:noFill/>
          </a:ln>
          <a:extLst/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男性</a:t>
            </a:r>
          </a:p>
        </xdr:txBody>
      </xdr:sp>
      <xdr:sp macro="" textlink="">
        <xdr:nvSpPr>
          <xdr:cNvPr id="13" name="Text Box 1063"/>
          <xdr:cNvSpPr txBox="1">
            <a:spLocks noChangeArrowheads="1"/>
          </xdr:cNvSpPr>
        </xdr:nvSpPr>
        <xdr:spPr bwMode="auto">
          <a:xfrm>
            <a:off x="57695136" y="5714393"/>
            <a:ext cx="453851" cy="18238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女性</a:t>
            </a:r>
          </a:p>
        </xdr:txBody>
      </xdr:sp>
    </xdr:grp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0.46946</cdr:x>
      <cdr:y>0.76557</cdr:y>
    </cdr:from>
    <cdr:to>
      <cdr:x>0.56899</cdr:x>
      <cdr:y>0.80703</cdr:y>
    </cdr:to>
    <cdr:sp macro="" textlink="">
      <cdr:nvSpPr>
        <cdr:cNvPr id="3891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9829" y="3633548"/>
          <a:ext cx="644468" cy="196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 ～ 19歳</a:t>
          </a:r>
        </a:p>
      </cdr:txBody>
    </cdr:sp>
  </cdr:relSizeAnchor>
  <cdr:relSizeAnchor xmlns:cdr="http://schemas.openxmlformats.org/drawingml/2006/chartDrawing">
    <cdr:from>
      <cdr:x>0.46921</cdr:x>
      <cdr:y>0.8068</cdr:y>
    </cdr:from>
    <cdr:to>
      <cdr:x>0.56874</cdr:x>
      <cdr:y>0.84801</cdr:y>
    </cdr:to>
    <cdr:sp macro="" textlink="">
      <cdr:nvSpPr>
        <cdr:cNvPr id="3891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8210" y="3829221"/>
          <a:ext cx="644468" cy="1955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 ～ 14歳</a:t>
          </a:r>
        </a:p>
      </cdr:txBody>
    </cdr:sp>
  </cdr:relSizeAnchor>
  <cdr:relSizeAnchor xmlns:cdr="http://schemas.openxmlformats.org/drawingml/2006/chartDrawing">
    <cdr:from>
      <cdr:x>0.46393</cdr:x>
      <cdr:y>0.84572</cdr:y>
    </cdr:from>
    <cdr:to>
      <cdr:x>0.56345</cdr:x>
      <cdr:y>0.88644</cdr:y>
    </cdr:to>
    <cdr:sp macro="" textlink="">
      <cdr:nvSpPr>
        <cdr:cNvPr id="38915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02376" y="4018587"/>
          <a:ext cx="647616" cy="1944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5 ～ 9歳</a:t>
          </a:r>
        </a:p>
      </cdr:txBody>
    </cdr:sp>
  </cdr:relSizeAnchor>
  <cdr:relSizeAnchor xmlns:cdr="http://schemas.openxmlformats.org/drawingml/2006/chartDrawing">
    <cdr:from>
      <cdr:x>0.46482</cdr:x>
      <cdr:y>0.88726</cdr:y>
    </cdr:from>
    <cdr:to>
      <cdr:x>0.56459</cdr:x>
      <cdr:y>0.92871</cdr:y>
    </cdr:to>
    <cdr:sp macro="" textlink="">
      <cdr:nvSpPr>
        <cdr:cNvPr id="38916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09730" y="4216901"/>
          <a:ext cx="647655" cy="196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0 ～ 4歳</a:t>
          </a:r>
        </a:p>
      </cdr:txBody>
    </cdr:sp>
  </cdr:relSizeAnchor>
  <cdr:relSizeAnchor xmlns:cdr="http://schemas.openxmlformats.org/drawingml/2006/chartDrawing">
    <cdr:from>
      <cdr:x>0.46614</cdr:x>
      <cdr:y>0.68672</cdr:y>
    </cdr:from>
    <cdr:to>
      <cdr:x>0.56567</cdr:x>
      <cdr:y>0.72769</cdr:y>
    </cdr:to>
    <cdr:sp macro="" textlink="">
      <cdr:nvSpPr>
        <cdr:cNvPr id="38917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8316" y="3259304"/>
          <a:ext cx="644468" cy="1944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 ～ 29歳</a:t>
          </a:r>
        </a:p>
      </cdr:txBody>
    </cdr:sp>
  </cdr:relSizeAnchor>
  <cdr:relSizeAnchor xmlns:cdr="http://schemas.openxmlformats.org/drawingml/2006/chartDrawing">
    <cdr:from>
      <cdr:x>0.46728</cdr:x>
      <cdr:y>0.64537</cdr:y>
    </cdr:from>
    <cdr:to>
      <cdr:x>0.56607</cdr:x>
      <cdr:y>0.68707</cdr:y>
    </cdr:to>
    <cdr:sp macro="" textlink="">
      <cdr:nvSpPr>
        <cdr:cNvPr id="38918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5700" y="3063021"/>
          <a:ext cx="639676" cy="1979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 ～ 34歳</a:t>
          </a:r>
        </a:p>
      </cdr:txBody>
    </cdr:sp>
  </cdr:relSizeAnchor>
  <cdr:relSizeAnchor xmlns:cdr="http://schemas.openxmlformats.org/drawingml/2006/chartDrawing">
    <cdr:from>
      <cdr:x>0.46692</cdr:x>
      <cdr:y>0.60479</cdr:y>
    </cdr:from>
    <cdr:to>
      <cdr:x>0.56645</cdr:x>
      <cdr:y>0.64649</cdr:y>
    </cdr:to>
    <cdr:sp macro="" textlink="">
      <cdr:nvSpPr>
        <cdr:cNvPr id="38919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3361" y="2870437"/>
          <a:ext cx="644468" cy="1979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 ～ 39歳</a:t>
          </a:r>
        </a:p>
      </cdr:txBody>
    </cdr:sp>
  </cdr:relSizeAnchor>
  <cdr:relSizeAnchor xmlns:cdr="http://schemas.openxmlformats.org/drawingml/2006/chartDrawing">
    <cdr:from>
      <cdr:x>0.46704</cdr:x>
      <cdr:y>0.72604</cdr:y>
    </cdr:from>
    <cdr:to>
      <cdr:x>0.56706</cdr:x>
      <cdr:y>0.7675</cdr:y>
    </cdr:to>
    <cdr:sp macro="" textlink="">
      <cdr:nvSpPr>
        <cdr:cNvPr id="38920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4148" y="3445922"/>
          <a:ext cx="647616" cy="196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 ～ 24歳</a:t>
          </a:r>
        </a:p>
      </cdr:txBody>
    </cdr:sp>
  </cdr:relSizeAnchor>
  <cdr:relSizeAnchor xmlns:cdr="http://schemas.openxmlformats.org/drawingml/2006/chartDrawing">
    <cdr:from>
      <cdr:x>0.46687</cdr:x>
      <cdr:y>0.56402</cdr:y>
    </cdr:from>
    <cdr:to>
      <cdr:x>0.5664</cdr:x>
      <cdr:y>0.60572</cdr:y>
    </cdr:to>
    <cdr:sp macro="" textlink="">
      <cdr:nvSpPr>
        <cdr:cNvPr id="38921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3036" y="2676918"/>
          <a:ext cx="644468" cy="1979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 ～ 44歳</a:t>
          </a:r>
        </a:p>
      </cdr:txBody>
    </cdr:sp>
  </cdr:relSizeAnchor>
  <cdr:relSizeAnchor xmlns:cdr="http://schemas.openxmlformats.org/drawingml/2006/chartDrawing">
    <cdr:from>
      <cdr:x>0.46635</cdr:x>
      <cdr:y>0.52603</cdr:y>
    </cdr:from>
    <cdr:to>
      <cdr:x>0.56538</cdr:x>
      <cdr:y>0.56724</cdr:y>
    </cdr:to>
    <cdr:sp macro="" textlink="">
      <cdr:nvSpPr>
        <cdr:cNvPr id="38922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8057" y="2490789"/>
          <a:ext cx="644468" cy="197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45 ～ 49歳</a:t>
          </a:r>
        </a:p>
      </cdr:txBody>
    </cdr:sp>
  </cdr:relSizeAnchor>
  <cdr:relSizeAnchor xmlns:cdr="http://schemas.openxmlformats.org/drawingml/2006/chartDrawing">
    <cdr:from>
      <cdr:x>0.46574</cdr:x>
      <cdr:y>0.48737</cdr:y>
    </cdr:from>
    <cdr:to>
      <cdr:x>0.56526</cdr:x>
      <cdr:y>0.52809</cdr:y>
    </cdr:to>
    <cdr:sp macro="" textlink="">
      <cdr:nvSpPr>
        <cdr:cNvPr id="38923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4096" y="2307323"/>
          <a:ext cx="647616" cy="194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 ～ 54歳</a:t>
          </a:r>
        </a:p>
      </cdr:txBody>
    </cdr:sp>
  </cdr:relSizeAnchor>
  <cdr:relSizeAnchor xmlns:cdr="http://schemas.openxmlformats.org/drawingml/2006/chartDrawing">
    <cdr:from>
      <cdr:x>0.46559</cdr:x>
      <cdr:y>0.44703</cdr:y>
    </cdr:from>
    <cdr:to>
      <cdr:x>0.56487</cdr:x>
      <cdr:y>0.4875</cdr:y>
    </cdr:to>
    <cdr:sp macro="" textlink="">
      <cdr:nvSpPr>
        <cdr:cNvPr id="38924" name="Text Box 10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130" y="2113502"/>
          <a:ext cx="646062" cy="194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 ～ 59歳</a:t>
          </a:r>
        </a:p>
      </cdr:txBody>
    </cdr:sp>
  </cdr:relSizeAnchor>
  <cdr:relSizeAnchor xmlns:cdr="http://schemas.openxmlformats.org/drawingml/2006/chartDrawing">
    <cdr:from>
      <cdr:x>0.46643</cdr:x>
      <cdr:y>0.40785</cdr:y>
    </cdr:from>
    <cdr:to>
      <cdr:x>0.56571</cdr:x>
      <cdr:y>0.44858</cdr:y>
    </cdr:to>
    <cdr:sp macro="" textlink="">
      <cdr:nvSpPr>
        <cdr:cNvPr id="38925" name="Text Box 10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0192" y="1926415"/>
          <a:ext cx="644468" cy="195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 ～ 64歳</a:t>
          </a:r>
        </a:p>
      </cdr:txBody>
    </cdr:sp>
  </cdr:relSizeAnchor>
  <cdr:relSizeAnchor xmlns:cdr="http://schemas.openxmlformats.org/drawingml/2006/chartDrawing">
    <cdr:from>
      <cdr:x>0.46564</cdr:x>
      <cdr:y>0.37129</cdr:y>
    </cdr:from>
    <cdr:to>
      <cdr:x>0.56492</cdr:x>
      <cdr:y>0.41323</cdr:y>
    </cdr:to>
    <cdr:sp macro="" textlink="">
      <cdr:nvSpPr>
        <cdr:cNvPr id="38926" name="Text Box 10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453" y="1752895"/>
          <a:ext cx="646061" cy="1990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 ～ 69歳</a:t>
          </a:r>
        </a:p>
      </cdr:txBody>
    </cdr:sp>
  </cdr:relSizeAnchor>
  <cdr:relSizeAnchor xmlns:cdr="http://schemas.openxmlformats.org/drawingml/2006/chartDrawing">
    <cdr:from>
      <cdr:x>0.47181</cdr:x>
      <cdr:y>0.12779</cdr:y>
    </cdr:from>
    <cdr:to>
      <cdr:x>0.57133</cdr:x>
      <cdr:y>0.16876</cdr:y>
    </cdr:to>
    <cdr:sp macro="" textlink="">
      <cdr:nvSpPr>
        <cdr:cNvPr id="38927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5045" y="589066"/>
          <a:ext cx="645997" cy="195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</a:p>
      </cdr:txBody>
    </cdr:sp>
  </cdr:relSizeAnchor>
  <cdr:relSizeAnchor xmlns:cdr="http://schemas.openxmlformats.org/drawingml/2006/chartDrawing">
    <cdr:from>
      <cdr:x>0.46467</cdr:x>
      <cdr:y>0.3266</cdr:y>
    </cdr:from>
    <cdr:to>
      <cdr:x>0.56517</cdr:x>
      <cdr:y>0.36467</cdr:y>
    </cdr:to>
    <cdr:sp macro="" textlink="">
      <cdr:nvSpPr>
        <cdr:cNvPr id="2" name="Text Box 10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08759" y="1538469"/>
          <a:ext cx="652407" cy="1818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 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 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74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</a:t>
          </a:r>
        </a:p>
      </cdr:txBody>
    </cdr:sp>
  </cdr:relSizeAnchor>
  <cdr:relSizeAnchor xmlns:cdr="http://schemas.openxmlformats.org/drawingml/2006/chartDrawing">
    <cdr:from>
      <cdr:x>0.46731</cdr:x>
      <cdr:y>0.28843</cdr:y>
    </cdr:from>
    <cdr:to>
      <cdr:x>0.56757</cdr:x>
      <cdr:y>0.32648</cdr:y>
    </cdr:to>
    <cdr:sp macro="" textlink="">
      <cdr:nvSpPr>
        <cdr:cNvPr id="18" name="Text Box 10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4274" y="1356103"/>
          <a:ext cx="650814" cy="1818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 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 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79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</a:t>
          </a:r>
        </a:p>
      </cdr:txBody>
    </cdr:sp>
  </cdr:relSizeAnchor>
  <cdr:relSizeAnchor xmlns:cdr="http://schemas.openxmlformats.org/drawingml/2006/chartDrawing">
    <cdr:from>
      <cdr:x>0.46673</cdr:x>
      <cdr:y>0.24763</cdr:y>
    </cdr:from>
    <cdr:to>
      <cdr:x>0.56724</cdr:x>
      <cdr:y>0.28569</cdr:y>
    </cdr:to>
    <cdr:sp macro="" textlink="">
      <cdr:nvSpPr>
        <cdr:cNvPr id="19" name="Text Box 10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2129" y="1161357"/>
          <a:ext cx="650814" cy="182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 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 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</a:t>
          </a:r>
        </a:p>
      </cdr:txBody>
    </cdr:sp>
  </cdr:relSizeAnchor>
  <cdr:relSizeAnchor xmlns:cdr="http://schemas.openxmlformats.org/drawingml/2006/chartDrawing">
    <cdr:from>
      <cdr:x>0.46808</cdr:x>
      <cdr:y>0.20912</cdr:y>
    </cdr:from>
    <cdr:to>
      <cdr:x>0.56834</cdr:x>
      <cdr:y>0.24742</cdr:y>
    </cdr:to>
    <cdr:sp macro="" textlink="">
      <cdr:nvSpPr>
        <cdr:cNvPr id="20" name="Text Box 10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9787" y="997792"/>
          <a:ext cx="648438" cy="1867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85 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 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89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</a:t>
          </a:r>
        </a:p>
      </cdr:txBody>
    </cdr:sp>
  </cdr:relSizeAnchor>
  <cdr:relSizeAnchor xmlns:cdr="http://schemas.openxmlformats.org/drawingml/2006/chartDrawing">
    <cdr:from>
      <cdr:x>0.47014</cdr:x>
      <cdr:y>0.16576</cdr:y>
    </cdr:from>
    <cdr:to>
      <cdr:x>0.57065</cdr:x>
      <cdr:y>0.20407</cdr:y>
    </cdr:to>
    <cdr:sp macro="" textlink="">
      <cdr:nvSpPr>
        <cdr:cNvPr id="21" name="Text Box 10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3110" y="786524"/>
          <a:ext cx="648438" cy="1867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90 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 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94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9</xdr:row>
      <xdr:rowOff>133350</xdr:rowOff>
    </xdr:from>
    <xdr:to>
      <xdr:col>12</xdr:col>
      <xdr:colOff>247650</xdr:colOff>
      <xdr:row>33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1</xdr:row>
      <xdr:rowOff>24356</xdr:rowOff>
    </xdr:from>
    <xdr:to>
      <xdr:col>14</xdr:col>
      <xdr:colOff>219075</xdr:colOff>
      <xdr:row>29</xdr:row>
      <xdr:rowOff>59281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57150</xdr:colOff>
      <xdr:row>0</xdr:row>
      <xdr:rowOff>221206</xdr:rowOff>
    </xdr:from>
    <xdr:to>
      <xdr:col>17</xdr:col>
      <xdr:colOff>819150</xdr:colOff>
      <xdr:row>28</xdr:row>
      <xdr:rowOff>131248</xdr:rowOff>
    </xdr:to>
    <xdr:graphicFrame macro="">
      <xdr:nvGraphicFramePr>
        <xdr:cNvPr id="3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127000</xdr:colOff>
      <xdr:row>29</xdr:row>
      <xdr:rowOff>1</xdr:rowOff>
    </xdr:from>
    <xdr:to>
      <xdr:col>13</xdr:col>
      <xdr:colOff>678180</xdr:colOff>
      <xdr:row>31</xdr:row>
      <xdr:rowOff>80858</xdr:rowOff>
    </xdr:to>
    <xdr:pic>
      <xdr:nvPicPr>
        <xdr:cNvPr id="4" name="図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3167" y="5482168"/>
          <a:ext cx="551180" cy="472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-stat.go.jp/SG1/estat/List.do?lid=000001084274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4"/>
  <sheetViews>
    <sheetView showGridLines="0" topLeftCell="A2" zoomScale="70" zoomScaleNormal="70" workbookViewId="0">
      <selection activeCell="C35" sqref="C35"/>
    </sheetView>
  </sheetViews>
  <sheetFormatPr defaultRowHeight="13.5"/>
  <cols>
    <col min="1" max="1" width="9" style="43"/>
    <col min="2" max="2" width="24.125" style="43" customWidth="1"/>
    <col min="3" max="5" width="14.125" style="43" customWidth="1"/>
    <col min="6" max="6" width="12.5" style="43" customWidth="1"/>
    <col min="7" max="10" width="10.625" style="43" bestFit="1" customWidth="1"/>
    <col min="11" max="19" width="11.75" style="43" bestFit="1" customWidth="1"/>
    <col min="20" max="16384" width="9" style="43"/>
  </cols>
  <sheetData>
    <row r="3" spans="2:15">
      <c r="B3" s="43" t="s">
        <v>732</v>
      </c>
    </row>
    <row r="4" spans="2:15">
      <c r="B4" s="43" t="s">
        <v>63</v>
      </c>
      <c r="C4" s="43" t="s">
        <v>505</v>
      </c>
      <c r="D4" s="43" t="s">
        <v>62</v>
      </c>
      <c r="E4" s="43" t="s">
        <v>61</v>
      </c>
      <c r="F4" s="43" t="s">
        <v>60</v>
      </c>
      <c r="G4" s="43" t="s">
        <v>506</v>
      </c>
      <c r="H4" s="43" t="s">
        <v>59</v>
      </c>
      <c r="I4" s="43" t="s">
        <v>58</v>
      </c>
      <c r="J4" s="43" t="s">
        <v>57</v>
      </c>
      <c r="K4" s="43" t="s">
        <v>56</v>
      </c>
      <c r="L4" s="43" t="s">
        <v>55</v>
      </c>
      <c r="M4" s="43" t="s">
        <v>54</v>
      </c>
      <c r="N4" s="43" t="s">
        <v>53</v>
      </c>
      <c r="O4" s="43" t="s">
        <v>52</v>
      </c>
    </row>
    <row r="5" spans="2:15">
      <c r="B5" s="43" t="s">
        <v>459</v>
      </c>
      <c r="C5" s="45">
        <v>408</v>
      </c>
      <c r="D5" s="45">
        <v>523</v>
      </c>
      <c r="E5" s="45">
        <v>653</v>
      </c>
      <c r="F5" s="45">
        <v>742</v>
      </c>
      <c r="G5" s="45">
        <v>787</v>
      </c>
      <c r="H5" s="45">
        <v>805</v>
      </c>
      <c r="I5" s="45">
        <v>797</v>
      </c>
      <c r="J5" s="45">
        <v>811</v>
      </c>
      <c r="K5" s="45">
        <v>789</v>
      </c>
      <c r="L5" s="45">
        <v>781</v>
      </c>
      <c r="M5" s="45">
        <v>814</v>
      </c>
      <c r="N5" s="45">
        <v>841</v>
      </c>
      <c r="O5" s="45">
        <v>877</v>
      </c>
    </row>
    <row r="6" spans="2:15">
      <c r="B6" s="43" t="s">
        <v>458</v>
      </c>
      <c r="C6" s="45">
        <v>84115</v>
      </c>
      <c r="D6" s="45">
        <v>90077</v>
      </c>
      <c r="E6" s="45">
        <v>94302</v>
      </c>
      <c r="F6" s="45">
        <v>99209</v>
      </c>
      <c r="G6" s="45">
        <v>104665</v>
      </c>
      <c r="H6" s="45">
        <v>111940</v>
      </c>
      <c r="I6" s="45">
        <v>117060</v>
      </c>
      <c r="J6" s="45">
        <v>121049</v>
      </c>
      <c r="K6" s="45">
        <v>123611</v>
      </c>
      <c r="L6" s="45">
        <v>125570</v>
      </c>
      <c r="M6" s="45">
        <v>126926</v>
      </c>
      <c r="N6" s="45">
        <v>127768</v>
      </c>
      <c r="O6" s="45">
        <v>128057</v>
      </c>
    </row>
    <row r="12" spans="2:15">
      <c r="D12" s="44"/>
    </row>
    <row r="13" spans="2:15">
      <c r="D13" s="44"/>
    </row>
    <row r="14" spans="2:15">
      <c r="D14" s="44"/>
    </row>
    <row r="15" spans="2:15">
      <c r="D15" s="44"/>
    </row>
    <row r="16" spans="2:15">
      <c r="D16" s="44"/>
    </row>
    <row r="17" spans="4:4">
      <c r="D17" s="44"/>
    </row>
    <row r="18" spans="4:4">
      <c r="D18" s="44"/>
    </row>
    <row r="19" spans="4:4">
      <c r="D19" s="44"/>
    </row>
    <row r="20" spans="4:4">
      <c r="D20" s="44"/>
    </row>
    <row r="21" spans="4:4">
      <c r="D21" s="44"/>
    </row>
    <row r="22" spans="4:4">
      <c r="D22" s="44"/>
    </row>
    <row r="23" spans="4:4">
      <c r="D23" s="44"/>
    </row>
    <row r="24" spans="4:4">
      <c r="D24" s="44"/>
    </row>
  </sheetData>
  <phoneticPr fontId="3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64"/>
  <sheetViews>
    <sheetView showGridLines="0" topLeftCell="G16" zoomScale="55" zoomScaleNormal="55" workbookViewId="0">
      <selection activeCell="AJ42" sqref="AJ42"/>
    </sheetView>
  </sheetViews>
  <sheetFormatPr defaultRowHeight="13.5"/>
  <cols>
    <col min="1" max="2" width="9" style="146"/>
    <col min="3" max="3" width="34.75" style="146" customWidth="1"/>
    <col min="4" max="4" width="31.875" style="146" customWidth="1"/>
    <col min="5" max="8" width="9" style="146"/>
    <col min="9" max="9" width="9.25" style="146" bestFit="1" customWidth="1"/>
    <col min="10" max="12" width="9" style="146"/>
    <col min="13" max="13" width="13.25" style="146" customWidth="1"/>
    <col min="14" max="15" width="9" style="146"/>
    <col min="16" max="16" width="16.375" style="146" customWidth="1"/>
    <col min="17" max="22" width="10.5" style="146" bestFit="1" customWidth="1"/>
    <col min="23" max="16384" width="9" style="146"/>
  </cols>
  <sheetData>
    <row r="2" spans="2:28">
      <c r="B2" s="146" t="s">
        <v>145</v>
      </c>
    </row>
    <row r="3" spans="2:28">
      <c r="B3" s="146" t="s">
        <v>296</v>
      </c>
    </row>
    <row r="4" spans="2:28">
      <c r="B4" s="146" t="s">
        <v>144</v>
      </c>
      <c r="P4" s="320" t="s">
        <v>705</v>
      </c>
    </row>
    <row r="5" spans="2:28">
      <c r="B5" s="146" t="s">
        <v>295</v>
      </c>
      <c r="C5" s="216" t="s">
        <v>464</v>
      </c>
      <c r="D5" s="147">
        <f>D8+D26+D27</f>
        <v>3301361</v>
      </c>
      <c r="K5" s="146" t="s">
        <v>294</v>
      </c>
      <c r="P5" s="146" t="s">
        <v>292</v>
      </c>
      <c r="Q5" s="146" t="s">
        <v>512</v>
      </c>
      <c r="R5" s="146" t="s">
        <v>500</v>
      </c>
      <c r="S5" s="146" t="s">
        <v>501</v>
      </c>
      <c r="T5" s="146" t="s">
        <v>509</v>
      </c>
      <c r="U5" s="146" t="s">
        <v>1</v>
      </c>
      <c r="V5" s="146" t="s">
        <v>2</v>
      </c>
      <c r="W5" s="146" t="s">
        <v>512</v>
      </c>
      <c r="X5" s="146" t="s">
        <v>500</v>
      </c>
      <c r="Y5" s="146" t="s">
        <v>501</v>
      </c>
      <c r="Z5" s="146" t="s">
        <v>509</v>
      </c>
      <c r="AA5" s="146" t="s">
        <v>1</v>
      </c>
      <c r="AB5" s="146" t="s">
        <v>2</v>
      </c>
    </row>
    <row r="6" spans="2:28">
      <c r="B6" s="146" t="s">
        <v>293</v>
      </c>
      <c r="C6" s="150" t="s">
        <v>292</v>
      </c>
      <c r="D6" s="150" t="s">
        <v>512</v>
      </c>
      <c r="E6" s="150" t="s">
        <v>511</v>
      </c>
      <c r="F6" s="150" t="s">
        <v>510</v>
      </c>
      <c r="G6" s="150" t="s">
        <v>509</v>
      </c>
      <c r="H6" s="150" t="s">
        <v>508</v>
      </c>
      <c r="I6" s="150" t="s">
        <v>507</v>
      </c>
      <c r="K6" s="146" t="s">
        <v>291</v>
      </c>
      <c r="L6" s="146" t="s">
        <v>290</v>
      </c>
      <c r="M6" s="146" t="s">
        <v>289</v>
      </c>
      <c r="P6" s="146" t="s">
        <v>288</v>
      </c>
      <c r="Q6" s="315">
        <v>3301361</v>
      </c>
      <c r="R6" s="315">
        <v>3357728</v>
      </c>
      <c r="S6" s="315">
        <v>3474758</v>
      </c>
      <c r="T6" s="315">
        <v>3763462</v>
      </c>
      <c r="U6" s="315">
        <v>4024884</v>
      </c>
      <c r="V6" s="315">
        <v>4531864</v>
      </c>
      <c r="W6" s="316">
        <f>Q6/Q$6</f>
        <v>1</v>
      </c>
      <c r="X6" s="316">
        <f t="shared" ref="X6:AB21" si="0">R6/R$6</f>
        <v>1</v>
      </c>
      <c r="Y6" s="316">
        <f t="shared" si="0"/>
        <v>1</v>
      </c>
      <c r="Z6" s="316">
        <f t="shared" si="0"/>
        <v>1</v>
      </c>
      <c r="AA6" s="316">
        <f t="shared" si="0"/>
        <v>1</v>
      </c>
      <c r="AB6" s="316">
        <f t="shared" si="0"/>
        <v>1</v>
      </c>
    </row>
    <row r="7" spans="2:28">
      <c r="C7" s="152" t="s">
        <v>288</v>
      </c>
      <c r="D7" s="151">
        <f>D37</f>
        <v>3301361</v>
      </c>
      <c r="E7" s="151">
        <f t="shared" ref="E7:I7" si="1">E37</f>
        <v>3357728</v>
      </c>
      <c r="F7" s="151">
        <f t="shared" si="1"/>
        <v>3474758</v>
      </c>
      <c r="G7" s="151">
        <f t="shared" si="1"/>
        <v>3763462</v>
      </c>
      <c r="H7" s="151">
        <f t="shared" si="1"/>
        <v>4024884</v>
      </c>
      <c r="I7" s="151">
        <f t="shared" si="1"/>
        <v>4531864</v>
      </c>
      <c r="K7" s="146">
        <f>I7/D7</f>
        <v>1.37272597574152</v>
      </c>
      <c r="L7" s="147">
        <f>I7-D7</f>
        <v>1230503</v>
      </c>
      <c r="P7" s="146" t="s">
        <v>701</v>
      </c>
      <c r="Q7" s="315">
        <v>2079645</v>
      </c>
      <c r="R7" s="315">
        <v>2055148</v>
      </c>
      <c r="S7" s="315">
        <v>2046691</v>
      </c>
      <c r="T7" s="315">
        <v>2095317</v>
      </c>
      <c r="U7" s="315">
        <v>2157889</v>
      </c>
      <c r="V7" s="315">
        <v>2224206</v>
      </c>
      <c r="W7" s="316">
        <f t="shared" ref="W7:W26" si="2">Q7/Q$6</f>
        <v>0.62993565381065564</v>
      </c>
      <c r="X7" s="316">
        <f t="shared" si="0"/>
        <v>0.61206506304262887</v>
      </c>
      <c r="Y7" s="316">
        <f t="shared" si="0"/>
        <v>0.58901684664083076</v>
      </c>
      <c r="Z7" s="316">
        <f t="shared" si="0"/>
        <v>0.55675253264148805</v>
      </c>
      <c r="AA7" s="316">
        <f t="shared" si="0"/>
        <v>0.53613694208329976</v>
      </c>
      <c r="AB7" s="316">
        <f t="shared" si="0"/>
        <v>0.49079275106225606</v>
      </c>
    </row>
    <row r="8" spans="2:28">
      <c r="C8" s="146" t="s">
        <v>287</v>
      </c>
      <c r="D8" s="151">
        <f t="shared" ref="D8:I8" si="3">D38</f>
        <v>2079645</v>
      </c>
      <c r="E8" s="151">
        <f t="shared" si="3"/>
        <v>2055148</v>
      </c>
      <c r="F8" s="151">
        <f t="shared" si="3"/>
        <v>2046691</v>
      </c>
      <c r="G8" s="151">
        <f t="shared" si="3"/>
        <v>2095317</v>
      </c>
      <c r="H8" s="151">
        <f t="shared" si="3"/>
        <v>2157889</v>
      </c>
      <c r="I8" s="151">
        <f t="shared" si="3"/>
        <v>2224206</v>
      </c>
      <c r="N8" s="146">
        <f>M9+M10+M27</f>
        <v>1.2916148924464221</v>
      </c>
      <c r="P8" s="318" t="s">
        <v>286</v>
      </c>
      <c r="Q8" s="319">
        <v>1760027</v>
      </c>
      <c r="R8" s="319">
        <v>1775488</v>
      </c>
      <c r="S8" s="319">
        <v>1791632</v>
      </c>
      <c r="T8" s="319">
        <v>1860701</v>
      </c>
      <c r="U8" s="319">
        <v>1938519</v>
      </c>
      <c r="V8" s="319">
        <v>2036246</v>
      </c>
      <c r="W8" s="317">
        <f t="shared" si="2"/>
        <v>0.53312164286183794</v>
      </c>
      <c r="X8" s="317">
        <f t="shared" si="0"/>
        <v>0.52877660132089321</v>
      </c>
      <c r="Y8" s="317">
        <f t="shared" si="0"/>
        <v>0.51561346142666631</v>
      </c>
      <c r="Z8" s="317">
        <f t="shared" si="0"/>
        <v>0.49441205995968607</v>
      </c>
      <c r="AA8" s="317">
        <f t="shared" si="0"/>
        <v>0.48163350794706133</v>
      </c>
      <c r="AB8" s="317">
        <f t="shared" si="0"/>
        <v>0.4493175435096905</v>
      </c>
    </row>
    <row r="9" spans="2:28">
      <c r="C9" s="146" t="s">
        <v>286</v>
      </c>
      <c r="D9" s="151">
        <f t="shared" ref="D9:I9" si="4">D39</f>
        <v>1760027</v>
      </c>
      <c r="E9" s="151">
        <f t="shared" si="4"/>
        <v>1775488</v>
      </c>
      <c r="F9" s="151">
        <f t="shared" si="4"/>
        <v>1791632</v>
      </c>
      <c r="G9" s="151">
        <f t="shared" si="4"/>
        <v>1860701</v>
      </c>
      <c r="H9" s="151">
        <f t="shared" si="4"/>
        <v>1938519</v>
      </c>
      <c r="I9" s="151">
        <f t="shared" si="4"/>
        <v>2036246</v>
      </c>
      <c r="K9" s="146">
        <f>I9/D9</f>
        <v>1.1569402060309302</v>
      </c>
      <c r="L9" s="147">
        <f>I9-D9</f>
        <v>276219</v>
      </c>
      <c r="M9" s="146">
        <f>L9/L7</f>
        <v>0.22447649457173205</v>
      </c>
      <c r="P9" s="146" t="s">
        <v>285</v>
      </c>
      <c r="Q9" s="315">
        <v>432930</v>
      </c>
      <c r="R9" s="315">
        <v>481012</v>
      </c>
      <c r="S9" s="315">
        <v>548261</v>
      </c>
      <c r="T9" s="315">
        <v>621778</v>
      </c>
      <c r="U9" s="315">
        <v>678083</v>
      </c>
      <c r="V9" s="315">
        <v>729715</v>
      </c>
      <c r="W9" s="316">
        <f t="shared" si="2"/>
        <v>0.13113682508516941</v>
      </c>
      <c r="X9" s="316">
        <f t="shared" si="0"/>
        <v>0.14325520113600626</v>
      </c>
      <c r="Y9" s="316">
        <f t="shared" si="0"/>
        <v>0.15778393775911875</v>
      </c>
      <c r="Z9" s="316">
        <f t="shared" si="0"/>
        <v>0.16521436911014381</v>
      </c>
      <c r="AA9" s="316">
        <f t="shared" si="0"/>
        <v>0.16847268144870758</v>
      </c>
      <c r="AB9" s="316">
        <f t="shared" si="0"/>
        <v>0.16101873313056173</v>
      </c>
    </row>
    <row r="10" spans="2:28">
      <c r="C10" s="146" t="s">
        <v>285</v>
      </c>
      <c r="D10" s="151">
        <f t="shared" ref="D10:I11" si="5">D40</f>
        <v>432930</v>
      </c>
      <c r="E10" s="151">
        <f t="shared" si="5"/>
        <v>481012</v>
      </c>
      <c r="F10" s="151">
        <f t="shared" si="5"/>
        <v>548261</v>
      </c>
      <c r="G10" s="151">
        <f t="shared" si="5"/>
        <v>621778</v>
      </c>
      <c r="H10" s="151">
        <f t="shared" si="5"/>
        <v>678083</v>
      </c>
      <c r="I10" s="151">
        <f t="shared" si="5"/>
        <v>729715</v>
      </c>
      <c r="K10" s="146">
        <f>I10/D10</f>
        <v>1.6855265285381009</v>
      </c>
      <c r="L10" s="147">
        <f>I10-D10</f>
        <v>296785</v>
      </c>
      <c r="M10" s="146">
        <f>L10/L7</f>
        <v>0.24118998490861054</v>
      </c>
      <c r="P10" s="146" t="s">
        <v>284</v>
      </c>
      <c r="Q10" s="315">
        <v>1111766</v>
      </c>
      <c r="R10" s="315">
        <v>1061771</v>
      </c>
      <c r="S10" s="315">
        <v>992166</v>
      </c>
      <c r="T10" s="315">
        <v>961588</v>
      </c>
      <c r="U10" s="315">
        <v>953434</v>
      </c>
      <c r="V10" s="315">
        <v>976395</v>
      </c>
      <c r="W10" s="316">
        <f t="shared" si="2"/>
        <v>0.33675989993217947</v>
      </c>
      <c r="X10" s="316">
        <f t="shared" si="0"/>
        <v>0.31621709679878773</v>
      </c>
      <c r="Y10" s="316">
        <f t="shared" si="0"/>
        <v>0.28553528044255166</v>
      </c>
      <c r="Z10" s="316">
        <f t="shared" si="0"/>
        <v>0.25550623335641492</v>
      </c>
      <c r="AA10" s="316">
        <f t="shared" si="0"/>
        <v>0.23688483941400548</v>
      </c>
      <c r="AB10" s="316">
        <f t="shared" si="0"/>
        <v>0.21545108149759129</v>
      </c>
    </row>
    <row r="11" spans="2:28" ht="27">
      <c r="C11" s="146" t="s">
        <v>284</v>
      </c>
      <c r="D11" s="151">
        <f t="shared" si="5"/>
        <v>1111766</v>
      </c>
      <c r="E11" s="151">
        <f t="shared" si="5"/>
        <v>1061771</v>
      </c>
      <c r="F11" s="151">
        <f t="shared" si="5"/>
        <v>992166</v>
      </c>
      <c r="G11" s="151">
        <f t="shared" si="5"/>
        <v>961588</v>
      </c>
      <c r="H11" s="151">
        <f t="shared" si="5"/>
        <v>953434</v>
      </c>
      <c r="I11" s="151">
        <f t="shared" si="5"/>
        <v>976395</v>
      </c>
      <c r="P11" s="383" t="s">
        <v>833</v>
      </c>
      <c r="Q11" s="315">
        <v>215331</v>
      </c>
      <c r="R11" s="315">
        <v>232705</v>
      </c>
      <c r="S11" s="315">
        <v>251205</v>
      </c>
      <c r="T11" s="315">
        <v>277335</v>
      </c>
      <c r="U11" s="315">
        <v>307002</v>
      </c>
      <c r="V11" s="315">
        <v>330136</v>
      </c>
      <c r="W11" s="316">
        <f t="shared" si="2"/>
        <v>6.5224917844488986E-2</v>
      </c>
      <c r="X11" s="316">
        <f t="shared" si="0"/>
        <v>6.9304303386099178E-2</v>
      </c>
      <c r="Y11" s="316">
        <f t="shared" si="0"/>
        <v>7.2294243224995808E-2</v>
      </c>
      <c r="Z11" s="316">
        <f t="shared" si="0"/>
        <v>7.3691457493127333E-2</v>
      </c>
      <c r="AA11" s="316">
        <f t="shared" si="0"/>
        <v>7.6275987084348268E-2</v>
      </c>
      <c r="AB11" s="316">
        <f t="shared" si="0"/>
        <v>7.2847728881537482E-2</v>
      </c>
    </row>
    <row r="12" spans="2:28" ht="27">
      <c r="C12" s="383" t="s">
        <v>833</v>
      </c>
      <c r="D12" s="151">
        <f t="shared" ref="D12:I12" si="6">D13+D14</f>
        <v>215331</v>
      </c>
      <c r="E12" s="151">
        <f t="shared" si="6"/>
        <v>232705</v>
      </c>
      <c r="F12" s="151">
        <f t="shared" si="6"/>
        <v>251205</v>
      </c>
      <c r="G12" s="151">
        <f t="shared" si="6"/>
        <v>277335</v>
      </c>
      <c r="H12" s="151">
        <f t="shared" si="6"/>
        <v>307002</v>
      </c>
      <c r="I12" s="151">
        <f t="shared" si="6"/>
        <v>330136</v>
      </c>
      <c r="P12" s="146" t="s">
        <v>702</v>
      </c>
      <c r="Q12" s="315">
        <v>32321</v>
      </c>
      <c r="R12" s="315">
        <v>37631</v>
      </c>
      <c r="S12" s="315">
        <v>40744</v>
      </c>
      <c r="T12" s="315">
        <v>43500</v>
      </c>
      <c r="U12" s="315">
        <v>48840</v>
      </c>
      <c r="V12" s="315">
        <v>49583</v>
      </c>
      <c r="W12" s="316">
        <f t="shared" si="2"/>
        <v>9.7902047064831743E-3</v>
      </c>
      <c r="X12" s="316">
        <f t="shared" si="0"/>
        <v>1.1207280637383374E-2</v>
      </c>
      <c r="Y12" s="316">
        <f t="shared" si="0"/>
        <v>1.1725708668056884E-2</v>
      </c>
      <c r="Z12" s="316">
        <f t="shared" si="0"/>
        <v>1.1558506502789187E-2</v>
      </c>
      <c r="AA12" s="316">
        <f t="shared" si="0"/>
        <v>1.2134511205788788E-2</v>
      </c>
      <c r="AB12" s="316">
        <f t="shared" si="0"/>
        <v>1.0940972632894544E-2</v>
      </c>
    </row>
    <row r="13" spans="2:28">
      <c r="C13" s="146" t="s">
        <v>283</v>
      </c>
      <c r="D13" s="151">
        <f>D42</f>
        <v>32321</v>
      </c>
      <c r="E13" s="151">
        <f t="shared" ref="E13:I14" si="7">E42</f>
        <v>37631</v>
      </c>
      <c r="F13" s="151">
        <f t="shared" si="7"/>
        <v>40744</v>
      </c>
      <c r="G13" s="151">
        <f t="shared" si="7"/>
        <v>43500</v>
      </c>
      <c r="H13" s="151">
        <f t="shared" si="7"/>
        <v>48840</v>
      </c>
      <c r="I13" s="151">
        <f t="shared" si="7"/>
        <v>49583</v>
      </c>
      <c r="L13" s="227" t="s">
        <v>513</v>
      </c>
      <c r="P13" s="146" t="s">
        <v>703</v>
      </c>
      <c r="Q13" s="315">
        <v>183010</v>
      </c>
      <c r="R13" s="315">
        <v>195074</v>
      </c>
      <c r="S13" s="315">
        <v>210461</v>
      </c>
      <c r="T13" s="315">
        <v>233835</v>
      </c>
      <c r="U13" s="315">
        <v>258162</v>
      </c>
      <c r="V13" s="315">
        <v>280553</v>
      </c>
      <c r="W13" s="316">
        <f t="shared" si="2"/>
        <v>5.5434713138005812E-2</v>
      </c>
      <c r="X13" s="316">
        <f t="shared" si="0"/>
        <v>5.8097022748715796E-2</v>
      </c>
      <c r="Y13" s="316">
        <f t="shared" si="0"/>
        <v>6.0568534556938933E-2</v>
      </c>
      <c r="Z13" s="316">
        <f t="shared" si="0"/>
        <v>6.2132950990338151E-2</v>
      </c>
      <c r="AA13" s="316">
        <f t="shared" si="0"/>
        <v>6.4141475878559479E-2</v>
      </c>
      <c r="AB13" s="316">
        <f t="shared" si="0"/>
        <v>6.190675624864294E-2</v>
      </c>
    </row>
    <row r="14" spans="2:28">
      <c r="C14" s="150" t="s">
        <v>282</v>
      </c>
      <c r="D14" s="151">
        <f>D43</f>
        <v>183010</v>
      </c>
      <c r="E14" s="151">
        <f t="shared" si="7"/>
        <v>195074</v>
      </c>
      <c r="F14" s="151">
        <f t="shared" si="7"/>
        <v>210461</v>
      </c>
      <c r="G14" s="151">
        <f t="shared" si="7"/>
        <v>233835</v>
      </c>
      <c r="H14" s="151">
        <f t="shared" si="7"/>
        <v>258162</v>
      </c>
      <c r="I14" s="151">
        <f t="shared" si="7"/>
        <v>280553</v>
      </c>
      <c r="L14" s="147">
        <f>I7-I9-I27</f>
        <v>272108</v>
      </c>
      <c r="P14" s="146" t="s">
        <v>281</v>
      </c>
      <c r="Q14" s="315">
        <v>319618</v>
      </c>
      <c r="R14" s="315">
        <v>279660</v>
      </c>
      <c r="S14" s="315">
        <v>255059</v>
      </c>
      <c r="T14" s="315">
        <v>234616</v>
      </c>
      <c r="U14" s="315">
        <v>219370</v>
      </c>
      <c r="V14" s="315">
        <v>187960</v>
      </c>
      <c r="W14" s="316">
        <f t="shared" si="2"/>
        <v>9.681401094881778E-2</v>
      </c>
      <c r="X14" s="316">
        <f t="shared" si="0"/>
        <v>8.3288461721735652E-2</v>
      </c>
      <c r="Y14" s="316">
        <f t="shared" si="0"/>
        <v>7.3403385214164549E-2</v>
      </c>
      <c r="Z14" s="316">
        <f t="shared" si="0"/>
        <v>6.2340472681802019E-2</v>
      </c>
      <c r="AA14" s="316">
        <f t="shared" si="0"/>
        <v>5.4503434136238461E-2</v>
      </c>
      <c r="AB14" s="316">
        <f t="shared" si="0"/>
        <v>4.147520755256557E-2</v>
      </c>
    </row>
    <row r="15" spans="2:28">
      <c r="C15" s="146" t="s">
        <v>281</v>
      </c>
      <c r="D15" s="148">
        <f>D44</f>
        <v>319618</v>
      </c>
      <c r="E15" s="148">
        <f t="shared" ref="E15:I15" si="8">E44</f>
        <v>279660</v>
      </c>
      <c r="F15" s="148">
        <f t="shared" si="8"/>
        <v>255059</v>
      </c>
      <c r="G15" s="148">
        <f t="shared" si="8"/>
        <v>234616</v>
      </c>
      <c r="H15" s="148">
        <f t="shared" si="8"/>
        <v>219370</v>
      </c>
      <c r="I15" s="148">
        <f t="shared" si="8"/>
        <v>187960</v>
      </c>
      <c r="P15" s="146" t="s">
        <v>280</v>
      </c>
      <c r="Q15" s="315">
        <v>5966</v>
      </c>
      <c r="R15" s="315">
        <v>5382</v>
      </c>
      <c r="S15" s="315">
        <v>5464</v>
      </c>
      <c r="T15" s="315">
        <v>5056</v>
      </c>
      <c r="U15" s="315">
        <v>5108</v>
      </c>
      <c r="V15" s="315">
        <v>4147</v>
      </c>
      <c r="W15" s="316">
        <f t="shared" si="2"/>
        <v>1.8071334822214232E-3</v>
      </c>
      <c r="X15" s="316">
        <f t="shared" si="0"/>
        <v>1.6028695594163672E-3</v>
      </c>
      <c r="Y15" s="316">
        <f t="shared" si="0"/>
        <v>1.5724836089304637E-3</v>
      </c>
      <c r="Z15" s="316">
        <f t="shared" si="0"/>
        <v>1.3434438822552213E-3</v>
      </c>
      <c r="AA15" s="316">
        <f t="shared" si="0"/>
        <v>1.2691048984268863E-3</v>
      </c>
      <c r="AB15" s="316">
        <f t="shared" si="0"/>
        <v>9.1507600404601723E-4</v>
      </c>
    </row>
    <row r="16" spans="2:28">
      <c r="C16" s="146" t="s">
        <v>280</v>
      </c>
      <c r="D16" s="148">
        <f t="shared" ref="D16:I16" si="9">D45</f>
        <v>5966</v>
      </c>
      <c r="E16" s="148">
        <f t="shared" si="9"/>
        <v>5382</v>
      </c>
      <c r="F16" s="148">
        <f t="shared" si="9"/>
        <v>5464</v>
      </c>
      <c r="G16" s="148">
        <f t="shared" si="9"/>
        <v>5056</v>
      </c>
      <c r="H16" s="148">
        <f t="shared" si="9"/>
        <v>5108</v>
      </c>
      <c r="I16" s="148">
        <f t="shared" si="9"/>
        <v>4147</v>
      </c>
      <c r="P16" s="146" t="s">
        <v>279</v>
      </c>
      <c r="Q16" s="315">
        <v>21109</v>
      </c>
      <c r="R16" s="315">
        <v>22146</v>
      </c>
      <c r="S16" s="315">
        <v>23791</v>
      </c>
      <c r="T16" s="315">
        <v>24233</v>
      </c>
      <c r="U16" s="315">
        <v>24293</v>
      </c>
      <c r="V16" s="315">
        <v>21793</v>
      </c>
      <c r="W16" s="316">
        <f t="shared" si="2"/>
        <v>6.3940296138471379E-3</v>
      </c>
      <c r="X16" s="316">
        <f t="shared" si="0"/>
        <v>6.5955312639975599E-3</v>
      </c>
      <c r="Y16" s="316">
        <f t="shared" si="0"/>
        <v>6.8468077489137373E-3</v>
      </c>
      <c r="Z16" s="316">
        <f t="shared" si="0"/>
        <v>6.4390181168296635E-3</v>
      </c>
      <c r="AA16" s="316">
        <f t="shared" si="0"/>
        <v>6.0357018984894964E-3</v>
      </c>
      <c r="AB16" s="316">
        <f t="shared" si="0"/>
        <v>4.8088380410356533E-3</v>
      </c>
    </row>
    <row r="17" spans="3:28">
      <c r="C17" s="146" t="s">
        <v>279</v>
      </c>
      <c r="D17" s="148">
        <f t="shared" ref="D17:I17" si="10">D46</f>
        <v>21109</v>
      </c>
      <c r="E17" s="148">
        <f t="shared" si="10"/>
        <v>22146</v>
      </c>
      <c r="F17" s="148">
        <f t="shared" si="10"/>
        <v>23791</v>
      </c>
      <c r="G17" s="148">
        <f t="shared" si="10"/>
        <v>24233</v>
      </c>
      <c r="H17" s="148">
        <f t="shared" si="10"/>
        <v>24293</v>
      </c>
      <c r="I17" s="148">
        <f t="shared" si="10"/>
        <v>21793</v>
      </c>
      <c r="P17" s="146" t="s">
        <v>278</v>
      </c>
      <c r="Q17" s="315">
        <v>43612</v>
      </c>
      <c r="R17" s="315">
        <v>32863</v>
      </c>
      <c r="S17" s="315">
        <v>25961</v>
      </c>
      <c r="T17" s="315">
        <v>18280</v>
      </c>
      <c r="U17" s="315">
        <v>14798</v>
      </c>
      <c r="V17" s="315">
        <v>10304</v>
      </c>
      <c r="W17" s="316">
        <f t="shared" si="2"/>
        <v>1.321030932394246E-2</v>
      </c>
      <c r="X17" s="316">
        <f t="shared" si="0"/>
        <v>9.7872728225752645E-3</v>
      </c>
      <c r="Y17" s="316">
        <f t="shared" si="0"/>
        <v>7.4713116712012747E-3</v>
      </c>
      <c r="Z17" s="316">
        <f t="shared" si="0"/>
        <v>4.8572298591031344E-3</v>
      </c>
      <c r="AA17" s="316">
        <f t="shared" si="0"/>
        <v>3.6766276990839986E-3</v>
      </c>
      <c r="AB17" s="316">
        <f t="shared" si="0"/>
        <v>2.2736781156716089E-3</v>
      </c>
    </row>
    <row r="18" spans="3:28">
      <c r="C18" s="146" t="s">
        <v>278</v>
      </c>
      <c r="D18" s="148">
        <f t="shared" ref="D18:I18" si="11">D47</f>
        <v>43612</v>
      </c>
      <c r="E18" s="148">
        <f t="shared" si="11"/>
        <v>32863</v>
      </c>
      <c r="F18" s="148">
        <f t="shared" si="11"/>
        <v>25961</v>
      </c>
      <c r="G18" s="148">
        <f t="shared" si="11"/>
        <v>18280</v>
      </c>
      <c r="H18" s="148">
        <f t="shared" si="11"/>
        <v>14798</v>
      </c>
      <c r="I18" s="148">
        <f t="shared" si="11"/>
        <v>10304</v>
      </c>
      <c r="P18" s="146" t="s">
        <v>277</v>
      </c>
      <c r="Q18" s="315">
        <v>120967</v>
      </c>
      <c r="R18" s="315">
        <v>102833</v>
      </c>
      <c r="S18" s="315">
        <v>91109</v>
      </c>
      <c r="T18" s="315">
        <v>74111</v>
      </c>
      <c r="U18" s="315">
        <v>61639</v>
      </c>
      <c r="V18" s="315">
        <v>46791</v>
      </c>
      <c r="W18" s="316">
        <f t="shared" si="2"/>
        <v>3.6641554801186541E-2</v>
      </c>
      <c r="X18" s="316">
        <f t="shared" si="0"/>
        <v>3.0625768376711871E-2</v>
      </c>
      <c r="Y18" s="316">
        <f t="shared" si="0"/>
        <v>2.6220243251472476E-2</v>
      </c>
      <c r="Z18" s="316">
        <f t="shared" si="0"/>
        <v>1.9692240814441597E-2</v>
      </c>
      <c r="AA18" s="316">
        <f t="shared" si="0"/>
        <v>1.5314478628452397E-2</v>
      </c>
      <c r="AB18" s="316">
        <f t="shared" si="0"/>
        <v>1.0324890596893463E-2</v>
      </c>
    </row>
    <row r="19" spans="3:28">
      <c r="C19" s="146" t="s">
        <v>277</v>
      </c>
      <c r="D19" s="148">
        <f t="shared" ref="D19:I19" si="12">D48</f>
        <v>120967</v>
      </c>
      <c r="E19" s="148">
        <f t="shared" si="12"/>
        <v>102833</v>
      </c>
      <c r="F19" s="148">
        <f t="shared" si="12"/>
        <v>91109</v>
      </c>
      <c r="G19" s="148">
        <f t="shared" si="12"/>
        <v>74111</v>
      </c>
      <c r="H19" s="148">
        <f t="shared" si="12"/>
        <v>61639</v>
      </c>
      <c r="I19" s="148">
        <f t="shared" si="12"/>
        <v>46791</v>
      </c>
      <c r="P19" s="146" t="s">
        <v>276</v>
      </c>
      <c r="Q19" s="315">
        <v>8107</v>
      </c>
      <c r="R19" s="315">
        <v>7879</v>
      </c>
      <c r="S19" s="315">
        <v>7608</v>
      </c>
      <c r="T19" s="315">
        <v>8003</v>
      </c>
      <c r="U19" s="315">
        <v>7805</v>
      </c>
      <c r="V19" s="315">
        <v>7326</v>
      </c>
      <c r="W19" s="316">
        <f t="shared" si="2"/>
        <v>2.4556538954691718E-3</v>
      </c>
      <c r="X19" s="316">
        <f t="shared" si="0"/>
        <v>2.3465271755186839E-3</v>
      </c>
      <c r="Y19" s="316">
        <f t="shared" si="0"/>
        <v>2.1895049957435884E-3</v>
      </c>
      <c r="Z19" s="316">
        <f t="shared" si="0"/>
        <v>2.1264994837200428E-3</v>
      </c>
      <c r="AA19" s="316">
        <f t="shared" si="0"/>
        <v>1.9391863218915129E-3</v>
      </c>
      <c r="AB19" s="316">
        <f t="shared" si="0"/>
        <v>1.6165533652377918E-3</v>
      </c>
    </row>
    <row r="20" spans="3:28">
      <c r="C20" s="146" t="s">
        <v>276</v>
      </c>
      <c r="D20" s="148">
        <f t="shared" ref="D20:I20" si="13">D49</f>
        <v>8107</v>
      </c>
      <c r="E20" s="148">
        <f t="shared" si="13"/>
        <v>7879</v>
      </c>
      <c r="F20" s="148">
        <f t="shared" si="13"/>
        <v>7608</v>
      </c>
      <c r="G20" s="148">
        <f t="shared" si="13"/>
        <v>8003</v>
      </c>
      <c r="H20" s="148">
        <f t="shared" si="13"/>
        <v>7805</v>
      </c>
      <c r="I20" s="148">
        <f t="shared" si="13"/>
        <v>7326</v>
      </c>
      <c r="P20" s="146" t="s">
        <v>275</v>
      </c>
      <c r="Q20" s="315">
        <v>20109</v>
      </c>
      <c r="R20" s="315">
        <v>16062</v>
      </c>
      <c r="S20" s="315">
        <v>14537</v>
      </c>
      <c r="T20" s="315">
        <v>14727</v>
      </c>
      <c r="U20" s="315">
        <v>15852</v>
      </c>
      <c r="V20" s="315">
        <v>15405</v>
      </c>
      <c r="W20" s="316">
        <f t="shared" si="2"/>
        <v>6.0911242363376802E-3</v>
      </c>
      <c r="X20" s="316">
        <f t="shared" si="0"/>
        <v>4.7835917620486232E-3</v>
      </c>
      <c r="Y20" s="316">
        <f t="shared" si="0"/>
        <v>4.1836006996746247E-3</v>
      </c>
      <c r="Z20" s="316">
        <f t="shared" si="0"/>
        <v>3.9131523049787667E-3</v>
      </c>
      <c r="AA20" s="316">
        <f t="shared" si="0"/>
        <v>3.9384986002081058E-3</v>
      </c>
      <c r="AB20" s="316">
        <f t="shared" si="0"/>
        <v>3.3992635260016628E-3</v>
      </c>
    </row>
    <row r="21" spans="3:28">
      <c r="C21" s="146" t="s">
        <v>275</v>
      </c>
      <c r="D21" s="148">
        <f t="shared" ref="D21:I21" si="14">D50</f>
        <v>20109</v>
      </c>
      <c r="E21" s="148">
        <f t="shared" si="14"/>
        <v>16062</v>
      </c>
      <c r="F21" s="148">
        <f t="shared" si="14"/>
        <v>14537</v>
      </c>
      <c r="G21" s="148">
        <f t="shared" si="14"/>
        <v>14727</v>
      </c>
      <c r="H21" s="148">
        <f t="shared" si="14"/>
        <v>15852</v>
      </c>
      <c r="I21" s="148">
        <f t="shared" si="14"/>
        <v>15405</v>
      </c>
      <c r="P21" s="146" t="s">
        <v>274</v>
      </c>
      <c r="Q21" s="315">
        <v>4787</v>
      </c>
      <c r="R21" s="315">
        <v>3548</v>
      </c>
      <c r="S21" s="315">
        <v>3240</v>
      </c>
      <c r="T21" s="315">
        <v>3019</v>
      </c>
      <c r="U21" s="315">
        <v>2884</v>
      </c>
      <c r="V21" s="315">
        <v>2512</v>
      </c>
      <c r="W21" s="316">
        <f t="shared" si="2"/>
        <v>1.4500080421377729E-3</v>
      </c>
      <c r="X21" s="316">
        <f t="shared" si="0"/>
        <v>1.0566668890392551E-3</v>
      </c>
      <c r="Y21" s="316">
        <f t="shared" si="0"/>
        <v>9.3243903604222223E-4</v>
      </c>
      <c r="Z21" s="316">
        <f t="shared" si="0"/>
        <v>8.0218692257288634E-4</v>
      </c>
      <c r="AA21" s="316">
        <f t="shared" si="0"/>
        <v>7.1654238979309713E-4</v>
      </c>
      <c r="AB21" s="316">
        <f t="shared" si="0"/>
        <v>5.5429730459696054E-4</v>
      </c>
    </row>
    <row r="22" spans="3:28">
      <c r="C22" s="146" t="s">
        <v>274</v>
      </c>
      <c r="D22" s="148">
        <f t="shared" ref="D22:I22" si="15">D51</f>
        <v>4787</v>
      </c>
      <c r="E22" s="148">
        <f t="shared" si="15"/>
        <v>3548</v>
      </c>
      <c r="F22" s="148">
        <f t="shared" si="15"/>
        <v>3240</v>
      </c>
      <c r="G22" s="148">
        <f t="shared" si="15"/>
        <v>3019</v>
      </c>
      <c r="H22" s="148">
        <f t="shared" si="15"/>
        <v>2884</v>
      </c>
      <c r="I22" s="148">
        <f t="shared" si="15"/>
        <v>2512</v>
      </c>
      <c r="P22" s="146" t="s">
        <v>273</v>
      </c>
      <c r="Q22" s="315">
        <v>18132</v>
      </c>
      <c r="R22" s="315">
        <v>12376</v>
      </c>
      <c r="S22" s="315">
        <v>9431</v>
      </c>
      <c r="T22" s="315">
        <v>6865</v>
      </c>
      <c r="U22" s="315">
        <v>6147</v>
      </c>
      <c r="V22" s="315">
        <v>4568</v>
      </c>
      <c r="W22" s="316">
        <f t="shared" si="2"/>
        <v>5.4922803050014828E-3</v>
      </c>
      <c r="X22" s="316">
        <f t="shared" ref="X22:X26" si="16">R22/R$6</f>
        <v>3.6858256535371539E-3</v>
      </c>
      <c r="Y22" s="316">
        <f t="shared" ref="Y22:Y26" si="17">S22/S$6</f>
        <v>2.7141458484303081E-3</v>
      </c>
      <c r="Z22" s="316">
        <f t="shared" ref="Z22:Z26" si="18">T22/T$6</f>
        <v>1.824118325095351E-3</v>
      </c>
      <c r="AA22" s="316">
        <f t="shared" ref="AA22:AA26" si="19">U22/U$6</f>
        <v>1.5272489840700999E-3</v>
      </c>
      <c r="AB22" s="316">
        <f t="shared" ref="AB22:AB26" si="20">V22/V$6</f>
        <v>1.0079737609072117E-3</v>
      </c>
    </row>
    <row r="23" spans="3:28">
      <c r="C23" s="146" t="s">
        <v>273</v>
      </c>
      <c r="D23" s="148">
        <f t="shared" ref="D23:I23" si="21">D52</f>
        <v>18132</v>
      </c>
      <c r="E23" s="148">
        <f t="shared" si="21"/>
        <v>12376</v>
      </c>
      <c r="F23" s="148">
        <f t="shared" si="21"/>
        <v>9431</v>
      </c>
      <c r="G23" s="148">
        <f t="shared" si="21"/>
        <v>6865</v>
      </c>
      <c r="H23" s="148">
        <f t="shared" si="21"/>
        <v>6147</v>
      </c>
      <c r="I23" s="148">
        <f t="shared" si="21"/>
        <v>4568</v>
      </c>
      <c r="P23" s="146" t="s">
        <v>272</v>
      </c>
      <c r="Q23" s="315">
        <v>42940</v>
      </c>
      <c r="R23" s="315">
        <v>43749</v>
      </c>
      <c r="S23" s="315">
        <v>41744</v>
      </c>
      <c r="T23" s="315">
        <v>46805</v>
      </c>
      <c r="U23" s="315">
        <v>46553</v>
      </c>
      <c r="V23" s="315">
        <v>43921</v>
      </c>
      <c r="W23" s="316">
        <f t="shared" si="2"/>
        <v>1.3006756910256103E-2</v>
      </c>
      <c r="X23" s="316">
        <f t="shared" si="16"/>
        <v>1.3029346033984885E-2</v>
      </c>
      <c r="Y23" s="316">
        <f t="shared" si="17"/>
        <v>1.2013498493995842E-2</v>
      </c>
      <c r="Z23" s="316">
        <f t="shared" si="18"/>
        <v>1.2436687284207998E-2</v>
      </c>
      <c r="AA23" s="316">
        <f t="shared" si="19"/>
        <v>1.1566296072135246E-2</v>
      </c>
      <c r="AB23" s="316">
        <f t="shared" si="20"/>
        <v>9.6915971000012362E-3</v>
      </c>
    </row>
    <row r="24" spans="3:28">
      <c r="C24" s="146" t="s">
        <v>272</v>
      </c>
      <c r="D24" s="148">
        <f t="shared" ref="D24:I24" si="22">D53</f>
        <v>42940</v>
      </c>
      <c r="E24" s="148">
        <f t="shared" si="22"/>
        <v>43749</v>
      </c>
      <c r="F24" s="148">
        <f t="shared" si="22"/>
        <v>41744</v>
      </c>
      <c r="G24" s="148">
        <f t="shared" si="22"/>
        <v>46805</v>
      </c>
      <c r="H24" s="148">
        <f t="shared" si="22"/>
        <v>46553</v>
      </c>
      <c r="I24" s="148">
        <f t="shared" si="22"/>
        <v>43921</v>
      </c>
      <c r="P24" s="146" t="s">
        <v>271</v>
      </c>
      <c r="Q24" s="315">
        <v>33889</v>
      </c>
      <c r="R24" s="315">
        <v>32822</v>
      </c>
      <c r="S24" s="315">
        <v>32174</v>
      </c>
      <c r="T24" s="315">
        <v>33517</v>
      </c>
      <c r="U24" s="315">
        <v>34291</v>
      </c>
      <c r="V24" s="315">
        <v>31193</v>
      </c>
      <c r="W24" s="316">
        <f t="shared" si="2"/>
        <v>1.0265160338418004E-2</v>
      </c>
      <c r="X24" s="316">
        <f t="shared" si="16"/>
        <v>9.7750621849059839E-3</v>
      </c>
      <c r="Y24" s="316">
        <f t="shared" si="17"/>
        <v>9.2593498597600184E-3</v>
      </c>
      <c r="Z24" s="316">
        <f t="shared" si="18"/>
        <v>8.9058956885973602E-3</v>
      </c>
      <c r="AA24" s="316">
        <f t="shared" si="19"/>
        <v>8.5197486436876194E-3</v>
      </c>
      <c r="AB24" s="316">
        <f t="shared" si="20"/>
        <v>6.8830397381739608E-3</v>
      </c>
    </row>
    <row r="25" spans="3:28">
      <c r="C25" s="150" t="s">
        <v>271</v>
      </c>
      <c r="D25" s="148">
        <f t="shared" ref="D25:I25" si="23">D54</f>
        <v>33889</v>
      </c>
      <c r="E25" s="148">
        <f t="shared" si="23"/>
        <v>32822</v>
      </c>
      <c r="F25" s="148">
        <f t="shared" si="23"/>
        <v>32174</v>
      </c>
      <c r="G25" s="148">
        <f t="shared" si="23"/>
        <v>33517</v>
      </c>
      <c r="H25" s="148">
        <f t="shared" si="23"/>
        <v>34291</v>
      </c>
      <c r="I25" s="148">
        <f t="shared" si="23"/>
        <v>31193</v>
      </c>
      <c r="P25" s="146" t="s">
        <v>704</v>
      </c>
      <c r="Q25" s="315">
        <v>14538</v>
      </c>
      <c r="R25" s="315">
        <v>14953</v>
      </c>
      <c r="S25" s="315">
        <v>20438</v>
      </c>
      <c r="T25" s="315">
        <v>28318</v>
      </c>
      <c r="U25" s="315">
        <v>41206</v>
      </c>
      <c r="V25" s="315">
        <v>63509</v>
      </c>
      <c r="W25" s="316">
        <f t="shared" si="2"/>
        <v>4.4036383782324927E-3</v>
      </c>
      <c r="X25" s="316">
        <f t="shared" si="16"/>
        <v>4.4533089041161166E-3</v>
      </c>
      <c r="Y25" s="316">
        <f t="shared" si="17"/>
        <v>5.8818484625404125E-3</v>
      </c>
      <c r="Z25" s="316">
        <f t="shared" si="18"/>
        <v>7.5244548769191769E-3</v>
      </c>
      <c r="AA25" s="316">
        <f t="shared" si="19"/>
        <v>1.023781058037946E-2</v>
      </c>
      <c r="AB25" s="316">
        <f t="shared" si="20"/>
        <v>1.4013880381229445E-2</v>
      </c>
    </row>
    <row r="26" spans="3:28">
      <c r="C26" s="146" t="s">
        <v>270</v>
      </c>
      <c r="D26" s="148">
        <f t="shared" ref="D26:I26" si="24">D55</f>
        <v>14538</v>
      </c>
      <c r="E26" s="148">
        <f t="shared" si="24"/>
        <v>14953</v>
      </c>
      <c r="F26" s="148">
        <f t="shared" si="24"/>
        <v>20438</v>
      </c>
      <c r="G26" s="148">
        <f t="shared" si="24"/>
        <v>28318</v>
      </c>
      <c r="H26" s="148">
        <f t="shared" si="24"/>
        <v>41206</v>
      </c>
      <c r="I26" s="148">
        <f t="shared" si="24"/>
        <v>63509</v>
      </c>
      <c r="P26" s="321" t="s">
        <v>269</v>
      </c>
      <c r="Q26" s="322">
        <v>1207178</v>
      </c>
      <c r="R26" s="322">
        <v>1287627</v>
      </c>
      <c r="S26" s="322">
        <v>1407629</v>
      </c>
      <c r="T26" s="322">
        <v>1639827</v>
      </c>
      <c r="U26" s="322">
        <v>1825789</v>
      </c>
      <c r="V26" s="322">
        <v>2223510</v>
      </c>
      <c r="W26" s="323">
        <f t="shared" si="2"/>
        <v>0.36566070781111182</v>
      </c>
      <c r="X26" s="323">
        <f t="shared" si="16"/>
        <v>0.38348162805325509</v>
      </c>
      <c r="Y26" s="323">
        <f t="shared" si="17"/>
        <v>0.40510130489662877</v>
      </c>
      <c r="Z26" s="323">
        <f t="shared" si="18"/>
        <v>0.43572301248159273</v>
      </c>
      <c r="AA26" s="323">
        <f t="shared" si="19"/>
        <v>0.45362524733632076</v>
      </c>
      <c r="AB26" s="323">
        <f t="shared" si="20"/>
        <v>0.49063917187276584</v>
      </c>
    </row>
    <row r="27" spans="3:28">
      <c r="C27" s="146" t="s">
        <v>269</v>
      </c>
      <c r="D27" s="148">
        <f t="shared" ref="D27:H27" si="25">D56</f>
        <v>1207178</v>
      </c>
      <c r="E27" s="148">
        <f t="shared" si="25"/>
        <v>1287627</v>
      </c>
      <c r="F27" s="148">
        <f t="shared" si="25"/>
        <v>1407629</v>
      </c>
      <c r="G27" s="148">
        <f t="shared" si="25"/>
        <v>1639827</v>
      </c>
      <c r="H27" s="148">
        <f t="shared" si="25"/>
        <v>1825789</v>
      </c>
      <c r="I27" s="148">
        <f>I56</f>
        <v>2223510</v>
      </c>
      <c r="K27" s="146">
        <f>I27/D27</f>
        <v>1.8419073243548176</v>
      </c>
      <c r="L27" s="147">
        <f>I27-D27</f>
        <v>1016332</v>
      </c>
      <c r="M27" s="146">
        <f>L27/L7</f>
        <v>0.82594841296607968</v>
      </c>
      <c r="O27" s="385" t="s">
        <v>835</v>
      </c>
      <c r="P27" s="384" t="s">
        <v>834</v>
      </c>
      <c r="Q27" s="315">
        <v>40925</v>
      </c>
      <c r="R27" s="315">
        <v>38157</v>
      </c>
      <c r="S27" s="315">
        <v>35519</v>
      </c>
      <c r="T27" s="315">
        <v>41093</v>
      </c>
      <c r="U27" s="315">
        <v>43699</v>
      </c>
      <c r="V27" s="315">
        <v>38137</v>
      </c>
    </row>
    <row r="28" spans="3:28">
      <c r="W28" s="146">
        <f t="shared" ref="W28:AB28" si="26">Q27/Q$6</f>
        <v>1.2396402574574547E-2</v>
      </c>
      <c r="X28" s="146">
        <f t="shared" si="26"/>
        <v>1.1363934184067321E-2</v>
      </c>
      <c r="Y28" s="146">
        <f t="shared" si="26"/>
        <v>1.0222006827525831E-2</v>
      </c>
      <c r="Z28" s="146">
        <f t="shared" si="26"/>
        <v>1.0918935809634852E-2</v>
      </c>
      <c r="AA28" s="146">
        <f t="shared" si="26"/>
        <v>1.0857207313303936E-2</v>
      </c>
      <c r="AB28" s="146">
        <f t="shared" si="26"/>
        <v>8.4153010769961317E-3</v>
      </c>
    </row>
    <row r="32" spans="3:28">
      <c r="C32" s="217" t="s">
        <v>145</v>
      </c>
      <c r="D32" s="217">
        <v>1985</v>
      </c>
      <c r="E32" s="217">
        <v>1990</v>
      </c>
      <c r="F32" s="217">
        <v>1995</v>
      </c>
      <c r="G32" s="217">
        <v>2000</v>
      </c>
      <c r="H32" s="217">
        <v>2005</v>
      </c>
      <c r="I32" s="217">
        <v>2010</v>
      </c>
    </row>
    <row r="33" spans="3:9">
      <c r="C33" s="217" t="s">
        <v>296</v>
      </c>
      <c r="D33" s="217">
        <v>1310000</v>
      </c>
      <c r="E33" s="217">
        <v>1310000</v>
      </c>
      <c r="F33" s="217">
        <v>1310000</v>
      </c>
      <c r="G33" s="217">
        <v>1310000</v>
      </c>
      <c r="H33" s="217">
        <v>1310000</v>
      </c>
      <c r="I33" s="217">
        <v>1310000</v>
      </c>
    </row>
    <row r="34" spans="3:9">
      <c r="C34" s="217" t="s">
        <v>144</v>
      </c>
      <c r="D34" s="217" t="s">
        <v>143</v>
      </c>
      <c r="E34" s="217" t="s">
        <v>143</v>
      </c>
      <c r="F34" s="217" t="s">
        <v>143</v>
      </c>
      <c r="G34" s="217" t="s">
        <v>143</v>
      </c>
      <c r="H34" s="217" t="s">
        <v>143</v>
      </c>
      <c r="I34" s="217" t="s">
        <v>143</v>
      </c>
    </row>
    <row r="35" spans="3:9">
      <c r="C35" s="217" t="s">
        <v>295</v>
      </c>
      <c r="D35" s="217">
        <v>0</v>
      </c>
      <c r="E35" s="217">
        <v>0</v>
      </c>
      <c r="F35" s="217">
        <v>0</v>
      </c>
      <c r="G35" s="217">
        <v>0</v>
      </c>
      <c r="H35" s="217">
        <v>0</v>
      </c>
      <c r="I35" s="217">
        <v>0</v>
      </c>
    </row>
    <row r="36" spans="3:9">
      <c r="C36" s="217" t="s">
        <v>293</v>
      </c>
      <c r="D36" s="217" t="s">
        <v>465</v>
      </c>
      <c r="E36" s="217" t="s">
        <v>465</v>
      </c>
      <c r="F36" s="217" t="s">
        <v>465</v>
      </c>
      <c r="G36" s="217" t="s">
        <v>465</v>
      </c>
      <c r="H36" s="217" t="s">
        <v>465</v>
      </c>
      <c r="I36" s="217" t="s">
        <v>465</v>
      </c>
    </row>
    <row r="37" spans="3:9">
      <c r="C37" s="218" t="s">
        <v>466</v>
      </c>
      <c r="D37" s="218">
        <v>3301361</v>
      </c>
      <c r="E37" s="218">
        <v>3357728</v>
      </c>
      <c r="F37" s="218">
        <v>3474758</v>
      </c>
      <c r="G37" s="218">
        <v>3763462</v>
      </c>
      <c r="H37" s="218">
        <v>4024884</v>
      </c>
      <c r="I37" s="218">
        <v>4531864</v>
      </c>
    </row>
    <row r="38" spans="3:9">
      <c r="C38" s="218" t="s">
        <v>467</v>
      </c>
      <c r="D38" s="218">
        <v>2079645</v>
      </c>
      <c r="E38" s="218">
        <v>2055148</v>
      </c>
      <c r="F38" s="218">
        <v>2046691</v>
      </c>
      <c r="G38" s="218">
        <v>2095317</v>
      </c>
      <c r="H38" s="218">
        <v>2157889</v>
      </c>
      <c r="I38" s="218">
        <v>2224206</v>
      </c>
    </row>
    <row r="39" spans="3:9">
      <c r="C39" s="218" t="s">
        <v>468</v>
      </c>
      <c r="D39" s="218">
        <v>1760027</v>
      </c>
      <c r="E39" s="218">
        <v>1775488</v>
      </c>
      <c r="F39" s="218">
        <v>1791632</v>
      </c>
      <c r="G39" s="218">
        <v>1860701</v>
      </c>
      <c r="H39" s="218">
        <v>1938519</v>
      </c>
      <c r="I39" s="218">
        <v>2036246</v>
      </c>
    </row>
    <row r="40" spans="3:9">
      <c r="C40" s="218" t="s">
        <v>469</v>
      </c>
      <c r="D40" s="218">
        <v>432930</v>
      </c>
      <c r="E40" s="218">
        <v>481012</v>
      </c>
      <c r="F40" s="218">
        <v>548261</v>
      </c>
      <c r="G40" s="218">
        <v>621778</v>
      </c>
      <c r="H40" s="218">
        <v>678083</v>
      </c>
      <c r="I40" s="218">
        <v>729715</v>
      </c>
    </row>
    <row r="41" spans="3:9">
      <c r="C41" s="218" t="s">
        <v>470</v>
      </c>
      <c r="D41" s="218">
        <v>1111766</v>
      </c>
      <c r="E41" s="218">
        <v>1061771</v>
      </c>
      <c r="F41" s="218">
        <v>992166</v>
      </c>
      <c r="G41" s="218">
        <v>961588</v>
      </c>
      <c r="H41" s="218">
        <v>953434</v>
      </c>
      <c r="I41" s="218">
        <v>976395</v>
      </c>
    </row>
    <row r="42" spans="3:9">
      <c r="C42" s="218" t="s">
        <v>471</v>
      </c>
      <c r="D42" s="218">
        <v>32321</v>
      </c>
      <c r="E42" s="218">
        <v>37631</v>
      </c>
      <c r="F42" s="218">
        <v>40744</v>
      </c>
      <c r="G42" s="218">
        <v>43500</v>
      </c>
      <c r="H42" s="218">
        <v>48840</v>
      </c>
      <c r="I42" s="218">
        <v>49583</v>
      </c>
    </row>
    <row r="43" spans="3:9">
      <c r="C43" s="218" t="s">
        <v>472</v>
      </c>
      <c r="D43" s="218">
        <v>183010</v>
      </c>
      <c r="E43" s="218">
        <v>195074</v>
      </c>
      <c r="F43" s="218">
        <v>210461</v>
      </c>
      <c r="G43" s="218">
        <v>233835</v>
      </c>
      <c r="H43" s="218">
        <v>258162</v>
      </c>
      <c r="I43" s="218">
        <v>280553</v>
      </c>
    </row>
    <row r="44" spans="3:9">
      <c r="C44" s="217" t="s">
        <v>473</v>
      </c>
      <c r="D44" s="217">
        <v>319618</v>
      </c>
      <c r="E44" s="217">
        <v>279660</v>
      </c>
      <c r="F44" s="217">
        <v>255059</v>
      </c>
      <c r="G44" s="217">
        <v>234616</v>
      </c>
      <c r="H44" s="217">
        <v>219370</v>
      </c>
      <c r="I44" s="217">
        <v>187960</v>
      </c>
    </row>
    <row r="45" spans="3:9">
      <c r="C45" s="217" t="s">
        <v>474</v>
      </c>
      <c r="D45" s="217">
        <v>5966</v>
      </c>
      <c r="E45" s="217">
        <v>5382</v>
      </c>
      <c r="F45" s="217">
        <v>5464</v>
      </c>
      <c r="G45" s="217">
        <v>5056</v>
      </c>
      <c r="H45" s="217">
        <v>5108</v>
      </c>
      <c r="I45" s="217">
        <v>4147</v>
      </c>
    </row>
    <row r="46" spans="3:9">
      <c r="C46" s="217" t="s">
        <v>475</v>
      </c>
      <c r="D46" s="217">
        <v>21109</v>
      </c>
      <c r="E46" s="217">
        <v>22146</v>
      </c>
      <c r="F46" s="217">
        <v>23791</v>
      </c>
      <c r="G46" s="217">
        <v>24233</v>
      </c>
      <c r="H46" s="217">
        <v>24293</v>
      </c>
      <c r="I46" s="217">
        <v>21793</v>
      </c>
    </row>
    <row r="47" spans="3:9">
      <c r="C47" s="217" t="s">
        <v>476</v>
      </c>
      <c r="D47" s="217">
        <v>43612</v>
      </c>
      <c r="E47" s="217">
        <v>32863</v>
      </c>
      <c r="F47" s="217">
        <v>25961</v>
      </c>
      <c r="G47" s="217">
        <v>18280</v>
      </c>
      <c r="H47" s="217">
        <v>14798</v>
      </c>
      <c r="I47" s="217">
        <v>10304</v>
      </c>
    </row>
    <row r="48" spans="3:9">
      <c r="C48" s="217" t="s">
        <v>477</v>
      </c>
      <c r="D48" s="217">
        <v>120967</v>
      </c>
      <c r="E48" s="217">
        <v>102833</v>
      </c>
      <c r="F48" s="217">
        <v>91109</v>
      </c>
      <c r="G48" s="217">
        <v>74111</v>
      </c>
      <c r="H48" s="217">
        <v>61639</v>
      </c>
      <c r="I48" s="217">
        <v>46791</v>
      </c>
    </row>
    <row r="49" spans="3:25">
      <c r="C49" s="217" t="s">
        <v>478</v>
      </c>
      <c r="D49" s="217">
        <v>8107</v>
      </c>
      <c r="E49" s="217">
        <v>7879</v>
      </c>
      <c r="F49" s="217">
        <v>7608</v>
      </c>
      <c r="G49" s="217">
        <v>8003</v>
      </c>
      <c r="H49" s="217">
        <v>7805</v>
      </c>
      <c r="I49" s="217">
        <v>7326</v>
      </c>
    </row>
    <row r="50" spans="3:25">
      <c r="C50" s="217" t="s">
        <v>479</v>
      </c>
      <c r="D50" s="217">
        <v>20109</v>
      </c>
      <c r="E50" s="217">
        <v>16062</v>
      </c>
      <c r="F50" s="217">
        <v>14537</v>
      </c>
      <c r="G50" s="217">
        <v>14727</v>
      </c>
      <c r="H50" s="217">
        <v>15852</v>
      </c>
      <c r="I50" s="217">
        <v>15405</v>
      </c>
    </row>
    <row r="51" spans="3:25">
      <c r="C51" s="217" t="s">
        <v>480</v>
      </c>
      <c r="D51" s="217">
        <v>4787</v>
      </c>
      <c r="E51" s="217">
        <v>3548</v>
      </c>
      <c r="F51" s="217">
        <v>3240</v>
      </c>
      <c r="G51" s="217">
        <v>3019</v>
      </c>
      <c r="H51" s="217">
        <v>2884</v>
      </c>
      <c r="I51" s="217">
        <v>2512</v>
      </c>
    </row>
    <row r="52" spans="3:25">
      <c r="C52" s="217" t="s">
        <v>481</v>
      </c>
      <c r="D52" s="217">
        <v>18132</v>
      </c>
      <c r="E52" s="217">
        <v>12376</v>
      </c>
      <c r="F52" s="217">
        <v>9431</v>
      </c>
      <c r="G52" s="217">
        <v>6865</v>
      </c>
      <c r="H52" s="217">
        <v>6147</v>
      </c>
      <c r="I52" s="217">
        <v>4568</v>
      </c>
    </row>
    <row r="53" spans="3:25">
      <c r="C53" s="217" t="s">
        <v>482</v>
      </c>
      <c r="D53" s="217">
        <v>42940</v>
      </c>
      <c r="E53" s="217">
        <v>43749</v>
      </c>
      <c r="F53" s="217">
        <v>41744</v>
      </c>
      <c r="G53" s="217">
        <v>46805</v>
      </c>
      <c r="H53" s="217">
        <v>46553</v>
      </c>
      <c r="I53" s="217">
        <v>43921</v>
      </c>
    </row>
    <row r="54" spans="3:25">
      <c r="C54" s="217" t="s">
        <v>483</v>
      </c>
      <c r="D54" s="217">
        <v>33889</v>
      </c>
      <c r="E54" s="217">
        <v>32822</v>
      </c>
      <c r="F54" s="217">
        <v>32174</v>
      </c>
      <c r="G54" s="217">
        <v>33517</v>
      </c>
      <c r="H54" s="217">
        <v>34291</v>
      </c>
      <c r="I54" s="217">
        <v>31193</v>
      </c>
    </row>
    <row r="55" spans="3:25">
      <c r="C55" s="217" t="s">
        <v>484</v>
      </c>
      <c r="D55" s="217">
        <v>14538</v>
      </c>
      <c r="E55" s="217">
        <v>14953</v>
      </c>
      <c r="F55" s="217">
        <v>20438</v>
      </c>
      <c r="G55" s="217">
        <v>28318</v>
      </c>
      <c r="H55" s="217">
        <v>41206</v>
      </c>
      <c r="I55" s="217">
        <v>63509</v>
      </c>
    </row>
    <row r="56" spans="3:25">
      <c r="C56" s="217" t="s">
        <v>485</v>
      </c>
      <c r="D56" s="217">
        <v>1207178</v>
      </c>
      <c r="E56" s="217">
        <v>1287627</v>
      </c>
      <c r="F56" s="217">
        <v>1407629</v>
      </c>
      <c r="G56" s="217">
        <v>1639827</v>
      </c>
      <c r="H56" s="217">
        <v>1825789</v>
      </c>
      <c r="I56" s="217">
        <v>2223510</v>
      </c>
    </row>
    <row r="64" spans="3:25" ht="24">
      <c r="L64" s="343" t="s">
        <v>757</v>
      </c>
      <c r="Y64" s="343" t="s">
        <v>756</v>
      </c>
    </row>
  </sheetData>
  <phoneticPr fontId="3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8"/>
  <sheetViews>
    <sheetView showGridLines="0" zoomScale="85" zoomScaleNormal="85" workbookViewId="0">
      <selection activeCell="Q35" sqref="Q35"/>
    </sheetView>
  </sheetViews>
  <sheetFormatPr defaultRowHeight="13.5"/>
  <cols>
    <col min="1" max="1" width="1.5" customWidth="1"/>
    <col min="2" max="2" width="8.25" customWidth="1"/>
    <col min="3" max="5" width="16.375" customWidth="1"/>
    <col min="6" max="9" width="9.75" customWidth="1"/>
    <col min="10" max="10" width="14.625" customWidth="1"/>
    <col min="11" max="11" width="14.75" customWidth="1"/>
    <col min="12" max="12" width="9.75" customWidth="1"/>
    <col min="13" max="13" width="6.125" customWidth="1"/>
    <col min="14" max="14" width="9.75" customWidth="1"/>
    <col min="19" max="19" width="7" bestFit="1" customWidth="1"/>
    <col min="20" max="20" width="10.875" customWidth="1"/>
    <col min="21" max="21" width="14.25" customWidth="1"/>
    <col min="22" max="22" width="16.125" customWidth="1"/>
  </cols>
  <sheetData>
    <row r="2" spans="1:23">
      <c r="B2" s="8"/>
      <c r="C2" s="474" t="s">
        <v>41</v>
      </c>
      <c r="D2" s="474"/>
      <c r="E2" s="474"/>
      <c r="F2" s="474" t="s">
        <v>48</v>
      </c>
      <c r="G2" s="474"/>
      <c r="H2" s="474"/>
      <c r="I2" s="474" t="s">
        <v>42</v>
      </c>
      <c r="J2" s="474"/>
      <c r="K2" s="474"/>
      <c r="L2" s="474" t="s">
        <v>46</v>
      </c>
      <c r="M2" s="474"/>
      <c r="N2" s="474"/>
    </row>
    <row r="3" spans="1:23">
      <c r="A3" s="28"/>
      <c r="B3" s="29"/>
      <c r="C3" s="17" t="s">
        <v>45</v>
      </c>
      <c r="D3" s="24" t="s">
        <v>44</v>
      </c>
      <c r="E3" s="18" t="s">
        <v>43</v>
      </c>
      <c r="F3" s="17" t="s">
        <v>45</v>
      </c>
      <c r="G3" s="24" t="s">
        <v>44</v>
      </c>
      <c r="H3" s="18" t="s">
        <v>43</v>
      </c>
      <c r="I3" s="17" t="s">
        <v>45</v>
      </c>
      <c r="J3" s="24" t="s">
        <v>44</v>
      </c>
      <c r="K3" s="18" t="s">
        <v>43</v>
      </c>
      <c r="L3" s="17" t="s">
        <v>45</v>
      </c>
      <c r="M3" s="24" t="s">
        <v>44</v>
      </c>
      <c r="N3" s="30" t="s">
        <v>43</v>
      </c>
      <c r="W3" s="232"/>
    </row>
    <row r="4" spans="1:23">
      <c r="A4" s="28"/>
      <c r="B4" s="31" t="s">
        <v>38</v>
      </c>
      <c r="C4" s="34">
        <v>12911318</v>
      </c>
      <c r="D4" s="35">
        <v>2194342</v>
      </c>
      <c r="E4" s="36">
        <v>184549</v>
      </c>
      <c r="F4" s="34">
        <v>27272891</v>
      </c>
      <c r="G4" s="35">
        <v>2801039</v>
      </c>
      <c r="H4" s="36">
        <v>180081</v>
      </c>
      <c r="I4" s="34">
        <v>6598174</v>
      </c>
      <c r="J4" s="35">
        <v>375676</v>
      </c>
      <c r="K4" s="36">
        <v>24249</v>
      </c>
      <c r="L4" s="34">
        <v>46782383</v>
      </c>
      <c r="M4" s="35">
        <v>5371057</v>
      </c>
      <c r="N4" s="37">
        <v>388879</v>
      </c>
    </row>
    <row r="5" spans="1:23">
      <c r="A5" s="28"/>
      <c r="B5" s="32" t="s">
        <v>39</v>
      </c>
      <c r="C5" s="34">
        <v>14457083</v>
      </c>
      <c r="D5" s="35">
        <v>2444145</v>
      </c>
      <c r="E5" s="38">
        <v>197162</v>
      </c>
      <c r="F5" s="34">
        <v>28327091</v>
      </c>
      <c r="G5" s="35">
        <v>2931367</v>
      </c>
      <c r="H5" s="36">
        <v>189253</v>
      </c>
      <c r="I5" s="34">
        <v>6278356</v>
      </c>
      <c r="J5" s="35">
        <v>371948</v>
      </c>
      <c r="K5" s="36">
        <v>22778</v>
      </c>
      <c r="L5" s="34">
        <v>49062530</v>
      </c>
      <c r="M5" s="35">
        <v>5747460</v>
      </c>
      <c r="N5" s="37">
        <v>409193</v>
      </c>
    </row>
    <row r="6" spans="1:23">
      <c r="A6" s="28"/>
      <c r="B6" s="33" t="s">
        <v>40</v>
      </c>
      <c r="C6" s="39">
        <v>16784507</v>
      </c>
      <c r="D6" s="40">
        <v>2922488</v>
      </c>
      <c r="E6" s="41">
        <v>223216</v>
      </c>
      <c r="F6" s="39">
        <v>29206899</v>
      </c>
      <c r="G6" s="40">
        <v>3078860</v>
      </c>
      <c r="H6" s="41">
        <v>204921</v>
      </c>
      <c r="I6" s="39">
        <v>5850901</v>
      </c>
      <c r="J6" s="40">
        <v>380701</v>
      </c>
      <c r="K6" s="41">
        <v>20529</v>
      </c>
      <c r="L6" s="39">
        <v>51842307</v>
      </c>
      <c r="M6" s="40">
        <v>6382049</v>
      </c>
      <c r="N6" s="42">
        <v>448666</v>
      </c>
    </row>
    <row r="7" spans="1:23">
      <c r="B7" s="11"/>
    </row>
    <row r="8" spans="1:23">
      <c r="B8" s="11"/>
      <c r="C8" s="475" t="s">
        <v>41</v>
      </c>
      <c r="D8" s="476"/>
      <c r="E8" s="477"/>
      <c r="F8" s="475" t="s">
        <v>48</v>
      </c>
      <c r="G8" s="476"/>
      <c r="H8" s="477"/>
      <c r="I8" s="475" t="s">
        <v>42</v>
      </c>
      <c r="J8" s="476"/>
      <c r="K8" s="477"/>
    </row>
    <row r="9" spans="1:23">
      <c r="B9" s="12"/>
      <c r="C9" s="24" t="s">
        <v>45</v>
      </c>
      <c r="D9" s="24" t="s">
        <v>44</v>
      </c>
      <c r="E9" s="18" t="s">
        <v>43</v>
      </c>
      <c r="F9" s="17" t="s">
        <v>45</v>
      </c>
      <c r="G9" s="24" t="s">
        <v>44</v>
      </c>
      <c r="H9" s="18" t="s">
        <v>43</v>
      </c>
      <c r="I9" s="17" t="s">
        <v>45</v>
      </c>
      <c r="J9" s="24" t="s">
        <v>44</v>
      </c>
      <c r="K9" s="18" t="s">
        <v>43</v>
      </c>
      <c r="L9" s="10"/>
    </row>
    <row r="10" spans="1:23">
      <c r="B10" s="15" t="s">
        <v>38</v>
      </c>
      <c r="C10" s="25">
        <f>C4/L4</f>
        <v>0.27598675338962531</v>
      </c>
      <c r="D10" s="26">
        <f t="shared" ref="D10" si="0">D4/M4</f>
        <v>0.40854937864185764</v>
      </c>
      <c r="E10" s="20">
        <f>E4/N4</f>
        <v>0.47456663898024837</v>
      </c>
      <c r="F10" s="19">
        <f>F4/L4</f>
        <v>0.58297353086951553</v>
      </c>
      <c r="G10" s="26">
        <f t="shared" ref="G10:H10" si="1">G4/M4</f>
        <v>0.52150610205775139</v>
      </c>
      <c r="H10" s="20">
        <f t="shared" si="1"/>
        <v>0.46307720396318647</v>
      </c>
      <c r="I10" s="19">
        <f>I4/L4</f>
        <v>0.14103971574085911</v>
      </c>
      <c r="J10" s="26">
        <f t="shared" ref="J10:K10" si="2">J4/M4</f>
        <v>6.9944519300390973E-2</v>
      </c>
      <c r="K10" s="20">
        <f t="shared" si="2"/>
        <v>6.2356157056565151E-2</v>
      </c>
      <c r="L10" s="10"/>
    </row>
    <row r="11" spans="1:23">
      <c r="B11" s="13" t="s">
        <v>39</v>
      </c>
      <c r="C11" s="26">
        <f t="shared" ref="C11:C12" si="3">C5/L5</f>
        <v>0.29466647969438187</v>
      </c>
      <c r="D11" s="26">
        <f t="shared" ref="D11:E12" si="4">D5/M5</f>
        <v>0.42525654810994767</v>
      </c>
      <c r="E11" s="20">
        <f t="shared" si="4"/>
        <v>0.48183131187483658</v>
      </c>
      <c r="F11" s="21">
        <f t="shared" ref="F11:F12" si="5">F5/L5</f>
        <v>0.57736710683285186</v>
      </c>
      <c r="G11" s="26">
        <f t="shared" ref="G11:G12" si="6">G5/M5</f>
        <v>0.5100282559600241</v>
      </c>
      <c r="H11" s="20">
        <f t="shared" ref="H11:H12" si="7">H5/N5</f>
        <v>0.46250302424528278</v>
      </c>
      <c r="I11" s="21">
        <f t="shared" ref="I11:I12" si="8">I5/L5</f>
        <v>0.12796641347276627</v>
      </c>
      <c r="J11" s="26">
        <f t="shared" ref="J11:J12" si="9">J5/M5</f>
        <v>6.4715195930028224E-2</v>
      </c>
      <c r="K11" s="20">
        <f>K5/N5</f>
        <v>5.5665663879880645E-2</v>
      </c>
      <c r="L11" s="10"/>
    </row>
    <row r="12" spans="1:23">
      <c r="B12" s="14" t="s">
        <v>40</v>
      </c>
      <c r="C12" s="27">
        <f t="shared" si="3"/>
        <v>0.32376080408612989</v>
      </c>
      <c r="D12" s="27">
        <f t="shared" si="4"/>
        <v>0.45792315289337326</v>
      </c>
      <c r="E12" s="23">
        <f t="shared" ref="E12" si="10">E6/N6</f>
        <v>0.49751039748944648</v>
      </c>
      <c r="F12" s="22">
        <f t="shared" si="5"/>
        <v>0.56337961580297724</v>
      </c>
      <c r="G12" s="27">
        <f t="shared" si="6"/>
        <v>0.48242500175100506</v>
      </c>
      <c r="H12" s="23">
        <f t="shared" si="7"/>
        <v>0.45673396245759651</v>
      </c>
      <c r="I12" s="22">
        <f t="shared" si="8"/>
        <v>0.11285958011089282</v>
      </c>
      <c r="J12" s="27">
        <f t="shared" si="9"/>
        <v>5.965184535562168E-2</v>
      </c>
      <c r="K12" s="23">
        <f>K6/N6</f>
        <v>4.5755640052956986E-2</v>
      </c>
      <c r="L12" s="10"/>
    </row>
    <row r="13" spans="1:23">
      <c r="B13" s="11"/>
      <c r="C13" s="8"/>
      <c r="D13" s="8"/>
      <c r="E13" s="8"/>
      <c r="F13" s="8"/>
      <c r="G13" s="8"/>
      <c r="H13" s="8"/>
      <c r="I13" s="8"/>
      <c r="J13" s="8"/>
      <c r="K13" s="8"/>
    </row>
    <row r="16" spans="1:23">
      <c r="B16" t="s">
        <v>47</v>
      </c>
      <c r="C16" t="s">
        <v>536</v>
      </c>
      <c r="D16" t="s">
        <v>537</v>
      </c>
      <c r="E16" t="s">
        <v>538</v>
      </c>
    </row>
    <row r="17" spans="2:6">
      <c r="B17" t="s">
        <v>43</v>
      </c>
      <c r="C17" s="16">
        <f>E6</f>
        <v>223216</v>
      </c>
      <c r="D17" s="16">
        <f>H6</f>
        <v>204921</v>
      </c>
      <c r="E17" s="16">
        <f>K6</f>
        <v>20529</v>
      </c>
    </row>
    <row r="18" spans="2:6">
      <c r="B18" t="s">
        <v>705</v>
      </c>
      <c r="C18" s="16">
        <v>2223510</v>
      </c>
      <c r="D18" s="16">
        <v>2036246</v>
      </c>
      <c r="E18" s="16">
        <v>272108</v>
      </c>
    </row>
    <row r="19" spans="2:6">
      <c r="B19" t="s">
        <v>45</v>
      </c>
      <c r="C19" s="16">
        <f>C6</f>
        <v>16784507</v>
      </c>
      <c r="D19" s="16">
        <f>F6</f>
        <v>29206899</v>
      </c>
      <c r="E19" s="16">
        <f>I6</f>
        <v>5850901</v>
      </c>
    </row>
    <row r="21" spans="2:6">
      <c r="B21" t="s">
        <v>40</v>
      </c>
      <c r="C21" s="231" t="s">
        <v>536</v>
      </c>
      <c r="D21" s="232" t="s">
        <v>537</v>
      </c>
      <c r="E21" s="231" t="s">
        <v>538</v>
      </c>
      <c r="F21" s="230"/>
    </row>
    <row r="22" spans="2:6">
      <c r="B22" s="233" t="s">
        <v>43</v>
      </c>
      <c r="C22" s="1">
        <f>C17/SUM(C17:E17)</f>
        <v>0.49751039748944648</v>
      </c>
      <c r="D22" s="1">
        <f>D17/SUM(C17:E17)</f>
        <v>0.45673396245759651</v>
      </c>
      <c r="E22" s="1">
        <f>E17/SUM(C17:E17)</f>
        <v>4.5755640052956986E-2</v>
      </c>
    </row>
    <row r="23" spans="2:6">
      <c r="B23" s="234" t="s">
        <v>514</v>
      </c>
      <c r="C23" s="1">
        <f t="shared" ref="C23:C24" si="11">C18/SUM(C18:E18)</f>
        <v>0.49063917187276584</v>
      </c>
      <c r="D23" s="1">
        <f t="shared" ref="D23:D24" si="12">D18/SUM(C18:E18)</f>
        <v>0.4493175435096905</v>
      </c>
      <c r="E23" s="1">
        <f t="shared" ref="E23:E24" si="13">E18/SUM(C18:E18)</f>
        <v>6.0043284617543685E-2</v>
      </c>
    </row>
    <row r="24" spans="2:6">
      <c r="B24" s="234" t="s">
        <v>45</v>
      </c>
      <c r="C24" s="1">
        <f t="shared" si="11"/>
        <v>0.32376080408612989</v>
      </c>
      <c r="D24" s="1">
        <f t="shared" si="12"/>
        <v>0.56337961580297724</v>
      </c>
      <c r="E24" s="1">
        <f t="shared" si="13"/>
        <v>0.11285958011089282</v>
      </c>
    </row>
    <row r="34" spans="9:13" ht="21" customHeight="1">
      <c r="I34" s="221"/>
      <c r="J34" s="237" t="s">
        <v>41</v>
      </c>
      <c r="K34" s="238" t="s">
        <v>48</v>
      </c>
      <c r="L34" s="471" t="s">
        <v>538</v>
      </c>
      <c r="M34" s="471"/>
    </row>
    <row r="35" spans="9:13">
      <c r="I35" s="374" t="s">
        <v>45</v>
      </c>
      <c r="J35" s="235">
        <v>0.32376080408612989</v>
      </c>
      <c r="K35" s="235">
        <v>0.56337961580297724</v>
      </c>
      <c r="L35" s="472">
        <v>0.11285958011089282</v>
      </c>
      <c r="M35" s="472"/>
    </row>
    <row r="36" spans="9:13">
      <c r="I36" s="375" t="s">
        <v>705</v>
      </c>
      <c r="J36" s="236">
        <v>0.49063917187276584</v>
      </c>
      <c r="K36" s="236">
        <v>0.4493175435096905</v>
      </c>
      <c r="L36" s="473">
        <v>6.0043284617543685E-2</v>
      </c>
      <c r="M36" s="473"/>
    </row>
    <row r="37" spans="9:13">
      <c r="I37" s="376" t="s">
        <v>43</v>
      </c>
      <c r="J37" s="235">
        <v>0.49751039748944648</v>
      </c>
      <c r="K37" s="235">
        <v>0.45673396245759651</v>
      </c>
      <c r="L37" s="472">
        <v>4.5755640052956986E-2</v>
      </c>
      <c r="M37" s="472"/>
    </row>
    <row r="38" spans="9:13">
      <c r="I38" s="234"/>
    </row>
  </sheetData>
  <sortState ref="B17:E19">
    <sortCondition descending="1" ref="B17"/>
  </sortState>
  <mergeCells count="11">
    <mergeCell ref="L34:M34"/>
    <mergeCell ref="L35:M35"/>
    <mergeCell ref="L36:M36"/>
    <mergeCell ref="L37:M37"/>
    <mergeCell ref="C2:E2"/>
    <mergeCell ref="F2:H2"/>
    <mergeCell ref="I2:K2"/>
    <mergeCell ref="L2:N2"/>
    <mergeCell ref="C8:E8"/>
    <mergeCell ref="F8:H8"/>
    <mergeCell ref="I8:K8"/>
  </mergeCells>
  <phoneticPr fontId="31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3"/>
  <sheetViews>
    <sheetView showGridLines="0" topLeftCell="A34" zoomScale="85" zoomScaleNormal="85" workbookViewId="0">
      <selection activeCell="G43" sqref="G43"/>
    </sheetView>
  </sheetViews>
  <sheetFormatPr defaultRowHeight="13.5"/>
  <cols>
    <col min="1" max="1" width="9" style="247"/>
    <col min="2" max="2" width="12.75" style="247" customWidth="1"/>
    <col min="3" max="6" width="14.125" style="247" customWidth="1"/>
    <col min="7" max="9" width="9" style="247"/>
    <col min="10" max="10" width="13.25" style="247" customWidth="1"/>
    <col min="11" max="11" width="14.25" style="247" customWidth="1"/>
    <col min="12" max="16384" width="9" style="247"/>
  </cols>
  <sheetData>
    <row r="2" spans="1:13" s="257" customFormat="1" ht="15" customHeight="1">
      <c r="A2" s="460" t="s">
        <v>660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3" spans="1:13" s="257" customFormat="1" ht="15" customHeight="1">
      <c r="A3" s="461"/>
      <c r="B3" s="461"/>
      <c r="C3" s="461"/>
      <c r="D3" s="461"/>
      <c r="E3" s="461"/>
      <c r="F3" s="461"/>
      <c r="G3" s="461"/>
      <c r="H3" s="461"/>
      <c r="I3" s="265"/>
      <c r="J3" s="265"/>
      <c r="K3" s="265"/>
      <c r="L3" s="265"/>
      <c r="M3" s="265"/>
    </row>
    <row r="4" spans="1:13" s="257" customFormat="1" ht="15" customHeight="1">
      <c r="A4" s="462" t="s">
        <v>659</v>
      </c>
      <c r="B4" s="462"/>
      <c r="C4" s="462"/>
      <c r="D4" s="462"/>
      <c r="E4" s="462"/>
      <c r="F4" s="462"/>
      <c r="G4" s="264"/>
      <c r="H4" s="264"/>
      <c r="I4" s="463"/>
      <c r="J4" s="463"/>
      <c r="K4" s="263"/>
      <c r="L4" s="464" t="s">
        <v>658</v>
      </c>
      <c r="M4" s="464"/>
    </row>
    <row r="5" spans="1:13" s="257" customFormat="1" ht="15" customHeight="1">
      <c r="A5" s="465" t="s">
        <v>657</v>
      </c>
      <c r="B5" s="465"/>
      <c r="C5" s="465"/>
      <c r="D5" s="466"/>
      <c r="E5" s="469" t="s">
        <v>656</v>
      </c>
      <c r="F5" s="470"/>
      <c r="G5" s="469" t="s">
        <v>655</v>
      </c>
      <c r="H5" s="470"/>
      <c r="I5" s="469" t="s">
        <v>654</v>
      </c>
      <c r="J5" s="470"/>
      <c r="K5" s="262" t="s">
        <v>653</v>
      </c>
      <c r="L5" s="469" t="s">
        <v>652</v>
      </c>
      <c r="M5" s="470"/>
    </row>
    <row r="6" spans="1:13" s="257" customFormat="1" ht="15" customHeight="1">
      <c r="A6" s="467"/>
      <c r="B6" s="467"/>
      <c r="C6" s="467"/>
      <c r="D6" s="468"/>
      <c r="E6" s="261" t="s">
        <v>651</v>
      </c>
      <c r="F6" s="260" t="s">
        <v>650</v>
      </c>
      <c r="G6" s="261" t="s">
        <v>651</v>
      </c>
      <c r="H6" s="260" t="s">
        <v>650</v>
      </c>
      <c r="I6" s="261" t="s">
        <v>651</v>
      </c>
      <c r="J6" s="260" t="s">
        <v>650</v>
      </c>
      <c r="K6" s="260" t="s">
        <v>651</v>
      </c>
      <c r="L6" s="261" t="s">
        <v>651</v>
      </c>
      <c r="M6" s="260" t="s">
        <v>650</v>
      </c>
    </row>
    <row r="7" spans="1:13" s="257" customFormat="1" ht="15" customHeight="1">
      <c r="A7" s="259"/>
      <c r="B7" s="458" t="s">
        <v>644</v>
      </c>
      <c r="C7" s="458"/>
      <c r="D7" s="459"/>
      <c r="E7" s="258">
        <v>126192</v>
      </c>
      <c r="F7" s="258">
        <v>228982</v>
      </c>
      <c r="G7" s="258">
        <v>127180</v>
      </c>
      <c r="H7" s="258">
        <v>230165</v>
      </c>
      <c r="I7" s="258">
        <v>130552</v>
      </c>
      <c r="J7" s="258">
        <v>236050</v>
      </c>
      <c r="K7" s="258">
        <v>131540</v>
      </c>
      <c r="L7" s="258">
        <v>132629</v>
      </c>
      <c r="M7" s="258">
        <v>240072</v>
      </c>
    </row>
    <row r="8" spans="1:13" s="257" customFormat="1" ht="15" customHeight="1">
      <c r="A8" s="259"/>
      <c r="B8" s="458" t="s">
        <v>643</v>
      </c>
      <c r="C8" s="458"/>
      <c r="D8" s="459"/>
      <c r="E8" s="258">
        <v>80045</v>
      </c>
      <c r="F8" s="258">
        <v>140984</v>
      </c>
      <c r="G8" s="258">
        <v>79836</v>
      </c>
      <c r="H8" s="258">
        <v>140541</v>
      </c>
      <c r="I8" s="258">
        <v>82209</v>
      </c>
      <c r="J8" s="258">
        <v>144018</v>
      </c>
      <c r="K8" s="258">
        <v>82431</v>
      </c>
      <c r="L8" s="258">
        <v>82985</v>
      </c>
      <c r="M8" s="258">
        <v>145018</v>
      </c>
    </row>
    <row r="9" spans="1:13" s="257" customFormat="1" ht="15" customHeight="1">
      <c r="A9" s="259"/>
      <c r="B9" s="458" t="s">
        <v>642</v>
      </c>
      <c r="C9" s="458"/>
      <c r="D9" s="459"/>
      <c r="E9" s="258">
        <v>101475</v>
      </c>
      <c r="F9" s="258">
        <v>206449</v>
      </c>
      <c r="G9" s="258">
        <v>102613</v>
      </c>
      <c r="H9" s="258">
        <v>208487</v>
      </c>
      <c r="I9" s="258">
        <v>104938</v>
      </c>
      <c r="J9" s="258">
        <v>213470</v>
      </c>
      <c r="K9" s="258">
        <v>105940</v>
      </c>
      <c r="L9" s="258">
        <v>106509</v>
      </c>
      <c r="M9" s="258">
        <v>216475</v>
      </c>
    </row>
    <row r="10" spans="1:13" s="257" customFormat="1" ht="15" customHeight="1">
      <c r="A10" s="259"/>
      <c r="B10" s="458" t="s">
        <v>641</v>
      </c>
      <c r="C10" s="458"/>
      <c r="D10" s="459"/>
      <c r="E10" s="258">
        <v>70265</v>
      </c>
      <c r="F10" s="258">
        <v>150132</v>
      </c>
      <c r="G10" s="258">
        <v>70944</v>
      </c>
      <c r="H10" s="258">
        <v>151803</v>
      </c>
      <c r="I10" s="258">
        <v>72488</v>
      </c>
      <c r="J10" s="258">
        <v>155196</v>
      </c>
      <c r="K10" s="258">
        <v>73103</v>
      </c>
      <c r="L10" s="258">
        <v>73614</v>
      </c>
      <c r="M10" s="258">
        <v>157694</v>
      </c>
    </row>
    <row r="11" spans="1:13" s="257" customFormat="1" ht="15" customHeight="1">
      <c r="A11" s="259"/>
      <c r="B11" s="458" t="s">
        <v>640</v>
      </c>
      <c r="C11" s="458"/>
      <c r="D11" s="459"/>
      <c r="E11" s="258">
        <v>56717</v>
      </c>
      <c r="F11" s="258">
        <v>109272</v>
      </c>
      <c r="G11" s="258">
        <v>56641</v>
      </c>
      <c r="H11" s="258">
        <v>109526</v>
      </c>
      <c r="I11" s="258">
        <v>57992</v>
      </c>
      <c r="J11" s="258">
        <v>112015</v>
      </c>
      <c r="K11" s="258">
        <v>58951</v>
      </c>
      <c r="L11" s="258">
        <v>59736</v>
      </c>
      <c r="M11" s="258">
        <v>115073</v>
      </c>
    </row>
    <row r="12" spans="1:13">
      <c r="C12" s="247" t="s">
        <v>649</v>
      </c>
      <c r="D12" s="247" t="s">
        <v>649</v>
      </c>
      <c r="E12" s="247" t="s">
        <v>648</v>
      </c>
    </row>
    <row r="13" spans="1:13">
      <c r="H13" s="256"/>
      <c r="I13" s="256"/>
    </row>
    <row r="14" spans="1:13">
      <c r="H14" s="256"/>
      <c r="I14" s="256"/>
    </row>
    <row r="15" spans="1:13">
      <c r="G15" s="247">
        <f>M7/H7-1</f>
        <v>4.3043034344926401E-2</v>
      </c>
      <c r="H15" s="256"/>
      <c r="I15" s="256"/>
    </row>
    <row r="16" spans="1:13">
      <c r="G16" s="247">
        <f>M8/H8-1</f>
        <v>3.185547278018519E-2</v>
      </c>
      <c r="H16" s="256"/>
      <c r="I16" s="256"/>
    </row>
    <row r="17" spans="7:10">
      <c r="G17" s="247">
        <f>M9/H9-1</f>
        <v>3.8314139490711607E-2</v>
      </c>
      <c r="H17" s="256"/>
      <c r="I17" s="256"/>
    </row>
    <row r="18" spans="7:10">
      <c r="G18" s="247">
        <f>M10/H10-1</f>
        <v>3.8806874699446103E-2</v>
      </c>
    </row>
    <row r="19" spans="7:10">
      <c r="G19" s="247">
        <f>M11/H11-1</f>
        <v>5.0645508828953911E-2</v>
      </c>
    </row>
    <row r="21" spans="7:10">
      <c r="H21" s="247" t="s">
        <v>647</v>
      </c>
      <c r="J21" s="255"/>
    </row>
    <row r="22" spans="7:10" ht="18.75" customHeight="1">
      <c r="H22" s="247" t="s">
        <v>646</v>
      </c>
      <c r="I22" s="247" t="s">
        <v>645</v>
      </c>
    </row>
    <row r="23" spans="7:10">
      <c r="G23" s="255" t="s">
        <v>644</v>
      </c>
      <c r="H23" s="256">
        <v>0.54300000000000004</v>
      </c>
      <c r="I23" s="256">
        <v>0.43214979526021835</v>
      </c>
    </row>
    <row r="24" spans="7:10">
      <c r="G24" s="255" t="s">
        <v>643</v>
      </c>
      <c r="H24" s="256">
        <v>0.58299999999999996</v>
      </c>
      <c r="I24" s="256">
        <v>0.38745045603284778</v>
      </c>
    </row>
    <row r="25" spans="7:10">
      <c r="G25" s="255" t="s">
        <v>642</v>
      </c>
      <c r="H25" s="256">
        <v>0.44400000000000001</v>
      </c>
      <c r="I25" s="256">
        <v>0.51704038428677213</v>
      </c>
    </row>
    <row r="26" spans="7:10">
      <c r="G26" s="255" t="s">
        <v>641</v>
      </c>
      <c r="H26" s="256">
        <v>0.39900000000000002</v>
      </c>
      <c r="I26" s="256">
        <v>0.47160668744686879</v>
      </c>
    </row>
    <row r="27" spans="7:10">
      <c r="G27" s="255" t="s">
        <v>640</v>
      </c>
      <c r="H27" s="256">
        <v>0.48299999999999998</v>
      </c>
      <c r="I27" s="256">
        <v>0.41807860565238525</v>
      </c>
      <c r="J27" s="255"/>
    </row>
    <row r="38" spans="2:4">
      <c r="B38" s="254"/>
      <c r="C38" s="253" t="s">
        <v>646</v>
      </c>
      <c r="D38" s="252" t="s">
        <v>645</v>
      </c>
    </row>
    <row r="39" spans="2:4">
      <c r="B39" s="249" t="s">
        <v>644</v>
      </c>
      <c r="C39" s="248">
        <v>0.54300000000000004</v>
      </c>
      <c r="D39" s="248">
        <v>0.43214979526021835</v>
      </c>
    </row>
    <row r="40" spans="2:4">
      <c r="B40" s="251" t="s">
        <v>643</v>
      </c>
      <c r="C40" s="250">
        <v>0.58299999999999996</v>
      </c>
      <c r="D40" s="250">
        <v>0.38745045603284778</v>
      </c>
    </row>
    <row r="41" spans="2:4">
      <c r="B41" s="249" t="s">
        <v>642</v>
      </c>
      <c r="C41" s="248">
        <v>0.44400000000000001</v>
      </c>
      <c r="D41" s="248">
        <v>0.51704038428677213</v>
      </c>
    </row>
    <row r="42" spans="2:4">
      <c r="B42" s="251" t="s">
        <v>641</v>
      </c>
      <c r="C42" s="250">
        <v>0.39900000000000002</v>
      </c>
      <c r="D42" s="250">
        <v>0.47160668744686879</v>
      </c>
    </row>
    <row r="43" spans="2:4">
      <c r="B43" s="249" t="s">
        <v>640</v>
      </c>
      <c r="C43" s="248">
        <v>0.48299999999999998</v>
      </c>
      <c r="D43" s="248">
        <v>0.41807860565238525</v>
      </c>
    </row>
  </sheetData>
  <mergeCells count="15">
    <mergeCell ref="A2:M2"/>
    <mergeCell ref="A3:H3"/>
    <mergeCell ref="A4:F4"/>
    <mergeCell ref="I4:J4"/>
    <mergeCell ref="L4:M4"/>
    <mergeCell ref="B7:D7"/>
    <mergeCell ref="B8:D8"/>
    <mergeCell ref="B9:D9"/>
    <mergeCell ref="B10:D10"/>
    <mergeCell ref="B11:D11"/>
    <mergeCell ref="A5:D6"/>
    <mergeCell ref="E5:F5"/>
    <mergeCell ref="G5:H5"/>
    <mergeCell ref="I5:J5"/>
    <mergeCell ref="L5:M5"/>
  </mergeCells>
  <phoneticPr fontId="31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1"/>
  <sheetViews>
    <sheetView showGridLines="0" zoomScale="40" zoomScaleNormal="40" workbookViewId="0">
      <selection activeCell="K52" sqref="K52"/>
    </sheetView>
  </sheetViews>
  <sheetFormatPr defaultRowHeight="13.5"/>
  <cols>
    <col min="1" max="1" width="3.875" style="219" customWidth="1"/>
    <col min="2" max="3" width="9" style="219"/>
    <col min="4" max="11" width="13.625" style="219" customWidth="1"/>
    <col min="12" max="12" width="9" style="219"/>
    <col min="13" max="13" width="9.125" style="219" customWidth="1"/>
    <col min="14" max="16384" width="9" style="219"/>
  </cols>
  <sheetData>
    <row r="2" spans="2:14" ht="17.25">
      <c r="B2" s="219" t="s">
        <v>145</v>
      </c>
      <c r="C2" s="219" t="s">
        <v>144</v>
      </c>
      <c r="D2" s="219" t="s">
        <v>116</v>
      </c>
      <c r="E2" s="219" t="s">
        <v>115</v>
      </c>
      <c r="F2" s="219" t="s">
        <v>119</v>
      </c>
      <c r="G2" s="219" t="s">
        <v>118</v>
      </c>
      <c r="H2" s="219" t="s">
        <v>114</v>
      </c>
      <c r="I2" s="219" t="s">
        <v>113</v>
      </c>
      <c r="J2" s="219" t="s">
        <v>112</v>
      </c>
      <c r="K2" s="219" t="s">
        <v>111</v>
      </c>
      <c r="N2" s="344" t="s">
        <v>762</v>
      </c>
    </row>
    <row r="3" spans="2:14">
      <c r="B3" s="219">
        <v>2013</v>
      </c>
      <c r="C3" s="219" t="s">
        <v>143</v>
      </c>
      <c r="D3" s="219">
        <v>64767</v>
      </c>
      <c r="E3" s="219">
        <v>55931</v>
      </c>
      <c r="F3" s="219">
        <v>327036</v>
      </c>
      <c r="G3" s="219">
        <v>271105</v>
      </c>
      <c r="H3" s="219">
        <v>1328</v>
      </c>
      <c r="I3" s="219">
        <v>1901</v>
      </c>
      <c r="J3" s="219">
        <v>78964</v>
      </c>
      <c r="K3" s="219">
        <v>77063</v>
      </c>
    </row>
    <row r="4" spans="2:14">
      <c r="B4" s="219">
        <v>2013</v>
      </c>
      <c r="C4" s="219" t="s">
        <v>142</v>
      </c>
      <c r="D4" s="219">
        <v>1876</v>
      </c>
      <c r="E4" s="219">
        <v>1008</v>
      </c>
      <c r="F4" s="219">
        <v>3069</v>
      </c>
      <c r="G4" s="219">
        <v>2061</v>
      </c>
      <c r="H4" s="219">
        <v>758</v>
      </c>
      <c r="I4" s="219">
        <v>63</v>
      </c>
      <c r="J4" s="219">
        <v>466</v>
      </c>
      <c r="K4" s="219">
        <v>403</v>
      </c>
    </row>
    <row r="5" spans="2:14">
      <c r="B5" s="219">
        <v>2013</v>
      </c>
      <c r="C5" s="219" t="s">
        <v>141</v>
      </c>
      <c r="D5" s="219">
        <v>3982</v>
      </c>
      <c r="E5" s="219">
        <v>2409</v>
      </c>
      <c r="F5" s="219">
        <v>6958</v>
      </c>
      <c r="G5" s="219">
        <v>4549</v>
      </c>
      <c r="H5" s="219">
        <v>567</v>
      </c>
      <c r="I5" s="219">
        <v>877</v>
      </c>
      <c r="J5" s="219">
        <v>1694</v>
      </c>
      <c r="K5" s="219">
        <v>817</v>
      </c>
    </row>
    <row r="6" spans="2:14">
      <c r="B6" s="219">
        <v>2013</v>
      </c>
      <c r="C6" s="219" t="s">
        <v>140</v>
      </c>
      <c r="D6" s="219">
        <v>3799</v>
      </c>
      <c r="E6" s="219">
        <v>2765</v>
      </c>
      <c r="F6" s="219">
        <v>10107</v>
      </c>
      <c r="G6" s="219">
        <v>7342</v>
      </c>
      <c r="H6" s="219">
        <v>842</v>
      </c>
      <c r="I6" s="219">
        <v>1141</v>
      </c>
      <c r="J6" s="219">
        <v>2727</v>
      </c>
      <c r="K6" s="219">
        <v>1586</v>
      </c>
    </row>
    <row r="7" spans="2:14">
      <c r="B7" s="219">
        <v>2013</v>
      </c>
      <c r="C7" s="219" t="s">
        <v>139</v>
      </c>
      <c r="D7" s="219">
        <v>2910</v>
      </c>
      <c r="E7" s="219">
        <v>2916</v>
      </c>
      <c r="F7" s="219">
        <v>15674</v>
      </c>
      <c r="G7" s="219">
        <v>12758</v>
      </c>
      <c r="H7" s="219">
        <v>-1411</v>
      </c>
      <c r="I7" s="219">
        <v>-157</v>
      </c>
      <c r="J7" s="219">
        <v>2469</v>
      </c>
      <c r="K7" s="219">
        <v>2626</v>
      </c>
    </row>
    <row r="8" spans="2:14">
      <c r="B8" s="219">
        <v>2013</v>
      </c>
      <c r="C8" s="219" t="s">
        <v>138</v>
      </c>
      <c r="D8" s="219">
        <v>3001</v>
      </c>
      <c r="E8" s="219">
        <v>2697</v>
      </c>
      <c r="F8" s="219">
        <v>9187</v>
      </c>
      <c r="G8" s="219">
        <v>6490</v>
      </c>
      <c r="H8" s="219">
        <v>39</v>
      </c>
      <c r="I8" s="219">
        <v>236</v>
      </c>
      <c r="J8" s="219">
        <v>1859</v>
      </c>
      <c r="K8" s="219">
        <v>1623</v>
      </c>
    </row>
    <row r="9" spans="2:14">
      <c r="B9" s="219">
        <v>2013</v>
      </c>
      <c r="C9" s="219" t="s">
        <v>137</v>
      </c>
      <c r="D9" s="219">
        <v>2424</v>
      </c>
      <c r="E9" s="219">
        <v>1675</v>
      </c>
      <c r="F9" s="219">
        <v>7548</v>
      </c>
      <c r="G9" s="219">
        <v>5873</v>
      </c>
      <c r="H9" s="219">
        <v>430</v>
      </c>
      <c r="I9" s="219">
        <v>-545</v>
      </c>
      <c r="J9" s="219">
        <v>1471</v>
      </c>
      <c r="K9" s="219">
        <v>2016</v>
      </c>
    </row>
    <row r="10" spans="2:14">
      <c r="B10" s="219">
        <v>2013</v>
      </c>
      <c r="C10" s="219" t="s">
        <v>136</v>
      </c>
      <c r="D10" s="219">
        <v>2609</v>
      </c>
      <c r="E10" s="219">
        <v>2089</v>
      </c>
      <c r="F10" s="219">
        <v>9155</v>
      </c>
      <c r="G10" s="219">
        <v>7066</v>
      </c>
      <c r="H10" s="219">
        <v>245</v>
      </c>
      <c r="I10" s="219">
        <v>-138</v>
      </c>
      <c r="J10" s="219">
        <v>2191</v>
      </c>
      <c r="K10" s="219">
        <v>2329</v>
      </c>
    </row>
    <row r="11" spans="2:14">
      <c r="B11" s="219">
        <v>2013</v>
      </c>
      <c r="C11" s="219" t="s">
        <v>135</v>
      </c>
      <c r="D11" s="219">
        <v>6871</v>
      </c>
      <c r="E11" s="219">
        <v>4340</v>
      </c>
      <c r="F11" s="219">
        <v>16681</v>
      </c>
      <c r="G11" s="219">
        <v>12341</v>
      </c>
      <c r="H11" s="219">
        <v>2009</v>
      </c>
      <c r="I11" s="219">
        <v>942</v>
      </c>
      <c r="J11" s="219">
        <v>4752</v>
      </c>
      <c r="K11" s="219">
        <v>3810</v>
      </c>
    </row>
    <row r="12" spans="2:14">
      <c r="B12" s="219">
        <v>2013</v>
      </c>
      <c r="C12" s="219" t="s">
        <v>134</v>
      </c>
      <c r="D12" s="219">
        <v>2177</v>
      </c>
      <c r="E12" s="219">
        <v>2556</v>
      </c>
      <c r="F12" s="219">
        <v>14563</v>
      </c>
      <c r="G12" s="219">
        <v>12007</v>
      </c>
      <c r="H12" s="219">
        <v>-515</v>
      </c>
      <c r="I12" s="219">
        <v>483</v>
      </c>
      <c r="J12" s="219">
        <v>3610</v>
      </c>
      <c r="K12" s="219">
        <v>3127</v>
      </c>
    </row>
    <row r="13" spans="2:14">
      <c r="B13" s="219">
        <v>2013</v>
      </c>
      <c r="C13" s="219" t="s">
        <v>133</v>
      </c>
      <c r="D13" s="219">
        <v>2568</v>
      </c>
      <c r="E13" s="219">
        <v>2126</v>
      </c>
      <c r="F13" s="219">
        <v>11081</v>
      </c>
      <c r="G13" s="219">
        <v>8955</v>
      </c>
      <c r="H13" s="219">
        <v>-285</v>
      </c>
      <c r="I13" s="219">
        <v>445</v>
      </c>
      <c r="J13" s="219">
        <v>2400</v>
      </c>
      <c r="K13" s="219">
        <v>1955</v>
      </c>
    </row>
    <row r="14" spans="2:14">
      <c r="B14" s="219">
        <v>2013</v>
      </c>
      <c r="C14" s="219" t="s">
        <v>132</v>
      </c>
      <c r="D14" s="219">
        <v>4682</v>
      </c>
      <c r="E14" s="219">
        <v>4135</v>
      </c>
      <c r="F14" s="219">
        <v>27624</v>
      </c>
      <c r="G14" s="219">
        <v>23489</v>
      </c>
      <c r="H14" s="219">
        <v>542</v>
      </c>
      <c r="I14" s="219">
        <v>-323</v>
      </c>
      <c r="J14" s="219">
        <v>5869</v>
      </c>
      <c r="K14" s="219">
        <v>6192</v>
      </c>
    </row>
    <row r="15" spans="2:14">
      <c r="B15" s="219">
        <v>2013</v>
      </c>
      <c r="C15" s="219" t="s">
        <v>117</v>
      </c>
      <c r="D15" s="219">
        <v>6803</v>
      </c>
      <c r="E15" s="219">
        <v>5136</v>
      </c>
      <c r="F15" s="219">
        <v>31914</v>
      </c>
      <c r="G15" s="219">
        <v>26778</v>
      </c>
      <c r="H15" s="219">
        <v>708</v>
      </c>
      <c r="I15" s="219">
        <v>1266</v>
      </c>
      <c r="J15" s="219">
        <v>7773</v>
      </c>
      <c r="K15" s="219">
        <v>6507</v>
      </c>
    </row>
    <row r="16" spans="2:14">
      <c r="B16" s="219">
        <v>2013</v>
      </c>
      <c r="C16" s="219" t="s">
        <v>131</v>
      </c>
      <c r="D16" s="219">
        <v>2604</v>
      </c>
      <c r="E16" s="219">
        <v>2240</v>
      </c>
      <c r="F16" s="219">
        <v>8890</v>
      </c>
      <c r="G16" s="219">
        <v>6650</v>
      </c>
      <c r="H16" s="219">
        <v>596</v>
      </c>
      <c r="I16" s="219">
        <v>449</v>
      </c>
      <c r="J16" s="219">
        <v>1959</v>
      </c>
      <c r="K16" s="219">
        <v>1510</v>
      </c>
    </row>
    <row r="17" spans="2:14">
      <c r="B17" s="219">
        <v>2013</v>
      </c>
      <c r="C17" s="219" t="s">
        <v>130</v>
      </c>
      <c r="D17" s="219">
        <v>2409</v>
      </c>
      <c r="E17" s="219">
        <v>3083</v>
      </c>
      <c r="F17" s="219">
        <v>13262</v>
      </c>
      <c r="G17" s="219">
        <v>10179</v>
      </c>
      <c r="H17" s="219">
        <v>-498</v>
      </c>
      <c r="I17" s="219">
        <v>-177</v>
      </c>
      <c r="J17" s="219">
        <v>2446</v>
      </c>
      <c r="K17" s="219">
        <v>2623</v>
      </c>
    </row>
    <row r="18" spans="2:14">
      <c r="B18" s="219">
        <v>2013</v>
      </c>
      <c r="C18" s="219" t="s">
        <v>129</v>
      </c>
      <c r="D18" s="219">
        <v>2935</v>
      </c>
      <c r="E18" s="219">
        <v>3926</v>
      </c>
      <c r="F18" s="219">
        <v>19787</v>
      </c>
      <c r="G18" s="219">
        <v>15861</v>
      </c>
      <c r="H18" s="219">
        <v>-1176</v>
      </c>
      <c r="I18" s="219">
        <v>20</v>
      </c>
      <c r="J18" s="219">
        <v>4445</v>
      </c>
      <c r="K18" s="219">
        <v>4425</v>
      </c>
    </row>
    <row r="19" spans="2:14">
      <c r="B19" s="219">
        <v>2013</v>
      </c>
      <c r="C19" s="219" t="s">
        <v>128</v>
      </c>
      <c r="D19" s="219">
        <v>2684</v>
      </c>
      <c r="E19" s="219">
        <v>2403</v>
      </c>
      <c r="F19" s="219">
        <v>12601</v>
      </c>
      <c r="G19" s="219">
        <v>10198</v>
      </c>
      <c r="H19" s="219">
        <v>-281</v>
      </c>
      <c r="I19" s="219">
        <v>-1186</v>
      </c>
      <c r="J19" s="219">
        <v>2116</v>
      </c>
      <c r="K19" s="219">
        <v>3302</v>
      </c>
    </row>
    <row r="20" spans="2:14">
      <c r="B20" s="219">
        <v>2013</v>
      </c>
      <c r="C20" s="219" t="s">
        <v>127</v>
      </c>
      <c r="D20" s="219">
        <v>1591</v>
      </c>
      <c r="E20" s="219">
        <v>1234</v>
      </c>
      <c r="F20" s="219">
        <v>12393</v>
      </c>
      <c r="G20" s="219">
        <v>11159</v>
      </c>
      <c r="H20" s="219">
        <v>580</v>
      </c>
      <c r="I20" s="219">
        <v>-747</v>
      </c>
      <c r="J20" s="219">
        <v>2723</v>
      </c>
      <c r="K20" s="219">
        <v>3470</v>
      </c>
    </row>
    <row r="21" spans="2:14">
      <c r="B21" s="219">
        <v>2013</v>
      </c>
      <c r="C21" s="219" t="s">
        <v>126</v>
      </c>
      <c r="D21" s="219">
        <v>1178</v>
      </c>
      <c r="E21" s="219">
        <v>879</v>
      </c>
      <c r="F21" s="219">
        <v>6333</v>
      </c>
      <c r="G21" s="219">
        <v>5454</v>
      </c>
      <c r="H21" s="219">
        <v>-206</v>
      </c>
      <c r="I21" s="219">
        <v>-213</v>
      </c>
      <c r="J21" s="219">
        <v>1867</v>
      </c>
      <c r="K21" s="219">
        <v>2080</v>
      </c>
    </row>
    <row r="22" spans="2:14">
      <c r="B22" s="219">
        <v>2013</v>
      </c>
      <c r="C22" s="219" t="s">
        <v>125</v>
      </c>
      <c r="D22" s="219">
        <v>2665</v>
      </c>
      <c r="E22" s="219">
        <v>1866</v>
      </c>
      <c r="F22" s="219">
        <v>17925</v>
      </c>
      <c r="G22" s="219">
        <v>16059</v>
      </c>
      <c r="H22" s="219">
        <v>536</v>
      </c>
      <c r="I22" s="219">
        <v>-199</v>
      </c>
      <c r="J22" s="219">
        <v>4541</v>
      </c>
      <c r="K22" s="219">
        <v>4740</v>
      </c>
    </row>
    <row r="23" spans="2:14">
      <c r="B23" s="219">
        <v>2013</v>
      </c>
      <c r="C23" s="219" t="s">
        <v>124</v>
      </c>
      <c r="D23" s="219">
        <v>1950</v>
      </c>
      <c r="E23" s="219">
        <v>2297</v>
      </c>
      <c r="F23" s="219">
        <v>22153</v>
      </c>
      <c r="G23" s="219">
        <v>19856</v>
      </c>
      <c r="H23" s="219">
        <v>-889</v>
      </c>
      <c r="I23" s="219">
        <v>583</v>
      </c>
      <c r="J23" s="219">
        <v>6218</v>
      </c>
      <c r="K23" s="219">
        <v>5635</v>
      </c>
    </row>
    <row r="24" spans="2:14">
      <c r="B24" s="219">
        <v>2013</v>
      </c>
      <c r="C24" s="219" t="s">
        <v>123</v>
      </c>
      <c r="D24" s="219">
        <v>1242</v>
      </c>
      <c r="E24" s="219">
        <v>1786</v>
      </c>
      <c r="F24" s="219">
        <v>16945</v>
      </c>
      <c r="G24" s="219">
        <v>15159</v>
      </c>
      <c r="H24" s="219">
        <v>658</v>
      </c>
      <c r="I24" s="219">
        <v>-983</v>
      </c>
      <c r="J24" s="219">
        <v>5548</v>
      </c>
      <c r="K24" s="219">
        <v>6531</v>
      </c>
    </row>
    <row r="25" spans="2:14">
      <c r="B25" s="219">
        <v>2013</v>
      </c>
      <c r="C25" s="219" t="s">
        <v>122</v>
      </c>
      <c r="D25" s="219">
        <v>1016</v>
      </c>
      <c r="E25" s="219">
        <v>892</v>
      </c>
      <c r="F25" s="219">
        <v>11681</v>
      </c>
      <c r="G25" s="219">
        <v>10789</v>
      </c>
      <c r="H25" s="219">
        <v>341</v>
      </c>
      <c r="I25" s="219">
        <v>-681</v>
      </c>
      <c r="J25" s="219">
        <v>3697</v>
      </c>
      <c r="K25" s="219">
        <v>4378</v>
      </c>
    </row>
    <row r="26" spans="2:14">
      <c r="B26" s="219">
        <v>2013</v>
      </c>
      <c r="C26" s="219" t="s">
        <v>121</v>
      </c>
      <c r="D26" s="219">
        <v>791</v>
      </c>
      <c r="E26" s="219">
        <v>1473</v>
      </c>
      <c r="F26" s="219">
        <v>21505</v>
      </c>
      <c r="G26" s="219">
        <v>20032</v>
      </c>
      <c r="H26" s="219">
        <v>-2262</v>
      </c>
      <c r="I26" s="219">
        <v>745</v>
      </c>
      <c r="J26" s="219">
        <v>6123</v>
      </c>
      <c r="K26" s="219">
        <v>5378</v>
      </c>
    </row>
    <row r="28" spans="2:14">
      <c r="D28" s="219" t="s">
        <v>488</v>
      </c>
      <c r="E28" s="219" t="s">
        <v>490</v>
      </c>
      <c r="F28" s="219" t="s">
        <v>114</v>
      </c>
      <c r="G28" s="219" t="s">
        <v>493</v>
      </c>
      <c r="H28" s="219" t="s">
        <v>492</v>
      </c>
      <c r="I28" s="219" t="s">
        <v>491</v>
      </c>
    </row>
    <row r="29" spans="2:14">
      <c r="C29" s="219" t="s">
        <v>142</v>
      </c>
      <c r="D29" s="220">
        <v>1876</v>
      </c>
      <c r="E29" s="220">
        <f t="shared" ref="E29:E51" si="0">E4+H4</f>
        <v>1766</v>
      </c>
      <c r="F29" s="220">
        <v>758</v>
      </c>
      <c r="G29" s="220">
        <v>63</v>
      </c>
      <c r="H29" s="220">
        <v>466</v>
      </c>
      <c r="I29" s="220">
        <v>403</v>
      </c>
    </row>
    <row r="30" spans="2:14">
      <c r="C30" s="219" t="s">
        <v>141</v>
      </c>
      <c r="D30" s="220">
        <v>3982</v>
      </c>
      <c r="E30" s="220">
        <f t="shared" si="0"/>
        <v>2976</v>
      </c>
      <c r="F30" s="220">
        <v>567</v>
      </c>
      <c r="G30" s="220">
        <v>877</v>
      </c>
      <c r="H30" s="220">
        <v>1694</v>
      </c>
      <c r="I30" s="220">
        <v>817</v>
      </c>
    </row>
    <row r="31" spans="2:14">
      <c r="C31" s="219" t="s">
        <v>140</v>
      </c>
      <c r="D31" s="220">
        <v>3799</v>
      </c>
      <c r="E31" s="220">
        <f t="shared" si="0"/>
        <v>3607</v>
      </c>
      <c r="F31" s="220">
        <v>842</v>
      </c>
      <c r="G31" s="220">
        <v>1141</v>
      </c>
      <c r="H31" s="220">
        <v>2727</v>
      </c>
      <c r="I31" s="220">
        <v>1586</v>
      </c>
    </row>
    <row r="32" spans="2:14" ht="17.25">
      <c r="C32" s="219" t="s">
        <v>139</v>
      </c>
      <c r="D32" s="220">
        <v>2910</v>
      </c>
      <c r="E32" s="220">
        <f t="shared" si="0"/>
        <v>1505</v>
      </c>
      <c r="F32" s="220">
        <v>-1411</v>
      </c>
      <c r="G32" s="220">
        <v>-157</v>
      </c>
      <c r="H32" s="220">
        <v>2469</v>
      </c>
      <c r="I32" s="220">
        <v>2626</v>
      </c>
      <c r="N32" s="344" t="s">
        <v>763</v>
      </c>
    </row>
    <row r="33" spans="3:9">
      <c r="C33" s="219" t="s">
        <v>138</v>
      </c>
      <c r="D33" s="220">
        <v>3001</v>
      </c>
      <c r="E33" s="220">
        <f t="shared" si="0"/>
        <v>2736</v>
      </c>
      <c r="F33" s="220">
        <v>39</v>
      </c>
      <c r="G33" s="220">
        <v>236</v>
      </c>
      <c r="H33" s="220">
        <v>1859</v>
      </c>
      <c r="I33" s="220">
        <v>1623</v>
      </c>
    </row>
    <row r="34" spans="3:9">
      <c r="C34" s="219" t="s">
        <v>137</v>
      </c>
      <c r="D34" s="220">
        <v>2424</v>
      </c>
      <c r="E34" s="220">
        <f t="shared" si="0"/>
        <v>2105</v>
      </c>
      <c r="F34" s="220">
        <v>430</v>
      </c>
      <c r="G34" s="220">
        <v>-545</v>
      </c>
      <c r="H34" s="220">
        <v>1471</v>
      </c>
      <c r="I34" s="220">
        <v>2016</v>
      </c>
    </row>
    <row r="35" spans="3:9">
      <c r="C35" s="219" t="s">
        <v>136</v>
      </c>
      <c r="D35" s="220">
        <v>2609</v>
      </c>
      <c r="E35" s="220">
        <f t="shared" si="0"/>
        <v>2334</v>
      </c>
      <c r="F35" s="220">
        <v>245</v>
      </c>
      <c r="G35" s="220">
        <v>-138</v>
      </c>
      <c r="H35" s="220">
        <v>2191</v>
      </c>
      <c r="I35" s="220">
        <v>2329</v>
      </c>
    </row>
    <row r="36" spans="3:9">
      <c r="C36" s="219" t="s">
        <v>135</v>
      </c>
      <c r="D36" s="220">
        <v>6871</v>
      </c>
      <c r="E36" s="220">
        <f t="shared" si="0"/>
        <v>6349</v>
      </c>
      <c r="F36" s="220">
        <v>2009</v>
      </c>
      <c r="G36" s="220">
        <v>942</v>
      </c>
      <c r="H36" s="220">
        <v>4752</v>
      </c>
      <c r="I36" s="220">
        <v>3810</v>
      </c>
    </row>
    <row r="37" spans="3:9">
      <c r="C37" s="219" t="s">
        <v>134</v>
      </c>
      <c r="D37" s="220">
        <v>2177</v>
      </c>
      <c r="E37" s="220">
        <f t="shared" si="0"/>
        <v>2041</v>
      </c>
      <c r="F37" s="220">
        <v>-515</v>
      </c>
      <c r="G37" s="220">
        <v>483</v>
      </c>
      <c r="H37" s="220">
        <v>3610</v>
      </c>
      <c r="I37" s="220">
        <v>3127</v>
      </c>
    </row>
    <row r="38" spans="3:9">
      <c r="C38" s="219" t="s">
        <v>133</v>
      </c>
      <c r="D38" s="220">
        <v>2568</v>
      </c>
      <c r="E38" s="220">
        <f t="shared" si="0"/>
        <v>1841</v>
      </c>
      <c r="F38" s="220">
        <v>-285</v>
      </c>
      <c r="G38" s="220">
        <v>445</v>
      </c>
      <c r="H38" s="220">
        <v>2400</v>
      </c>
      <c r="I38" s="220">
        <v>1955</v>
      </c>
    </row>
    <row r="39" spans="3:9">
      <c r="C39" s="219" t="s">
        <v>132</v>
      </c>
      <c r="D39" s="220">
        <v>4682</v>
      </c>
      <c r="E39" s="220">
        <f t="shared" si="0"/>
        <v>4677</v>
      </c>
      <c r="F39" s="220">
        <v>542</v>
      </c>
      <c r="G39" s="220">
        <v>-323</v>
      </c>
      <c r="H39" s="220">
        <v>5869</v>
      </c>
      <c r="I39" s="220">
        <v>6192</v>
      </c>
    </row>
    <row r="40" spans="3:9">
      <c r="C40" s="219" t="s">
        <v>117</v>
      </c>
      <c r="D40" s="220">
        <v>6803</v>
      </c>
      <c r="E40" s="220">
        <f t="shared" si="0"/>
        <v>5844</v>
      </c>
      <c r="F40" s="220">
        <v>708</v>
      </c>
      <c r="G40" s="220">
        <v>1266</v>
      </c>
      <c r="H40" s="220">
        <v>7773</v>
      </c>
      <c r="I40" s="220">
        <v>6507</v>
      </c>
    </row>
    <row r="41" spans="3:9">
      <c r="C41" s="219" t="s">
        <v>131</v>
      </c>
      <c r="D41" s="220">
        <v>2604</v>
      </c>
      <c r="E41" s="220">
        <f t="shared" si="0"/>
        <v>2836</v>
      </c>
      <c r="F41" s="220">
        <v>596</v>
      </c>
      <c r="G41" s="220">
        <v>449</v>
      </c>
      <c r="H41" s="220">
        <v>1959</v>
      </c>
      <c r="I41" s="220">
        <v>1510</v>
      </c>
    </row>
    <row r="42" spans="3:9">
      <c r="C42" s="219" t="s">
        <v>130</v>
      </c>
      <c r="D42" s="220">
        <v>2409</v>
      </c>
      <c r="E42" s="220">
        <f t="shared" si="0"/>
        <v>2585</v>
      </c>
      <c r="F42" s="220">
        <v>-498</v>
      </c>
      <c r="G42" s="220">
        <v>-177</v>
      </c>
      <c r="H42" s="220">
        <v>2446</v>
      </c>
      <c r="I42" s="220">
        <v>2623</v>
      </c>
    </row>
    <row r="43" spans="3:9">
      <c r="C43" s="219" t="s">
        <v>129</v>
      </c>
      <c r="D43" s="220">
        <v>2935</v>
      </c>
      <c r="E43" s="220">
        <f t="shared" si="0"/>
        <v>2750</v>
      </c>
      <c r="F43" s="220">
        <v>-1176</v>
      </c>
      <c r="G43" s="220">
        <v>20</v>
      </c>
      <c r="H43" s="220">
        <v>4445</v>
      </c>
      <c r="I43" s="220">
        <v>4425</v>
      </c>
    </row>
    <row r="44" spans="3:9">
      <c r="C44" s="219" t="s">
        <v>128</v>
      </c>
      <c r="D44" s="220">
        <v>2684</v>
      </c>
      <c r="E44" s="220">
        <f t="shared" si="0"/>
        <v>2122</v>
      </c>
      <c r="F44" s="220">
        <v>-281</v>
      </c>
      <c r="G44" s="220">
        <v>-1186</v>
      </c>
      <c r="H44" s="220">
        <v>2116</v>
      </c>
      <c r="I44" s="220">
        <v>3302</v>
      </c>
    </row>
    <row r="45" spans="3:9">
      <c r="C45" s="219" t="s">
        <v>127</v>
      </c>
      <c r="D45" s="220">
        <v>1591</v>
      </c>
      <c r="E45" s="220">
        <f t="shared" si="0"/>
        <v>1814</v>
      </c>
      <c r="F45" s="220">
        <v>580</v>
      </c>
      <c r="G45" s="220">
        <v>-747</v>
      </c>
      <c r="H45" s="220">
        <v>2723</v>
      </c>
      <c r="I45" s="220">
        <v>3470</v>
      </c>
    </row>
    <row r="46" spans="3:9">
      <c r="C46" s="219" t="s">
        <v>126</v>
      </c>
      <c r="D46" s="220">
        <v>1178</v>
      </c>
      <c r="E46" s="220">
        <f t="shared" si="0"/>
        <v>673</v>
      </c>
      <c r="F46" s="220">
        <v>-206</v>
      </c>
      <c r="G46" s="220">
        <v>-213</v>
      </c>
      <c r="H46" s="220">
        <v>1867</v>
      </c>
      <c r="I46" s="220">
        <v>2080</v>
      </c>
    </row>
    <row r="47" spans="3:9">
      <c r="C47" s="219" t="s">
        <v>125</v>
      </c>
      <c r="D47" s="220">
        <v>2665</v>
      </c>
      <c r="E47" s="220">
        <f t="shared" si="0"/>
        <v>2402</v>
      </c>
      <c r="F47" s="220">
        <v>536</v>
      </c>
      <c r="G47" s="220">
        <v>-199</v>
      </c>
      <c r="H47" s="220">
        <v>4541</v>
      </c>
      <c r="I47" s="220">
        <v>4740</v>
      </c>
    </row>
    <row r="48" spans="3:9">
      <c r="C48" s="219" t="s">
        <v>124</v>
      </c>
      <c r="D48" s="220">
        <v>1950</v>
      </c>
      <c r="E48" s="220">
        <f t="shared" si="0"/>
        <v>1408</v>
      </c>
      <c r="F48" s="220">
        <v>-889</v>
      </c>
      <c r="G48" s="220">
        <v>583</v>
      </c>
      <c r="H48" s="220">
        <v>6218</v>
      </c>
      <c r="I48" s="220">
        <v>5635</v>
      </c>
    </row>
    <row r="49" spans="3:9">
      <c r="C49" s="219" t="s">
        <v>123</v>
      </c>
      <c r="D49" s="220">
        <v>1242</v>
      </c>
      <c r="E49" s="220">
        <f t="shared" si="0"/>
        <v>2444</v>
      </c>
      <c r="F49" s="220">
        <v>658</v>
      </c>
      <c r="G49" s="220">
        <v>-983</v>
      </c>
      <c r="H49" s="220">
        <v>5548</v>
      </c>
      <c r="I49" s="220">
        <v>6531</v>
      </c>
    </row>
    <row r="50" spans="3:9">
      <c r="C50" s="219" t="s">
        <v>122</v>
      </c>
      <c r="D50" s="220">
        <v>1016</v>
      </c>
      <c r="E50" s="220">
        <f t="shared" si="0"/>
        <v>1233</v>
      </c>
      <c r="F50" s="220">
        <v>341</v>
      </c>
      <c r="G50" s="220">
        <v>-681</v>
      </c>
      <c r="H50" s="220">
        <v>3697</v>
      </c>
      <c r="I50" s="220">
        <v>4378</v>
      </c>
    </row>
    <row r="51" spans="3:9">
      <c r="C51" s="219" t="s">
        <v>121</v>
      </c>
      <c r="D51" s="220">
        <v>791</v>
      </c>
      <c r="E51" s="220">
        <f t="shared" si="0"/>
        <v>-789</v>
      </c>
      <c r="F51" s="220">
        <v>-2262</v>
      </c>
      <c r="G51" s="220">
        <v>745</v>
      </c>
      <c r="H51" s="220">
        <v>6123</v>
      </c>
      <c r="I51" s="220">
        <v>5378</v>
      </c>
    </row>
  </sheetData>
  <phoneticPr fontId="31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showGridLines="0" topLeftCell="A8" zoomScaleNormal="100" zoomScaleSheetLayoutView="100" workbookViewId="0">
      <selection activeCell="M24" sqref="M24"/>
    </sheetView>
  </sheetViews>
  <sheetFormatPr defaultRowHeight="13.5"/>
  <cols>
    <col min="1" max="1" width="9" style="144"/>
    <col min="2" max="2" width="15.5" style="144" customWidth="1"/>
    <col min="3" max="16384" width="9" style="144"/>
  </cols>
  <sheetData>
    <row r="2" spans="2:10" ht="13.5" customHeight="1">
      <c r="B2" s="144" t="s">
        <v>268</v>
      </c>
    </row>
    <row r="3" spans="2:10">
      <c r="C3" s="144">
        <v>2006</v>
      </c>
      <c r="D3" s="144">
        <v>2007</v>
      </c>
      <c r="E3" s="144">
        <v>2008</v>
      </c>
      <c r="F3" s="144">
        <v>2009</v>
      </c>
      <c r="G3" s="144">
        <v>2010</v>
      </c>
      <c r="H3" s="144">
        <v>2011</v>
      </c>
      <c r="I3" s="144">
        <v>2012</v>
      </c>
      <c r="J3" s="144">
        <v>2013</v>
      </c>
    </row>
    <row r="4" spans="2:10">
      <c r="B4" s="144" t="s">
        <v>267</v>
      </c>
      <c r="C4" s="144" t="s">
        <v>609</v>
      </c>
      <c r="D4" s="144">
        <v>19</v>
      </c>
      <c r="E4" s="144">
        <v>20</v>
      </c>
      <c r="F4" s="144">
        <v>21</v>
      </c>
      <c r="G4" s="144">
        <v>22</v>
      </c>
      <c r="H4" s="144">
        <v>23</v>
      </c>
      <c r="I4" s="144">
        <v>24</v>
      </c>
      <c r="J4" s="144">
        <v>25</v>
      </c>
    </row>
    <row r="5" spans="2:10">
      <c r="B5" s="144" t="s">
        <v>51</v>
      </c>
      <c r="C5" s="144">
        <v>0.82</v>
      </c>
      <c r="D5" s="144">
        <v>0.87</v>
      </c>
      <c r="E5" s="144">
        <v>0.9</v>
      </c>
      <c r="F5" s="144">
        <v>0.91</v>
      </c>
      <c r="G5" s="144">
        <v>0.95</v>
      </c>
      <c r="H5" s="144">
        <v>0.99</v>
      </c>
      <c r="I5" s="144">
        <v>0.98</v>
      </c>
      <c r="J5" s="144">
        <v>1.04</v>
      </c>
    </row>
    <row r="6" spans="2:10">
      <c r="B6" s="144" t="s">
        <v>266</v>
      </c>
      <c r="C6" s="144">
        <v>1.02</v>
      </c>
      <c r="D6" s="144">
        <v>1.05</v>
      </c>
      <c r="E6" s="144">
        <v>1.0900000000000001</v>
      </c>
      <c r="F6" s="144">
        <v>1.1200000000000001</v>
      </c>
      <c r="G6" s="144">
        <v>1.1200000000000001</v>
      </c>
      <c r="H6" s="144">
        <v>1.06</v>
      </c>
      <c r="I6" s="144">
        <v>1.0900000000000001</v>
      </c>
      <c r="J6" s="144">
        <v>1.1299999999999999</v>
      </c>
    </row>
    <row r="7" spans="2:10">
      <c r="B7" s="144" t="s">
        <v>50</v>
      </c>
      <c r="C7" s="144">
        <v>1.32</v>
      </c>
      <c r="D7" s="144">
        <v>1.34</v>
      </c>
      <c r="E7" s="144">
        <v>1.37</v>
      </c>
      <c r="F7" s="144">
        <v>1.37</v>
      </c>
      <c r="G7" s="144">
        <v>1.39</v>
      </c>
      <c r="H7" s="144">
        <v>1.39</v>
      </c>
      <c r="I7" s="144">
        <v>1.41</v>
      </c>
      <c r="J7" s="144">
        <v>1.43</v>
      </c>
    </row>
    <row r="8" spans="2:10">
      <c r="B8" s="144" t="s">
        <v>265</v>
      </c>
      <c r="C8" s="145">
        <v>6460</v>
      </c>
      <c r="D8" s="145">
        <v>6853</v>
      </c>
      <c r="E8" s="145">
        <v>7093</v>
      </c>
      <c r="F8" s="145">
        <v>7029</v>
      </c>
      <c r="G8" s="145">
        <v>7289</v>
      </c>
      <c r="H8" s="145">
        <v>7272.9896011260826</v>
      </c>
      <c r="I8" s="145">
        <v>7433</v>
      </c>
      <c r="J8" s="145">
        <v>7731</v>
      </c>
    </row>
    <row r="34" spans="2:2">
      <c r="B34" s="144" t="s">
        <v>764</v>
      </c>
    </row>
  </sheetData>
  <phoneticPr fontId="31"/>
  <pageMargins left="0.74803149606299213" right="0.27559055118110237" top="0.78740157480314965" bottom="0.78740157480314965" header="0.51181102362204722" footer="0.51181102362204722"/>
  <pageSetup paperSize="9" scale="80" orientation="portrait" r:id="rId1"/>
  <headerFooter alignWithMargins="0">
    <oddFooter>&amp;C- &amp;P -</oddFooter>
  </headerFooter>
  <rowBreaks count="2" manualBreakCount="2">
    <brk id="71" max="16383" man="1"/>
    <brk id="143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topLeftCell="A31" zoomScale="70" zoomScaleNormal="70" workbookViewId="0">
      <selection activeCell="M67" sqref="M67"/>
    </sheetView>
  </sheetViews>
  <sheetFormatPr defaultRowHeight="13.5"/>
  <cols>
    <col min="1" max="16384" width="9" style="153"/>
  </cols>
  <sheetData>
    <row r="1" spans="1:17">
      <c r="A1" s="244" t="s">
        <v>145</v>
      </c>
      <c r="B1" s="246" t="s">
        <v>626</v>
      </c>
      <c r="C1" s="244" t="s">
        <v>627</v>
      </c>
      <c r="D1" s="244" t="s">
        <v>628</v>
      </c>
      <c r="E1" s="244" t="s">
        <v>629</v>
      </c>
      <c r="F1" s="244" t="s">
        <v>630</v>
      </c>
      <c r="G1" s="244" t="s">
        <v>631</v>
      </c>
      <c r="H1" s="244" t="s">
        <v>632</v>
      </c>
      <c r="I1" s="244" t="s">
        <v>633</v>
      </c>
      <c r="J1" s="244" t="s">
        <v>634</v>
      </c>
      <c r="K1" s="244" t="s">
        <v>635</v>
      </c>
      <c r="L1" s="244" t="s">
        <v>636</v>
      </c>
      <c r="M1" s="244" t="s">
        <v>637</v>
      </c>
      <c r="N1" s="244" t="s">
        <v>638</v>
      </c>
      <c r="O1" s="244"/>
      <c r="P1" s="244"/>
      <c r="Q1" s="244"/>
    </row>
    <row r="2" spans="1:17">
      <c r="A2" s="246" t="s">
        <v>625</v>
      </c>
      <c r="B2" s="245">
        <v>8694</v>
      </c>
      <c r="C2" s="245">
        <v>0</v>
      </c>
      <c r="D2" s="245">
        <v>58</v>
      </c>
      <c r="E2" s="245">
        <v>954</v>
      </c>
      <c r="F2" s="245">
        <f t="shared" ref="F2:F30" si="0">SUM(C2:E2)</f>
        <v>1012</v>
      </c>
      <c r="G2" s="245">
        <v>4113</v>
      </c>
      <c r="H2" s="245">
        <v>2751</v>
      </c>
      <c r="I2" s="245">
        <v>738</v>
      </c>
      <c r="J2" s="245">
        <f t="shared" ref="J2:J30" si="1">SUM(K2:M2)</f>
        <v>80</v>
      </c>
      <c r="K2" s="245">
        <v>80</v>
      </c>
      <c r="L2" s="245">
        <v>0</v>
      </c>
      <c r="M2" s="245">
        <v>0</v>
      </c>
      <c r="N2" s="245">
        <v>0</v>
      </c>
      <c r="O2" s="244"/>
      <c r="P2" s="244"/>
      <c r="Q2" s="244"/>
    </row>
    <row r="3" spans="1:17">
      <c r="A3" s="244">
        <v>60</v>
      </c>
      <c r="B3" s="245">
        <v>8188</v>
      </c>
      <c r="C3" s="245">
        <v>0</v>
      </c>
      <c r="D3" s="245">
        <v>38</v>
      </c>
      <c r="E3" s="245">
        <v>896</v>
      </c>
      <c r="F3" s="245">
        <f t="shared" si="0"/>
        <v>934</v>
      </c>
      <c r="G3" s="245">
        <v>3785</v>
      </c>
      <c r="H3" s="245">
        <v>2596</v>
      </c>
      <c r="I3" s="245">
        <v>806</v>
      </c>
      <c r="J3" s="245">
        <f t="shared" si="1"/>
        <v>67</v>
      </c>
      <c r="K3" s="245">
        <v>66</v>
      </c>
      <c r="L3" s="245">
        <v>1</v>
      </c>
      <c r="M3" s="245">
        <v>0</v>
      </c>
      <c r="N3" s="245">
        <v>0</v>
      </c>
      <c r="O3" s="244"/>
      <c r="P3" s="244"/>
      <c r="Q3" s="244"/>
    </row>
    <row r="4" spans="1:17">
      <c r="A4" s="244">
        <v>61</v>
      </c>
      <c r="B4" s="245">
        <v>7897</v>
      </c>
      <c r="C4" s="245">
        <v>0</v>
      </c>
      <c r="D4" s="245">
        <v>37</v>
      </c>
      <c r="E4" s="245">
        <v>814</v>
      </c>
      <c r="F4" s="245">
        <f t="shared" si="0"/>
        <v>851</v>
      </c>
      <c r="G4" s="245">
        <v>3493</v>
      </c>
      <c r="H4" s="245">
        <v>2675</v>
      </c>
      <c r="I4" s="245">
        <v>795</v>
      </c>
      <c r="J4" s="245">
        <f t="shared" si="1"/>
        <v>83</v>
      </c>
      <c r="K4" s="245">
        <v>83</v>
      </c>
      <c r="L4" s="245">
        <v>0</v>
      </c>
      <c r="M4" s="245">
        <v>0</v>
      </c>
      <c r="N4" s="245">
        <v>0</v>
      </c>
      <c r="O4" s="244"/>
      <c r="P4" s="244"/>
      <c r="Q4" s="244"/>
    </row>
    <row r="5" spans="1:17">
      <c r="A5" s="244">
        <v>62</v>
      </c>
      <c r="B5" s="245">
        <v>7493</v>
      </c>
      <c r="C5" s="245">
        <v>0</v>
      </c>
      <c r="D5" s="245">
        <v>30</v>
      </c>
      <c r="E5" s="245">
        <v>716</v>
      </c>
      <c r="F5" s="245">
        <f t="shared" si="0"/>
        <v>746</v>
      </c>
      <c r="G5" s="245">
        <v>3382</v>
      </c>
      <c r="H5" s="245">
        <v>2532</v>
      </c>
      <c r="I5" s="245">
        <v>749</v>
      </c>
      <c r="J5" s="245">
        <f t="shared" si="1"/>
        <v>84</v>
      </c>
      <c r="K5" s="245">
        <v>83</v>
      </c>
      <c r="L5" s="245">
        <v>1</v>
      </c>
      <c r="M5" s="245">
        <v>0</v>
      </c>
      <c r="N5" s="245">
        <v>0</v>
      </c>
      <c r="O5" s="244"/>
      <c r="P5" s="244"/>
      <c r="Q5" s="244"/>
    </row>
    <row r="6" spans="1:17">
      <c r="A6" s="244">
        <v>63</v>
      </c>
      <c r="B6" s="245">
        <v>7042</v>
      </c>
      <c r="C6" s="245">
        <v>0</v>
      </c>
      <c r="D6" s="245">
        <v>33</v>
      </c>
      <c r="E6" s="245">
        <v>704</v>
      </c>
      <c r="F6" s="245">
        <f t="shared" si="0"/>
        <v>737</v>
      </c>
      <c r="G6" s="245">
        <v>3041</v>
      </c>
      <c r="H6" s="245">
        <v>2394</v>
      </c>
      <c r="I6" s="245">
        <v>773</v>
      </c>
      <c r="J6" s="245">
        <f t="shared" si="1"/>
        <v>97</v>
      </c>
      <c r="K6" s="245">
        <v>95</v>
      </c>
      <c r="L6" s="245">
        <v>2</v>
      </c>
      <c r="M6" s="245">
        <v>0</v>
      </c>
      <c r="N6" s="245">
        <v>0</v>
      </c>
      <c r="O6" s="244"/>
      <c r="P6" s="244"/>
      <c r="Q6" s="244"/>
    </row>
    <row r="7" spans="1:17">
      <c r="A7" s="244" t="s">
        <v>573</v>
      </c>
      <c r="B7" s="245">
        <v>6435</v>
      </c>
      <c r="C7" s="245">
        <v>0</v>
      </c>
      <c r="D7" s="245">
        <v>22</v>
      </c>
      <c r="E7" s="245">
        <v>597</v>
      </c>
      <c r="F7" s="245">
        <f t="shared" si="0"/>
        <v>619</v>
      </c>
      <c r="G7" s="245">
        <v>2664</v>
      </c>
      <c r="H7" s="245">
        <v>2341</v>
      </c>
      <c r="I7" s="245">
        <v>708</v>
      </c>
      <c r="J7" s="245">
        <f t="shared" si="1"/>
        <v>103</v>
      </c>
      <c r="K7" s="245">
        <v>101</v>
      </c>
      <c r="L7" s="245">
        <v>2</v>
      </c>
      <c r="M7" s="245">
        <v>0</v>
      </c>
      <c r="N7" s="245">
        <v>0</v>
      </c>
      <c r="O7" s="244"/>
      <c r="P7" s="244"/>
      <c r="Q7" s="244"/>
    </row>
    <row r="8" spans="1:17">
      <c r="A8" s="244">
        <v>2</v>
      </c>
      <c r="B8" s="245">
        <v>6304</v>
      </c>
      <c r="C8" s="245">
        <v>0</v>
      </c>
      <c r="D8" s="245">
        <v>39</v>
      </c>
      <c r="E8" s="245">
        <v>563</v>
      </c>
      <c r="F8" s="245">
        <f t="shared" si="0"/>
        <v>602</v>
      </c>
      <c r="G8" s="245">
        <v>2587</v>
      </c>
      <c r="H8" s="245">
        <v>2313</v>
      </c>
      <c r="I8" s="245">
        <v>689</v>
      </c>
      <c r="J8" s="245">
        <f t="shared" si="1"/>
        <v>112</v>
      </c>
      <c r="K8" s="245">
        <v>110</v>
      </c>
      <c r="L8" s="245">
        <v>2</v>
      </c>
      <c r="M8" s="245">
        <v>0</v>
      </c>
      <c r="N8" s="245">
        <v>1</v>
      </c>
      <c r="O8" s="244"/>
      <c r="P8" s="244"/>
      <c r="Q8" s="244"/>
    </row>
    <row r="9" spans="1:17">
      <c r="A9" s="244">
        <v>3</v>
      </c>
      <c r="B9" s="245">
        <v>6120</v>
      </c>
      <c r="C9" s="245">
        <v>0</v>
      </c>
      <c r="D9" s="245">
        <v>20</v>
      </c>
      <c r="E9" s="245">
        <v>556</v>
      </c>
      <c r="F9" s="245">
        <f t="shared" si="0"/>
        <v>576</v>
      </c>
      <c r="G9" s="245">
        <v>2413</v>
      </c>
      <c r="H9" s="245">
        <v>2335</v>
      </c>
      <c r="I9" s="245">
        <v>691</v>
      </c>
      <c r="J9" s="245">
        <f t="shared" si="1"/>
        <v>105</v>
      </c>
      <c r="K9" s="245">
        <v>105</v>
      </c>
      <c r="L9" s="245">
        <v>0</v>
      </c>
      <c r="M9" s="245">
        <v>0</v>
      </c>
      <c r="N9" s="245">
        <v>0</v>
      </c>
      <c r="O9" s="244"/>
      <c r="P9" s="244"/>
      <c r="Q9" s="244"/>
    </row>
    <row r="10" spans="1:17">
      <c r="A10" s="244">
        <v>4</v>
      </c>
      <c r="B10" s="245">
        <v>6064</v>
      </c>
      <c r="C10" s="245">
        <v>0</v>
      </c>
      <c r="D10" s="245">
        <v>31</v>
      </c>
      <c r="E10" s="245">
        <v>544</v>
      </c>
      <c r="F10" s="245">
        <f t="shared" si="0"/>
        <v>575</v>
      </c>
      <c r="G10" s="245">
        <v>2348</v>
      </c>
      <c r="H10" s="245">
        <v>2381</v>
      </c>
      <c r="I10" s="245">
        <v>656</v>
      </c>
      <c r="J10" s="245">
        <f t="shared" si="1"/>
        <v>104</v>
      </c>
      <c r="K10" s="245">
        <v>103</v>
      </c>
      <c r="L10" s="245">
        <v>1</v>
      </c>
      <c r="M10" s="245">
        <v>0</v>
      </c>
      <c r="N10" s="245">
        <v>0</v>
      </c>
      <c r="O10" s="244"/>
      <c r="P10" s="244"/>
      <c r="Q10" s="244"/>
    </row>
    <row r="11" spans="1:17">
      <c r="A11" s="244">
        <v>5</v>
      </c>
      <c r="B11" s="245">
        <v>5797</v>
      </c>
      <c r="C11" s="245">
        <v>0</v>
      </c>
      <c r="D11" s="245">
        <v>31</v>
      </c>
      <c r="E11" s="245">
        <v>527</v>
      </c>
      <c r="F11" s="245">
        <f t="shared" si="0"/>
        <v>558</v>
      </c>
      <c r="G11" s="245">
        <v>2249</v>
      </c>
      <c r="H11" s="245">
        <v>2178</v>
      </c>
      <c r="I11" s="245">
        <v>737</v>
      </c>
      <c r="J11" s="245">
        <f t="shared" si="1"/>
        <v>74</v>
      </c>
      <c r="K11" s="245">
        <v>71</v>
      </c>
      <c r="L11" s="245">
        <v>3</v>
      </c>
      <c r="M11" s="245">
        <v>0</v>
      </c>
      <c r="N11" s="245">
        <v>1</v>
      </c>
      <c r="O11" s="244"/>
      <c r="P11" s="244"/>
      <c r="Q11" s="244"/>
    </row>
    <row r="12" spans="1:17">
      <c r="A12" s="244">
        <v>6</v>
      </c>
      <c r="B12" s="245">
        <v>6036</v>
      </c>
      <c r="C12" s="245">
        <v>0</v>
      </c>
      <c r="D12" s="245">
        <v>33</v>
      </c>
      <c r="E12" s="245">
        <v>502</v>
      </c>
      <c r="F12" s="245">
        <f t="shared" si="0"/>
        <v>535</v>
      </c>
      <c r="G12" s="245">
        <v>2223</v>
      </c>
      <c r="H12" s="245">
        <v>2358</v>
      </c>
      <c r="I12" s="245">
        <v>806</v>
      </c>
      <c r="J12" s="245">
        <f t="shared" si="1"/>
        <v>114</v>
      </c>
      <c r="K12" s="245">
        <v>108</v>
      </c>
      <c r="L12" s="245">
        <v>6</v>
      </c>
      <c r="M12" s="245">
        <v>0</v>
      </c>
      <c r="N12" s="245">
        <v>0</v>
      </c>
      <c r="O12" s="244"/>
      <c r="P12" s="244"/>
      <c r="Q12" s="244"/>
    </row>
    <row r="13" spans="1:17">
      <c r="A13" s="244">
        <v>7</v>
      </c>
      <c r="B13" s="245">
        <v>5788</v>
      </c>
      <c r="C13" s="245">
        <v>0</v>
      </c>
      <c r="D13" s="245">
        <v>16</v>
      </c>
      <c r="E13" s="245">
        <v>447</v>
      </c>
      <c r="F13" s="245">
        <f t="shared" si="0"/>
        <v>463</v>
      </c>
      <c r="G13" s="245">
        <v>2103</v>
      </c>
      <c r="H13" s="245">
        <v>2381</v>
      </c>
      <c r="I13" s="245">
        <v>736</v>
      </c>
      <c r="J13" s="245">
        <f t="shared" si="1"/>
        <v>105</v>
      </c>
      <c r="K13" s="245">
        <v>103</v>
      </c>
      <c r="L13" s="245">
        <v>2</v>
      </c>
      <c r="M13" s="245">
        <v>0</v>
      </c>
      <c r="N13" s="245">
        <v>0</v>
      </c>
      <c r="O13" s="244"/>
      <c r="P13" s="244"/>
      <c r="Q13" s="244"/>
    </row>
    <row r="14" spans="1:17">
      <c r="A14" s="244">
        <v>8</v>
      </c>
      <c r="B14" s="245">
        <v>5839</v>
      </c>
      <c r="C14" s="245">
        <v>0</v>
      </c>
      <c r="D14" s="245">
        <v>23</v>
      </c>
      <c r="E14" s="245">
        <v>437</v>
      </c>
      <c r="F14" s="245">
        <f t="shared" si="0"/>
        <v>460</v>
      </c>
      <c r="G14" s="245">
        <v>2065</v>
      </c>
      <c r="H14" s="245">
        <v>2332</v>
      </c>
      <c r="I14" s="245">
        <v>879</v>
      </c>
      <c r="J14" s="245">
        <f t="shared" si="1"/>
        <v>103</v>
      </c>
      <c r="K14" s="245">
        <v>100</v>
      </c>
      <c r="L14" s="245">
        <v>3</v>
      </c>
      <c r="M14" s="245">
        <v>0</v>
      </c>
      <c r="N14" s="245">
        <v>0</v>
      </c>
      <c r="O14" s="244"/>
      <c r="P14" s="244"/>
      <c r="Q14" s="244"/>
    </row>
    <row r="15" spans="1:17">
      <c r="A15" s="244">
        <v>9</v>
      </c>
      <c r="B15" s="245">
        <v>5808</v>
      </c>
      <c r="C15" s="245">
        <v>0</v>
      </c>
      <c r="D15" s="245">
        <v>19</v>
      </c>
      <c r="E15" s="245">
        <v>418</v>
      </c>
      <c r="F15" s="245">
        <f t="shared" si="0"/>
        <v>437</v>
      </c>
      <c r="G15" s="245">
        <v>1933</v>
      </c>
      <c r="H15" s="245">
        <v>2378</v>
      </c>
      <c r="I15" s="245">
        <v>956</v>
      </c>
      <c r="J15" s="245">
        <f t="shared" si="1"/>
        <v>104</v>
      </c>
      <c r="K15" s="245">
        <v>103</v>
      </c>
      <c r="L15" s="245">
        <v>1</v>
      </c>
      <c r="M15" s="245">
        <v>0</v>
      </c>
      <c r="N15" s="245">
        <v>0</v>
      </c>
      <c r="O15" s="244"/>
      <c r="P15" s="244"/>
      <c r="Q15" s="244"/>
    </row>
    <row r="16" spans="1:17">
      <c r="A16" s="244">
        <v>10</v>
      </c>
      <c r="B16" s="245">
        <v>5848</v>
      </c>
      <c r="C16" s="245">
        <v>0</v>
      </c>
      <c r="D16" s="245">
        <v>24</v>
      </c>
      <c r="E16" s="245">
        <v>354</v>
      </c>
      <c r="F16" s="245">
        <f t="shared" si="0"/>
        <v>378</v>
      </c>
      <c r="G16" s="245">
        <v>1956</v>
      </c>
      <c r="H16" s="245">
        <v>2473</v>
      </c>
      <c r="I16" s="245">
        <v>936</v>
      </c>
      <c r="J16" s="245">
        <f t="shared" si="1"/>
        <v>105</v>
      </c>
      <c r="K16" s="245">
        <v>100</v>
      </c>
      <c r="L16" s="245">
        <v>5</v>
      </c>
      <c r="M16" s="245">
        <v>0</v>
      </c>
      <c r="N16" s="245">
        <v>0</v>
      </c>
      <c r="O16" s="244"/>
      <c r="P16" s="244"/>
      <c r="Q16" s="244"/>
    </row>
    <row r="17" spans="1:17">
      <c r="A17" s="244">
        <v>11</v>
      </c>
      <c r="B17" s="245">
        <v>5923</v>
      </c>
      <c r="C17" s="245">
        <v>0</v>
      </c>
      <c r="D17" s="245">
        <v>27</v>
      </c>
      <c r="E17" s="245">
        <v>360</v>
      </c>
      <c r="F17" s="245">
        <f t="shared" si="0"/>
        <v>387</v>
      </c>
      <c r="G17" s="245">
        <v>1874</v>
      </c>
      <c r="H17" s="245">
        <v>2546</v>
      </c>
      <c r="I17" s="245">
        <v>981</v>
      </c>
      <c r="J17" s="245">
        <f t="shared" si="1"/>
        <v>135</v>
      </c>
      <c r="K17" s="245">
        <v>132</v>
      </c>
      <c r="L17" s="245">
        <v>3</v>
      </c>
      <c r="M17" s="245">
        <v>0</v>
      </c>
      <c r="N17" s="245">
        <v>0</v>
      </c>
      <c r="O17" s="244"/>
      <c r="P17" s="244"/>
      <c r="Q17" s="244"/>
    </row>
    <row r="18" spans="1:17">
      <c r="A18" s="244">
        <v>12</v>
      </c>
      <c r="B18" s="245">
        <v>6076</v>
      </c>
      <c r="C18" s="245">
        <v>0</v>
      </c>
      <c r="D18" s="245">
        <v>20</v>
      </c>
      <c r="E18" s="245">
        <v>361</v>
      </c>
      <c r="F18" s="245">
        <f t="shared" si="0"/>
        <v>381</v>
      </c>
      <c r="G18" s="245">
        <v>1783</v>
      </c>
      <c r="H18" s="245">
        <v>2596</v>
      </c>
      <c r="I18" s="245">
        <v>1148</v>
      </c>
      <c r="J18" s="245">
        <f t="shared" si="1"/>
        <v>168</v>
      </c>
      <c r="K18" s="245">
        <v>165</v>
      </c>
      <c r="L18" s="245">
        <v>3</v>
      </c>
      <c r="M18" s="245">
        <v>0</v>
      </c>
      <c r="N18" s="245">
        <v>0</v>
      </c>
      <c r="O18" s="244"/>
      <c r="P18" s="244"/>
      <c r="Q18" s="244"/>
    </row>
    <row r="19" spans="1:17">
      <c r="A19" s="244">
        <v>13</v>
      </c>
      <c r="B19" s="245">
        <v>5894</v>
      </c>
      <c r="C19" s="245">
        <v>0</v>
      </c>
      <c r="D19" s="245">
        <v>35</v>
      </c>
      <c r="E19" s="245">
        <v>377</v>
      </c>
      <c r="F19" s="245">
        <f t="shared" si="0"/>
        <v>412</v>
      </c>
      <c r="G19" s="245">
        <v>1685</v>
      </c>
      <c r="H19" s="245">
        <v>2495</v>
      </c>
      <c r="I19" s="245">
        <v>1147</v>
      </c>
      <c r="J19" s="245">
        <f t="shared" si="1"/>
        <v>155</v>
      </c>
      <c r="K19" s="245">
        <v>152</v>
      </c>
      <c r="L19" s="245">
        <v>3</v>
      </c>
      <c r="M19" s="245">
        <v>0</v>
      </c>
      <c r="N19" s="245">
        <v>0</v>
      </c>
      <c r="O19" s="244"/>
      <c r="P19" s="244"/>
      <c r="Q19" s="244"/>
    </row>
    <row r="20" spans="1:17">
      <c r="A20" s="244">
        <v>14</v>
      </c>
      <c r="B20" s="245">
        <v>6025</v>
      </c>
      <c r="C20" s="245">
        <v>0</v>
      </c>
      <c r="D20" s="245">
        <v>18</v>
      </c>
      <c r="E20" s="245">
        <v>367</v>
      </c>
      <c r="F20" s="245">
        <f t="shared" si="0"/>
        <v>385</v>
      </c>
      <c r="G20" s="245">
        <v>1664</v>
      </c>
      <c r="H20" s="245">
        <v>2581</v>
      </c>
      <c r="I20" s="245">
        <v>1216</v>
      </c>
      <c r="J20" s="245">
        <f t="shared" si="1"/>
        <v>179</v>
      </c>
      <c r="K20" s="245">
        <v>178</v>
      </c>
      <c r="L20" s="245">
        <v>1</v>
      </c>
      <c r="M20" s="245">
        <v>0</v>
      </c>
      <c r="N20" s="245">
        <v>0</v>
      </c>
      <c r="O20" s="244"/>
      <c r="P20" s="244"/>
      <c r="Q20" s="244"/>
    </row>
    <row r="21" spans="1:17">
      <c r="A21" s="244">
        <v>15</v>
      </c>
      <c r="B21" s="245">
        <v>5988</v>
      </c>
      <c r="C21" s="245">
        <v>0</v>
      </c>
      <c r="D21" s="245">
        <v>25</v>
      </c>
      <c r="E21" s="245">
        <v>320</v>
      </c>
      <c r="F21" s="245">
        <f t="shared" si="0"/>
        <v>345</v>
      </c>
      <c r="G21" s="245">
        <v>1550</v>
      </c>
      <c r="H21" s="245">
        <v>2567</v>
      </c>
      <c r="I21" s="245">
        <v>1303</v>
      </c>
      <c r="J21" s="245">
        <f t="shared" si="1"/>
        <v>223</v>
      </c>
      <c r="K21" s="245">
        <v>220</v>
      </c>
      <c r="L21" s="245">
        <v>3</v>
      </c>
      <c r="M21" s="245">
        <v>0</v>
      </c>
      <c r="N21" s="245">
        <v>0</v>
      </c>
      <c r="O21" s="244"/>
      <c r="P21" s="244"/>
      <c r="Q21" s="244"/>
    </row>
    <row r="22" spans="1:17">
      <c r="A22" s="244">
        <v>16</v>
      </c>
      <c r="B22" s="245">
        <v>6042</v>
      </c>
      <c r="C22" s="245">
        <v>0</v>
      </c>
      <c r="D22" s="245">
        <v>19</v>
      </c>
      <c r="E22" s="245">
        <v>337</v>
      </c>
      <c r="F22" s="245">
        <f t="shared" si="0"/>
        <v>356</v>
      </c>
      <c r="G22" s="245">
        <v>1376</v>
      </c>
      <c r="H22" s="245">
        <v>2664</v>
      </c>
      <c r="I22" s="245">
        <v>1427</v>
      </c>
      <c r="J22" s="245">
        <f t="shared" si="1"/>
        <v>219</v>
      </c>
      <c r="K22" s="245">
        <v>211</v>
      </c>
      <c r="L22" s="245">
        <v>8</v>
      </c>
      <c r="M22" s="245">
        <v>0</v>
      </c>
      <c r="N22" s="245">
        <v>0</v>
      </c>
      <c r="O22" s="244"/>
      <c r="P22" s="244"/>
      <c r="Q22" s="244"/>
    </row>
    <row r="23" spans="1:17">
      <c r="A23" s="244">
        <v>17</v>
      </c>
      <c r="B23" s="245">
        <v>6147</v>
      </c>
      <c r="C23" s="245">
        <v>0</v>
      </c>
      <c r="D23" s="245">
        <v>17</v>
      </c>
      <c r="E23" s="245">
        <v>292</v>
      </c>
      <c r="F23" s="245">
        <f t="shared" si="0"/>
        <v>309</v>
      </c>
      <c r="G23" s="245">
        <v>1477</v>
      </c>
      <c r="H23" s="245">
        <v>2603</v>
      </c>
      <c r="I23" s="245">
        <v>1483</v>
      </c>
      <c r="J23" s="245">
        <f t="shared" si="1"/>
        <v>275</v>
      </c>
      <c r="K23" s="245">
        <v>265</v>
      </c>
      <c r="L23" s="245">
        <v>9</v>
      </c>
      <c r="M23" s="245">
        <v>1</v>
      </c>
      <c r="N23" s="245">
        <v>0</v>
      </c>
      <c r="O23" s="244"/>
      <c r="P23" s="244"/>
      <c r="Q23" s="244"/>
    </row>
    <row r="24" spans="1:17">
      <c r="A24" s="244">
        <v>18</v>
      </c>
      <c r="B24" s="245">
        <v>6453</v>
      </c>
      <c r="C24" s="245">
        <v>0</v>
      </c>
      <c r="D24" s="245">
        <v>13</v>
      </c>
      <c r="E24" s="245">
        <v>271</v>
      </c>
      <c r="F24" s="245">
        <f t="shared" si="0"/>
        <v>284</v>
      </c>
      <c r="G24" s="245">
        <v>1424</v>
      </c>
      <c r="H24" s="245">
        <v>2790</v>
      </c>
      <c r="I24" s="245">
        <v>1664</v>
      </c>
      <c r="J24" s="245">
        <f t="shared" si="1"/>
        <v>291</v>
      </c>
      <c r="K24" s="245">
        <v>282</v>
      </c>
      <c r="L24" s="245">
        <v>9</v>
      </c>
      <c r="M24" s="245">
        <v>0</v>
      </c>
      <c r="N24" s="245">
        <v>0</v>
      </c>
      <c r="O24" s="244"/>
      <c r="P24" s="244"/>
      <c r="Q24" s="244"/>
    </row>
    <row r="25" spans="1:17">
      <c r="A25" s="244">
        <v>19</v>
      </c>
      <c r="B25" s="245">
        <v>6829</v>
      </c>
      <c r="C25" s="245">
        <v>0</v>
      </c>
      <c r="D25" s="245">
        <v>11</v>
      </c>
      <c r="E25" s="245">
        <v>295</v>
      </c>
      <c r="F25" s="245">
        <f t="shared" si="0"/>
        <v>306</v>
      </c>
      <c r="G25" s="245">
        <v>1497</v>
      </c>
      <c r="H25" s="245">
        <v>2898</v>
      </c>
      <c r="I25" s="245">
        <v>1810</v>
      </c>
      <c r="J25" s="245">
        <f t="shared" si="1"/>
        <v>318</v>
      </c>
      <c r="K25" s="245">
        <v>307</v>
      </c>
      <c r="L25" s="245">
        <v>11</v>
      </c>
      <c r="M25" s="245">
        <v>0</v>
      </c>
      <c r="N25" s="245">
        <v>0</v>
      </c>
      <c r="O25" s="244"/>
      <c r="P25" s="244"/>
      <c r="Q25" s="244"/>
    </row>
    <row r="26" spans="1:17">
      <c r="A26" s="244">
        <v>20</v>
      </c>
      <c r="B26" s="245">
        <v>7092</v>
      </c>
      <c r="C26" s="245">
        <v>0</v>
      </c>
      <c r="D26" s="245">
        <v>15</v>
      </c>
      <c r="E26" s="245">
        <v>243</v>
      </c>
      <c r="F26" s="245">
        <f t="shared" si="0"/>
        <v>258</v>
      </c>
      <c r="G26" s="245">
        <v>1457</v>
      </c>
      <c r="H26" s="245">
        <v>2962</v>
      </c>
      <c r="I26" s="245">
        <v>2019</v>
      </c>
      <c r="J26" s="245">
        <f t="shared" si="1"/>
        <v>396</v>
      </c>
      <c r="K26" s="245">
        <v>383</v>
      </c>
      <c r="L26" s="245">
        <v>11</v>
      </c>
      <c r="M26" s="245">
        <v>2</v>
      </c>
      <c r="N26" s="245">
        <v>0</v>
      </c>
      <c r="O26" s="244"/>
      <c r="P26" s="244"/>
      <c r="Q26" s="244"/>
    </row>
    <row r="27" spans="1:17">
      <c r="A27" s="244">
        <v>21</v>
      </c>
      <c r="B27" s="245">
        <v>6955</v>
      </c>
      <c r="C27" s="245">
        <v>0</v>
      </c>
      <c r="D27" s="245">
        <v>18</v>
      </c>
      <c r="E27" s="245">
        <v>219</v>
      </c>
      <c r="F27" s="245">
        <f t="shared" si="0"/>
        <v>237</v>
      </c>
      <c r="G27" s="245">
        <v>1374</v>
      </c>
      <c r="H27" s="245">
        <v>2869</v>
      </c>
      <c r="I27" s="245">
        <v>2060</v>
      </c>
      <c r="J27" s="245">
        <f t="shared" si="1"/>
        <v>415</v>
      </c>
      <c r="K27" s="245">
        <v>409</v>
      </c>
      <c r="L27" s="245">
        <v>6</v>
      </c>
      <c r="M27" s="245">
        <v>0</v>
      </c>
      <c r="N27" s="245">
        <v>0</v>
      </c>
      <c r="O27" s="244"/>
      <c r="P27" s="244"/>
      <c r="Q27" s="244"/>
    </row>
    <row r="28" spans="1:17">
      <c r="A28" s="244">
        <v>22</v>
      </c>
      <c r="B28" s="245">
        <v>7280</v>
      </c>
      <c r="C28" s="245">
        <v>0</v>
      </c>
      <c r="D28" s="245">
        <v>16</v>
      </c>
      <c r="E28" s="245">
        <v>226</v>
      </c>
      <c r="F28" s="245">
        <f t="shared" si="0"/>
        <v>242</v>
      </c>
      <c r="G28" s="245">
        <v>1457</v>
      </c>
      <c r="H28" s="245">
        <v>2962</v>
      </c>
      <c r="I28" s="245">
        <v>2019</v>
      </c>
      <c r="J28" s="245">
        <f t="shared" si="1"/>
        <v>396</v>
      </c>
      <c r="K28" s="245">
        <v>383</v>
      </c>
      <c r="L28" s="245">
        <v>11</v>
      </c>
      <c r="M28" s="245">
        <v>2</v>
      </c>
      <c r="N28" s="245">
        <v>0</v>
      </c>
      <c r="O28" s="244"/>
      <c r="P28" s="244"/>
      <c r="Q28" s="244"/>
    </row>
    <row r="29" spans="1:17">
      <c r="A29" s="244">
        <v>23</v>
      </c>
      <c r="B29" s="245">
        <v>7240</v>
      </c>
      <c r="C29" s="245">
        <v>0</v>
      </c>
      <c r="D29" s="245">
        <v>21</v>
      </c>
      <c r="E29" s="245">
        <v>224</v>
      </c>
      <c r="F29" s="245">
        <f t="shared" si="0"/>
        <v>245</v>
      </c>
      <c r="G29" s="245">
        <v>1352</v>
      </c>
      <c r="H29" s="245">
        <v>2880</v>
      </c>
      <c r="I29" s="245">
        <v>2241</v>
      </c>
      <c r="J29" s="245">
        <f t="shared" si="1"/>
        <v>522</v>
      </c>
      <c r="K29" s="245">
        <v>508</v>
      </c>
      <c r="L29" s="245">
        <v>14</v>
      </c>
      <c r="M29" s="245">
        <v>0</v>
      </c>
      <c r="N29" s="245">
        <v>0</v>
      </c>
      <c r="O29" s="244"/>
      <c r="P29" s="244"/>
      <c r="Q29" s="244"/>
    </row>
    <row r="30" spans="1:17">
      <c r="A30" s="244">
        <v>24</v>
      </c>
      <c r="B30" s="245">
        <v>7435</v>
      </c>
      <c r="C30" s="245">
        <v>0</v>
      </c>
      <c r="D30" s="245">
        <v>12</v>
      </c>
      <c r="E30" s="245">
        <v>208</v>
      </c>
      <c r="F30" s="245">
        <f t="shared" si="0"/>
        <v>220</v>
      </c>
      <c r="G30" s="245">
        <v>1388</v>
      </c>
      <c r="H30" s="245">
        <v>2990</v>
      </c>
      <c r="I30" s="245">
        <v>2259</v>
      </c>
      <c r="J30" s="245">
        <f t="shared" si="1"/>
        <v>578</v>
      </c>
      <c r="K30" s="245">
        <v>568</v>
      </c>
      <c r="L30" s="245">
        <v>9</v>
      </c>
      <c r="M30" s="245">
        <v>1</v>
      </c>
      <c r="N30" s="245">
        <v>0</v>
      </c>
      <c r="O30" s="244"/>
      <c r="P30" s="244"/>
      <c r="Q30" s="244"/>
    </row>
    <row r="66" spans="2:2" ht="17.25">
      <c r="B66" s="345" t="s">
        <v>765</v>
      </c>
    </row>
  </sheetData>
  <phoneticPr fontId="31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O59"/>
  <sheetViews>
    <sheetView showGridLines="0" zoomScale="55" zoomScaleNormal="55" workbookViewId="0">
      <pane xSplit="1" ySplit="2" topLeftCell="AM6" activePane="bottomRight" state="frozen"/>
      <selection pane="topRight" activeCell="B1" sqref="B1"/>
      <selection pane="bottomLeft" activeCell="A3" sqref="A3"/>
      <selection pane="bottomRight" activeCell="BF21" sqref="BF21"/>
    </sheetView>
  </sheetViews>
  <sheetFormatPr defaultRowHeight="13.5"/>
  <cols>
    <col min="1" max="1" width="16.5" style="292" customWidth="1"/>
    <col min="2" max="25" width="9.25" style="292" customWidth="1"/>
    <col min="26" max="37" width="10.125" style="292" customWidth="1"/>
    <col min="38" max="16384" width="9" style="292"/>
  </cols>
  <sheetData>
    <row r="2" spans="1:64" s="443" customFormat="1" ht="10.5">
      <c r="B2" s="443" t="s">
        <v>639</v>
      </c>
      <c r="C2" s="443" t="s">
        <v>620</v>
      </c>
      <c r="D2" s="443" t="s">
        <v>619</v>
      </c>
      <c r="E2" s="443" t="s">
        <v>618</v>
      </c>
      <c r="F2" s="443" t="s">
        <v>617</v>
      </c>
      <c r="G2" s="443" t="s">
        <v>616</v>
      </c>
      <c r="H2" s="443" t="s">
        <v>615</v>
      </c>
      <c r="I2" s="443" t="s">
        <v>614</v>
      </c>
      <c r="J2" s="443" t="s">
        <v>613</v>
      </c>
      <c r="K2" s="443" t="s">
        <v>612</v>
      </c>
      <c r="L2" s="443" t="s">
        <v>611</v>
      </c>
      <c r="M2" s="443" t="s">
        <v>610</v>
      </c>
      <c r="N2" s="443" t="s">
        <v>624</v>
      </c>
      <c r="O2" s="443" t="s">
        <v>620</v>
      </c>
      <c r="P2" s="443" t="s">
        <v>619</v>
      </c>
      <c r="Q2" s="443" t="s">
        <v>618</v>
      </c>
      <c r="R2" s="443" t="s">
        <v>617</v>
      </c>
      <c r="S2" s="443" t="s">
        <v>616</v>
      </c>
      <c r="T2" s="443" t="s">
        <v>615</v>
      </c>
      <c r="U2" s="443" t="s">
        <v>614</v>
      </c>
      <c r="V2" s="443" t="s">
        <v>613</v>
      </c>
      <c r="W2" s="443" t="s">
        <v>612</v>
      </c>
      <c r="X2" s="443" t="s">
        <v>611</v>
      </c>
      <c r="Y2" s="443" t="s">
        <v>610</v>
      </c>
      <c r="Z2" s="443" t="s">
        <v>623</v>
      </c>
      <c r="AA2" s="443" t="s">
        <v>620</v>
      </c>
      <c r="AB2" s="443" t="s">
        <v>619</v>
      </c>
      <c r="AC2" s="443" t="s">
        <v>618</v>
      </c>
      <c r="AD2" s="443" t="s">
        <v>617</v>
      </c>
      <c r="AE2" s="443" t="s">
        <v>616</v>
      </c>
      <c r="AF2" s="443" t="s">
        <v>615</v>
      </c>
      <c r="AG2" s="443" t="s">
        <v>614</v>
      </c>
      <c r="AH2" s="443" t="s">
        <v>613</v>
      </c>
      <c r="AI2" s="443" t="s">
        <v>612</v>
      </c>
      <c r="AJ2" s="443" t="s">
        <v>611</v>
      </c>
      <c r="AK2" s="443" t="s">
        <v>610</v>
      </c>
      <c r="AL2" s="443" t="s">
        <v>622</v>
      </c>
      <c r="AM2" s="443" t="s">
        <v>620</v>
      </c>
      <c r="AN2" s="443" t="s">
        <v>619</v>
      </c>
      <c r="AO2" s="443" t="s">
        <v>618</v>
      </c>
      <c r="AP2" s="443" t="s">
        <v>617</v>
      </c>
      <c r="AQ2" s="443" t="s">
        <v>616</v>
      </c>
      <c r="AR2" s="443" t="s">
        <v>615</v>
      </c>
      <c r="AS2" s="443" t="s">
        <v>614</v>
      </c>
      <c r="AT2" s="443" t="s">
        <v>613</v>
      </c>
      <c r="AU2" s="443" t="s">
        <v>612</v>
      </c>
      <c r="AV2" s="443" t="s">
        <v>611</v>
      </c>
      <c r="AW2" s="443" t="s">
        <v>610</v>
      </c>
      <c r="AX2" s="443" t="s">
        <v>621</v>
      </c>
      <c r="AY2" s="443" t="s">
        <v>620</v>
      </c>
      <c r="AZ2" s="443" t="s">
        <v>619</v>
      </c>
      <c r="BA2" s="443" t="s">
        <v>618</v>
      </c>
      <c r="BB2" s="443" t="s">
        <v>617</v>
      </c>
      <c r="BC2" s="443" t="s">
        <v>616</v>
      </c>
      <c r="BD2" s="443" t="s">
        <v>615</v>
      </c>
      <c r="BE2" s="443" t="s">
        <v>614</v>
      </c>
      <c r="BF2" s="443" t="s">
        <v>613</v>
      </c>
      <c r="BG2" s="443" t="s">
        <v>612</v>
      </c>
      <c r="BH2" s="443" t="s">
        <v>611</v>
      </c>
      <c r="BI2" s="443" t="s">
        <v>610</v>
      </c>
      <c r="BJ2" s="443" t="s">
        <v>783</v>
      </c>
      <c r="BK2" s="444" t="s">
        <v>836</v>
      </c>
      <c r="BL2" s="443" t="s">
        <v>837</v>
      </c>
    </row>
    <row r="3" spans="1:64" s="437" customFormat="1">
      <c r="A3" s="304">
        <v>0</v>
      </c>
      <c r="B3" s="295">
        <v>6996</v>
      </c>
      <c r="C3" s="295">
        <v>6984</v>
      </c>
      <c r="D3" s="295">
        <v>6948</v>
      </c>
      <c r="E3" s="295">
        <v>6987</v>
      </c>
      <c r="F3" s="295">
        <v>6903</v>
      </c>
      <c r="G3" s="295">
        <v>6921</v>
      </c>
      <c r="H3" s="295">
        <v>6911</v>
      </c>
      <c r="I3" s="295">
        <v>6888</v>
      </c>
      <c r="J3" s="295">
        <v>6902</v>
      </c>
      <c r="K3" s="295">
        <v>6898</v>
      </c>
      <c r="L3" s="295">
        <v>6918</v>
      </c>
      <c r="M3" s="295">
        <v>6924</v>
      </c>
      <c r="N3" s="295">
        <v>6872</v>
      </c>
      <c r="O3" s="295">
        <v>7051</v>
      </c>
      <c r="P3" s="295">
        <v>7088</v>
      </c>
      <c r="Q3" s="295">
        <v>7047</v>
      </c>
      <c r="R3" s="295">
        <v>7034</v>
      </c>
      <c r="S3" s="295">
        <v>7091</v>
      </c>
      <c r="T3" s="295">
        <v>7064</v>
      </c>
      <c r="U3" s="295">
        <v>7131</v>
      </c>
      <c r="V3" s="295">
        <v>7112</v>
      </c>
      <c r="W3" s="295">
        <v>7063</v>
      </c>
      <c r="X3" s="295">
        <v>7087</v>
      </c>
      <c r="Y3" s="295">
        <v>7090</v>
      </c>
      <c r="Z3" s="295">
        <v>7060</v>
      </c>
      <c r="AA3" s="295">
        <v>7113</v>
      </c>
      <c r="AB3" s="295">
        <v>7095</v>
      </c>
      <c r="AC3" s="295">
        <v>7057</v>
      </c>
      <c r="AD3" s="295">
        <v>7126</v>
      </c>
      <c r="AE3" s="295">
        <v>7243</v>
      </c>
      <c r="AF3" s="295">
        <v>7262</v>
      </c>
      <c r="AG3" s="295">
        <v>7313</v>
      </c>
      <c r="AH3" s="295">
        <v>7348</v>
      </c>
      <c r="AI3" s="295">
        <v>7322</v>
      </c>
      <c r="AJ3" s="295">
        <v>7398</v>
      </c>
      <c r="AK3" s="295">
        <v>7373</v>
      </c>
      <c r="AL3" s="295">
        <v>7377</v>
      </c>
      <c r="AM3" s="295">
        <v>7437</v>
      </c>
      <c r="AN3" s="295">
        <v>7425</v>
      </c>
      <c r="AO3" s="295">
        <v>7421</v>
      </c>
      <c r="AP3" s="295">
        <v>7386</v>
      </c>
      <c r="AQ3" s="295">
        <v>7396</v>
      </c>
      <c r="AR3" s="295">
        <v>7440</v>
      </c>
      <c r="AS3" s="295">
        <v>7530</v>
      </c>
      <c r="AT3" s="295">
        <v>7524</v>
      </c>
      <c r="AU3" s="295">
        <v>7594</v>
      </c>
      <c r="AV3" s="295">
        <v>7682</v>
      </c>
      <c r="AW3" s="295">
        <v>7626</v>
      </c>
      <c r="AX3" s="295">
        <v>7577</v>
      </c>
      <c r="AY3" s="295">
        <v>7766</v>
      </c>
      <c r="AZ3" s="295">
        <v>7761</v>
      </c>
      <c r="BA3" s="295">
        <v>7834</v>
      </c>
      <c r="BB3" s="295">
        <v>7821</v>
      </c>
      <c r="BC3" s="295">
        <v>7812</v>
      </c>
      <c r="BD3" s="295">
        <v>7752</v>
      </c>
      <c r="BE3" s="295">
        <v>7728</v>
      </c>
      <c r="BF3" s="295">
        <v>7729</v>
      </c>
      <c r="BG3" s="295">
        <v>7638</v>
      </c>
      <c r="BH3" s="295">
        <v>7605</v>
      </c>
      <c r="BI3" s="294">
        <v>7699</v>
      </c>
      <c r="BJ3" s="294">
        <v>7605</v>
      </c>
      <c r="BK3" s="386">
        <v>7669</v>
      </c>
      <c r="BL3" s="302">
        <v>7730</v>
      </c>
    </row>
    <row r="4" spans="1:64" s="293" customFormat="1">
      <c r="A4" s="301">
        <v>25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>
        <v>6086</v>
      </c>
      <c r="T4" s="300">
        <v>6059</v>
      </c>
      <c r="U4" s="300">
        <v>6031</v>
      </c>
      <c r="V4" s="300">
        <v>6023</v>
      </c>
      <c r="W4" s="300">
        <v>5940</v>
      </c>
      <c r="X4" s="300">
        <v>5933</v>
      </c>
      <c r="Y4" s="300">
        <v>5872</v>
      </c>
      <c r="Z4" s="300">
        <v>5836</v>
      </c>
      <c r="AA4" s="300">
        <v>5803</v>
      </c>
      <c r="AB4" s="300">
        <v>5774</v>
      </c>
      <c r="AC4" s="300">
        <v>5741</v>
      </c>
      <c r="AD4" s="300">
        <v>5730</v>
      </c>
      <c r="AE4" s="300">
        <v>5778</v>
      </c>
      <c r="AF4" s="300">
        <v>5789</v>
      </c>
      <c r="AG4" s="300">
        <v>5792</v>
      </c>
      <c r="AH4" s="300">
        <v>5823</v>
      </c>
      <c r="AI4" s="300">
        <v>5843</v>
      </c>
      <c r="AJ4" s="300">
        <v>5822</v>
      </c>
      <c r="AK4" s="300">
        <v>5774</v>
      </c>
      <c r="AL4" s="300">
        <v>5778</v>
      </c>
      <c r="AM4" s="300">
        <v>5743</v>
      </c>
      <c r="AN4" s="300">
        <v>5688</v>
      </c>
      <c r="AO4" s="300">
        <v>5702</v>
      </c>
      <c r="AP4" s="300">
        <v>5645</v>
      </c>
      <c r="AQ4" s="300">
        <v>5594</v>
      </c>
      <c r="AR4" s="300">
        <v>5541</v>
      </c>
      <c r="AS4" s="300">
        <v>5519</v>
      </c>
      <c r="AT4" s="300">
        <v>5475</v>
      </c>
      <c r="AU4" s="300">
        <v>5420</v>
      </c>
      <c r="AV4" s="300">
        <v>5334</v>
      </c>
      <c r="AW4" s="300">
        <v>5318</v>
      </c>
      <c r="AX4" s="300">
        <v>5289</v>
      </c>
      <c r="AY4" s="300">
        <v>5309</v>
      </c>
      <c r="AZ4" s="300">
        <v>5360</v>
      </c>
      <c r="BA4" s="300">
        <v>5445</v>
      </c>
      <c r="BB4" s="300">
        <v>5471</v>
      </c>
      <c r="BC4" s="300">
        <v>5421</v>
      </c>
      <c r="BD4" s="300">
        <v>5433</v>
      </c>
      <c r="BE4" s="300">
        <v>5392</v>
      </c>
      <c r="BF4" s="300">
        <v>5443</v>
      </c>
      <c r="BG4" s="300">
        <v>5416</v>
      </c>
      <c r="BH4" s="300">
        <v>5463</v>
      </c>
      <c r="BI4" s="299">
        <v>5435</v>
      </c>
      <c r="BJ4" s="299">
        <v>5462</v>
      </c>
      <c r="BK4" s="387">
        <v>5449</v>
      </c>
      <c r="BL4" s="293">
        <v>5390</v>
      </c>
    </row>
    <row r="5" spans="1:64" s="293" customFormat="1">
      <c r="A5" s="301">
        <v>26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>
        <v>6203</v>
      </c>
      <c r="T5" s="300">
        <v>6171</v>
      </c>
      <c r="U5" s="300">
        <v>6143</v>
      </c>
      <c r="V5" s="300">
        <v>6145</v>
      </c>
      <c r="W5" s="300">
        <v>6179</v>
      </c>
      <c r="X5" s="300">
        <v>6178</v>
      </c>
      <c r="Y5" s="300">
        <v>6218</v>
      </c>
      <c r="Z5" s="300">
        <v>6196</v>
      </c>
      <c r="AA5" s="300">
        <v>6175</v>
      </c>
      <c r="AB5" s="300">
        <v>6174</v>
      </c>
      <c r="AC5" s="300">
        <v>6210</v>
      </c>
      <c r="AD5" s="300">
        <v>6276</v>
      </c>
      <c r="AE5" s="300">
        <v>6315</v>
      </c>
      <c r="AF5" s="300">
        <v>6315</v>
      </c>
      <c r="AG5" s="300">
        <v>6290</v>
      </c>
      <c r="AH5" s="300">
        <v>6256</v>
      </c>
      <c r="AI5" s="300">
        <v>6190</v>
      </c>
      <c r="AJ5" s="300">
        <v>6189</v>
      </c>
      <c r="AK5" s="300">
        <v>6155</v>
      </c>
      <c r="AL5" s="300">
        <v>6066</v>
      </c>
      <c r="AM5" s="300">
        <v>6032</v>
      </c>
      <c r="AN5" s="300">
        <v>6043</v>
      </c>
      <c r="AO5" s="300">
        <v>5994</v>
      </c>
      <c r="AP5" s="300">
        <v>5879</v>
      </c>
      <c r="AQ5" s="300">
        <v>5934</v>
      </c>
      <c r="AR5" s="300">
        <v>5922</v>
      </c>
      <c r="AS5" s="300">
        <v>5913</v>
      </c>
      <c r="AT5" s="300">
        <v>5960</v>
      </c>
      <c r="AU5" s="300">
        <v>5974</v>
      </c>
      <c r="AV5" s="300">
        <v>5947</v>
      </c>
      <c r="AW5" s="300">
        <v>5925</v>
      </c>
      <c r="AX5" s="300">
        <v>5955</v>
      </c>
      <c r="AY5" s="300">
        <v>5910</v>
      </c>
      <c r="AZ5" s="300">
        <v>5898</v>
      </c>
      <c r="BA5" s="300">
        <v>5888</v>
      </c>
      <c r="BB5" s="300">
        <v>5893</v>
      </c>
      <c r="BC5" s="300">
        <v>5849</v>
      </c>
      <c r="BD5" s="300">
        <v>5839</v>
      </c>
      <c r="BE5" s="300">
        <v>5820</v>
      </c>
      <c r="BF5" s="300">
        <v>5748</v>
      </c>
      <c r="BG5" s="300">
        <v>5692</v>
      </c>
      <c r="BH5" s="300">
        <v>5641</v>
      </c>
      <c r="BI5" s="299">
        <v>5617</v>
      </c>
      <c r="BJ5" s="299">
        <v>5611</v>
      </c>
      <c r="BK5" s="387">
        <v>5593</v>
      </c>
      <c r="BL5" s="293">
        <v>5647</v>
      </c>
    </row>
    <row r="6" spans="1:64" s="293" customFormat="1">
      <c r="A6" s="301">
        <v>27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>
        <v>6671</v>
      </c>
      <c r="T6" s="300">
        <v>6674</v>
      </c>
      <c r="U6" s="300">
        <v>6664</v>
      </c>
      <c r="V6" s="300">
        <v>6605</v>
      </c>
      <c r="W6" s="300">
        <v>6509</v>
      </c>
      <c r="X6" s="300">
        <v>6470</v>
      </c>
      <c r="Y6" s="300">
        <v>6441</v>
      </c>
      <c r="Z6" s="300">
        <v>6446</v>
      </c>
      <c r="AA6" s="300">
        <v>6448</v>
      </c>
      <c r="AB6" s="300">
        <v>6395</v>
      </c>
      <c r="AC6" s="300">
        <v>6413</v>
      </c>
      <c r="AD6" s="300">
        <v>6345</v>
      </c>
      <c r="AE6" s="300">
        <v>6286</v>
      </c>
      <c r="AF6" s="300">
        <v>6242</v>
      </c>
      <c r="AG6" s="300">
        <v>6252</v>
      </c>
      <c r="AH6" s="300">
        <v>6285</v>
      </c>
      <c r="AI6" s="300">
        <v>6293</v>
      </c>
      <c r="AJ6" s="300">
        <v>6289</v>
      </c>
      <c r="AK6" s="300">
        <v>6328</v>
      </c>
      <c r="AL6" s="300">
        <v>6357</v>
      </c>
      <c r="AM6" s="300">
        <v>6331</v>
      </c>
      <c r="AN6" s="300">
        <v>6308</v>
      </c>
      <c r="AO6" s="300">
        <v>6343</v>
      </c>
      <c r="AP6" s="300">
        <v>6415</v>
      </c>
      <c r="AQ6" s="300">
        <v>6443</v>
      </c>
      <c r="AR6" s="300">
        <v>6431</v>
      </c>
      <c r="AS6" s="300">
        <v>6410</v>
      </c>
      <c r="AT6" s="300">
        <v>6369</v>
      </c>
      <c r="AU6" s="300">
        <v>6299</v>
      </c>
      <c r="AV6" s="300">
        <v>6332</v>
      </c>
      <c r="AW6" s="300">
        <v>6288</v>
      </c>
      <c r="AX6" s="300">
        <v>6216</v>
      </c>
      <c r="AY6" s="300">
        <v>6218</v>
      </c>
      <c r="AZ6" s="300">
        <v>6213</v>
      </c>
      <c r="BA6" s="300">
        <v>6141</v>
      </c>
      <c r="BB6" s="300">
        <v>6103</v>
      </c>
      <c r="BC6" s="300">
        <v>6104</v>
      </c>
      <c r="BD6" s="300">
        <v>6112</v>
      </c>
      <c r="BE6" s="300">
        <v>6139</v>
      </c>
      <c r="BF6" s="300">
        <v>6150</v>
      </c>
      <c r="BG6" s="300">
        <v>6167</v>
      </c>
      <c r="BH6" s="300">
        <v>6157</v>
      </c>
      <c r="BI6" s="299">
        <v>6150</v>
      </c>
      <c r="BJ6" s="299">
        <v>6165</v>
      </c>
      <c r="BK6" s="387">
        <v>6192</v>
      </c>
      <c r="BL6" s="293">
        <v>6175</v>
      </c>
    </row>
    <row r="7" spans="1:64" s="293" customFormat="1">
      <c r="A7" s="301">
        <v>28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>
        <v>7094</v>
      </c>
      <c r="T7" s="300">
        <v>7084</v>
      </c>
      <c r="U7" s="300">
        <v>7117</v>
      </c>
      <c r="V7" s="300">
        <v>7044</v>
      </c>
      <c r="W7" s="300">
        <v>7045</v>
      </c>
      <c r="X7" s="300">
        <v>7105</v>
      </c>
      <c r="Y7" s="300">
        <v>7051</v>
      </c>
      <c r="Z7" s="300">
        <v>7005</v>
      </c>
      <c r="AA7" s="300">
        <v>6961</v>
      </c>
      <c r="AB7" s="300">
        <v>6898</v>
      </c>
      <c r="AC7" s="300">
        <v>6918</v>
      </c>
      <c r="AD7" s="300">
        <v>6912</v>
      </c>
      <c r="AE7" s="300">
        <v>6872</v>
      </c>
      <c r="AF7" s="300">
        <v>6851</v>
      </c>
      <c r="AG7" s="300">
        <v>6810</v>
      </c>
      <c r="AH7" s="300">
        <v>6697</v>
      </c>
      <c r="AI7" s="300">
        <v>6669</v>
      </c>
      <c r="AJ7" s="300">
        <v>6603</v>
      </c>
      <c r="AK7" s="300">
        <v>6602</v>
      </c>
      <c r="AL7" s="300">
        <v>6606</v>
      </c>
      <c r="AM7" s="300">
        <v>6646</v>
      </c>
      <c r="AN7" s="300">
        <v>6602</v>
      </c>
      <c r="AO7" s="300">
        <v>6618</v>
      </c>
      <c r="AP7" s="300">
        <v>6618</v>
      </c>
      <c r="AQ7" s="300">
        <v>6558</v>
      </c>
      <c r="AR7" s="300">
        <v>6500</v>
      </c>
      <c r="AS7" s="300">
        <v>6420</v>
      </c>
      <c r="AT7" s="300">
        <v>6444</v>
      </c>
      <c r="AU7" s="300">
        <v>6426</v>
      </c>
      <c r="AV7" s="300">
        <v>6402</v>
      </c>
      <c r="AW7" s="300">
        <v>6425</v>
      </c>
      <c r="AX7" s="300">
        <v>6414</v>
      </c>
      <c r="AY7" s="300">
        <v>6381</v>
      </c>
      <c r="AZ7" s="300">
        <v>6371</v>
      </c>
      <c r="BA7" s="300">
        <v>6452</v>
      </c>
      <c r="BB7" s="300">
        <v>6488</v>
      </c>
      <c r="BC7" s="300">
        <v>6581</v>
      </c>
      <c r="BD7" s="300">
        <v>6587</v>
      </c>
      <c r="BE7" s="300">
        <v>6554</v>
      </c>
      <c r="BF7" s="300">
        <v>6534</v>
      </c>
      <c r="BG7" s="300">
        <v>6511</v>
      </c>
      <c r="BH7" s="300">
        <v>6544</v>
      </c>
      <c r="BI7" s="299">
        <v>6474</v>
      </c>
      <c r="BJ7" s="299">
        <v>6377</v>
      </c>
      <c r="BK7" s="387">
        <v>6374</v>
      </c>
      <c r="BL7" s="293">
        <v>6401</v>
      </c>
    </row>
    <row r="8" spans="1:64" s="293" customFormat="1">
      <c r="A8" s="301">
        <v>29</v>
      </c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>
        <v>7340</v>
      </c>
      <c r="T8" s="300">
        <v>7295</v>
      </c>
      <c r="U8" s="300">
        <v>7244</v>
      </c>
      <c r="V8" s="300">
        <v>7280</v>
      </c>
      <c r="W8" s="300">
        <v>7241</v>
      </c>
      <c r="X8" s="300">
        <v>7178</v>
      </c>
      <c r="Y8" s="300">
        <v>7173</v>
      </c>
      <c r="Z8" s="300">
        <v>7179</v>
      </c>
      <c r="AA8" s="300">
        <v>7182</v>
      </c>
      <c r="AB8" s="300">
        <v>7201</v>
      </c>
      <c r="AC8" s="300">
        <v>7145</v>
      </c>
      <c r="AD8" s="300">
        <v>7175</v>
      </c>
      <c r="AE8" s="300">
        <v>7205</v>
      </c>
      <c r="AF8" s="300">
        <v>7246</v>
      </c>
      <c r="AG8" s="300">
        <v>7248</v>
      </c>
      <c r="AH8" s="300">
        <v>7230</v>
      </c>
      <c r="AI8" s="300">
        <v>7212</v>
      </c>
      <c r="AJ8" s="300">
        <v>7223</v>
      </c>
      <c r="AK8" s="300">
        <v>7149</v>
      </c>
      <c r="AL8" s="300">
        <v>7112</v>
      </c>
      <c r="AM8" s="300">
        <v>7031</v>
      </c>
      <c r="AN8" s="300">
        <v>6973</v>
      </c>
      <c r="AO8" s="300">
        <v>6945</v>
      </c>
      <c r="AP8" s="300">
        <v>6927</v>
      </c>
      <c r="AQ8" s="300">
        <v>6903</v>
      </c>
      <c r="AR8" s="300">
        <v>6896</v>
      </c>
      <c r="AS8" s="300">
        <v>6909</v>
      </c>
      <c r="AT8" s="300">
        <v>6860</v>
      </c>
      <c r="AU8" s="300">
        <v>6844</v>
      </c>
      <c r="AV8" s="300">
        <v>6758</v>
      </c>
      <c r="AW8" s="300">
        <v>6772</v>
      </c>
      <c r="AX8" s="300">
        <v>6753</v>
      </c>
      <c r="AY8" s="300">
        <v>6751</v>
      </c>
      <c r="AZ8" s="300">
        <v>6714</v>
      </c>
      <c r="BA8" s="300">
        <v>6691</v>
      </c>
      <c r="BB8" s="300">
        <v>6689</v>
      </c>
      <c r="BC8" s="300">
        <v>6612</v>
      </c>
      <c r="BD8" s="300">
        <v>6545</v>
      </c>
      <c r="BE8" s="300">
        <v>6508</v>
      </c>
      <c r="BF8" s="300">
        <v>6533</v>
      </c>
      <c r="BG8" s="300">
        <v>6570</v>
      </c>
      <c r="BH8" s="300">
        <v>6576</v>
      </c>
      <c r="BI8" s="299">
        <v>6581</v>
      </c>
      <c r="BJ8" s="299">
        <v>6613</v>
      </c>
      <c r="BK8" s="387">
        <v>6567</v>
      </c>
      <c r="BL8" s="293">
        <v>6533</v>
      </c>
    </row>
    <row r="9" spans="1:64" s="293" customFormat="1">
      <c r="A9" s="301">
        <v>30</v>
      </c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>
        <v>7131</v>
      </c>
      <c r="T9" s="300">
        <v>7177</v>
      </c>
      <c r="U9" s="300">
        <v>7229</v>
      </c>
      <c r="V9" s="300">
        <v>7269</v>
      </c>
      <c r="W9" s="300">
        <v>7322</v>
      </c>
      <c r="X9" s="300">
        <v>7367</v>
      </c>
      <c r="Y9" s="300">
        <v>7423</v>
      </c>
      <c r="Z9" s="300">
        <v>7357</v>
      </c>
      <c r="AA9" s="300">
        <v>7388</v>
      </c>
      <c r="AB9" s="300">
        <v>7399</v>
      </c>
      <c r="AC9" s="300">
        <v>7426</v>
      </c>
      <c r="AD9" s="300">
        <v>7422</v>
      </c>
      <c r="AE9" s="300">
        <v>7419</v>
      </c>
      <c r="AF9" s="300">
        <v>7363</v>
      </c>
      <c r="AG9" s="300">
        <v>7330</v>
      </c>
      <c r="AH9" s="300">
        <v>7368</v>
      </c>
      <c r="AI9" s="300">
        <v>7331</v>
      </c>
      <c r="AJ9" s="300">
        <v>7250</v>
      </c>
      <c r="AK9" s="300">
        <v>7232</v>
      </c>
      <c r="AL9" s="300">
        <v>7224</v>
      </c>
      <c r="AM9" s="300">
        <v>7203</v>
      </c>
      <c r="AN9" s="300">
        <v>7258</v>
      </c>
      <c r="AO9" s="300">
        <v>7201</v>
      </c>
      <c r="AP9" s="300">
        <v>7229</v>
      </c>
      <c r="AQ9" s="300">
        <v>7197</v>
      </c>
      <c r="AR9" s="300">
        <v>7158</v>
      </c>
      <c r="AS9" s="300">
        <v>7176</v>
      </c>
      <c r="AT9" s="300">
        <v>7119</v>
      </c>
      <c r="AU9" s="300">
        <v>7135</v>
      </c>
      <c r="AV9" s="300">
        <v>7211</v>
      </c>
      <c r="AW9" s="300">
        <v>7128</v>
      </c>
      <c r="AX9" s="300">
        <v>7099</v>
      </c>
      <c r="AY9" s="300">
        <v>7050</v>
      </c>
      <c r="AZ9" s="300">
        <v>6995</v>
      </c>
      <c r="BA9" s="300">
        <v>6972</v>
      </c>
      <c r="BB9" s="300">
        <v>6915</v>
      </c>
      <c r="BC9" s="300">
        <v>6926</v>
      </c>
      <c r="BD9" s="300">
        <v>6974</v>
      </c>
      <c r="BE9" s="300">
        <v>6989</v>
      </c>
      <c r="BF9" s="300">
        <v>6954</v>
      </c>
      <c r="BG9" s="300">
        <v>6888</v>
      </c>
      <c r="BH9" s="300">
        <v>6846</v>
      </c>
      <c r="BI9" s="299">
        <v>6860</v>
      </c>
      <c r="BJ9" s="299">
        <v>6816</v>
      </c>
      <c r="BK9" s="387">
        <v>6849</v>
      </c>
      <c r="BL9" s="293">
        <v>6797</v>
      </c>
    </row>
    <row r="10" spans="1:64" s="293" customFormat="1">
      <c r="A10" s="303">
        <v>31</v>
      </c>
      <c r="B10" s="436">
        <v>7904</v>
      </c>
      <c r="C10" s="436">
        <v>7934</v>
      </c>
      <c r="D10" s="436">
        <v>7945</v>
      </c>
      <c r="E10" s="436">
        <v>7903</v>
      </c>
      <c r="F10" s="436">
        <v>7940</v>
      </c>
      <c r="G10" s="436">
        <v>7920</v>
      </c>
      <c r="H10" s="436">
        <v>7869</v>
      </c>
      <c r="I10" s="436">
        <v>7852</v>
      </c>
      <c r="J10" s="436">
        <v>7856</v>
      </c>
      <c r="K10" s="436">
        <v>7821</v>
      </c>
      <c r="L10" s="436">
        <v>7777</v>
      </c>
      <c r="M10" s="436">
        <v>7757</v>
      </c>
      <c r="N10" s="436">
        <v>7703</v>
      </c>
      <c r="O10" s="436">
        <v>7624</v>
      </c>
      <c r="P10" s="436">
        <v>7550</v>
      </c>
      <c r="Q10" s="436">
        <v>7536</v>
      </c>
      <c r="R10" s="436">
        <v>7531</v>
      </c>
      <c r="S10" s="295">
        <v>7467</v>
      </c>
      <c r="T10" s="295">
        <v>7429</v>
      </c>
      <c r="U10" s="295">
        <v>7364</v>
      </c>
      <c r="V10" s="295">
        <v>7332</v>
      </c>
      <c r="W10" s="295">
        <v>7235</v>
      </c>
      <c r="X10" s="295">
        <v>7167</v>
      </c>
      <c r="Y10" s="295">
        <v>7125</v>
      </c>
      <c r="Z10" s="295">
        <v>7168</v>
      </c>
      <c r="AA10" s="295">
        <v>7166</v>
      </c>
      <c r="AB10" s="295">
        <v>7152</v>
      </c>
      <c r="AC10" s="295">
        <v>7077</v>
      </c>
      <c r="AD10" s="295">
        <v>6997</v>
      </c>
      <c r="AE10" s="295">
        <v>7038</v>
      </c>
      <c r="AF10" s="295">
        <v>7128</v>
      </c>
      <c r="AG10" s="295">
        <v>7172</v>
      </c>
      <c r="AH10" s="295">
        <v>7212</v>
      </c>
      <c r="AI10" s="295">
        <v>7266</v>
      </c>
      <c r="AJ10" s="295">
        <v>7347</v>
      </c>
      <c r="AK10" s="295">
        <v>7392</v>
      </c>
      <c r="AL10" s="295">
        <v>7367</v>
      </c>
      <c r="AM10" s="295">
        <v>7403</v>
      </c>
      <c r="AN10" s="295">
        <v>7396</v>
      </c>
      <c r="AO10" s="295">
        <v>7405</v>
      </c>
      <c r="AP10" s="295">
        <v>7413</v>
      </c>
      <c r="AQ10" s="295">
        <v>7443</v>
      </c>
      <c r="AR10" s="295">
        <v>7418</v>
      </c>
      <c r="AS10" s="295">
        <v>7356</v>
      </c>
      <c r="AT10" s="295">
        <v>7385</v>
      </c>
      <c r="AU10" s="295">
        <v>7359</v>
      </c>
      <c r="AV10" s="295">
        <v>7271</v>
      </c>
      <c r="AW10" s="295">
        <v>7250</v>
      </c>
      <c r="AX10" s="295">
        <v>7232</v>
      </c>
      <c r="AY10" s="295">
        <v>7236</v>
      </c>
      <c r="AZ10" s="295">
        <v>7274</v>
      </c>
      <c r="BA10" s="295">
        <v>7212</v>
      </c>
      <c r="BB10" s="295">
        <v>7247</v>
      </c>
      <c r="BC10" s="295">
        <v>7211</v>
      </c>
      <c r="BD10" s="295">
        <v>7145</v>
      </c>
      <c r="BE10" s="295">
        <v>7157</v>
      </c>
      <c r="BF10" s="295">
        <v>7107</v>
      </c>
      <c r="BG10" s="295">
        <v>7175</v>
      </c>
      <c r="BH10" s="295">
        <v>7244</v>
      </c>
      <c r="BI10" s="294">
        <v>7180</v>
      </c>
      <c r="BJ10" s="294">
        <v>7191</v>
      </c>
      <c r="BK10" s="386">
        <v>7158</v>
      </c>
      <c r="BL10" s="302">
        <v>7107</v>
      </c>
    </row>
    <row r="11" spans="1:64" s="437" customFormat="1">
      <c r="A11" s="438">
        <v>32</v>
      </c>
      <c r="B11" s="439">
        <v>8100</v>
      </c>
      <c r="C11" s="439">
        <v>8128</v>
      </c>
      <c r="D11" s="439">
        <v>8123</v>
      </c>
      <c r="E11" s="439">
        <v>8118</v>
      </c>
      <c r="F11" s="439">
        <v>8088</v>
      </c>
      <c r="G11" s="439">
        <v>8073</v>
      </c>
      <c r="H11" s="439">
        <v>8020</v>
      </c>
      <c r="I11" s="439">
        <v>7953</v>
      </c>
      <c r="J11" s="439">
        <v>7863</v>
      </c>
      <c r="K11" s="439">
        <v>7840</v>
      </c>
      <c r="L11" s="439">
        <v>7860</v>
      </c>
      <c r="M11" s="439">
        <v>7843</v>
      </c>
      <c r="N11" s="439">
        <v>7861</v>
      </c>
      <c r="O11" s="439">
        <v>7882</v>
      </c>
      <c r="P11" s="439">
        <v>7890</v>
      </c>
      <c r="Q11" s="439">
        <v>7903</v>
      </c>
      <c r="R11" s="439">
        <v>7931</v>
      </c>
      <c r="S11" s="439">
        <v>7903</v>
      </c>
      <c r="T11" s="439">
        <v>7847</v>
      </c>
      <c r="U11" s="439">
        <v>7844</v>
      </c>
      <c r="V11" s="439">
        <v>7809</v>
      </c>
      <c r="W11" s="439">
        <v>7799</v>
      </c>
      <c r="X11" s="439">
        <v>7720</v>
      </c>
      <c r="Y11" s="439">
        <v>7653</v>
      </c>
      <c r="Z11" s="439">
        <v>7596</v>
      </c>
      <c r="AA11" s="439">
        <v>7520</v>
      </c>
      <c r="AB11" s="439">
        <v>7436</v>
      </c>
      <c r="AC11" s="439">
        <v>7439</v>
      </c>
      <c r="AD11" s="439">
        <v>7433</v>
      </c>
      <c r="AE11" s="439">
        <v>7381</v>
      </c>
      <c r="AF11" s="439">
        <v>7367</v>
      </c>
      <c r="AG11" s="439">
        <v>7285</v>
      </c>
      <c r="AH11" s="439">
        <v>7297</v>
      </c>
      <c r="AI11" s="439">
        <v>7231</v>
      </c>
      <c r="AJ11" s="439">
        <v>7154</v>
      </c>
      <c r="AK11" s="439">
        <v>7117</v>
      </c>
      <c r="AL11" s="439">
        <v>7133</v>
      </c>
      <c r="AM11" s="439">
        <v>7155</v>
      </c>
      <c r="AN11" s="439">
        <v>7123</v>
      </c>
      <c r="AO11" s="439">
        <v>7076</v>
      </c>
      <c r="AP11" s="439">
        <v>7013</v>
      </c>
      <c r="AQ11" s="439">
        <v>7023</v>
      </c>
      <c r="AR11" s="439">
        <v>7094</v>
      </c>
      <c r="AS11" s="439">
        <v>7111</v>
      </c>
      <c r="AT11" s="439">
        <v>7116</v>
      </c>
      <c r="AU11" s="439">
        <v>7204</v>
      </c>
      <c r="AV11" s="439">
        <v>7278</v>
      </c>
      <c r="AW11" s="439">
        <v>7339</v>
      </c>
      <c r="AX11" s="439">
        <v>7353</v>
      </c>
      <c r="AY11" s="439">
        <v>7407</v>
      </c>
      <c r="AZ11" s="439">
        <v>7394</v>
      </c>
      <c r="BA11" s="439">
        <v>7455</v>
      </c>
      <c r="BB11" s="439">
        <v>7409</v>
      </c>
      <c r="BC11" s="439">
        <v>7379</v>
      </c>
      <c r="BD11" s="439">
        <v>7350</v>
      </c>
      <c r="BE11" s="439">
        <v>7296</v>
      </c>
      <c r="BF11" s="439">
        <v>7310</v>
      </c>
      <c r="BG11" s="439">
        <v>7258</v>
      </c>
      <c r="BH11" s="439">
        <v>7217</v>
      </c>
      <c r="BI11" s="440">
        <v>7196</v>
      </c>
      <c r="BJ11" s="440">
        <v>7208</v>
      </c>
      <c r="BK11" s="441">
        <v>7223</v>
      </c>
      <c r="BL11" s="442">
        <v>7242</v>
      </c>
    </row>
    <row r="12" spans="1:64" s="293" customFormat="1">
      <c r="A12" s="301">
        <v>33</v>
      </c>
      <c r="B12" s="300"/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>
        <v>8076</v>
      </c>
      <c r="T12" s="300">
        <v>8074</v>
      </c>
      <c r="U12" s="300">
        <v>8022</v>
      </c>
      <c r="V12" s="300">
        <v>7880</v>
      </c>
      <c r="W12" s="300">
        <v>7843</v>
      </c>
      <c r="X12" s="300">
        <v>7911</v>
      </c>
      <c r="Y12" s="300">
        <v>7895</v>
      </c>
      <c r="Z12" s="300">
        <v>7910</v>
      </c>
      <c r="AA12" s="300">
        <v>7944</v>
      </c>
      <c r="AB12" s="300">
        <v>7951</v>
      </c>
      <c r="AC12" s="300">
        <v>7942</v>
      </c>
      <c r="AD12" s="300">
        <v>7950</v>
      </c>
      <c r="AE12" s="300">
        <v>7947</v>
      </c>
      <c r="AF12" s="300">
        <v>7870</v>
      </c>
      <c r="AG12" s="300">
        <v>7858</v>
      </c>
      <c r="AH12" s="300">
        <v>7839</v>
      </c>
      <c r="AI12" s="300">
        <v>7815</v>
      </c>
      <c r="AJ12" s="300">
        <v>7725</v>
      </c>
      <c r="AK12" s="300">
        <v>7712</v>
      </c>
      <c r="AL12" s="300">
        <v>7638</v>
      </c>
      <c r="AM12" s="300">
        <v>7530</v>
      </c>
      <c r="AN12" s="300">
        <v>7446</v>
      </c>
      <c r="AO12" s="300">
        <v>7459</v>
      </c>
      <c r="AP12" s="300">
        <v>7462</v>
      </c>
      <c r="AQ12" s="300">
        <v>7430</v>
      </c>
      <c r="AR12" s="300">
        <v>7424</v>
      </c>
      <c r="AS12" s="300">
        <v>7362</v>
      </c>
      <c r="AT12" s="300">
        <v>7357</v>
      </c>
      <c r="AU12" s="300">
        <v>7282</v>
      </c>
      <c r="AV12" s="300">
        <v>7214</v>
      </c>
      <c r="AW12" s="300">
        <v>7154</v>
      </c>
      <c r="AX12" s="300">
        <v>7089</v>
      </c>
      <c r="AY12" s="300">
        <v>7087</v>
      </c>
      <c r="AZ12" s="300">
        <v>7064</v>
      </c>
      <c r="BA12" s="300">
        <v>7017</v>
      </c>
      <c r="BB12" s="300">
        <v>7007</v>
      </c>
      <c r="BC12" s="300">
        <v>7058</v>
      </c>
      <c r="BD12" s="300">
        <v>7082</v>
      </c>
      <c r="BE12" s="300">
        <v>7134</v>
      </c>
      <c r="BF12" s="300">
        <v>7135</v>
      </c>
      <c r="BG12" s="300">
        <v>7200</v>
      </c>
      <c r="BH12" s="300">
        <v>7258</v>
      </c>
      <c r="BI12" s="299">
        <v>7333</v>
      </c>
      <c r="BJ12" s="299">
        <v>7349</v>
      </c>
      <c r="BK12" s="387">
        <v>7384</v>
      </c>
      <c r="BL12" s="293">
        <v>7408</v>
      </c>
    </row>
    <row r="13" spans="1:64" s="293" customFormat="1">
      <c r="A13" s="301">
        <v>34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>
        <v>7963</v>
      </c>
      <c r="T13" s="300">
        <v>7931</v>
      </c>
      <c r="U13" s="300">
        <v>8002</v>
      </c>
      <c r="V13" s="300">
        <v>8023</v>
      </c>
      <c r="W13" s="300">
        <v>8032</v>
      </c>
      <c r="X13" s="300">
        <v>8029</v>
      </c>
      <c r="Y13" s="300">
        <v>8073</v>
      </c>
      <c r="Z13" s="300">
        <v>8065</v>
      </c>
      <c r="AA13" s="300">
        <v>8064</v>
      </c>
      <c r="AB13" s="300">
        <v>8045</v>
      </c>
      <c r="AC13" s="300">
        <v>8036</v>
      </c>
      <c r="AD13" s="300">
        <v>7987</v>
      </c>
      <c r="AE13" s="300">
        <v>7967</v>
      </c>
      <c r="AF13" s="300">
        <v>7991</v>
      </c>
      <c r="AG13" s="300">
        <v>7957</v>
      </c>
      <c r="AH13" s="300">
        <v>7905</v>
      </c>
      <c r="AI13" s="300">
        <v>7911</v>
      </c>
      <c r="AJ13" s="300">
        <v>7966</v>
      </c>
      <c r="AK13" s="300">
        <v>7948</v>
      </c>
      <c r="AL13" s="300">
        <v>7968</v>
      </c>
      <c r="AM13" s="300">
        <v>7982</v>
      </c>
      <c r="AN13" s="300">
        <v>8003</v>
      </c>
      <c r="AO13" s="300">
        <v>7992</v>
      </c>
      <c r="AP13" s="300">
        <v>8019</v>
      </c>
      <c r="AQ13" s="300">
        <v>7983</v>
      </c>
      <c r="AR13" s="300">
        <v>7908</v>
      </c>
      <c r="AS13" s="300">
        <v>7917</v>
      </c>
      <c r="AT13" s="300">
        <v>7897</v>
      </c>
      <c r="AU13" s="300">
        <v>7818</v>
      </c>
      <c r="AV13" s="300">
        <v>7737</v>
      </c>
      <c r="AW13" s="300">
        <v>7699</v>
      </c>
      <c r="AX13" s="300">
        <v>7642</v>
      </c>
      <c r="AY13" s="300">
        <v>7581</v>
      </c>
      <c r="AZ13" s="300">
        <v>7494</v>
      </c>
      <c r="BA13" s="300">
        <v>7500</v>
      </c>
      <c r="BB13" s="300">
        <v>7465</v>
      </c>
      <c r="BC13" s="300">
        <v>7413</v>
      </c>
      <c r="BD13" s="300">
        <v>7397</v>
      </c>
      <c r="BE13" s="300">
        <v>7289</v>
      </c>
      <c r="BF13" s="300">
        <v>7320</v>
      </c>
      <c r="BG13" s="300">
        <v>7274</v>
      </c>
      <c r="BH13" s="300">
        <v>7179</v>
      </c>
      <c r="BI13" s="299">
        <v>7120</v>
      </c>
      <c r="BJ13" s="299">
        <v>7085</v>
      </c>
      <c r="BK13" s="387">
        <v>7061</v>
      </c>
      <c r="BL13" s="293">
        <v>7036</v>
      </c>
    </row>
    <row r="14" spans="1:64" s="293" customFormat="1">
      <c r="A14" s="301">
        <v>35</v>
      </c>
      <c r="B14" s="300"/>
      <c r="C14" s="300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>
        <v>8108</v>
      </c>
      <c r="T14" s="300">
        <v>8096</v>
      </c>
      <c r="U14" s="300">
        <v>8048</v>
      </c>
      <c r="V14" s="300">
        <v>8064</v>
      </c>
      <c r="W14" s="300">
        <v>8068</v>
      </c>
      <c r="X14" s="300">
        <v>8052</v>
      </c>
      <c r="Y14" s="300">
        <v>7974</v>
      </c>
      <c r="Z14" s="300">
        <v>7971</v>
      </c>
      <c r="AA14" s="300">
        <v>8018</v>
      </c>
      <c r="AB14" s="300">
        <v>8009</v>
      </c>
      <c r="AC14" s="300">
        <v>7993</v>
      </c>
      <c r="AD14" s="300">
        <v>8013</v>
      </c>
      <c r="AE14" s="300">
        <v>7989</v>
      </c>
      <c r="AF14" s="300">
        <v>7988</v>
      </c>
      <c r="AG14" s="300">
        <v>8041</v>
      </c>
      <c r="AH14" s="300">
        <v>8053</v>
      </c>
      <c r="AI14" s="300">
        <v>8027</v>
      </c>
      <c r="AJ14" s="300">
        <v>8008</v>
      </c>
      <c r="AK14" s="300">
        <v>8049</v>
      </c>
      <c r="AL14" s="300">
        <v>8042</v>
      </c>
      <c r="AM14" s="300">
        <v>8045</v>
      </c>
      <c r="AN14" s="300">
        <v>8039</v>
      </c>
      <c r="AO14" s="300">
        <v>8032</v>
      </c>
      <c r="AP14" s="300">
        <v>8015</v>
      </c>
      <c r="AQ14" s="300">
        <v>7989</v>
      </c>
      <c r="AR14" s="300">
        <v>8010</v>
      </c>
      <c r="AS14" s="300">
        <v>7964</v>
      </c>
      <c r="AT14" s="300">
        <v>7879</v>
      </c>
      <c r="AU14" s="300">
        <v>7929</v>
      </c>
      <c r="AV14" s="300">
        <v>7967</v>
      </c>
      <c r="AW14" s="300">
        <v>7930</v>
      </c>
      <c r="AX14" s="300">
        <v>7939</v>
      </c>
      <c r="AY14" s="300">
        <v>7961</v>
      </c>
      <c r="AZ14" s="300">
        <v>7973</v>
      </c>
      <c r="BA14" s="300">
        <v>7958</v>
      </c>
      <c r="BB14" s="300">
        <v>7961</v>
      </c>
      <c r="BC14" s="300">
        <v>7945</v>
      </c>
      <c r="BD14" s="300">
        <v>7883</v>
      </c>
      <c r="BE14" s="300">
        <v>7890</v>
      </c>
      <c r="BF14" s="300">
        <v>7823</v>
      </c>
      <c r="BG14" s="300">
        <v>7751</v>
      </c>
      <c r="BH14" s="300">
        <v>7709</v>
      </c>
      <c r="BI14" s="299">
        <v>7680</v>
      </c>
      <c r="BJ14" s="299">
        <v>7628</v>
      </c>
      <c r="BK14" s="387">
        <v>7558</v>
      </c>
      <c r="BL14" s="293">
        <v>7513</v>
      </c>
    </row>
    <row r="15" spans="1:64" s="293" customFormat="1">
      <c r="A15" s="301">
        <v>36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>
        <v>8233</v>
      </c>
      <c r="T15" s="300">
        <v>8220</v>
      </c>
      <c r="U15" s="300">
        <v>8232</v>
      </c>
      <c r="V15" s="300">
        <v>8234</v>
      </c>
      <c r="W15" s="300">
        <v>8238</v>
      </c>
      <c r="X15" s="300">
        <v>8268</v>
      </c>
      <c r="Y15" s="300">
        <v>8341</v>
      </c>
      <c r="Z15" s="300">
        <v>8342</v>
      </c>
      <c r="AA15" s="300">
        <v>8280</v>
      </c>
      <c r="AB15" s="300">
        <v>8228</v>
      </c>
      <c r="AC15" s="300">
        <v>8153</v>
      </c>
      <c r="AD15" s="300">
        <v>8157</v>
      </c>
      <c r="AE15" s="300">
        <v>8132</v>
      </c>
      <c r="AF15" s="300">
        <v>8079</v>
      </c>
      <c r="AG15" s="300">
        <v>8072</v>
      </c>
      <c r="AH15" s="300">
        <v>8077</v>
      </c>
      <c r="AI15" s="300">
        <v>8087</v>
      </c>
      <c r="AJ15" s="300">
        <v>8078</v>
      </c>
      <c r="AK15" s="300">
        <v>8015</v>
      </c>
      <c r="AL15" s="300">
        <v>8000</v>
      </c>
      <c r="AM15" s="300">
        <v>8025</v>
      </c>
      <c r="AN15" s="300">
        <v>8025</v>
      </c>
      <c r="AO15" s="300">
        <v>7997</v>
      </c>
      <c r="AP15" s="300">
        <v>8011</v>
      </c>
      <c r="AQ15" s="300">
        <v>8009</v>
      </c>
      <c r="AR15" s="300">
        <v>8010</v>
      </c>
      <c r="AS15" s="300">
        <v>8065</v>
      </c>
      <c r="AT15" s="300">
        <v>8091</v>
      </c>
      <c r="AU15" s="300">
        <v>8027</v>
      </c>
      <c r="AV15" s="300">
        <v>8014</v>
      </c>
      <c r="AW15" s="300">
        <v>8044</v>
      </c>
      <c r="AX15" s="300">
        <v>8030</v>
      </c>
      <c r="AY15" s="300">
        <v>8052</v>
      </c>
      <c r="AZ15" s="300">
        <v>8039</v>
      </c>
      <c r="BA15" s="300">
        <v>8041</v>
      </c>
      <c r="BB15" s="300">
        <v>8020</v>
      </c>
      <c r="BC15" s="300">
        <v>7982</v>
      </c>
      <c r="BD15" s="300">
        <v>7968</v>
      </c>
      <c r="BE15" s="300">
        <v>7943</v>
      </c>
      <c r="BF15" s="300">
        <v>7885</v>
      </c>
      <c r="BG15" s="300">
        <v>7929</v>
      </c>
      <c r="BH15" s="300">
        <v>7917</v>
      </c>
      <c r="BI15" s="299">
        <v>7895</v>
      </c>
      <c r="BJ15" s="299">
        <v>7861</v>
      </c>
      <c r="BK15" s="387">
        <v>7879</v>
      </c>
      <c r="BL15" s="293">
        <v>7895</v>
      </c>
    </row>
    <row r="16" spans="1:64" s="293" customFormat="1">
      <c r="A16" s="303">
        <v>37</v>
      </c>
      <c r="B16" s="295">
        <v>8568</v>
      </c>
      <c r="C16" s="295">
        <v>8483</v>
      </c>
      <c r="D16" s="295">
        <v>8446</v>
      </c>
      <c r="E16" s="295">
        <v>8345</v>
      </c>
      <c r="F16" s="295">
        <v>8346</v>
      </c>
      <c r="G16" s="295">
        <v>8300</v>
      </c>
      <c r="H16" s="295">
        <v>8295</v>
      </c>
      <c r="I16" s="295">
        <v>8356</v>
      </c>
      <c r="J16" s="295">
        <v>8372</v>
      </c>
      <c r="K16" s="295">
        <v>8390</v>
      </c>
      <c r="L16" s="295">
        <v>8398</v>
      </c>
      <c r="M16" s="295">
        <v>8404</v>
      </c>
      <c r="N16" s="295">
        <v>8393</v>
      </c>
      <c r="O16" s="295">
        <v>8394</v>
      </c>
      <c r="P16" s="295">
        <v>8366</v>
      </c>
      <c r="Q16" s="295">
        <v>8429</v>
      </c>
      <c r="R16" s="295">
        <v>8361</v>
      </c>
      <c r="S16" s="295">
        <v>8411</v>
      </c>
      <c r="T16" s="295">
        <v>8388</v>
      </c>
      <c r="U16" s="295">
        <v>8329</v>
      </c>
      <c r="V16" s="295">
        <v>8289</v>
      </c>
      <c r="W16" s="295">
        <v>8221</v>
      </c>
      <c r="X16" s="295">
        <v>8159</v>
      </c>
      <c r="Y16" s="295">
        <v>8086</v>
      </c>
      <c r="Z16" s="295">
        <v>8065</v>
      </c>
      <c r="AA16" s="295">
        <v>8094</v>
      </c>
      <c r="AB16" s="295">
        <v>8144</v>
      </c>
      <c r="AC16" s="295">
        <v>8198</v>
      </c>
      <c r="AD16" s="295">
        <v>8186</v>
      </c>
      <c r="AE16" s="295">
        <v>8215</v>
      </c>
      <c r="AF16" s="295">
        <v>8228</v>
      </c>
      <c r="AG16" s="295">
        <v>8242</v>
      </c>
      <c r="AH16" s="295">
        <v>8251</v>
      </c>
      <c r="AI16" s="295">
        <v>8226</v>
      </c>
      <c r="AJ16" s="295">
        <v>8244</v>
      </c>
      <c r="AK16" s="295">
        <v>8333</v>
      </c>
      <c r="AL16" s="295">
        <v>8345</v>
      </c>
      <c r="AM16" s="295">
        <v>8286</v>
      </c>
      <c r="AN16" s="295">
        <v>8230</v>
      </c>
      <c r="AO16" s="295">
        <v>8131</v>
      </c>
      <c r="AP16" s="295">
        <v>8121</v>
      </c>
      <c r="AQ16" s="295">
        <v>8118</v>
      </c>
      <c r="AR16" s="295">
        <v>8054</v>
      </c>
      <c r="AS16" s="295">
        <v>8007</v>
      </c>
      <c r="AT16" s="295">
        <v>8010</v>
      </c>
      <c r="AU16" s="295">
        <v>8041</v>
      </c>
      <c r="AV16" s="295">
        <v>8054</v>
      </c>
      <c r="AW16" s="295">
        <v>7981</v>
      </c>
      <c r="AX16" s="295">
        <v>7975</v>
      </c>
      <c r="AY16" s="295">
        <v>7998</v>
      </c>
      <c r="AZ16" s="295">
        <v>7985</v>
      </c>
      <c r="BA16" s="295">
        <v>8001</v>
      </c>
      <c r="BB16" s="295">
        <v>7997</v>
      </c>
      <c r="BC16" s="295">
        <v>7978</v>
      </c>
      <c r="BD16" s="295">
        <v>8017</v>
      </c>
      <c r="BE16" s="295">
        <v>8022</v>
      </c>
      <c r="BF16" s="295">
        <v>8052</v>
      </c>
      <c r="BG16" s="295">
        <v>7985</v>
      </c>
      <c r="BH16" s="295">
        <v>7967</v>
      </c>
      <c r="BI16" s="294">
        <v>7987</v>
      </c>
      <c r="BJ16" s="294">
        <v>8013</v>
      </c>
      <c r="BK16" s="386">
        <v>8024</v>
      </c>
      <c r="BL16" s="302">
        <v>8025</v>
      </c>
    </row>
    <row r="17" spans="1:67" s="293" customFormat="1">
      <c r="A17" s="301">
        <v>38</v>
      </c>
      <c r="B17" s="300"/>
      <c r="C17" s="300"/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>
        <v>8282</v>
      </c>
      <c r="T17" s="300">
        <v>8304</v>
      </c>
      <c r="U17" s="300">
        <v>8379</v>
      </c>
      <c r="V17" s="300">
        <v>8382</v>
      </c>
      <c r="W17" s="300">
        <v>8390</v>
      </c>
      <c r="X17" s="300">
        <v>8400</v>
      </c>
      <c r="Y17" s="300">
        <v>8395</v>
      </c>
      <c r="Z17" s="300">
        <v>8375</v>
      </c>
      <c r="AA17" s="300">
        <v>8368</v>
      </c>
      <c r="AB17" s="300">
        <v>8332</v>
      </c>
      <c r="AC17" s="300">
        <v>8412</v>
      </c>
      <c r="AD17" s="300">
        <v>8379</v>
      </c>
      <c r="AE17" s="300">
        <v>8400</v>
      </c>
      <c r="AF17" s="300">
        <v>8390</v>
      </c>
      <c r="AG17" s="300">
        <v>8306</v>
      </c>
      <c r="AH17" s="300">
        <v>8239</v>
      </c>
      <c r="AI17" s="300">
        <v>8179</v>
      </c>
      <c r="AJ17" s="300">
        <v>8149</v>
      </c>
      <c r="AK17" s="300">
        <v>8075</v>
      </c>
      <c r="AL17" s="300">
        <v>8076</v>
      </c>
      <c r="AM17" s="300">
        <v>8066</v>
      </c>
      <c r="AN17" s="300">
        <v>8110</v>
      </c>
      <c r="AO17" s="300">
        <v>8170</v>
      </c>
      <c r="AP17" s="300">
        <v>8149</v>
      </c>
      <c r="AQ17" s="300">
        <v>8150</v>
      </c>
      <c r="AR17" s="300">
        <v>8173</v>
      </c>
      <c r="AS17" s="300">
        <v>8199</v>
      </c>
      <c r="AT17" s="300">
        <v>8201</v>
      </c>
      <c r="AU17" s="300">
        <v>8157</v>
      </c>
      <c r="AV17" s="300">
        <v>8169</v>
      </c>
      <c r="AW17" s="300">
        <v>8243</v>
      </c>
      <c r="AX17" s="300">
        <v>8256</v>
      </c>
      <c r="AY17" s="300">
        <v>8194</v>
      </c>
      <c r="AZ17" s="300">
        <v>8143</v>
      </c>
      <c r="BA17" s="300">
        <v>8048</v>
      </c>
      <c r="BB17" s="300">
        <v>8063</v>
      </c>
      <c r="BC17" s="300">
        <v>8076</v>
      </c>
      <c r="BD17" s="300">
        <v>7998</v>
      </c>
      <c r="BE17" s="300">
        <v>7960</v>
      </c>
      <c r="BF17" s="300">
        <v>7932</v>
      </c>
      <c r="BG17" s="300">
        <v>7971</v>
      </c>
      <c r="BH17" s="300">
        <v>8016</v>
      </c>
      <c r="BI17" s="299">
        <v>7938</v>
      </c>
      <c r="BJ17" s="299">
        <v>7919</v>
      </c>
      <c r="BK17" s="387">
        <v>7969</v>
      </c>
      <c r="BL17" s="293">
        <v>7969</v>
      </c>
    </row>
    <row r="18" spans="1:67" s="293" customFormat="1">
      <c r="A18" s="301">
        <v>39</v>
      </c>
      <c r="B18" s="300"/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>
        <v>8601</v>
      </c>
      <c r="T18" s="300">
        <v>8628</v>
      </c>
      <c r="U18" s="300">
        <v>8540</v>
      </c>
      <c r="V18" s="300">
        <v>8597</v>
      </c>
      <c r="W18" s="300">
        <v>8603</v>
      </c>
      <c r="X18" s="300">
        <v>8586</v>
      </c>
      <c r="Y18" s="300">
        <v>8580</v>
      </c>
      <c r="Z18" s="300">
        <v>8546</v>
      </c>
      <c r="AA18" s="300">
        <v>8493</v>
      </c>
      <c r="AB18" s="300">
        <v>8471</v>
      </c>
      <c r="AC18" s="300">
        <v>8321</v>
      </c>
      <c r="AD18" s="300">
        <v>8369</v>
      </c>
      <c r="AE18" s="300">
        <v>8298</v>
      </c>
      <c r="AF18" s="300">
        <v>8311</v>
      </c>
      <c r="AG18" s="300">
        <v>8381</v>
      </c>
      <c r="AH18" s="300">
        <v>8380</v>
      </c>
      <c r="AI18" s="300">
        <v>8413</v>
      </c>
      <c r="AJ18" s="300">
        <v>8429</v>
      </c>
      <c r="AK18" s="300">
        <v>8419</v>
      </c>
      <c r="AL18" s="300">
        <v>8425</v>
      </c>
      <c r="AM18" s="300">
        <v>8412</v>
      </c>
      <c r="AN18" s="300">
        <v>8354</v>
      </c>
      <c r="AO18" s="300">
        <v>8434</v>
      </c>
      <c r="AP18" s="300">
        <v>8382</v>
      </c>
      <c r="AQ18" s="300">
        <v>8394</v>
      </c>
      <c r="AR18" s="300">
        <v>8392</v>
      </c>
      <c r="AS18" s="300">
        <v>8272</v>
      </c>
      <c r="AT18" s="300">
        <v>8199</v>
      </c>
      <c r="AU18" s="300">
        <v>8153</v>
      </c>
      <c r="AV18" s="300">
        <v>8094</v>
      </c>
      <c r="AW18" s="300">
        <v>8071</v>
      </c>
      <c r="AX18" s="300">
        <v>8055</v>
      </c>
      <c r="AY18" s="300">
        <v>8051</v>
      </c>
      <c r="AZ18" s="300">
        <v>8070</v>
      </c>
      <c r="BA18" s="300">
        <v>8132</v>
      </c>
      <c r="BB18" s="300">
        <v>8086</v>
      </c>
      <c r="BC18" s="300">
        <v>8098</v>
      </c>
      <c r="BD18" s="300">
        <v>8120</v>
      </c>
      <c r="BE18" s="300">
        <v>8128</v>
      </c>
      <c r="BF18" s="300">
        <v>8132</v>
      </c>
      <c r="BG18" s="300">
        <v>8117</v>
      </c>
      <c r="BH18" s="300">
        <v>8126</v>
      </c>
      <c r="BI18" s="299">
        <v>8223</v>
      </c>
      <c r="BJ18" s="299">
        <v>8226</v>
      </c>
      <c r="BK18" s="387">
        <v>8171</v>
      </c>
      <c r="BL18" s="293">
        <v>8138</v>
      </c>
    </row>
    <row r="19" spans="1:67" s="293" customFormat="1">
      <c r="A19" s="301">
        <v>40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>
        <v>8267</v>
      </c>
      <c r="T19" s="300">
        <v>8277</v>
      </c>
      <c r="U19" s="300">
        <v>8332</v>
      </c>
      <c r="V19" s="300">
        <v>8304</v>
      </c>
      <c r="W19" s="300">
        <v>8340</v>
      </c>
      <c r="X19" s="300">
        <v>8414</v>
      </c>
      <c r="Y19" s="300">
        <v>8356</v>
      </c>
      <c r="Z19" s="300">
        <v>8420</v>
      </c>
      <c r="AA19" s="300">
        <v>8464</v>
      </c>
      <c r="AB19" s="300">
        <v>8502</v>
      </c>
      <c r="AC19" s="300">
        <v>8576</v>
      </c>
      <c r="AD19" s="300">
        <v>8610</v>
      </c>
      <c r="AE19" s="300">
        <v>8650</v>
      </c>
      <c r="AF19" s="300">
        <v>8661</v>
      </c>
      <c r="AG19" s="300">
        <v>8581</v>
      </c>
      <c r="AH19" s="300">
        <v>8600</v>
      </c>
      <c r="AI19" s="300">
        <v>8603</v>
      </c>
      <c r="AJ19" s="300">
        <v>8564</v>
      </c>
      <c r="AK19" s="300">
        <v>8585</v>
      </c>
      <c r="AL19" s="300">
        <v>8571</v>
      </c>
      <c r="AM19" s="300">
        <v>8539</v>
      </c>
      <c r="AN19" s="300">
        <v>8506</v>
      </c>
      <c r="AO19" s="300">
        <v>8371</v>
      </c>
      <c r="AP19" s="300">
        <v>8402</v>
      </c>
      <c r="AQ19" s="300">
        <v>8392</v>
      </c>
      <c r="AR19" s="300">
        <v>8379</v>
      </c>
      <c r="AS19" s="300">
        <v>8454</v>
      </c>
      <c r="AT19" s="300">
        <v>8437</v>
      </c>
      <c r="AU19" s="300">
        <v>8454</v>
      </c>
      <c r="AV19" s="300">
        <v>8493</v>
      </c>
      <c r="AW19" s="300">
        <v>8458</v>
      </c>
      <c r="AX19" s="300">
        <v>8449</v>
      </c>
      <c r="AY19" s="300">
        <v>8416</v>
      </c>
      <c r="AZ19" s="300">
        <v>8370</v>
      </c>
      <c r="BA19" s="300">
        <v>8436</v>
      </c>
      <c r="BB19" s="300">
        <v>8389</v>
      </c>
      <c r="BC19" s="300">
        <v>8403</v>
      </c>
      <c r="BD19" s="300">
        <v>8405</v>
      </c>
      <c r="BE19" s="300">
        <v>8271</v>
      </c>
      <c r="BF19" s="300">
        <v>8210</v>
      </c>
      <c r="BG19" s="300">
        <v>8159</v>
      </c>
      <c r="BH19" s="300">
        <v>8119</v>
      </c>
      <c r="BI19" s="299">
        <v>8084</v>
      </c>
      <c r="BJ19" s="299">
        <v>8083</v>
      </c>
      <c r="BK19" s="387">
        <v>8064</v>
      </c>
      <c r="BL19" s="293">
        <v>8088</v>
      </c>
    </row>
    <row r="20" spans="1:67" s="293" customFormat="1">
      <c r="A20" s="301">
        <v>41</v>
      </c>
      <c r="B20" s="300"/>
      <c r="C20" s="300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>
        <v>8131</v>
      </c>
      <c r="T20" s="300">
        <v>8148</v>
      </c>
      <c r="U20" s="300">
        <v>8178</v>
      </c>
      <c r="V20" s="300">
        <v>8170</v>
      </c>
      <c r="W20" s="300">
        <v>8143</v>
      </c>
      <c r="X20" s="300">
        <v>8175</v>
      </c>
      <c r="Y20" s="300">
        <v>8235</v>
      </c>
      <c r="Z20" s="300">
        <v>8248</v>
      </c>
      <c r="AA20" s="300">
        <v>8287</v>
      </c>
      <c r="AB20" s="300">
        <v>8286</v>
      </c>
      <c r="AC20" s="300">
        <v>8302</v>
      </c>
      <c r="AD20" s="300">
        <v>8288</v>
      </c>
      <c r="AE20" s="300">
        <v>8266</v>
      </c>
      <c r="AF20" s="300">
        <v>8283</v>
      </c>
      <c r="AG20" s="300">
        <v>8335</v>
      </c>
      <c r="AH20" s="300">
        <v>8302</v>
      </c>
      <c r="AI20" s="300">
        <v>8349</v>
      </c>
      <c r="AJ20" s="300">
        <v>8428</v>
      </c>
      <c r="AK20" s="300">
        <v>8385</v>
      </c>
      <c r="AL20" s="300">
        <v>8389</v>
      </c>
      <c r="AM20" s="300">
        <v>8411</v>
      </c>
      <c r="AN20" s="300">
        <v>8449</v>
      </c>
      <c r="AO20" s="300">
        <v>8520</v>
      </c>
      <c r="AP20" s="300">
        <v>8566</v>
      </c>
      <c r="AQ20" s="300">
        <v>8597</v>
      </c>
      <c r="AR20" s="300">
        <v>8607</v>
      </c>
      <c r="AS20" s="300">
        <v>8545</v>
      </c>
      <c r="AT20" s="300">
        <v>8601</v>
      </c>
      <c r="AU20" s="300">
        <v>8582</v>
      </c>
      <c r="AV20" s="300">
        <v>8529</v>
      </c>
      <c r="AW20" s="300">
        <v>8530</v>
      </c>
      <c r="AX20" s="300">
        <v>8545</v>
      </c>
      <c r="AY20" s="300">
        <v>8506</v>
      </c>
      <c r="AZ20" s="300">
        <v>8484</v>
      </c>
      <c r="BA20" s="300">
        <v>8370</v>
      </c>
      <c r="BB20" s="300">
        <v>8395</v>
      </c>
      <c r="BC20" s="300">
        <v>8356</v>
      </c>
      <c r="BD20" s="300">
        <v>8359</v>
      </c>
      <c r="BE20" s="300">
        <v>8435</v>
      </c>
      <c r="BF20" s="300">
        <v>8405</v>
      </c>
      <c r="BG20" s="300">
        <v>8431</v>
      </c>
      <c r="BH20" s="300">
        <v>8456</v>
      </c>
      <c r="BI20" s="299">
        <v>8398</v>
      </c>
      <c r="BJ20" s="299">
        <v>8402</v>
      </c>
      <c r="BK20" s="387">
        <v>8368</v>
      </c>
      <c r="BL20" s="293">
        <v>8331</v>
      </c>
    </row>
    <row r="21" spans="1:67" s="293" customFormat="1">
      <c r="A21" s="303">
        <v>42</v>
      </c>
      <c r="B21" s="295">
        <v>7724</v>
      </c>
      <c r="C21" s="295">
        <v>7838</v>
      </c>
      <c r="D21" s="295">
        <v>7850</v>
      </c>
      <c r="E21" s="295">
        <v>7866</v>
      </c>
      <c r="F21" s="295">
        <v>7833</v>
      </c>
      <c r="G21" s="295">
        <v>7846</v>
      </c>
      <c r="H21" s="295">
        <v>7832</v>
      </c>
      <c r="I21" s="295">
        <v>7841</v>
      </c>
      <c r="J21" s="295">
        <v>7802</v>
      </c>
      <c r="K21" s="295">
        <v>7793</v>
      </c>
      <c r="L21" s="295">
        <v>7790</v>
      </c>
      <c r="M21" s="295">
        <v>7735</v>
      </c>
      <c r="N21" s="295">
        <v>7761</v>
      </c>
      <c r="O21" s="295">
        <v>7766</v>
      </c>
      <c r="P21" s="295">
        <v>7779</v>
      </c>
      <c r="Q21" s="295">
        <v>7920</v>
      </c>
      <c r="R21" s="295">
        <v>7889</v>
      </c>
      <c r="S21" s="295">
        <v>7896</v>
      </c>
      <c r="T21" s="295">
        <v>7915</v>
      </c>
      <c r="U21" s="295">
        <v>7926</v>
      </c>
      <c r="V21" s="295">
        <v>7987</v>
      </c>
      <c r="W21" s="295">
        <v>8037</v>
      </c>
      <c r="X21" s="295">
        <v>8028</v>
      </c>
      <c r="Y21" s="295">
        <v>8107</v>
      </c>
      <c r="Z21" s="295">
        <v>8049</v>
      </c>
      <c r="AA21" s="295">
        <v>8028</v>
      </c>
      <c r="AB21" s="295">
        <v>8021</v>
      </c>
      <c r="AC21" s="295">
        <v>7954</v>
      </c>
      <c r="AD21" s="295">
        <v>8068</v>
      </c>
      <c r="AE21" s="295">
        <v>8140</v>
      </c>
      <c r="AF21" s="295">
        <v>8170</v>
      </c>
      <c r="AG21" s="295">
        <v>8229</v>
      </c>
      <c r="AH21" s="295">
        <v>8220</v>
      </c>
      <c r="AI21" s="295">
        <v>8177</v>
      </c>
      <c r="AJ21" s="295">
        <v>8202</v>
      </c>
      <c r="AK21" s="295">
        <v>8241</v>
      </c>
      <c r="AL21" s="295">
        <v>8292</v>
      </c>
      <c r="AM21" s="295">
        <v>8333</v>
      </c>
      <c r="AN21" s="295">
        <v>8310</v>
      </c>
      <c r="AO21" s="295">
        <v>8305</v>
      </c>
      <c r="AP21" s="295">
        <v>8278</v>
      </c>
      <c r="AQ21" s="295">
        <v>8244</v>
      </c>
      <c r="AR21" s="295">
        <v>8262</v>
      </c>
      <c r="AS21" s="295">
        <v>8303</v>
      </c>
      <c r="AT21" s="295">
        <v>8279</v>
      </c>
      <c r="AU21" s="295">
        <v>8330</v>
      </c>
      <c r="AV21" s="295">
        <v>8425</v>
      </c>
      <c r="AW21" s="295">
        <v>8382</v>
      </c>
      <c r="AX21" s="295">
        <v>8378</v>
      </c>
      <c r="AY21" s="295">
        <v>8402</v>
      </c>
      <c r="AZ21" s="295">
        <v>8448</v>
      </c>
      <c r="BA21" s="295">
        <v>8515</v>
      </c>
      <c r="BB21" s="295">
        <v>8555</v>
      </c>
      <c r="BC21" s="295">
        <v>8579</v>
      </c>
      <c r="BD21" s="295">
        <v>8614</v>
      </c>
      <c r="BE21" s="295">
        <v>8557</v>
      </c>
      <c r="BF21" s="295">
        <v>8606</v>
      </c>
      <c r="BG21" s="295">
        <v>8596</v>
      </c>
      <c r="BH21" s="295">
        <v>8547</v>
      </c>
      <c r="BI21" s="294">
        <v>8562</v>
      </c>
      <c r="BJ21" s="294">
        <v>8547</v>
      </c>
      <c r="BK21" s="386">
        <v>8513</v>
      </c>
      <c r="BL21" s="302">
        <v>8489</v>
      </c>
    </row>
    <row r="22" spans="1:67" s="293" customFormat="1">
      <c r="A22" s="301">
        <v>43</v>
      </c>
      <c r="B22" s="300">
        <v>7866</v>
      </c>
      <c r="C22" s="300">
        <v>7746</v>
      </c>
      <c r="D22" s="300">
        <v>7635</v>
      </c>
      <c r="E22" s="300">
        <v>7484</v>
      </c>
      <c r="F22" s="300">
        <v>7543</v>
      </c>
      <c r="G22" s="300">
        <v>7511</v>
      </c>
      <c r="H22" s="300">
        <v>7515</v>
      </c>
      <c r="I22" s="300">
        <v>7488</v>
      </c>
      <c r="J22" s="300">
        <v>7508</v>
      </c>
      <c r="K22" s="300">
        <v>7584</v>
      </c>
      <c r="L22" s="300">
        <v>7616</v>
      </c>
      <c r="M22" s="300">
        <v>7640</v>
      </c>
      <c r="N22" s="300">
        <v>7708</v>
      </c>
      <c r="O22" s="300">
        <v>7820</v>
      </c>
      <c r="P22" s="300">
        <v>7852</v>
      </c>
      <c r="Q22" s="300">
        <v>7861</v>
      </c>
      <c r="R22" s="300">
        <v>7829</v>
      </c>
      <c r="S22" s="300">
        <v>7810</v>
      </c>
      <c r="T22" s="300">
        <v>7811</v>
      </c>
      <c r="U22" s="300">
        <v>7813</v>
      </c>
      <c r="V22" s="300">
        <v>7784</v>
      </c>
      <c r="W22" s="300">
        <v>7753</v>
      </c>
      <c r="X22" s="300">
        <v>7751</v>
      </c>
      <c r="Y22" s="300">
        <v>7680</v>
      </c>
      <c r="Z22" s="300">
        <v>7708</v>
      </c>
      <c r="AA22" s="300">
        <v>7722</v>
      </c>
      <c r="AB22" s="300">
        <v>7763</v>
      </c>
      <c r="AC22" s="300">
        <v>7915</v>
      </c>
      <c r="AD22" s="300">
        <v>7870</v>
      </c>
      <c r="AE22" s="300">
        <v>7902</v>
      </c>
      <c r="AF22" s="300">
        <v>7931</v>
      </c>
      <c r="AG22" s="300">
        <v>7947</v>
      </c>
      <c r="AH22" s="300">
        <v>8004</v>
      </c>
      <c r="AI22" s="300">
        <v>8067</v>
      </c>
      <c r="AJ22" s="300">
        <v>8044</v>
      </c>
      <c r="AK22" s="300">
        <v>8139</v>
      </c>
      <c r="AL22" s="300">
        <v>8058</v>
      </c>
      <c r="AM22" s="300">
        <v>8046</v>
      </c>
      <c r="AN22" s="300">
        <v>8047</v>
      </c>
      <c r="AO22" s="300">
        <v>8004</v>
      </c>
      <c r="AP22" s="300">
        <v>8106</v>
      </c>
      <c r="AQ22" s="300">
        <v>8195</v>
      </c>
      <c r="AR22" s="300">
        <v>8221</v>
      </c>
      <c r="AS22" s="300">
        <v>8274</v>
      </c>
      <c r="AT22" s="300">
        <v>8248</v>
      </c>
      <c r="AU22" s="300">
        <v>8216</v>
      </c>
      <c r="AV22" s="300">
        <v>8223</v>
      </c>
      <c r="AW22" s="300">
        <v>8252</v>
      </c>
      <c r="AX22" s="300">
        <v>8288</v>
      </c>
      <c r="AY22" s="300">
        <v>8333</v>
      </c>
      <c r="AZ22" s="300">
        <v>8300</v>
      </c>
      <c r="BA22" s="300">
        <v>8326</v>
      </c>
      <c r="BB22" s="300">
        <v>8310</v>
      </c>
      <c r="BC22" s="300">
        <v>8258</v>
      </c>
      <c r="BD22" s="300">
        <v>8286</v>
      </c>
      <c r="BE22" s="300">
        <v>8331</v>
      </c>
      <c r="BF22" s="300">
        <v>8292</v>
      </c>
      <c r="BG22" s="300">
        <v>8322</v>
      </c>
      <c r="BH22" s="300">
        <v>8415</v>
      </c>
      <c r="BI22" s="299">
        <v>8380</v>
      </c>
      <c r="BJ22" s="299">
        <v>8386</v>
      </c>
      <c r="BK22" s="387">
        <v>8409</v>
      </c>
      <c r="BL22" s="293">
        <v>8463</v>
      </c>
    </row>
    <row r="23" spans="1:67" s="293" customFormat="1">
      <c r="A23" s="301">
        <v>44</v>
      </c>
      <c r="B23" s="300">
        <v>5941</v>
      </c>
      <c r="C23" s="300">
        <v>6102</v>
      </c>
      <c r="D23" s="300">
        <v>6362</v>
      </c>
      <c r="E23" s="300">
        <v>6643</v>
      </c>
      <c r="F23" s="300">
        <v>6840</v>
      </c>
      <c r="G23" s="300">
        <v>7061</v>
      </c>
      <c r="H23" s="300">
        <v>7183</v>
      </c>
      <c r="I23" s="300">
        <v>7355</v>
      </c>
      <c r="J23" s="300">
        <v>7517</v>
      </c>
      <c r="K23" s="300">
        <v>7632</v>
      </c>
      <c r="L23" s="300">
        <v>7787</v>
      </c>
      <c r="M23" s="300">
        <v>7831</v>
      </c>
      <c r="N23" s="300">
        <v>7853</v>
      </c>
      <c r="O23" s="300">
        <v>7727</v>
      </c>
      <c r="P23" s="300">
        <v>7592</v>
      </c>
      <c r="Q23" s="300">
        <v>7466</v>
      </c>
      <c r="R23" s="300">
        <v>7515</v>
      </c>
      <c r="S23" s="300">
        <v>7512</v>
      </c>
      <c r="T23" s="300">
        <v>7494</v>
      </c>
      <c r="U23" s="300">
        <v>7468</v>
      </c>
      <c r="V23" s="300">
        <v>7489</v>
      </c>
      <c r="W23" s="300">
        <v>7570</v>
      </c>
      <c r="X23" s="300">
        <v>7615</v>
      </c>
      <c r="Y23" s="300">
        <v>7670</v>
      </c>
      <c r="Z23" s="300">
        <v>7706</v>
      </c>
      <c r="AA23" s="300">
        <v>7814</v>
      </c>
      <c r="AB23" s="300">
        <v>7820</v>
      </c>
      <c r="AC23" s="300">
        <v>7794</v>
      </c>
      <c r="AD23" s="300">
        <v>7797</v>
      </c>
      <c r="AE23" s="300">
        <v>7784</v>
      </c>
      <c r="AF23" s="300">
        <v>7784</v>
      </c>
      <c r="AG23" s="300">
        <v>7794</v>
      </c>
      <c r="AH23" s="300">
        <v>7785</v>
      </c>
      <c r="AI23" s="300">
        <v>7768</v>
      </c>
      <c r="AJ23" s="300">
        <v>7769</v>
      </c>
      <c r="AK23" s="300">
        <v>7723</v>
      </c>
      <c r="AL23" s="300">
        <v>7798</v>
      </c>
      <c r="AM23" s="300">
        <v>7780</v>
      </c>
      <c r="AN23" s="300">
        <v>7802</v>
      </c>
      <c r="AO23" s="300">
        <v>7966</v>
      </c>
      <c r="AP23" s="300">
        <v>7886</v>
      </c>
      <c r="AQ23" s="300">
        <v>7910</v>
      </c>
      <c r="AR23" s="300">
        <v>7961</v>
      </c>
      <c r="AS23" s="300">
        <v>7971</v>
      </c>
      <c r="AT23" s="300">
        <v>8049</v>
      </c>
      <c r="AU23" s="300">
        <v>8093</v>
      </c>
      <c r="AV23" s="300">
        <v>8075</v>
      </c>
      <c r="AW23" s="300">
        <v>8143</v>
      </c>
      <c r="AX23" s="300">
        <v>8089</v>
      </c>
      <c r="AY23" s="300">
        <v>8071</v>
      </c>
      <c r="AZ23" s="300">
        <v>8073</v>
      </c>
      <c r="BA23" s="300">
        <v>7999</v>
      </c>
      <c r="BB23" s="300">
        <v>8113</v>
      </c>
      <c r="BC23" s="300">
        <v>8208</v>
      </c>
      <c r="BD23" s="300">
        <v>8247</v>
      </c>
      <c r="BE23" s="300">
        <v>8290</v>
      </c>
      <c r="BF23" s="300">
        <v>8273</v>
      </c>
      <c r="BG23" s="300">
        <v>8270</v>
      </c>
      <c r="BH23" s="300">
        <v>8270</v>
      </c>
      <c r="BI23" s="299">
        <v>8299</v>
      </c>
      <c r="BJ23" s="299">
        <v>8325</v>
      </c>
      <c r="BK23" s="387">
        <v>8360</v>
      </c>
      <c r="BL23" s="293">
        <v>8332</v>
      </c>
    </row>
    <row r="24" spans="1:67" s="293" customFormat="1">
      <c r="A24" s="301">
        <v>45</v>
      </c>
      <c r="B24" s="300">
        <v>7484</v>
      </c>
      <c r="C24" s="300">
        <v>7432</v>
      </c>
      <c r="D24" s="300">
        <v>7275</v>
      </c>
      <c r="E24" s="300">
        <v>7158</v>
      </c>
      <c r="F24" s="300">
        <v>7010</v>
      </c>
      <c r="G24" s="300">
        <v>6873</v>
      </c>
      <c r="H24" s="300">
        <v>6769</v>
      </c>
      <c r="I24" s="300">
        <v>6614</v>
      </c>
      <c r="J24" s="300">
        <v>6468</v>
      </c>
      <c r="K24" s="300">
        <v>6255</v>
      </c>
      <c r="L24" s="300">
        <v>6082</v>
      </c>
      <c r="M24" s="300">
        <v>5995</v>
      </c>
      <c r="N24" s="300">
        <v>5920</v>
      </c>
      <c r="O24" s="300">
        <v>6070</v>
      </c>
      <c r="P24" s="300">
        <v>6316</v>
      </c>
      <c r="Q24" s="300">
        <v>6623</v>
      </c>
      <c r="R24" s="300">
        <v>6804</v>
      </c>
      <c r="S24" s="300">
        <v>7016</v>
      </c>
      <c r="T24" s="300">
        <v>7164</v>
      </c>
      <c r="U24" s="300">
        <v>7331</v>
      </c>
      <c r="V24" s="300">
        <v>7481</v>
      </c>
      <c r="W24" s="300">
        <v>7583</v>
      </c>
      <c r="X24" s="300">
        <v>7747</v>
      </c>
      <c r="Y24" s="300">
        <v>7814</v>
      </c>
      <c r="Z24" s="300">
        <v>7823</v>
      </c>
      <c r="AA24" s="300">
        <v>7716</v>
      </c>
      <c r="AB24" s="300">
        <v>7604</v>
      </c>
      <c r="AC24" s="300">
        <v>7446</v>
      </c>
      <c r="AD24" s="300">
        <v>7527</v>
      </c>
      <c r="AE24" s="300">
        <v>7512</v>
      </c>
      <c r="AF24" s="300">
        <v>7500</v>
      </c>
      <c r="AG24" s="300">
        <v>7464</v>
      </c>
      <c r="AH24" s="300">
        <v>7479</v>
      </c>
      <c r="AI24" s="300">
        <v>7546</v>
      </c>
      <c r="AJ24" s="300">
        <v>7604</v>
      </c>
      <c r="AK24" s="300">
        <v>7622</v>
      </c>
      <c r="AL24" s="300">
        <v>7663</v>
      </c>
      <c r="AM24" s="300">
        <v>7815</v>
      </c>
      <c r="AN24" s="300">
        <v>7836</v>
      </c>
      <c r="AO24" s="300">
        <v>7819</v>
      </c>
      <c r="AP24" s="300">
        <v>7815</v>
      </c>
      <c r="AQ24" s="300">
        <v>7812</v>
      </c>
      <c r="AR24" s="300">
        <v>7814</v>
      </c>
      <c r="AS24" s="300">
        <v>7831</v>
      </c>
      <c r="AT24" s="300">
        <v>7814</v>
      </c>
      <c r="AU24" s="300">
        <v>7801</v>
      </c>
      <c r="AV24" s="300">
        <v>7827</v>
      </c>
      <c r="AW24" s="300">
        <v>7777</v>
      </c>
      <c r="AX24" s="300">
        <v>7837</v>
      </c>
      <c r="AY24" s="300">
        <v>7817</v>
      </c>
      <c r="AZ24" s="300">
        <v>7850</v>
      </c>
      <c r="BA24" s="300">
        <v>8013</v>
      </c>
      <c r="BB24" s="300">
        <v>7941</v>
      </c>
      <c r="BC24" s="300">
        <v>7951</v>
      </c>
      <c r="BD24" s="300">
        <v>7984</v>
      </c>
      <c r="BE24" s="300">
        <v>7997</v>
      </c>
      <c r="BF24" s="300">
        <v>8072</v>
      </c>
      <c r="BG24" s="300">
        <v>8096</v>
      </c>
      <c r="BH24" s="300">
        <v>8068</v>
      </c>
      <c r="BI24" s="299">
        <v>8153</v>
      </c>
      <c r="BJ24" s="299">
        <v>8092</v>
      </c>
      <c r="BK24" s="387">
        <v>8089</v>
      </c>
      <c r="BL24" s="293">
        <v>8095</v>
      </c>
    </row>
    <row r="25" spans="1:67" s="293" customFormat="1"/>
    <row r="26" spans="1:67">
      <c r="BK26" s="293"/>
      <c r="BL26" s="293"/>
      <c r="BM26" s="293"/>
      <c r="BN26" s="293"/>
      <c r="BO26" s="293"/>
    </row>
    <row r="27" spans="1:67">
      <c r="AL27" s="298"/>
      <c r="AM27" s="298"/>
      <c r="AN27" s="298"/>
      <c r="AO27" s="298"/>
      <c r="AP27" s="298"/>
      <c r="AQ27" s="298"/>
      <c r="AR27" s="298"/>
      <c r="AS27" s="298"/>
      <c r="AT27" s="298"/>
      <c r="AU27" s="298"/>
      <c r="AV27" s="298"/>
      <c r="AW27" s="298"/>
      <c r="AX27" s="298"/>
      <c r="AY27" s="298"/>
      <c r="AZ27" s="298"/>
      <c r="BA27" s="298"/>
      <c r="BB27" s="298"/>
      <c r="BC27" s="298"/>
      <c r="BD27" s="298"/>
    </row>
    <row r="28" spans="1:67">
      <c r="A28" s="296"/>
      <c r="B28" s="296"/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</row>
    <row r="29" spans="1:67">
      <c r="A29" s="296"/>
      <c r="B29" s="296"/>
      <c r="C29" s="296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7"/>
    </row>
    <row r="30" spans="1:67">
      <c r="A30" s="296"/>
      <c r="B30" s="296"/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</row>
    <row r="31" spans="1:67">
      <c r="A31" s="296"/>
      <c r="B31" s="296"/>
      <c r="C31" s="296"/>
      <c r="D31" s="296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</row>
    <row r="32" spans="1:67">
      <c r="A32" s="296"/>
      <c r="B32" s="296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</row>
    <row r="33" spans="1:37">
      <c r="A33" s="296"/>
      <c r="B33" s="296"/>
      <c r="C33" s="296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AK33" s="296"/>
    </row>
    <row r="34" spans="1:37">
      <c r="A34" s="296"/>
      <c r="B34" s="296"/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</row>
    <row r="35" spans="1:37">
      <c r="A35" s="296"/>
      <c r="B35" s="296"/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</row>
    <row r="36" spans="1:37">
      <c r="A36" s="296"/>
      <c r="B36" s="296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</row>
    <row r="37" spans="1:37">
      <c r="A37" s="296"/>
      <c r="B37" s="296"/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</row>
    <row r="38" spans="1:37">
      <c r="A38" s="296"/>
      <c r="B38" s="296"/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</row>
    <row r="39" spans="1:37">
      <c r="A39" s="296"/>
      <c r="B39" s="296"/>
      <c r="C39" s="296"/>
      <c r="D39" s="296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</row>
    <row r="40" spans="1:37">
      <c r="A40" s="296"/>
      <c r="B40" s="296"/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</row>
    <row r="41" spans="1:37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</row>
    <row r="42" spans="1:37">
      <c r="A42" s="296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</row>
    <row r="43" spans="1:37">
      <c r="A43" s="296"/>
      <c r="B43" s="296"/>
      <c r="C43" s="296"/>
      <c r="D43" s="296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</row>
    <row r="44" spans="1:37">
      <c r="A44" s="296"/>
      <c r="B44" s="296"/>
      <c r="C44" s="296"/>
      <c r="D44" s="296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</row>
    <row r="45" spans="1:37">
      <c r="A45" s="296"/>
      <c r="B45" s="296"/>
      <c r="C45" s="296"/>
      <c r="D45" s="296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</row>
    <row r="46" spans="1:37">
      <c r="A46" s="296"/>
      <c r="B46" s="296"/>
      <c r="C46" s="296"/>
      <c r="D46" s="296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</row>
    <row r="47" spans="1:37">
      <c r="A47" s="296"/>
      <c r="B47" s="296"/>
      <c r="C47" s="296"/>
      <c r="D47" s="296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</row>
    <row r="48" spans="1:37">
      <c r="A48" s="296"/>
      <c r="B48" s="296"/>
      <c r="C48" s="296"/>
      <c r="D48" s="296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</row>
    <row r="49" spans="1:44">
      <c r="A49" s="296"/>
      <c r="B49" s="296"/>
      <c r="C49" s="296"/>
      <c r="D49" s="296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</row>
    <row r="57" spans="1:44">
      <c r="G57" s="293"/>
      <c r="S57" s="293"/>
    </row>
    <row r="59" spans="1:44" ht="17.25">
      <c r="AR59" s="346" t="s">
        <v>766</v>
      </c>
    </row>
  </sheetData>
  <phoneticPr fontId="31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2"/>
  <sheetViews>
    <sheetView showGridLines="0" zoomScale="70" zoomScaleNormal="70" workbookViewId="0">
      <selection activeCell="T18" sqref="T18"/>
    </sheetView>
  </sheetViews>
  <sheetFormatPr defaultRowHeight="14.25"/>
  <cols>
    <col min="1" max="1" width="27.75" style="242" customWidth="1"/>
    <col min="2" max="11" width="9.125" style="242" bestFit="1" customWidth="1"/>
    <col min="12" max="22" width="9.5" style="242" bestFit="1" customWidth="1"/>
    <col min="23" max="54" width="9.125" style="242" bestFit="1" customWidth="1"/>
    <col min="55" max="16384" width="9" style="242"/>
  </cols>
  <sheetData>
    <row r="1" spans="1:57" s="388" customFormat="1">
      <c r="A1" s="388" t="s">
        <v>604</v>
      </c>
      <c r="B1" s="389">
        <v>1959</v>
      </c>
      <c r="C1" s="389">
        <v>1960</v>
      </c>
      <c r="D1" s="389">
        <v>1961</v>
      </c>
      <c r="E1" s="389">
        <v>1962</v>
      </c>
      <c r="F1" s="389">
        <v>1963</v>
      </c>
      <c r="G1" s="389">
        <v>1964</v>
      </c>
      <c r="H1" s="389">
        <v>1965</v>
      </c>
      <c r="I1" s="389">
        <v>1966</v>
      </c>
      <c r="J1" s="389">
        <v>1967</v>
      </c>
      <c r="K1" s="389">
        <v>1968</v>
      </c>
      <c r="L1" s="389">
        <v>1969</v>
      </c>
      <c r="M1" s="389">
        <v>1970</v>
      </c>
      <c r="N1" s="389">
        <v>1971</v>
      </c>
      <c r="O1" s="389">
        <v>1972</v>
      </c>
      <c r="P1" s="389">
        <v>1973</v>
      </c>
      <c r="Q1" s="389">
        <v>1974</v>
      </c>
      <c r="R1" s="389">
        <v>1975</v>
      </c>
      <c r="S1" s="389">
        <v>1976</v>
      </c>
      <c r="T1" s="389">
        <v>1977</v>
      </c>
      <c r="U1" s="389">
        <v>1978</v>
      </c>
      <c r="V1" s="389">
        <v>1979</v>
      </c>
      <c r="W1" s="389">
        <v>1980</v>
      </c>
      <c r="X1" s="389">
        <v>1981</v>
      </c>
      <c r="Y1" s="389">
        <v>1982</v>
      </c>
      <c r="Z1" s="389">
        <v>1983</v>
      </c>
      <c r="AA1" s="389">
        <v>1984</v>
      </c>
      <c r="AB1" s="389">
        <v>1985</v>
      </c>
      <c r="AC1" s="389">
        <v>1986</v>
      </c>
      <c r="AD1" s="389">
        <v>1987</v>
      </c>
      <c r="AE1" s="389">
        <v>1988</v>
      </c>
      <c r="AF1" s="389">
        <v>1989</v>
      </c>
      <c r="AG1" s="389">
        <v>1990</v>
      </c>
      <c r="AH1" s="389">
        <v>1991</v>
      </c>
      <c r="AI1" s="389">
        <v>1992</v>
      </c>
      <c r="AJ1" s="389">
        <v>1993</v>
      </c>
      <c r="AK1" s="389">
        <v>1994</v>
      </c>
      <c r="AL1" s="389">
        <v>1995</v>
      </c>
      <c r="AM1" s="389">
        <v>1996</v>
      </c>
      <c r="AN1" s="389">
        <v>1997</v>
      </c>
      <c r="AO1" s="389">
        <v>1998</v>
      </c>
      <c r="AP1" s="389">
        <v>1999</v>
      </c>
      <c r="AQ1" s="389">
        <v>2000</v>
      </c>
      <c r="AR1" s="389">
        <v>2001</v>
      </c>
      <c r="AS1" s="389">
        <v>2002</v>
      </c>
      <c r="AT1" s="389">
        <v>2003</v>
      </c>
      <c r="AU1" s="389">
        <v>2004</v>
      </c>
      <c r="AV1" s="389">
        <v>2005</v>
      </c>
      <c r="AW1" s="389">
        <v>2006</v>
      </c>
      <c r="AX1" s="389">
        <v>2007</v>
      </c>
      <c r="AY1" s="389">
        <v>2008</v>
      </c>
      <c r="AZ1" s="389">
        <v>2009</v>
      </c>
      <c r="BA1" s="389">
        <v>2010</v>
      </c>
      <c r="BB1" s="389">
        <v>2011</v>
      </c>
      <c r="BC1" s="389">
        <v>2012</v>
      </c>
      <c r="BD1" s="389">
        <v>2013</v>
      </c>
      <c r="BE1" s="389">
        <v>2014</v>
      </c>
    </row>
    <row r="2" spans="1:57" s="388" customFormat="1">
      <c r="B2" s="388" t="s">
        <v>603</v>
      </c>
      <c r="C2" s="388" t="s">
        <v>602</v>
      </c>
      <c r="D2" s="388" t="s">
        <v>601</v>
      </c>
      <c r="E2" s="388" t="s">
        <v>600</v>
      </c>
      <c r="F2" s="388" t="s">
        <v>599</v>
      </c>
      <c r="G2" s="388" t="s">
        <v>598</v>
      </c>
      <c r="H2" s="388" t="s">
        <v>597</v>
      </c>
      <c r="I2" s="388" t="s">
        <v>596</v>
      </c>
      <c r="J2" s="388" t="s">
        <v>595</v>
      </c>
      <c r="K2" s="388" t="s">
        <v>594</v>
      </c>
      <c r="L2" s="388" t="s">
        <v>593</v>
      </c>
      <c r="M2" s="388" t="s">
        <v>592</v>
      </c>
      <c r="N2" s="388" t="s">
        <v>591</v>
      </c>
      <c r="O2" s="388" t="s">
        <v>590</v>
      </c>
      <c r="P2" s="388" t="s">
        <v>589</v>
      </c>
      <c r="Q2" s="388" t="s">
        <v>588</v>
      </c>
      <c r="R2" s="388" t="s">
        <v>587</v>
      </c>
      <c r="S2" s="388" t="s">
        <v>586</v>
      </c>
      <c r="T2" s="388" t="s">
        <v>585</v>
      </c>
      <c r="U2" s="388" t="s">
        <v>584</v>
      </c>
      <c r="V2" s="388" t="s">
        <v>583</v>
      </c>
      <c r="W2" s="388" t="s">
        <v>582</v>
      </c>
      <c r="X2" s="388" t="s">
        <v>581</v>
      </c>
      <c r="Y2" s="388" t="s">
        <v>580</v>
      </c>
      <c r="Z2" s="388" t="s">
        <v>579</v>
      </c>
      <c r="AA2" s="388" t="s">
        <v>578</v>
      </c>
      <c r="AB2" s="388" t="s">
        <v>577</v>
      </c>
      <c r="AC2" s="388" t="s">
        <v>576</v>
      </c>
      <c r="AD2" s="388" t="s">
        <v>575</v>
      </c>
      <c r="AE2" s="388" t="s">
        <v>574</v>
      </c>
      <c r="AF2" s="388" t="s">
        <v>573</v>
      </c>
      <c r="AG2" s="388" t="s">
        <v>572</v>
      </c>
      <c r="AH2" s="388" t="s">
        <v>571</v>
      </c>
      <c r="AI2" s="388" t="s">
        <v>570</v>
      </c>
      <c r="AJ2" s="388" t="s">
        <v>569</v>
      </c>
      <c r="AK2" s="388" t="s">
        <v>568</v>
      </c>
      <c r="AL2" s="388" t="s">
        <v>567</v>
      </c>
      <c r="AM2" s="388" t="s">
        <v>566</v>
      </c>
      <c r="AN2" s="388" t="s">
        <v>565</v>
      </c>
      <c r="AO2" s="388" t="s">
        <v>564</v>
      </c>
      <c r="AP2" s="388" t="s">
        <v>563</v>
      </c>
      <c r="AQ2" s="388" t="s">
        <v>562</v>
      </c>
      <c r="AR2" s="388" t="s">
        <v>561</v>
      </c>
      <c r="AS2" s="388" t="s">
        <v>560</v>
      </c>
      <c r="AT2" s="388" t="s">
        <v>559</v>
      </c>
      <c r="AU2" s="388" t="s">
        <v>558</v>
      </c>
      <c r="AV2" s="388" t="s">
        <v>557</v>
      </c>
      <c r="AW2" s="388" t="s">
        <v>556</v>
      </c>
      <c r="AX2" s="388" t="s">
        <v>555</v>
      </c>
      <c r="AY2" s="388" t="s">
        <v>554</v>
      </c>
      <c r="AZ2" s="388" t="s">
        <v>553</v>
      </c>
      <c r="BA2" s="388" t="s">
        <v>552</v>
      </c>
      <c r="BB2" s="388" t="s">
        <v>551</v>
      </c>
      <c r="BC2" s="388" t="s">
        <v>607</v>
      </c>
      <c r="BD2" s="388" t="s">
        <v>606</v>
      </c>
      <c r="BE2" s="388" t="s">
        <v>605</v>
      </c>
    </row>
    <row r="3" spans="1:57" s="388" customFormat="1">
      <c r="A3" s="388" t="s">
        <v>546</v>
      </c>
      <c r="B3" s="390">
        <v>484176</v>
      </c>
      <c r="C3" s="390">
        <v>477079</v>
      </c>
      <c r="D3" s="390">
        <v>451444</v>
      </c>
      <c r="E3" s="390">
        <v>464421</v>
      </c>
      <c r="F3" s="390">
        <v>486756</v>
      </c>
      <c r="G3" s="390">
        <v>490574</v>
      </c>
      <c r="H3" s="390">
        <v>484261</v>
      </c>
      <c r="I3" s="390">
        <v>465154</v>
      </c>
      <c r="J3" s="390">
        <v>442599</v>
      </c>
      <c r="K3" s="390">
        <v>430804</v>
      </c>
      <c r="L3" s="390">
        <v>417152</v>
      </c>
      <c r="M3" s="390">
        <v>406972</v>
      </c>
      <c r="N3" s="390">
        <v>412417</v>
      </c>
      <c r="O3" s="390">
        <v>400902</v>
      </c>
      <c r="P3" s="390">
        <v>383187</v>
      </c>
      <c r="Q3" s="390">
        <v>329395</v>
      </c>
      <c r="R3" s="390">
        <v>304072</v>
      </c>
      <c r="S3" s="390">
        <v>303792</v>
      </c>
      <c r="T3" s="390">
        <v>296075</v>
      </c>
      <c r="U3" s="390">
        <v>281508</v>
      </c>
      <c r="V3" s="390">
        <v>288544</v>
      </c>
      <c r="W3" s="390">
        <v>270134</v>
      </c>
      <c r="X3" s="390">
        <v>264282</v>
      </c>
      <c r="Y3" s="390">
        <v>256442</v>
      </c>
      <c r="Z3" s="390">
        <v>259791</v>
      </c>
      <c r="AA3" s="390">
        <v>252928</v>
      </c>
      <c r="AB3" s="390">
        <v>251211</v>
      </c>
      <c r="AC3" s="390">
        <v>250075</v>
      </c>
      <c r="AD3" s="390">
        <v>240354</v>
      </c>
      <c r="AE3" s="390">
        <v>231754</v>
      </c>
      <c r="AF3" s="390">
        <v>226018</v>
      </c>
      <c r="AG3" s="390">
        <v>219804</v>
      </c>
      <c r="AH3" s="390">
        <v>210330</v>
      </c>
      <c r="AI3" s="390">
        <v>199589</v>
      </c>
      <c r="AJ3" s="390">
        <v>209697</v>
      </c>
      <c r="AK3" s="390">
        <v>216402</v>
      </c>
      <c r="AL3" s="390">
        <v>225849</v>
      </c>
      <c r="AM3" s="390">
        <v>225196</v>
      </c>
      <c r="AN3" s="390">
        <v>219807</v>
      </c>
      <c r="AO3" s="390">
        <v>216057</v>
      </c>
      <c r="AP3" s="390">
        <v>220643</v>
      </c>
      <c r="AQ3" s="390">
        <v>227622</v>
      </c>
      <c r="AR3" s="390">
        <v>223305</v>
      </c>
      <c r="AS3" s="390">
        <v>219199</v>
      </c>
      <c r="AT3" s="390">
        <v>225689</v>
      </c>
      <c r="AU3" s="390">
        <v>226289</v>
      </c>
      <c r="AV3" s="390">
        <v>228276</v>
      </c>
      <c r="AW3" s="390">
        <v>220199</v>
      </c>
      <c r="AX3" s="390">
        <v>223775</v>
      </c>
      <c r="AY3" s="390">
        <v>217921</v>
      </c>
      <c r="AZ3" s="390">
        <v>237178</v>
      </c>
      <c r="BA3" s="390">
        <v>238056</v>
      </c>
      <c r="BB3" s="390">
        <v>236446</v>
      </c>
      <c r="BC3" s="390">
        <v>240819</v>
      </c>
      <c r="BD3" s="390">
        <v>241918</v>
      </c>
      <c r="BE3" s="390">
        <v>275577</v>
      </c>
    </row>
    <row r="4" spans="1:57" s="388" customFormat="1">
      <c r="A4" s="388" t="s">
        <v>550</v>
      </c>
      <c r="B4" s="390">
        <v>381608</v>
      </c>
      <c r="C4" s="390">
        <v>410852</v>
      </c>
      <c r="D4" s="390">
        <v>461916</v>
      </c>
      <c r="E4" s="390">
        <v>551342</v>
      </c>
      <c r="F4" s="390">
        <v>609851</v>
      </c>
      <c r="G4" s="390">
        <v>647806</v>
      </c>
      <c r="H4" s="390">
        <v>658168</v>
      </c>
      <c r="I4" s="390">
        <v>670634</v>
      </c>
      <c r="J4" s="390">
        <v>670456</v>
      </c>
      <c r="K4" s="390">
        <v>694514</v>
      </c>
      <c r="L4" s="390">
        <v>711180</v>
      </c>
      <c r="M4" s="390">
        <v>733626</v>
      </c>
      <c r="N4" s="390">
        <v>720856</v>
      </c>
      <c r="O4" s="390">
        <v>713090</v>
      </c>
      <c r="P4" s="390">
        <v>721693</v>
      </c>
      <c r="Q4" s="390">
        <v>652809</v>
      </c>
      <c r="R4" s="390">
        <v>594635</v>
      </c>
      <c r="S4" s="390">
        <v>583611</v>
      </c>
      <c r="T4" s="390">
        <v>560682</v>
      </c>
      <c r="U4" s="390">
        <v>539822</v>
      </c>
      <c r="V4" s="390">
        <v>533062</v>
      </c>
      <c r="W4" s="390">
        <v>499878</v>
      </c>
      <c r="X4" s="390">
        <v>471768</v>
      </c>
      <c r="Y4" s="390">
        <v>455278</v>
      </c>
      <c r="Z4" s="390">
        <v>433010</v>
      </c>
      <c r="AA4" s="390">
        <v>422292</v>
      </c>
      <c r="AB4" s="390">
        <v>420240</v>
      </c>
      <c r="AC4" s="390">
        <v>425384</v>
      </c>
      <c r="AD4" s="390">
        <v>457412</v>
      </c>
      <c r="AE4" s="390">
        <v>450449</v>
      </c>
      <c r="AF4" s="390">
        <v>439408</v>
      </c>
      <c r="AG4" s="390">
        <v>422957</v>
      </c>
      <c r="AH4" s="390">
        <v>403825</v>
      </c>
      <c r="AI4" s="390">
        <v>400097</v>
      </c>
      <c r="AJ4" s="390">
        <v>403669</v>
      </c>
      <c r="AK4" s="390">
        <v>392793</v>
      </c>
      <c r="AL4" s="390">
        <v>380727</v>
      </c>
      <c r="AM4" s="390">
        <v>357754</v>
      </c>
      <c r="AN4" s="390">
        <v>342407</v>
      </c>
      <c r="AO4" s="390">
        <v>335386</v>
      </c>
      <c r="AP4" s="390">
        <v>330337</v>
      </c>
      <c r="AQ4" s="390">
        <v>321889</v>
      </c>
      <c r="AR4" s="390">
        <v>316270</v>
      </c>
      <c r="AS4" s="390">
        <v>307084</v>
      </c>
      <c r="AT4" s="390">
        <v>314605</v>
      </c>
      <c r="AU4" s="390">
        <v>303895</v>
      </c>
      <c r="AV4" s="390">
        <v>294194</v>
      </c>
      <c r="AW4" s="390">
        <v>289494</v>
      </c>
      <c r="AX4" s="390">
        <v>292162</v>
      </c>
      <c r="AY4" s="390">
        <v>288152</v>
      </c>
      <c r="AZ4" s="390">
        <v>308497</v>
      </c>
      <c r="BA4" s="390">
        <v>301801</v>
      </c>
      <c r="BB4" s="390">
        <v>300703</v>
      </c>
      <c r="BC4" s="390">
        <v>294607</v>
      </c>
      <c r="BD4" s="390">
        <v>290422</v>
      </c>
      <c r="BE4" s="390">
        <v>309916</v>
      </c>
    </row>
    <row r="5" spans="1:57" s="388" customFormat="1">
      <c r="A5" s="388" t="s">
        <v>549</v>
      </c>
      <c r="B5" s="390">
        <v>570092</v>
      </c>
      <c r="C5" s="390">
        <v>585468</v>
      </c>
      <c r="D5" s="390">
        <v>601473</v>
      </c>
      <c r="E5" s="390">
        <v>624372</v>
      </c>
      <c r="F5" s="390">
        <v>638550</v>
      </c>
      <c r="G5" s="390">
        <v>617130</v>
      </c>
      <c r="H5" s="390">
        <v>629331</v>
      </c>
      <c r="I5" s="390">
        <v>623731</v>
      </c>
      <c r="J5" s="390">
        <v>597337</v>
      </c>
      <c r="K5" s="390">
        <v>599391</v>
      </c>
      <c r="L5" s="390">
        <v>603392</v>
      </c>
      <c r="M5" s="390">
        <v>584870</v>
      </c>
      <c r="N5" s="390">
        <v>582268</v>
      </c>
      <c r="O5" s="390">
        <v>566948</v>
      </c>
      <c r="P5" s="390">
        <v>545052</v>
      </c>
      <c r="Q5" s="390">
        <v>488138</v>
      </c>
      <c r="R5" s="390">
        <v>468738</v>
      </c>
      <c r="S5" s="390">
        <v>454129</v>
      </c>
      <c r="T5" s="390">
        <v>449904</v>
      </c>
      <c r="U5" s="390">
        <v>435966</v>
      </c>
      <c r="V5" s="390">
        <v>432395</v>
      </c>
      <c r="W5" s="390">
        <v>415325</v>
      </c>
      <c r="X5" s="390">
        <v>410052</v>
      </c>
      <c r="Y5" s="390">
        <v>411733</v>
      </c>
      <c r="Z5" s="390">
        <v>415418</v>
      </c>
      <c r="AA5" s="390">
        <v>405002</v>
      </c>
      <c r="AB5" s="390">
        <v>402884</v>
      </c>
      <c r="AC5" s="390">
        <v>400566</v>
      </c>
      <c r="AD5" s="390">
        <v>383876</v>
      </c>
      <c r="AE5" s="390">
        <v>367972</v>
      </c>
      <c r="AF5" s="390">
        <v>360815</v>
      </c>
      <c r="AG5" s="390">
        <v>359152</v>
      </c>
      <c r="AH5" s="390">
        <v>354514</v>
      </c>
      <c r="AI5" s="390">
        <v>341219</v>
      </c>
      <c r="AJ5" s="390">
        <v>335569</v>
      </c>
      <c r="AK5" s="390">
        <v>336277</v>
      </c>
      <c r="AL5" s="390">
        <v>347564</v>
      </c>
      <c r="AM5" s="390">
        <v>351012</v>
      </c>
      <c r="AN5" s="390">
        <v>350873</v>
      </c>
      <c r="AO5" s="390">
        <v>356130</v>
      </c>
      <c r="AP5" s="390">
        <v>352827</v>
      </c>
      <c r="AQ5" s="390">
        <v>362123</v>
      </c>
      <c r="AR5" s="390">
        <v>366656</v>
      </c>
      <c r="AS5" s="390">
        <v>360267</v>
      </c>
      <c r="AT5" s="390">
        <v>358924</v>
      </c>
      <c r="AU5" s="390">
        <v>353608</v>
      </c>
      <c r="AV5" s="390">
        <v>364152</v>
      </c>
      <c r="AW5" s="390">
        <v>366280</v>
      </c>
      <c r="AX5" s="390">
        <v>369429</v>
      </c>
      <c r="AY5" s="390">
        <v>355994</v>
      </c>
      <c r="AZ5" s="390">
        <v>345888</v>
      </c>
      <c r="BA5" s="390">
        <v>334899</v>
      </c>
      <c r="BB5" s="390">
        <v>336138</v>
      </c>
      <c r="BC5" s="390">
        <v>344262</v>
      </c>
      <c r="BD5" s="390">
        <v>351703</v>
      </c>
      <c r="BE5" s="390">
        <v>375570</v>
      </c>
    </row>
    <row r="6" spans="1:57" s="388" customFormat="1">
      <c r="A6" s="388" t="s">
        <v>685</v>
      </c>
      <c r="B6" s="390">
        <v>188484</v>
      </c>
      <c r="C6" s="390">
        <v>174616</v>
      </c>
      <c r="D6" s="390">
        <v>139557</v>
      </c>
      <c r="E6" s="390">
        <v>73030</v>
      </c>
      <c r="F6" s="390">
        <v>28699</v>
      </c>
      <c r="G6" s="390">
        <v>-30676</v>
      </c>
      <c r="H6" s="390">
        <v>-28837</v>
      </c>
      <c r="I6" s="390">
        <v>-46903</v>
      </c>
      <c r="J6" s="390">
        <v>-73119</v>
      </c>
      <c r="K6" s="390">
        <v>-95123</v>
      </c>
      <c r="L6" s="390">
        <v>-107788</v>
      </c>
      <c r="M6" s="390">
        <v>-148756</v>
      </c>
      <c r="N6" s="390">
        <v>-138588</v>
      </c>
      <c r="O6" s="390">
        <v>-146142</v>
      </c>
      <c r="P6" s="390">
        <v>-176641</v>
      </c>
      <c r="Q6" s="390">
        <v>-164671</v>
      </c>
      <c r="R6" s="390">
        <v>-125897</v>
      </c>
      <c r="S6" s="390">
        <v>-129482</v>
      </c>
      <c r="T6" s="390">
        <v>-110778</v>
      </c>
      <c r="U6" s="390">
        <v>-103856</v>
      </c>
      <c r="V6" s="390">
        <v>-100667</v>
      </c>
      <c r="W6" s="390">
        <v>-84553</v>
      </c>
      <c r="X6" s="390">
        <v>-61716</v>
      </c>
      <c r="Y6" s="390">
        <v>-43545</v>
      </c>
      <c r="Z6" s="390">
        <v>-17592</v>
      </c>
      <c r="AA6" s="390">
        <v>-17290</v>
      </c>
      <c r="AB6" s="390">
        <v>-17356</v>
      </c>
      <c r="AC6" s="390">
        <v>-24818</v>
      </c>
      <c r="AD6" s="390">
        <v>-73536</v>
      </c>
      <c r="AE6" s="390">
        <v>-82477</v>
      </c>
      <c r="AF6" s="390">
        <v>-78593</v>
      </c>
      <c r="AG6" s="390">
        <v>-63805</v>
      </c>
      <c r="AH6" s="390">
        <v>-49311</v>
      </c>
      <c r="AI6" s="390">
        <v>-58878</v>
      </c>
      <c r="AJ6" s="390">
        <v>-68100</v>
      </c>
      <c r="AK6" s="390">
        <v>-56516</v>
      </c>
      <c r="AL6" s="390">
        <v>-33163</v>
      </c>
      <c r="AM6" s="390">
        <v>-6742</v>
      </c>
      <c r="AN6" s="390">
        <v>8466</v>
      </c>
      <c r="AO6" s="390">
        <v>20744</v>
      </c>
      <c r="AP6" s="390">
        <v>22490</v>
      </c>
      <c r="AQ6" s="390">
        <v>40234</v>
      </c>
      <c r="AR6" s="390">
        <v>50386</v>
      </c>
      <c r="AS6" s="390">
        <v>53183</v>
      </c>
      <c r="AT6" s="390">
        <v>44319</v>
      </c>
      <c r="AU6" s="390">
        <v>49713</v>
      </c>
      <c r="AV6" s="390">
        <v>69958</v>
      </c>
      <c r="AW6" s="390">
        <v>76786</v>
      </c>
      <c r="AX6" s="390">
        <v>77267</v>
      </c>
      <c r="AY6" s="390">
        <v>67842</v>
      </c>
      <c r="AZ6" s="390">
        <v>37391</v>
      </c>
      <c r="BA6" s="390">
        <v>33098</v>
      </c>
      <c r="BB6" s="390">
        <v>35435</v>
      </c>
      <c r="BC6" s="390">
        <v>49655</v>
      </c>
      <c r="BD6" s="390">
        <v>61281</v>
      </c>
      <c r="BE6" s="390">
        <v>65654</v>
      </c>
    </row>
    <row r="7" spans="1:57">
      <c r="A7" s="242" t="s">
        <v>548</v>
      </c>
      <c r="B7" s="243">
        <f>B5-B4</f>
        <v>188484</v>
      </c>
      <c r="BC7" s="243">
        <f>BC5-BC4</f>
        <v>49655</v>
      </c>
      <c r="BD7" s="243">
        <f>BD5-BD4</f>
        <v>61281</v>
      </c>
      <c r="BE7" s="243">
        <f>BE5-BE4</f>
        <v>65654</v>
      </c>
    </row>
    <row r="12" spans="1:57">
      <c r="B12" s="242">
        <v>1958</v>
      </c>
    </row>
    <row r="13" spans="1:57">
      <c r="B13" s="242" t="s">
        <v>547</v>
      </c>
    </row>
    <row r="14" spans="1:57">
      <c r="A14" s="242" t="s">
        <v>546</v>
      </c>
      <c r="B14" s="242">
        <v>486727</v>
      </c>
    </row>
    <row r="15" spans="1:57">
      <c r="A15" s="242" t="s">
        <v>545</v>
      </c>
      <c r="B15" s="242">
        <v>262081</v>
      </c>
    </row>
    <row r="16" spans="1:57">
      <c r="A16" s="242" t="s">
        <v>544</v>
      </c>
      <c r="B16" s="242">
        <v>551008</v>
      </c>
    </row>
    <row r="17" spans="1:5">
      <c r="A17" s="242" t="s">
        <v>543</v>
      </c>
      <c r="B17" s="242" t="s">
        <v>542</v>
      </c>
    </row>
    <row r="32" spans="1:5">
      <c r="E32" s="242" t="s">
        <v>758</v>
      </c>
    </row>
  </sheetData>
  <phoneticPr fontId="31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showGridLines="0" topLeftCell="A19" zoomScale="70" zoomScaleNormal="70" workbookViewId="0">
      <selection activeCell="X33" sqref="X33"/>
    </sheetView>
  </sheetViews>
  <sheetFormatPr defaultRowHeight="13.5"/>
  <cols>
    <col min="1" max="1" width="11.125" style="219" customWidth="1"/>
    <col min="2" max="2" width="15.25" style="219" customWidth="1"/>
    <col min="3" max="16384" width="9" style="219"/>
  </cols>
  <sheetData>
    <row r="1" spans="1:34" s="391" customFormat="1"/>
    <row r="2" spans="1:34" s="391" customFormat="1">
      <c r="A2" s="391" t="s">
        <v>117</v>
      </c>
      <c r="C2" s="391">
        <v>1983</v>
      </c>
      <c r="D2" s="391">
        <v>1984</v>
      </c>
      <c r="E2" s="391">
        <v>1985</v>
      </c>
      <c r="F2" s="391">
        <v>1986</v>
      </c>
      <c r="G2" s="391">
        <v>1987</v>
      </c>
      <c r="H2" s="391">
        <v>1988</v>
      </c>
      <c r="I2" s="391">
        <v>1989</v>
      </c>
      <c r="J2" s="391">
        <v>1990</v>
      </c>
      <c r="K2" s="391">
        <v>1991</v>
      </c>
      <c r="L2" s="391">
        <v>1992</v>
      </c>
      <c r="M2" s="391">
        <v>1993</v>
      </c>
      <c r="N2" s="391">
        <v>1994</v>
      </c>
      <c r="O2" s="391">
        <v>1995</v>
      </c>
      <c r="P2" s="391">
        <v>1996</v>
      </c>
      <c r="Q2" s="391">
        <v>1997</v>
      </c>
      <c r="R2" s="391">
        <v>1998</v>
      </c>
      <c r="S2" s="391">
        <v>1999</v>
      </c>
      <c r="T2" s="391">
        <v>2000</v>
      </c>
      <c r="U2" s="391">
        <v>2001</v>
      </c>
      <c r="V2" s="391">
        <v>2002</v>
      </c>
      <c r="W2" s="391">
        <v>2003</v>
      </c>
      <c r="X2" s="391">
        <v>2004</v>
      </c>
      <c r="Y2" s="391">
        <v>2005</v>
      </c>
      <c r="Z2" s="391">
        <v>2006</v>
      </c>
      <c r="AA2" s="391">
        <v>2007</v>
      </c>
      <c r="AB2" s="391">
        <v>2008</v>
      </c>
      <c r="AC2" s="391">
        <v>2009</v>
      </c>
      <c r="AD2" s="391">
        <v>2010</v>
      </c>
      <c r="AE2" s="391">
        <v>2011</v>
      </c>
      <c r="AF2" s="391">
        <v>2012</v>
      </c>
      <c r="AG2" s="391">
        <v>2013</v>
      </c>
    </row>
    <row r="3" spans="1:34" s="391" customFormat="1">
      <c r="B3" s="391" t="s">
        <v>116</v>
      </c>
      <c r="C3" s="391">
        <v>7304</v>
      </c>
      <c r="D3" s="391">
        <v>4339</v>
      </c>
      <c r="E3" s="391">
        <v>7729</v>
      </c>
      <c r="F3" s="391">
        <v>3186</v>
      </c>
      <c r="G3" s="391">
        <v>-6701</v>
      </c>
      <c r="H3" s="391">
        <v>-6807</v>
      </c>
      <c r="I3" s="391">
        <v>-4746</v>
      </c>
      <c r="J3" s="391">
        <v>-2263</v>
      </c>
      <c r="K3" s="391">
        <v>-2649</v>
      </c>
      <c r="L3" s="391">
        <v>-3249</v>
      </c>
      <c r="M3" s="391">
        <v>-5176</v>
      </c>
      <c r="N3" s="391">
        <v>-912</v>
      </c>
      <c r="O3" s="391">
        <v>2328</v>
      </c>
      <c r="P3" s="391">
        <v>2662</v>
      </c>
      <c r="Q3" s="391">
        <v>5069</v>
      </c>
      <c r="R3" s="391">
        <v>2994</v>
      </c>
      <c r="S3" s="391">
        <v>4784</v>
      </c>
      <c r="T3" s="391">
        <v>7062</v>
      </c>
      <c r="U3" s="391">
        <v>5863</v>
      </c>
      <c r="V3" s="391">
        <v>6243</v>
      </c>
      <c r="W3" s="391">
        <v>4250</v>
      </c>
      <c r="X3" s="391">
        <v>4312</v>
      </c>
      <c r="Y3" s="391">
        <v>6141</v>
      </c>
      <c r="Z3" s="391">
        <v>9919</v>
      </c>
      <c r="AA3" s="391">
        <v>5499</v>
      </c>
      <c r="AB3" s="391">
        <v>4931</v>
      </c>
      <c r="AC3" s="391">
        <v>1873</v>
      </c>
      <c r="AD3" s="391">
        <v>4437</v>
      </c>
      <c r="AE3" s="391">
        <v>4091</v>
      </c>
      <c r="AF3" s="391">
        <v>4541</v>
      </c>
      <c r="AG3" s="391">
        <v>6803</v>
      </c>
    </row>
    <row r="4" spans="1:34" s="391" customFormat="1">
      <c r="B4" s="391" t="s">
        <v>115</v>
      </c>
      <c r="C4" s="391">
        <v>686</v>
      </c>
      <c r="D4" s="391">
        <v>734</v>
      </c>
      <c r="E4" s="391">
        <v>280</v>
      </c>
      <c r="F4" s="391">
        <v>-2203</v>
      </c>
      <c r="G4" s="391">
        <v>-8947</v>
      </c>
      <c r="H4" s="391">
        <v>-8669</v>
      </c>
      <c r="I4" s="391">
        <v>-7665</v>
      </c>
      <c r="J4" s="391">
        <v>-5803</v>
      </c>
      <c r="K4" s="391">
        <v>-3667</v>
      </c>
      <c r="L4" s="391">
        <v>-4852</v>
      </c>
      <c r="M4" s="391">
        <v>-6821</v>
      </c>
      <c r="N4" s="391">
        <v>-3504</v>
      </c>
      <c r="O4" s="391">
        <v>-154</v>
      </c>
      <c r="P4" s="391">
        <v>204</v>
      </c>
      <c r="Q4" s="391">
        <v>3483</v>
      </c>
      <c r="R4" s="391">
        <v>2526</v>
      </c>
      <c r="S4" s="391">
        <v>3923</v>
      </c>
      <c r="T4" s="391">
        <v>4866</v>
      </c>
      <c r="U4" s="391">
        <v>5402</v>
      </c>
      <c r="V4" s="391">
        <v>5550</v>
      </c>
      <c r="W4" s="391">
        <v>4643</v>
      </c>
      <c r="X4" s="391">
        <v>4742</v>
      </c>
      <c r="Y4" s="391">
        <v>5371</v>
      </c>
      <c r="Z4" s="391">
        <v>6570</v>
      </c>
      <c r="AA4" s="391">
        <v>4379</v>
      </c>
      <c r="AB4" s="391">
        <v>3188</v>
      </c>
      <c r="AC4" s="391">
        <v>1962</v>
      </c>
      <c r="AD4" s="391">
        <v>2397</v>
      </c>
      <c r="AE4" s="391">
        <v>3569</v>
      </c>
      <c r="AF4" s="391">
        <v>3923</v>
      </c>
      <c r="AG4" s="391">
        <v>5136</v>
      </c>
    </row>
    <row r="5" spans="1:34" s="391" customFormat="1">
      <c r="B5" s="391" t="s">
        <v>119</v>
      </c>
      <c r="C5" s="391">
        <v>45912</v>
      </c>
      <c r="D5" s="391">
        <v>44826</v>
      </c>
      <c r="E5" s="391">
        <v>44486</v>
      </c>
      <c r="F5" s="391">
        <v>42990</v>
      </c>
      <c r="G5" s="391">
        <v>41217</v>
      </c>
      <c r="H5" s="391">
        <v>39516</v>
      </c>
      <c r="I5" s="391">
        <v>38589</v>
      </c>
      <c r="J5" s="391">
        <v>38470</v>
      </c>
      <c r="K5" s="391">
        <v>38222</v>
      </c>
      <c r="L5" s="391">
        <v>36359</v>
      </c>
      <c r="M5" s="391">
        <v>35602</v>
      </c>
      <c r="N5" s="391">
        <v>36261</v>
      </c>
      <c r="O5" s="391">
        <v>38133</v>
      </c>
      <c r="P5" s="391">
        <v>36822</v>
      </c>
      <c r="Q5" s="391">
        <v>38134</v>
      </c>
      <c r="R5" s="391">
        <v>37175</v>
      </c>
      <c r="S5" s="391">
        <v>37267</v>
      </c>
      <c r="T5" s="391">
        <v>37675</v>
      </c>
      <c r="U5" s="391">
        <v>36960</v>
      </c>
      <c r="V5" s="391">
        <v>36344</v>
      </c>
      <c r="W5" s="391">
        <v>35890</v>
      </c>
      <c r="X5" s="391">
        <v>35027</v>
      </c>
      <c r="Y5" s="391">
        <v>34638</v>
      </c>
      <c r="Z5" s="391">
        <v>35316</v>
      </c>
      <c r="AA5" s="391">
        <v>33611</v>
      </c>
      <c r="AB5" s="391">
        <v>31680</v>
      </c>
      <c r="AC5" s="391">
        <v>30312</v>
      </c>
      <c r="AD5" s="391">
        <v>29709</v>
      </c>
      <c r="AE5" s="391">
        <v>31045</v>
      </c>
      <c r="AF5" s="391">
        <v>30792</v>
      </c>
      <c r="AG5" s="391">
        <v>31914</v>
      </c>
    </row>
    <row r="6" spans="1:34" s="391" customFormat="1">
      <c r="B6" s="391" t="s">
        <v>118</v>
      </c>
      <c r="C6" s="391">
        <v>45226</v>
      </c>
      <c r="D6" s="391">
        <v>44092</v>
      </c>
      <c r="E6" s="391">
        <v>44206</v>
      </c>
      <c r="F6" s="391">
        <v>45193</v>
      </c>
      <c r="G6" s="391">
        <v>50164</v>
      </c>
      <c r="H6" s="391">
        <v>48185</v>
      </c>
      <c r="I6" s="391">
        <v>46254</v>
      </c>
      <c r="J6" s="391">
        <v>44273</v>
      </c>
      <c r="K6" s="391">
        <v>41889</v>
      </c>
      <c r="L6" s="391">
        <v>41211</v>
      </c>
      <c r="M6" s="391">
        <v>42423</v>
      </c>
      <c r="N6" s="391">
        <v>39765</v>
      </c>
      <c r="O6" s="391">
        <v>38287</v>
      </c>
      <c r="P6" s="391">
        <v>36618</v>
      </c>
      <c r="Q6" s="391">
        <v>34651</v>
      </c>
      <c r="R6" s="391">
        <v>34649</v>
      </c>
      <c r="S6" s="391">
        <v>33344</v>
      </c>
      <c r="T6" s="391">
        <v>32809</v>
      </c>
      <c r="U6" s="391">
        <v>31558</v>
      </c>
      <c r="V6" s="391">
        <v>30794</v>
      </c>
      <c r="W6" s="391">
        <v>31247</v>
      </c>
      <c r="X6" s="391">
        <v>30285</v>
      </c>
      <c r="Y6" s="391">
        <v>29267</v>
      </c>
      <c r="Z6" s="391">
        <v>28746</v>
      </c>
      <c r="AA6" s="391">
        <v>29232</v>
      </c>
      <c r="AB6" s="391">
        <v>28492</v>
      </c>
      <c r="AC6" s="391">
        <v>28350</v>
      </c>
      <c r="AD6" s="391">
        <v>27312</v>
      </c>
      <c r="AE6" s="391">
        <v>27476</v>
      </c>
      <c r="AF6" s="391">
        <v>26869</v>
      </c>
      <c r="AG6" s="391">
        <v>26778</v>
      </c>
    </row>
    <row r="7" spans="1:34" s="391" customFormat="1">
      <c r="B7" s="391" t="s">
        <v>114</v>
      </c>
      <c r="C7" s="391">
        <v>1718</v>
      </c>
      <c r="D7" s="391">
        <v>1215</v>
      </c>
      <c r="E7" s="391">
        <v>2442</v>
      </c>
      <c r="F7" s="391">
        <v>1536</v>
      </c>
      <c r="G7" s="391">
        <v>-1287</v>
      </c>
      <c r="H7" s="391">
        <v>-440</v>
      </c>
      <c r="I7" s="391">
        <v>670</v>
      </c>
      <c r="J7" s="391">
        <v>1529</v>
      </c>
      <c r="K7" s="391">
        <v>616</v>
      </c>
      <c r="L7" s="391">
        <v>-89</v>
      </c>
      <c r="M7" s="391">
        <v>-94</v>
      </c>
      <c r="N7" s="391">
        <v>1554</v>
      </c>
      <c r="O7" s="391">
        <v>1675</v>
      </c>
      <c r="P7" s="391">
        <v>1714</v>
      </c>
      <c r="Q7" s="391">
        <v>318</v>
      </c>
      <c r="R7" s="391">
        <v>-953</v>
      </c>
      <c r="S7" s="391">
        <v>-463</v>
      </c>
      <c r="T7" s="391">
        <v>-1369</v>
      </c>
      <c r="U7" s="391">
        <v>-1239</v>
      </c>
      <c r="V7" s="391">
        <v>-537</v>
      </c>
      <c r="W7" s="391">
        <v>-1115</v>
      </c>
      <c r="X7" s="391">
        <v>-888</v>
      </c>
      <c r="Y7" s="391">
        <v>-29</v>
      </c>
      <c r="Z7" s="391">
        <v>1859</v>
      </c>
      <c r="AA7" s="391">
        <v>-1068</v>
      </c>
      <c r="AB7" s="391">
        <v>-1044</v>
      </c>
      <c r="AC7" s="391">
        <v>-1617</v>
      </c>
      <c r="AD7" s="391">
        <v>-236</v>
      </c>
      <c r="AE7" s="391">
        <v>354</v>
      </c>
      <c r="AF7" s="391">
        <v>480</v>
      </c>
      <c r="AG7" s="391">
        <v>708</v>
      </c>
    </row>
    <row r="8" spans="1:34" s="391" customFormat="1">
      <c r="B8" s="391" t="s">
        <v>113</v>
      </c>
      <c r="C8" s="391">
        <v>4494</v>
      </c>
      <c r="D8" s="391">
        <v>4711</v>
      </c>
      <c r="E8" s="391">
        <v>4167</v>
      </c>
      <c r="F8" s="391">
        <v>3828</v>
      </c>
      <c r="G8" s="391">
        <v>3555</v>
      </c>
      <c r="H8" s="391">
        <v>2680</v>
      </c>
      <c r="I8" s="391">
        <v>2072</v>
      </c>
      <c r="J8" s="391">
        <v>1783</v>
      </c>
      <c r="K8" s="391">
        <v>1495</v>
      </c>
      <c r="L8" s="391">
        <v>1404</v>
      </c>
      <c r="M8" s="391">
        <v>1018</v>
      </c>
      <c r="N8" s="391">
        <v>1202</v>
      </c>
      <c r="O8" s="391">
        <v>667</v>
      </c>
      <c r="P8" s="391">
        <v>906</v>
      </c>
      <c r="Q8" s="391">
        <v>843</v>
      </c>
      <c r="R8" s="391">
        <v>751</v>
      </c>
      <c r="S8" s="391">
        <v>520</v>
      </c>
      <c r="T8" s="391">
        <v>935</v>
      </c>
      <c r="U8" s="391">
        <v>569</v>
      </c>
      <c r="V8" s="391">
        <v>826</v>
      </c>
      <c r="W8" s="391">
        <v>750</v>
      </c>
      <c r="X8" s="391">
        <v>591</v>
      </c>
      <c r="Y8" s="391">
        <v>423</v>
      </c>
      <c r="Z8" s="391">
        <v>950</v>
      </c>
      <c r="AA8" s="391">
        <v>1059</v>
      </c>
      <c r="AB8" s="391">
        <v>1179</v>
      </c>
      <c r="AC8" s="391">
        <v>1249</v>
      </c>
      <c r="AD8" s="391">
        <v>1389</v>
      </c>
      <c r="AE8" s="391">
        <v>1353</v>
      </c>
      <c r="AF8" s="391">
        <v>1209</v>
      </c>
      <c r="AG8" s="391">
        <v>1266</v>
      </c>
    </row>
    <row r="9" spans="1:34" s="391" customFormat="1">
      <c r="B9" s="391" t="s">
        <v>112</v>
      </c>
      <c r="C9" s="391">
        <v>8556</v>
      </c>
      <c r="D9" s="391">
        <v>8824</v>
      </c>
      <c r="E9" s="391">
        <v>8182</v>
      </c>
      <c r="F9" s="391">
        <v>7923</v>
      </c>
      <c r="G9" s="391">
        <v>7600</v>
      </c>
      <c r="H9" s="391">
        <v>7053</v>
      </c>
      <c r="I9" s="391">
        <v>6446</v>
      </c>
      <c r="J9" s="391">
        <v>6369</v>
      </c>
      <c r="K9" s="391">
        <v>6105</v>
      </c>
      <c r="L9" s="391">
        <v>6141</v>
      </c>
      <c r="M9" s="391">
        <v>5837</v>
      </c>
      <c r="N9" s="391">
        <v>6054</v>
      </c>
      <c r="O9" s="391">
        <v>5903</v>
      </c>
      <c r="P9" s="391">
        <v>5878</v>
      </c>
      <c r="Q9" s="391">
        <v>5842</v>
      </c>
      <c r="R9" s="391">
        <v>5854</v>
      </c>
      <c r="S9" s="391">
        <v>5972</v>
      </c>
      <c r="T9" s="391">
        <v>6181</v>
      </c>
      <c r="U9" s="391">
        <v>5893</v>
      </c>
      <c r="V9" s="391">
        <v>6070</v>
      </c>
      <c r="W9" s="391">
        <v>6015</v>
      </c>
      <c r="X9" s="391">
        <v>6122</v>
      </c>
      <c r="Y9" s="391">
        <v>6159</v>
      </c>
      <c r="Z9" s="391">
        <v>6501</v>
      </c>
      <c r="AA9" s="391">
        <v>6845</v>
      </c>
      <c r="AB9" s="391">
        <v>7068</v>
      </c>
      <c r="AC9" s="391">
        <v>7047</v>
      </c>
      <c r="AD9" s="391">
        <v>7339</v>
      </c>
      <c r="AE9" s="391">
        <v>7249</v>
      </c>
      <c r="AF9" s="391">
        <v>7493</v>
      </c>
      <c r="AG9" s="391">
        <v>7773</v>
      </c>
    </row>
    <row r="10" spans="1:34" s="391" customFormat="1">
      <c r="B10" s="391" t="s">
        <v>111</v>
      </c>
      <c r="C10" s="391">
        <v>4062</v>
      </c>
      <c r="D10" s="391">
        <v>4113</v>
      </c>
      <c r="E10" s="391">
        <v>4015</v>
      </c>
      <c r="F10" s="391">
        <v>4095</v>
      </c>
      <c r="G10" s="391">
        <v>4045</v>
      </c>
      <c r="H10" s="391">
        <v>4373</v>
      </c>
      <c r="I10" s="391">
        <v>4374</v>
      </c>
      <c r="J10" s="391">
        <v>4586</v>
      </c>
      <c r="K10" s="391">
        <v>4610</v>
      </c>
      <c r="L10" s="391">
        <v>4737</v>
      </c>
      <c r="M10" s="391">
        <v>4819</v>
      </c>
      <c r="N10" s="391">
        <v>4852</v>
      </c>
      <c r="O10" s="391">
        <v>5236</v>
      </c>
      <c r="P10" s="391">
        <v>4972</v>
      </c>
      <c r="Q10" s="391">
        <v>4999</v>
      </c>
      <c r="R10" s="391">
        <v>5103</v>
      </c>
      <c r="S10" s="391">
        <v>5452</v>
      </c>
      <c r="T10" s="391">
        <v>5246</v>
      </c>
      <c r="U10" s="391">
        <v>5324</v>
      </c>
      <c r="V10" s="391">
        <v>5244</v>
      </c>
      <c r="W10" s="391">
        <v>5265</v>
      </c>
      <c r="X10" s="391">
        <v>5531</v>
      </c>
      <c r="Y10" s="391">
        <v>5736</v>
      </c>
      <c r="Z10" s="391">
        <v>5551</v>
      </c>
      <c r="AA10" s="391">
        <v>5786</v>
      </c>
      <c r="AB10" s="391">
        <v>5889</v>
      </c>
      <c r="AC10" s="391">
        <v>5798</v>
      </c>
      <c r="AD10" s="391">
        <v>5950</v>
      </c>
      <c r="AE10" s="391">
        <v>5896</v>
      </c>
      <c r="AF10" s="391">
        <v>6284</v>
      </c>
      <c r="AG10" s="391">
        <v>6507</v>
      </c>
    </row>
    <row r="11" spans="1:34" s="391" customFormat="1"/>
    <row r="12" spans="1:34" s="391" customFormat="1">
      <c r="A12" s="391" t="s">
        <v>117</v>
      </c>
      <c r="E12" s="391" t="s">
        <v>512</v>
      </c>
      <c r="F12" s="391">
        <v>61</v>
      </c>
      <c r="G12" s="391">
        <v>62</v>
      </c>
      <c r="H12" s="391">
        <v>63</v>
      </c>
      <c r="I12" s="392" t="s">
        <v>515</v>
      </c>
      <c r="J12" s="392" t="s">
        <v>516</v>
      </c>
      <c r="K12" s="392" t="s">
        <v>517</v>
      </c>
      <c r="L12" s="392" t="s">
        <v>518</v>
      </c>
      <c r="M12" s="392" t="s">
        <v>519</v>
      </c>
      <c r="N12" s="392" t="s">
        <v>520</v>
      </c>
      <c r="O12" s="392" t="s">
        <v>501</v>
      </c>
      <c r="P12" s="392" t="s">
        <v>521</v>
      </c>
      <c r="Q12" s="392" t="s">
        <v>522</v>
      </c>
      <c r="R12" s="392" t="s">
        <v>523</v>
      </c>
      <c r="S12" s="392" t="s">
        <v>524</v>
      </c>
      <c r="T12" s="392" t="s">
        <v>499</v>
      </c>
      <c r="U12" s="392" t="s">
        <v>525</v>
      </c>
      <c r="V12" s="392" t="s">
        <v>526</v>
      </c>
      <c r="W12" s="392" t="s">
        <v>527</v>
      </c>
      <c r="X12" s="392" t="s">
        <v>528</v>
      </c>
      <c r="Y12" s="392" t="s">
        <v>1</v>
      </c>
      <c r="Z12" s="392" t="s">
        <v>529</v>
      </c>
      <c r="AA12" s="392" t="s">
        <v>530</v>
      </c>
      <c r="AB12" s="392" t="s">
        <v>531</v>
      </c>
      <c r="AC12" s="392" t="s">
        <v>532</v>
      </c>
      <c r="AD12" s="392" t="s">
        <v>2</v>
      </c>
      <c r="AE12" s="392" t="s">
        <v>533</v>
      </c>
      <c r="AF12" s="392" t="s">
        <v>534</v>
      </c>
      <c r="AG12" s="392" t="s">
        <v>535</v>
      </c>
      <c r="AH12" s="393" t="s">
        <v>541</v>
      </c>
    </row>
    <row r="13" spans="1:34" s="391" customFormat="1">
      <c r="B13" s="391" t="s">
        <v>488</v>
      </c>
      <c r="C13" s="394">
        <v>7304</v>
      </c>
      <c r="D13" s="394">
        <v>4339</v>
      </c>
      <c r="E13" s="394">
        <v>7729</v>
      </c>
      <c r="F13" s="394">
        <v>3186</v>
      </c>
      <c r="G13" s="394">
        <v>-6701</v>
      </c>
      <c r="H13" s="394">
        <v>-6807</v>
      </c>
      <c r="I13" s="394">
        <v>-4746</v>
      </c>
      <c r="J13" s="394">
        <v>-2263</v>
      </c>
      <c r="K13" s="394">
        <v>-2649</v>
      </c>
      <c r="L13" s="394">
        <v>-3249</v>
      </c>
      <c r="M13" s="394">
        <v>-5176</v>
      </c>
      <c r="N13" s="394">
        <v>-912</v>
      </c>
      <c r="O13" s="394">
        <v>2328</v>
      </c>
      <c r="P13" s="394">
        <v>2662</v>
      </c>
      <c r="Q13" s="394">
        <v>5069</v>
      </c>
      <c r="R13" s="394">
        <v>2994</v>
      </c>
      <c r="S13" s="394">
        <v>4784</v>
      </c>
      <c r="T13" s="394">
        <v>7062</v>
      </c>
      <c r="U13" s="394">
        <v>5863</v>
      </c>
      <c r="V13" s="394">
        <v>6243</v>
      </c>
      <c r="W13" s="394">
        <v>4250</v>
      </c>
      <c r="X13" s="394">
        <v>4312</v>
      </c>
      <c r="Y13" s="394">
        <v>6141</v>
      </c>
      <c r="Z13" s="394">
        <v>9919</v>
      </c>
      <c r="AA13" s="394">
        <v>5499</v>
      </c>
      <c r="AB13" s="394">
        <v>4931</v>
      </c>
      <c r="AC13" s="394">
        <v>1873</v>
      </c>
      <c r="AD13" s="394">
        <v>4437</v>
      </c>
      <c r="AE13" s="394">
        <v>4091</v>
      </c>
      <c r="AF13" s="394">
        <v>4541</v>
      </c>
      <c r="AG13" s="394">
        <v>6803</v>
      </c>
      <c r="AH13" s="391">
        <v>6780</v>
      </c>
    </row>
    <row r="14" spans="1:34" s="391" customFormat="1">
      <c r="B14" s="391" t="s">
        <v>487</v>
      </c>
      <c r="C14" s="394">
        <f t="shared" ref="C14:AG14" si="0">C4+C7</f>
        <v>2404</v>
      </c>
      <c r="D14" s="394">
        <f t="shared" si="0"/>
        <v>1949</v>
      </c>
      <c r="E14" s="394">
        <f t="shared" si="0"/>
        <v>2722</v>
      </c>
      <c r="F14" s="394">
        <f t="shared" si="0"/>
        <v>-667</v>
      </c>
      <c r="G14" s="394">
        <f t="shared" si="0"/>
        <v>-10234</v>
      </c>
      <c r="H14" s="394">
        <f t="shared" si="0"/>
        <v>-9109</v>
      </c>
      <c r="I14" s="394">
        <f t="shared" si="0"/>
        <v>-6995</v>
      </c>
      <c r="J14" s="394">
        <f t="shared" si="0"/>
        <v>-4274</v>
      </c>
      <c r="K14" s="394">
        <f t="shared" si="0"/>
        <v>-3051</v>
      </c>
      <c r="L14" s="394">
        <f t="shared" si="0"/>
        <v>-4941</v>
      </c>
      <c r="M14" s="394">
        <f t="shared" si="0"/>
        <v>-6915</v>
      </c>
      <c r="N14" s="394">
        <f t="shared" si="0"/>
        <v>-1950</v>
      </c>
      <c r="O14" s="394">
        <f t="shared" si="0"/>
        <v>1521</v>
      </c>
      <c r="P14" s="394">
        <f t="shared" si="0"/>
        <v>1918</v>
      </c>
      <c r="Q14" s="394">
        <f t="shared" si="0"/>
        <v>3801</v>
      </c>
      <c r="R14" s="394">
        <f t="shared" si="0"/>
        <v>1573</v>
      </c>
      <c r="S14" s="394">
        <f t="shared" si="0"/>
        <v>3460</v>
      </c>
      <c r="T14" s="394">
        <f t="shared" si="0"/>
        <v>3497</v>
      </c>
      <c r="U14" s="394">
        <f t="shared" si="0"/>
        <v>4163</v>
      </c>
      <c r="V14" s="394">
        <f t="shared" si="0"/>
        <v>5013</v>
      </c>
      <c r="W14" s="394">
        <f t="shared" si="0"/>
        <v>3528</v>
      </c>
      <c r="X14" s="394">
        <f t="shared" si="0"/>
        <v>3854</v>
      </c>
      <c r="Y14" s="394">
        <f t="shared" si="0"/>
        <v>5342</v>
      </c>
      <c r="Z14" s="394">
        <f t="shared" si="0"/>
        <v>8429</v>
      </c>
      <c r="AA14" s="394">
        <f t="shared" si="0"/>
        <v>3311</v>
      </c>
      <c r="AB14" s="394">
        <f t="shared" si="0"/>
        <v>2144</v>
      </c>
      <c r="AC14" s="394">
        <f t="shared" si="0"/>
        <v>345</v>
      </c>
      <c r="AD14" s="394">
        <f t="shared" si="0"/>
        <v>2161</v>
      </c>
      <c r="AE14" s="394">
        <f t="shared" si="0"/>
        <v>3923</v>
      </c>
      <c r="AF14" s="394">
        <f t="shared" si="0"/>
        <v>4403</v>
      </c>
      <c r="AG14" s="394">
        <f t="shared" si="0"/>
        <v>5844</v>
      </c>
      <c r="AH14" s="391">
        <v>4624</v>
      </c>
    </row>
    <row r="15" spans="1:34" s="391" customFormat="1">
      <c r="C15" s="395">
        <f>C14/C13</f>
        <v>0.32913472070098576</v>
      </c>
      <c r="D15" s="395">
        <f t="shared" ref="D15:AH15" si="1">D14/D13</f>
        <v>0.4491818391334409</v>
      </c>
      <c r="E15" s="395">
        <f t="shared" si="1"/>
        <v>0.35218010091861818</v>
      </c>
      <c r="F15" s="395">
        <f t="shared" si="1"/>
        <v>-0.20935342121782799</v>
      </c>
      <c r="G15" s="395">
        <f t="shared" si="1"/>
        <v>1.5272347410834204</v>
      </c>
      <c r="H15" s="395">
        <f t="shared" si="1"/>
        <v>1.3381812839723815</v>
      </c>
      <c r="I15" s="395">
        <f t="shared" si="1"/>
        <v>1.4738727349346818</v>
      </c>
      <c r="J15" s="395">
        <f t="shared" si="1"/>
        <v>1.8886433937251437</v>
      </c>
      <c r="K15" s="395">
        <f t="shared" si="1"/>
        <v>1.1517553793884485</v>
      </c>
      <c r="L15" s="395">
        <f t="shared" si="1"/>
        <v>1.520775623268698</v>
      </c>
      <c r="M15" s="395">
        <f t="shared" si="1"/>
        <v>1.3359737248840804</v>
      </c>
      <c r="N15" s="395">
        <f t="shared" si="1"/>
        <v>2.138157894736842</v>
      </c>
      <c r="O15" s="395">
        <f t="shared" si="1"/>
        <v>0.65335051546391754</v>
      </c>
      <c r="P15" s="395">
        <f t="shared" si="1"/>
        <v>0.72051089406461311</v>
      </c>
      <c r="Q15" s="395">
        <f t="shared" si="1"/>
        <v>0.74985204182284471</v>
      </c>
      <c r="R15" s="395">
        <f t="shared" si="1"/>
        <v>0.52538410153640613</v>
      </c>
      <c r="S15" s="395">
        <f t="shared" si="1"/>
        <v>0.72324414715719065</v>
      </c>
      <c r="T15" s="395">
        <f t="shared" si="1"/>
        <v>0.49518549985839705</v>
      </c>
      <c r="U15" s="395">
        <f t="shared" si="1"/>
        <v>0.71004605150946609</v>
      </c>
      <c r="V15" s="395">
        <f t="shared" si="1"/>
        <v>0.80297933685728018</v>
      </c>
      <c r="W15" s="395">
        <f t="shared" si="1"/>
        <v>0.83011764705882352</v>
      </c>
      <c r="X15" s="395">
        <f t="shared" si="1"/>
        <v>0.89378478664192951</v>
      </c>
      <c r="Y15" s="395">
        <f t="shared" si="1"/>
        <v>0.86989089724800517</v>
      </c>
      <c r="Z15" s="395">
        <f t="shared" si="1"/>
        <v>0.84978324427865715</v>
      </c>
      <c r="AA15" s="395">
        <f t="shared" si="1"/>
        <v>0.60210947444989993</v>
      </c>
      <c r="AB15" s="395">
        <f t="shared" si="1"/>
        <v>0.43480024335834516</v>
      </c>
      <c r="AC15" s="395">
        <f t="shared" si="1"/>
        <v>0.18419647624132407</v>
      </c>
      <c r="AD15" s="395">
        <f t="shared" si="1"/>
        <v>0.48704079332882577</v>
      </c>
      <c r="AE15" s="395">
        <f t="shared" si="1"/>
        <v>0.95893424590564658</v>
      </c>
      <c r="AF15" s="395">
        <f t="shared" si="1"/>
        <v>0.96961021801365344</v>
      </c>
      <c r="AG15" s="395">
        <f t="shared" si="1"/>
        <v>0.85903277965603408</v>
      </c>
      <c r="AH15" s="395">
        <f t="shared" si="1"/>
        <v>0.6820058997050148</v>
      </c>
    </row>
    <row r="16" spans="1:34" s="391" customFormat="1">
      <c r="B16" s="396" t="s">
        <v>486</v>
      </c>
      <c r="C16" s="397">
        <v>4494</v>
      </c>
      <c r="D16" s="397">
        <v>4711</v>
      </c>
      <c r="E16" s="397">
        <v>4167</v>
      </c>
      <c r="F16" s="397">
        <v>3828</v>
      </c>
      <c r="G16" s="397">
        <v>3555</v>
      </c>
      <c r="H16" s="397">
        <v>2680</v>
      </c>
      <c r="I16" s="397">
        <v>2072</v>
      </c>
      <c r="J16" s="397">
        <v>1783</v>
      </c>
      <c r="K16" s="397">
        <v>1495</v>
      </c>
      <c r="L16" s="397">
        <v>1404</v>
      </c>
      <c r="M16" s="397">
        <v>1018</v>
      </c>
      <c r="N16" s="397">
        <v>1202</v>
      </c>
      <c r="O16" s="397">
        <v>667</v>
      </c>
      <c r="P16" s="397">
        <v>906</v>
      </c>
      <c r="Q16" s="397">
        <v>843</v>
      </c>
      <c r="R16" s="397">
        <v>751</v>
      </c>
      <c r="S16" s="397">
        <v>520</v>
      </c>
      <c r="T16" s="397">
        <v>935</v>
      </c>
      <c r="U16" s="397">
        <v>569</v>
      </c>
      <c r="V16" s="397">
        <v>826</v>
      </c>
      <c r="W16" s="397">
        <v>750</v>
      </c>
      <c r="X16" s="397">
        <v>591</v>
      </c>
      <c r="Y16" s="397">
        <v>423</v>
      </c>
      <c r="Z16" s="397">
        <v>950</v>
      </c>
      <c r="AA16" s="397">
        <v>1059</v>
      </c>
      <c r="AB16" s="397">
        <v>1179</v>
      </c>
      <c r="AC16" s="397">
        <v>1249</v>
      </c>
      <c r="AD16" s="397">
        <v>1389</v>
      </c>
      <c r="AE16" s="397">
        <v>1353</v>
      </c>
      <c r="AF16" s="397">
        <v>1209</v>
      </c>
      <c r="AG16" s="397">
        <v>1266</v>
      </c>
      <c r="AH16" s="396">
        <v>1621</v>
      </c>
    </row>
    <row r="17" spans="2:34" s="391" customFormat="1">
      <c r="B17" s="396"/>
      <c r="C17" s="398">
        <f>C16/C13</f>
        <v>0.61527929901423872</v>
      </c>
      <c r="D17" s="398">
        <f t="shared" ref="D17:AH17" si="2">D16/D13</f>
        <v>1.085734040101406</v>
      </c>
      <c r="E17" s="398">
        <f t="shared" si="2"/>
        <v>0.53913831026005954</v>
      </c>
      <c r="F17" s="398">
        <f t="shared" si="2"/>
        <v>1.2015065913370999</v>
      </c>
      <c r="G17" s="398">
        <f t="shared" si="2"/>
        <v>-0.53051783315922996</v>
      </c>
      <c r="H17" s="398">
        <f t="shared" si="2"/>
        <v>-0.39371235492874984</v>
      </c>
      <c r="I17" s="398">
        <f t="shared" si="2"/>
        <v>-0.43657817109144542</v>
      </c>
      <c r="J17" s="398">
        <f t="shared" si="2"/>
        <v>-0.78789217852408311</v>
      </c>
      <c r="K17" s="398">
        <f t="shared" si="2"/>
        <v>-0.56436391090977722</v>
      </c>
      <c r="L17" s="398">
        <f t="shared" si="2"/>
        <v>-0.43213296398891965</v>
      </c>
      <c r="M17" s="398">
        <f t="shared" si="2"/>
        <v>-0.19667697063369396</v>
      </c>
      <c r="N17" s="398">
        <f t="shared" si="2"/>
        <v>-1.3179824561403508</v>
      </c>
      <c r="O17" s="398">
        <f t="shared" si="2"/>
        <v>0.28651202749140892</v>
      </c>
      <c r="P17" s="398">
        <f t="shared" si="2"/>
        <v>0.34034560480841475</v>
      </c>
      <c r="Q17" s="398">
        <f t="shared" si="2"/>
        <v>0.16630499112250938</v>
      </c>
      <c r="R17" s="398">
        <f t="shared" si="2"/>
        <v>0.25083500334001335</v>
      </c>
      <c r="S17" s="398">
        <f t="shared" si="2"/>
        <v>0.10869565217391304</v>
      </c>
      <c r="T17" s="398">
        <f t="shared" si="2"/>
        <v>0.13239875389408098</v>
      </c>
      <c r="U17" s="398">
        <f t="shared" si="2"/>
        <v>9.704929217124339E-2</v>
      </c>
      <c r="V17" s="398">
        <f t="shared" si="2"/>
        <v>0.13230818516738749</v>
      </c>
      <c r="W17" s="398">
        <f t="shared" si="2"/>
        <v>0.17647058823529413</v>
      </c>
      <c r="X17" s="398">
        <f t="shared" si="2"/>
        <v>0.13705936920222633</v>
      </c>
      <c r="Y17" s="398">
        <f t="shared" si="2"/>
        <v>6.8881289692232534E-2</v>
      </c>
      <c r="Z17" s="398">
        <f t="shared" si="2"/>
        <v>9.5775783849178342E-2</v>
      </c>
      <c r="AA17" s="398">
        <f t="shared" si="2"/>
        <v>0.19258046917621385</v>
      </c>
      <c r="AB17" s="398">
        <f t="shared" si="2"/>
        <v>0.23909957412289595</v>
      </c>
      <c r="AC17" s="398">
        <f t="shared" si="2"/>
        <v>0.66684463427656171</v>
      </c>
      <c r="AD17" s="398">
        <f t="shared" si="2"/>
        <v>0.31304935767410413</v>
      </c>
      <c r="AE17" s="398">
        <f t="shared" si="2"/>
        <v>0.33072598386702518</v>
      </c>
      <c r="AF17" s="398">
        <f t="shared" si="2"/>
        <v>0.26624091609777584</v>
      </c>
      <c r="AG17" s="398">
        <f t="shared" si="2"/>
        <v>0.18609437013082464</v>
      </c>
      <c r="AH17" s="398">
        <f t="shared" si="2"/>
        <v>0.23908554572271387</v>
      </c>
    </row>
    <row r="18" spans="2:34" s="391" customFormat="1">
      <c r="E18" s="391">
        <v>1985</v>
      </c>
      <c r="F18" s="391">
        <v>1986</v>
      </c>
      <c r="G18" s="391">
        <v>1987</v>
      </c>
      <c r="H18" s="391">
        <v>1988</v>
      </c>
      <c r="I18" s="391">
        <v>1989</v>
      </c>
      <c r="J18" s="391">
        <v>1990</v>
      </c>
      <c r="K18" s="391">
        <v>1991</v>
      </c>
      <c r="L18" s="391">
        <v>1992</v>
      </c>
      <c r="M18" s="391">
        <v>1993</v>
      </c>
      <c r="N18" s="391">
        <v>1994</v>
      </c>
      <c r="O18" s="391">
        <v>1995</v>
      </c>
      <c r="P18" s="391">
        <v>1996</v>
      </c>
      <c r="Q18" s="391">
        <v>1997</v>
      </c>
      <c r="R18" s="391">
        <v>1998</v>
      </c>
      <c r="S18" s="391">
        <v>1999</v>
      </c>
      <c r="T18" s="391">
        <v>2000</v>
      </c>
      <c r="U18" s="391">
        <v>2001</v>
      </c>
      <c r="V18" s="391">
        <v>2002</v>
      </c>
      <c r="W18" s="391">
        <v>2003</v>
      </c>
      <c r="X18" s="391">
        <v>2004</v>
      </c>
      <c r="Y18" s="391">
        <v>2005</v>
      </c>
      <c r="Z18" s="391">
        <v>2006</v>
      </c>
      <c r="AA18" s="391">
        <v>2007</v>
      </c>
      <c r="AB18" s="391">
        <v>2008</v>
      </c>
      <c r="AC18" s="391">
        <v>2009</v>
      </c>
      <c r="AD18" s="391">
        <v>2010</v>
      </c>
      <c r="AE18" s="391">
        <v>2011</v>
      </c>
      <c r="AF18" s="391">
        <v>2012</v>
      </c>
      <c r="AG18" s="391">
        <v>2013</v>
      </c>
      <c r="AH18" s="391">
        <v>2014</v>
      </c>
    </row>
    <row r="19" spans="2:34" s="391" customFormat="1"/>
    <row r="55" spans="2:2" ht="17.25">
      <c r="B55" s="344" t="s">
        <v>759</v>
      </c>
    </row>
  </sheetData>
  <phoneticPr fontId="31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51"/>
  <sheetViews>
    <sheetView showGridLines="0" topLeftCell="A16" zoomScale="70" zoomScaleNormal="70" workbookViewId="0">
      <selection activeCell="Q55" sqref="Q55"/>
    </sheetView>
  </sheetViews>
  <sheetFormatPr defaultRowHeight="13.5"/>
  <cols>
    <col min="1" max="1" width="9" style="219"/>
    <col min="2" max="2" width="18.875" style="219" customWidth="1"/>
    <col min="3" max="3" width="9" style="219"/>
    <col min="4" max="5" width="12" style="219" customWidth="1"/>
    <col min="6" max="24" width="9" style="219"/>
    <col min="25" max="35" width="17.125" style="219" customWidth="1"/>
    <col min="36" max="16384" width="9" style="219"/>
  </cols>
  <sheetData>
    <row r="2" spans="1:34">
      <c r="E2" s="219" t="s">
        <v>512</v>
      </c>
      <c r="F2" s="219">
        <v>61</v>
      </c>
      <c r="G2" s="219">
        <v>62</v>
      </c>
      <c r="H2" s="219">
        <v>63</v>
      </c>
      <c r="I2" s="219" t="s">
        <v>515</v>
      </c>
      <c r="J2" s="219" t="s">
        <v>516</v>
      </c>
      <c r="K2" s="219" t="s">
        <v>517</v>
      </c>
      <c r="L2" s="219" t="s">
        <v>518</v>
      </c>
      <c r="M2" s="219" t="s">
        <v>519</v>
      </c>
      <c r="N2" s="219" t="s">
        <v>520</v>
      </c>
      <c r="O2" s="219" t="s">
        <v>501</v>
      </c>
      <c r="P2" s="219" t="s">
        <v>521</v>
      </c>
      <c r="Q2" s="219" t="s">
        <v>522</v>
      </c>
      <c r="R2" s="219" t="s">
        <v>523</v>
      </c>
      <c r="S2" s="219" t="s">
        <v>524</v>
      </c>
      <c r="T2" s="219" t="s">
        <v>499</v>
      </c>
      <c r="U2" s="219" t="s">
        <v>525</v>
      </c>
      <c r="V2" s="219" t="s">
        <v>526</v>
      </c>
      <c r="W2" s="219" t="s">
        <v>527</v>
      </c>
      <c r="X2" s="219" t="s">
        <v>528</v>
      </c>
      <c r="Y2" s="219" t="s">
        <v>1</v>
      </c>
      <c r="Z2" s="219" t="s">
        <v>529</v>
      </c>
      <c r="AA2" s="219" t="s">
        <v>530</v>
      </c>
      <c r="AB2" s="219" t="s">
        <v>531</v>
      </c>
      <c r="AC2" s="219" t="s">
        <v>532</v>
      </c>
      <c r="AD2" s="219" t="s">
        <v>2</v>
      </c>
      <c r="AE2" s="219" t="s">
        <v>533</v>
      </c>
      <c r="AF2" s="219" t="s">
        <v>534</v>
      </c>
      <c r="AG2" s="219" t="s">
        <v>535</v>
      </c>
      <c r="AH2" s="219" t="s">
        <v>540</v>
      </c>
    </row>
    <row r="3" spans="1:34" ht="12.75" customHeight="1">
      <c r="A3" s="219" t="s">
        <v>120</v>
      </c>
      <c r="C3" s="219">
        <v>1983</v>
      </c>
      <c r="D3" s="219">
        <v>1984</v>
      </c>
      <c r="E3" s="219">
        <v>1985</v>
      </c>
      <c r="F3" s="219">
        <v>1986</v>
      </c>
      <c r="G3" s="219">
        <v>1987</v>
      </c>
      <c r="H3" s="219">
        <v>1988</v>
      </c>
      <c r="I3" s="219">
        <v>1989</v>
      </c>
      <c r="J3" s="219">
        <v>1990</v>
      </c>
      <c r="K3" s="219">
        <v>1991</v>
      </c>
      <c r="L3" s="219">
        <v>1992</v>
      </c>
      <c r="M3" s="219">
        <v>1993</v>
      </c>
      <c r="N3" s="219">
        <v>1994</v>
      </c>
      <c r="O3" s="219">
        <v>1995</v>
      </c>
      <c r="P3" s="219">
        <v>1996</v>
      </c>
      <c r="Q3" s="219">
        <v>1997</v>
      </c>
      <c r="R3" s="219">
        <v>1998</v>
      </c>
      <c r="S3" s="219">
        <v>1999</v>
      </c>
      <c r="T3" s="219">
        <v>2000</v>
      </c>
      <c r="U3" s="219">
        <v>2001</v>
      </c>
      <c r="V3" s="219">
        <v>2002</v>
      </c>
      <c r="W3" s="219">
        <v>2003</v>
      </c>
      <c r="X3" s="219">
        <v>2004</v>
      </c>
      <c r="Y3" s="219">
        <v>2005</v>
      </c>
      <c r="Z3" s="219">
        <v>2006</v>
      </c>
      <c r="AA3" s="219">
        <v>2007</v>
      </c>
      <c r="AB3" s="219">
        <v>2008</v>
      </c>
      <c r="AC3" s="219">
        <v>2009</v>
      </c>
      <c r="AD3" s="219">
        <v>2010</v>
      </c>
      <c r="AE3" s="219">
        <v>2011</v>
      </c>
      <c r="AF3" s="219">
        <v>2012</v>
      </c>
      <c r="AG3" s="219">
        <v>2013</v>
      </c>
      <c r="AH3" s="219">
        <v>2014</v>
      </c>
    </row>
    <row r="4" spans="1:34">
      <c r="B4" s="219" t="s">
        <v>116</v>
      </c>
      <c r="C4" s="219">
        <v>20342</v>
      </c>
      <c r="D4" s="219">
        <v>21615</v>
      </c>
      <c r="E4" s="219">
        <v>20093</v>
      </c>
      <c r="F4" s="219">
        <v>8618</v>
      </c>
      <c r="G4" s="219">
        <v>-46045</v>
      </c>
      <c r="H4" s="219">
        <v>-55750</v>
      </c>
      <c r="I4" s="219">
        <v>-58414</v>
      </c>
      <c r="J4" s="219">
        <v>-46124</v>
      </c>
      <c r="K4" s="219">
        <v>-33054</v>
      </c>
      <c r="L4" s="219">
        <v>-43084</v>
      </c>
      <c r="M4" s="219">
        <v>-51760</v>
      </c>
      <c r="N4" s="219">
        <v>-46766</v>
      </c>
      <c r="O4" s="219">
        <v>-33940</v>
      </c>
      <c r="P4" s="219">
        <v>506</v>
      </c>
      <c r="Q4" s="219">
        <v>20044</v>
      </c>
      <c r="R4" s="219">
        <v>34751</v>
      </c>
      <c r="S4" s="219">
        <v>39795</v>
      </c>
      <c r="T4" s="219">
        <v>66782</v>
      </c>
      <c r="U4" s="219">
        <v>76451</v>
      </c>
      <c r="V4" s="219">
        <v>69379</v>
      </c>
      <c r="W4" s="219">
        <v>56182</v>
      </c>
      <c r="X4" s="219">
        <v>51411</v>
      </c>
      <c r="Y4" s="219">
        <v>72865</v>
      </c>
      <c r="Z4" s="219">
        <v>76686</v>
      </c>
      <c r="AA4" s="219">
        <v>85371</v>
      </c>
      <c r="AB4" s="219">
        <v>79244</v>
      </c>
      <c r="AC4" s="219">
        <v>60187</v>
      </c>
      <c r="AD4" s="219">
        <v>43814</v>
      </c>
      <c r="AE4" s="219">
        <v>19478</v>
      </c>
      <c r="AF4" s="219">
        <v>36899</v>
      </c>
      <c r="AG4" s="219">
        <v>64767</v>
      </c>
      <c r="AH4" s="219">
        <v>86256</v>
      </c>
    </row>
    <row r="5" spans="1:34">
      <c r="B5" s="219" t="s">
        <v>115</v>
      </c>
      <c r="C5" s="219">
        <v>-10554</v>
      </c>
      <c r="D5" s="219">
        <v>-6519</v>
      </c>
      <c r="E5" s="219">
        <v>-5243</v>
      </c>
      <c r="F5" s="219">
        <v>-16031</v>
      </c>
      <c r="G5" s="219">
        <v>-56875</v>
      </c>
      <c r="H5" s="219">
        <v>-68273</v>
      </c>
      <c r="I5" s="219">
        <v>-62019</v>
      </c>
      <c r="J5" s="219">
        <v>-49650</v>
      </c>
      <c r="K5" s="219">
        <v>-37501</v>
      </c>
      <c r="L5" s="219">
        <v>-49606</v>
      </c>
      <c r="M5" s="219">
        <v>-58154</v>
      </c>
      <c r="N5" s="219">
        <v>-48890</v>
      </c>
      <c r="O5" s="219">
        <v>-26523</v>
      </c>
      <c r="P5" s="219">
        <v>-5311</v>
      </c>
      <c r="Q5" s="219">
        <v>10475</v>
      </c>
      <c r="R5" s="219">
        <v>21134</v>
      </c>
      <c r="S5" s="219">
        <v>23403</v>
      </c>
      <c r="T5" s="219">
        <v>37366</v>
      </c>
      <c r="U5" s="219">
        <v>49045</v>
      </c>
      <c r="V5" s="219">
        <v>50612</v>
      </c>
      <c r="W5" s="219">
        <v>43428</v>
      </c>
      <c r="X5" s="219">
        <v>49069</v>
      </c>
      <c r="Y5" s="219">
        <v>59496</v>
      </c>
      <c r="Z5" s="219">
        <v>60163</v>
      </c>
      <c r="AA5" s="219">
        <v>59069</v>
      </c>
      <c r="AB5" s="219">
        <v>52949</v>
      </c>
      <c r="AC5" s="219">
        <v>38567</v>
      </c>
      <c r="AD5" s="219">
        <v>32925</v>
      </c>
      <c r="AE5" s="219">
        <v>30652</v>
      </c>
      <c r="AF5" s="219">
        <v>44424</v>
      </c>
      <c r="AG5" s="219">
        <v>55931</v>
      </c>
      <c r="AH5" s="219">
        <v>60721</v>
      </c>
    </row>
    <row r="6" spans="1:34">
      <c r="B6" s="219" t="s">
        <v>119</v>
      </c>
      <c r="C6" s="219">
        <v>370544</v>
      </c>
      <c r="D6" s="219">
        <v>361181</v>
      </c>
      <c r="E6" s="219">
        <v>357674</v>
      </c>
      <c r="F6" s="219">
        <v>357263</v>
      </c>
      <c r="G6" s="219">
        <v>343462</v>
      </c>
      <c r="H6" s="219">
        <v>328740</v>
      </c>
      <c r="I6" s="219">
        <v>322833</v>
      </c>
      <c r="J6" s="219">
        <v>321058</v>
      </c>
      <c r="K6" s="219">
        <v>316448</v>
      </c>
      <c r="L6" s="219">
        <v>302951</v>
      </c>
      <c r="M6" s="219">
        <v>296182</v>
      </c>
      <c r="N6" s="219">
        <v>294753</v>
      </c>
      <c r="O6" s="219">
        <v>303931</v>
      </c>
      <c r="P6" s="219">
        <v>305851</v>
      </c>
      <c r="Q6" s="219">
        <v>308197</v>
      </c>
      <c r="R6" s="219">
        <v>312887</v>
      </c>
      <c r="S6" s="219">
        <v>309729</v>
      </c>
      <c r="T6" s="219">
        <v>316691</v>
      </c>
      <c r="U6" s="219">
        <v>321652</v>
      </c>
      <c r="V6" s="219">
        <v>315730</v>
      </c>
      <c r="W6" s="219">
        <v>313845</v>
      </c>
      <c r="X6" s="219">
        <v>309427</v>
      </c>
      <c r="Y6" s="219">
        <v>317707</v>
      </c>
      <c r="Z6" s="219">
        <v>318703</v>
      </c>
      <c r="AA6" s="219">
        <v>323415</v>
      </c>
      <c r="AB6" s="219">
        <v>312163</v>
      </c>
      <c r="AC6" s="219">
        <v>302826</v>
      </c>
      <c r="AD6" s="219">
        <v>291656</v>
      </c>
      <c r="AE6" s="219">
        <v>293768</v>
      </c>
      <c r="AF6" s="219">
        <v>299795</v>
      </c>
      <c r="AG6" s="219">
        <v>327036</v>
      </c>
      <c r="AH6" s="219">
        <v>328426</v>
      </c>
    </row>
    <row r="7" spans="1:34">
      <c r="B7" s="219" t="s">
        <v>118</v>
      </c>
      <c r="C7" s="219">
        <v>381098</v>
      </c>
      <c r="D7" s="219">
        <v>367700</v>
      </c>
      <c r="E7" s="219">
        <v>362917</v>
      </c>
      <c r="F7" s="219">
        <v>373294</v>
      </c>
      <c r="G7" s="219">
        <v>400337</v>
      </c>
      <c r="H7" s="219">
        <v>397013</v>
      </c>
      <c r="I7" s="219">
        <v>384852</v>
      </c>
      <c r="J7" s="219">
        <v>370708</v>
      </c>
      <c r="K7" s="219">
        <v>353949</v>
      </c>
      <c r="L7" s="219">
        <v>352557</v>
      </c>
      <c r="M7" s="219">
        <v>354336</v>
      </c>
      <c r="N7" s="219">
        <v>343643</v>
      </c>
      <c r="O7" s="219">
        <v>330454</v>
      </c>
      <c r="P7" s="219">
        <v>311162</v>
      </c>
      <c r="Q7" s="219">
        <v>297722</v>
      </c>
      <c r="R7" s="219">
        <v>291753</v>
      </c>
      <c r="S7" s="219">
        <v>286326</v>
      </c>
      <c r="T7" s="219">
        <v>279325</v>
      </c>
      <c r="U7" s="219">
        <v>272607</v>
      </c>
      <c r="V7" s="219">
        <v>265118</v>
      </c>
      <c r="W7" s="219">
        <v>270417</v>
      </c>
      <c r="X7" s="219">
        <v>260358</v>
      </c>
      <c r="Y7" s="219">
        <v>258211</v>
      </c>
      <c r="Z7" s="219">
        <v>258540</v>
      </c>
      <c r="AA7" s="219">
        <v>264346</v>
      </c>
      <c r="AB7" s="219">
        <v>259214</v>
      </c>
      <c r="AC7" s="219">
        <v>264259</v>
      </c>
      <c r="AD7" s="219">
        <v>258731</v>
      </c>
      <c r="AE7" s="219">
        <v>263116</v>
      </c>
      <c r="AF7" s="219">
        <v>255371</v>
      </c>
      <c r="AG7" s="219">
        <v>271105</v>
      </c>
      <c r="AH7" s="219">
        <v>267705</v>
      </c>
    </row>
    <row r="8" spans="1:34">
      <c r="B8" s="219" t="s">
        <v>114</v>
      </c>
      <c r="C8" s="219">
        <v>-6699</v>
      </c>
      <c r="D8" s="219">
        <v>-6371</v>
      </c>
      <c r="E8" s="219">
        <v>-6058</v>
      </c>
      <c r="F8" s="219">
        <v>-9173</v>
      </c>
      <c r="G8" s="219">
        <v>-14802</v>
      </c>
      <c r="H8" s="219">
        <v>-12052</v>
      </c>
      <c r="I8" s="219">
        <v>-15596</v>
      </c>
      <c r="J8" s="219">
        <v>-14286</v>
      </c>
      <c r="K8" s="219">
        <v>-12005</v>
      </c>
      <c r="L8" s="219">
        <v>-10011</v>
      </c>
      <c r="M8" s="219">
        <v>-10580</v>
      </c>
      <c r="N8" s="219">
        <v>-7518</v>
      </c>
      <c r="O8" s="219">
        <v>-6950</v>
      </c>
      <c r="P8" s="219">
        <v>-2803</v>
      </c>
      <c r="Q8" s="219">
        <v>-2777</v>
      </c>
      <c r="R8" s="219">
        <v>-2050</v>
      </c>
      <c r="S8" s="219">
        <v>-2233</v>
      </c>
      <c r="T8" s="219">
        <v>-886</v>
      </c>
      <c r="U8" s="219">
        <v>605</v>
      </c>
      <c r="V8" s="219">
        <v>952</v>
      </c>
      <c r="W8" s="219">
        <v>-995</v>
      </c>
      <c r="X8" s="219">
        <v>-1333</v>
      </c>
      <c r="Y8" s="219">
        <v>1714</v>
      </c>
      <c r="Z8" s="219">
        <v>4638</v>
      </c>
      <c r="AA8" s="219">
        <v>2878</v>
      </c>
      <c r="AB8" s="219">
        <v>1533</v>
      </c>
      <c r="AC8" s="219">
        <v>559</v>
      </c>
      <c r="AD8" s="219">
        <v>38</v>
      </c>
      <c r="AE8" s="219">
        <v>3729</v>
      </c>
      <c r="AF8" s="219">
        <v>2561</v>
      </c>
      <c r="AG8" s="219">
        <v>1328</v>
      </c>
      <c r="AH8" s="219">
        <v>1349</v>
      </c>
    </row>
    <row r="9" spans="1:34">
      <c r="B9" s="219" t="s">
        <v>113</v>
      </c>
      <c r="C9" s="219">
        <v>45065</v>
      </c>
      <c r="D9" s="219">
        <v>44024</v>
      </c>
      <c r="E9" s="219">
        <v>40016</v>
      </c>
      <c r="F9" s="219">
        <v>36350</v>
      </c>
      <c r="G9" s="219">
        <v>32948</v>
      </c>
      <c r="H9" s="219">
        <v>27266</v>
      </c>
      <c r="I9" s="219">
        <v>21475</v>
      </c>
      <c r="J9" s="219">
        <v>17302</v>
      </c>
      <c r="K9" s="219">
        <v>16658</v>
      </c>
      <c r="L9" s="219">
        <v>13227</v>
      </c>
      <c r="M9" s="219">
        <v>9454</v>
      </c>
      <c r="N9" s="219">
        <v>11672</v>
      </c>
      <c r="O9" s="219">
        <v>5704</v>
      </c>
      <c r="P9" s="219">
        <v>8110</v>
      </c>
      <c r="Q9" s="219">
        <v>6994</v>
      </c>
      <c r="R9" s="219">
        <v>6989</v>
      </c>
      <c r="S9" s="219">
        <v>3371</v>
      </c>
      <c r="T9" s="219">
        <v>6335</v>
      </c>
      <c r="U9" s="219">
        <v>4753</v>
      </c>
      <c r="V9" s="219">
        <v>5911</v>
      </c>
      <c r="W9" s="219">
        <v>3372</v>
      </c>
      <c r="X9" s="219">
        <v>3531</v>
      </c>
      <c r="Y9" s="219">
        <v>-687</v>
      </c>
      <c r="Z9" s="219">
        <v>2662</v>
      </c>
      <c r="AA9" s="219">
        <v>3447</v>
      </c>
      <c r="AB9" s="219">
        <v>3758</v>
      </c>
      <c r="AC9" s="219">
        <v>5963</v>
      </c>
      <c r="AD9" s="219">
        <v>2039</v>
      </c>
      <c r="AE9" s="219">
        <v>535</v>
      </c>
      <c r="AF9" s="219">
        <v>-340</v>
      </c>
      <c r="AG9" s="219">
        <v>1901</v>
      </c>
      <c r="AH9" s="219">
        <v>4479</v>
      </c>
    </row>
    <row r="10" spans="1:34">
      <c r="B10" s="219" t="s">
        <v>112</v>
      </c>
      <c r="C10" s="219">
        <v>90500</v>
      </c>
      <c r="D10" s="219">
        <v>89998</v>
      </c>
      <c r="E10" s="219">
        <v>86408</v>
      </c>
      <c r="F10" s="219">
        <v>83286</v>
      </c>
      <c r="G10" s="219">
        <v>80025</v>
      </c>
      <c r="H10" s="219">
        <v>75581</v>
      </c>
      <c r="I10" s="219">
        <v>71198</v>
      </c>
      <c r="J10" s="219">
        <v>69056</v>
      </c>
      <c r="K10" s="219">
        <v>68495</v>
      </c>
      <c r="L10" s="219">
        <v>66381</v>
      </c>
      <c r="M10" s="219">
        <v>64504</v>
      </c>
      <c r="N10" s="219">
        <v>66408</v>
      </c>
      <c r="O10" s="219">
        <v>63391</v>
      </c>
      <c r="P10" s="219">
        <v>63783</v>
      </c>
      <c r="Q10" s="219">
        <v>63976</v>
      </c>
      <c r="R10" s="219">
        <v>64557</v>
      </c>
      <c r="S10" s="219">
        <v>64273</v>
      </c>
      <c r="T10" s="219">
        <v>65965</v>
      </c>
      <c r="U10" s="219">
        <v>64811</v>
      </c>
      <c r="V10" s="219">
        <v>65940</v>
      </c>
      <c r="W10" s="219">
        <v>64989</v>
      </c>
      <c r="X10" s="219">
        <v>65979</v>
      </c>
      <c r="Y10" s="219">
        <v>64701</v>
      </c>
      <c r="Z10" s="219">
        <v>68196</v>
      </c>
      <c r="AA10" s="219">
        <v>70307</v>
      </c>
      <c r="AB10" s="219">
        <v>71575</v>
      </c>
      <c r="AC10" s="219">
        <v>73555</v>
      </c>
      <c r="AD10" s="219">
        <v>74100</v>
      </c>
      <c r="AE10" s="219">
        <v>73263</v>
      </c>
      <c r="AF10" s="219">
        <v>74794</v>
      </c>
      <c r="AG10" s="219">
        <v>78964</v>
      </c>
      <c r="AH10" s="219">
        <v>80815</v>
      </c>
    </row>
    <row r="11" spans="1:34">
      <c r="B11" s="219" t="s">
        <v>111</v>
      </c>
      <c r="C11" s="219">
        <v>45435</v>
      </c>
      <c r="D11" s="219">
        <v>45974</v>
      </c>
      <c r="E11" s="219">
        <v>46392</v>
      </c>
      <c r="F11" s="219">
        <v>46936</v>
      </c>
      <c r="G11" s="219">
        <v>47077</v>
      </c>
      <c r="H11" s="219">
        <v>48315</v>
      </c>
      <c r="I11" s="219">
        <v>49723</v>
      </c>
      <c r="J11" s="219">
        <v>51754</v>
      </c>
      <c r="K11" s="219">
        <v>51837</v>
      </c>
      <c r="L11" s="219">
        <v>53154</v>
      </c>
      <c r="M11" s="219">
        <v>55050</v>
      </c>
      <c r="N11" s="219">
        <v>54736</v>
      </c>
      <c r="O11" s="219">
        <v>57687</v>
      </c>
      <c r="P11" s="219">
        <v>55673</v>
      </c>
      <c r="Q11" s="219">
        <v>56982</v>
      </c>
      <c r="R11" s="219">
        <v>57568</v>
      </c>
      <c r="S11" s="219">
        <v>60902</v>
      </c>
      <c r="T11" s="219">
        <v>59630</v>
      </c>
      <c r="U11" s="219">
        <v>60058</v>
      </c>
      <c r="V11" s="219">
        <v>60029</v>
      </c>
      <c r="W11" s="219">
        <v>61617</v>
      </c>
      <c r="X11" s="219">
        <v>62448</v>
      </c>
      <c r="Y11" s="219">
        <v>65388</v>
      </c>
      <c r="Z11" s="219">
        <v>65534</v>
      </c>
      <c r="AA11" s="219">
        <v>66860</v>
      </c>
      <c r="AB11" s="219">
        <v>67817</v>
      </c>
      <c r="AC11" s="219">
        <v>67592</v>
      </c>
      <c r="AD11" s="219">
        <v>72061</v>
      </c>
      <c r="AE11" s="219">
        <v>72728</v>
      </c>
      <c r="AF11" s="219">
        <v>75134</v>
      </c>
      <c r="AG11" s="219">
        <v>77063</v>
      </c>
      <c r="AH11" s="219">
        <v>76336</v>
      </c>
    </row>
    <row r="13" spans="1:34" ht="12.75" customHeight="1">
      <c r="A13" s="219" t="s">
        <v>120</v>
      </c>
      <c r="E13" s="219" t="s">
        <v>512</v>
      </c>
      <c r="F13" s="219">
        <v>61</v>
      </c>
      <c r="G13" s="219">
        <v>62</v>
      </c>
      <c r="H13" s="219">
        <v>63</v>
      </c>
      <c r="I13" s="219" t="s">
        <v>515</v>
      </c>
      <c r="J13" s="219" t="s">
        <v>516</v>
      </c>
      <c r="K13" s="219" t="s">
        <v>517</v>
      </c>
      <c r="L13" s="219" t="s">
        <v>518</v>
      </c>
      <c r="M13" s="219" t="s">
        <v>519</v>
      </c>
      <c r="N13" s="219" t="s">
        <v>520</v>
      </c>
      <c r="O13" s="219" t="s">
        <v>501</v>
      </c>
      <c r="P13" s="219" t="s">
        <v>521</v>
      </c>
      <c r="Q13" s="219" t="s">
        <v>522</v>
      </c>
      <c r="R13" s="219" t="s">
        <v>523</v>
      </c>
      <c r="S13" s="219" t="s">
        <v>524</v>
      </c>
      <c r="T13" s="219" t="s">
        <v>499</v>
      </c>
      <c r="U13" s="219" t="s">
        <v>525</v>
      </c>
      <c r="V13" s="219" t="s">
        <v>526</v>
      </c>
      <c r="W13" s="219" t="s">
        <v>527</v>
      </c>
      <c r="X13" s="219" t="s">
        <v>528</v>
      </c>
      <c r="Y13" s="219" t="s">
        <v>1</v>
      </c>
      <c r="Z13" s="219" t="s">
        <v>529</v>
      </c>
      <c r="AA13" s="219" t="s">
        <v>530</v>
      </c>
      <c r="AB13" s="219" t="s">
        <v>531</v>
      </c>
      <c r="AC13" s="219" t="s">
        <v>532</v>
      </c>
      <c r="AD13" s="219" t="s">
        <v>2</v>
      </c>
      <c r="AE13" s="219" t="s">
        <v>533</v>
      </c>
      <c r="AF13" s="219" t="s">
        <v>534</v>
      </c>
      <c r="AG13" s="219" t="s">
        <v>535</v>
      </c>
      <c r="AH13" s="219" t="s">
        <v>540</v>
      </c>
    </row>
    <row r="14" spans="1:34">
      <c r="B14" s="219" t="s">
        <v>488</v>
      </c>
      <c r="C14" s="220">
        <v>20342</v>
      </c>
      <c r="D14" s="220">
        <v>21615</v>
      </c>
      <c r="E14" s="220">
        <v>20093</v>
      </c>
      <c r="F14" s="220">
        <v>8618</v>
      </c>
      <c r="G14" s="220">
        <v>-46045</v>
      </c>
      <c r="H14" s="220">
        <v>-55750</v>
      </c>
      <c r="I14" s="220">
        <v>-58414</v>
      </c>
      <c r="J14" s="220">
        <v>-46124</v>
      </c>
      <c r="K14" s="220">
        <v>-33054</v>
      </c>
      <c r="L14" s="220">
        <v>-43084</v>
      </c>
      <c r="M14" s="220">
        <v>-51760</v>
      </c>
      <c r="N14" s="220">
        <v>-46766</v>
      </c>
      <c r="O14" s="220">
        <v>-33940</v>
      </c>
      <c r="P14" s="220">
        <v>506</v>
      </c>
      <c r="Q14" s="220">
        <v>20044</v>
      </c>
      <c r="R14" s="220">
        <v>34751</v>
      </c>
      <c r="S14" s="220">
        <v>39795</v>
      </c>
      <c r="T14" s="220">
        <v>66782</v>
      </c>
      <c r="U14" s="220">
        <v>76451</v>
      </c>
      <c r="V14" s="220">
        <v>69379</v>
      </c>
      <c r="W14" s="220">
        <v>56182</v>
      </c>
      <c r="X14" s="220">
        <v>51411</v>
      </c>
      <c r="Y14" s="220">
        <v>72865</v>
      </c>
      <c r="Z14" s="220">
        <v>76686</v>
      </c>
      <c r="AA14" s="220">
        <v>85371</v>
      </c>
      <c r="AB14" s="220">
        <v>79244</v>
      </c>
      <c r="AC14" s="220">
        <v>60187</v>
      </c>
      <c r="AD14" s="220">
        <v>43814</v>
      </c>
      <c r="AE14" s="220">
        <v>19478</v>
      </c>
      <c r="AF14" s="220">
        <v>36899</v>
      </c>
      <c r="AG14" s="220">
        <v>64767</v>
      </c>
      <c r="AH14" s="241">
        <v>86256</v>
      </c>
    </row>
    <row r="15" spans="1:34">
      <c r="B15" s="219" t="s">
        <v>490</v>
      </c>
      <c r="C15" s="220">
        <f>C5+C8</f>
        <v>-17253</v>
      </c>
      <c r="D15" s="220">
        <f t="shared" ref="D15:AG15" si="0">D5+D8</f>
        <v>-12890</v>
      </c>
      <c r="E15" s="220">
        <f t="shared" si="0"/>
        <v>-11301</v>
      </c>
      <c r="F15" s="220">
        <f t="shared" si="0"/>
        <v>-25204</v>
      </c>
      <c r="G15" s="220">
        <f t="shared" si="0"/>
        <v>-71677</v>
      </c>
      <c r="H15" s="220">
        <f t="shared" si="0"/>
        <v>-80325</v>
      </c>
      <c r="I15" s="220">
        <f t="shared" si="0"/>
        <v>-77615</v>
      </c>
      <c r="J15" s="220">
        <f t="shared" si="0"/>
        <v>-63936</v>
      </c>
      <c r="K15" s="220">
        <f t="shared" si="0"/>
        <v>-49506</v>
      </c>
      <c r="L15" s="220">
        <f t="shared" si="0"/>
        <v>-59617</v>
      </c>
      <c r="M15" s="220">
        <f t="shared" si="0"/>
        <v>-68734</v>
      </c>
      <c r="N15" s="220">
        <f t="shared" si="0"/>
        <v>-56408</v>
      </c>
      <c r="O15" s="220">
        <f t="shared" si="0"/>
        <v>-33473</v>
      </c>
      <c r="P15" s="220">
        <f t="shared" si="0"/>
        <v>-8114</v>
      </c>
      <c r="Q15" s="220">
        <f t="shared" si="0"/>
        <v>7698</v>
      </c>
      <c r="R15" s="220">
        <f t="shared" si="0"/>
        <v>19084</v>
      </c>
      <c r="S15" s="220">
        <f t="shared" si="0"/>
        <v>21170</v>
      </c>
      <c r="T15" s="220">
        <f t="shared" si="0"/>
        <v>36480</v>
      </c>
      <c r="U15" s="220">
        <f t="shared" si="0"/>
        <v>49650</v>
      </c>
      <c r="V15" s="220">
        <f t="shared" si="0"/>
        <v>51564</v>
      </c>
      <c r="W15" s="220">
        <f t="shared" si="0"/>
        <v>42433</v>
      </c>
      <c r="X15" s="220">
        <f t="shared" si="0"/>
        <v>47736</v>
      </c>
      <c r="Y15" s="220">
        <f t="shared" si="0"/>
        <v>61210</v>
      </c>
      <c r="Z15" s="220">
        <f t="shared" si="0"/>
        <v>64801</v>
      </c>
      <c r="AA15" s="220">
        <f t="shared" si="0"/>
        <v>61947</v>
      </c>
      <c r="AB15" s="220">
        <f t="shared" si="0"/>
        <v>54482</v>
      </c>
      <c r="AC15" s="220">
        <f t="shared" si="0"/>
        <v>39126</v>
      </c>
      <c r="AD15" s="220">
        <f t="shared" si="0"/>
        <v>32963</v>
      </c>
      <c r="AE15" s="220">
        <f t="shared" si="0"/>
        <v>34381</v>
      </c>
      <c r="AF15" s="220">
        <f t="shared" si="0"/>
        <v>46985</v>
      </c>
      <c r="AG15" s="220">
        <f t="shared" si="0"/>
        <v>57259</v>
      </c>
      <c r="AH15" s="241">
        <v>62070</v>
      </c>
    </row>
    <row r="16" spans="1:34">
      <c r="B16" s="219" t="s">
        <v>489</v>
      </c>
      <c r="C16" s="220">
        <f>C10-C11</f>
        <v>45065</v>
      </c>
      <c r="D16" s="220">
        <v>44024</v>
      </c>
      <c r="E16" s="220">
        <v>40016</v>
      </c>
      <c r="F16" s="220">
        <v>36350</v>
      </c>
      <c r="G16" s="220">
        <v>32948</v>
      </c>
      <c r="H16" s="220">
        <v>27266</v>
      </c>
      <c r="I16" s="220">
        <v>21475</v>
      </c>
      <c r="J16" s="220">
        <v>17302</v>
      </c>
      <c r="K16" s="220">
        <v>16658</v>
      </c>
      <c r="L16" s="220">
        <v>13227</v>
      </c>
      <c r="M16" s="220">
        <v>9454</v>
      </c>
      <c r="N16" s="220">
        <v>11672</v>
      </c>
      <c r="O16" s="220">
        <v>5704</v>
      </c>
      <c r="P16" s="220">
        <v>8110</v>
      </c>
      <c r="Q16" s="220">
        <v>6994</v>
      </c>
      <c r="R16" s="220">
        <v>6989</v>
      </c>
      <c r="S16" s="220">
        <v>3371</v>
      </c>
      <c r="T16" s="220">
        <v>6335</v>
      </c>
      <c r="U16" s="220">
        <v>4753</v>
      </c>
      <c r="V16" s="220">
        <v>5911</v>
      </c>
      <c r="W16" s="220">
        <v>3372</v>
      </c>
      <c r="X16" s="220">
        <v>3531</v>
      </c>
      <c r="Y16" s="220">
        <v>-687</v>
      </c>
      <c r="Z16" s="220">
        <v>2662</v>
      </c>
      <c r="AA16" s="220">
        <v>3447</v>
      </c>
      <c r="AB16" s="220">
        <v>3758</v>
      </c>
      <c r="AC16" s="220">
        <v>5963</v>
      </c>
      <c r="AD16" s="220">
        <v>2039</v>
      </c>
      <c r="AE16" s="220">
        <v>535</v>
      </c>
      <c r="AF16" s="220">
        <v>-340</v>
      </c>
      <c r="AG16" s="220">
        <v>1901</v>
      </c>
      <c r="AH16" s="241">
        <v>4479</v>
      </c>
    </row>
    <row r="17" spans="3:6">
      <c r="C17" s="239">
        <f>C15+C16</f>
        <v>27812</v>
      </c>
      <c r="D17" s="239">
        <f t="shared" ref="D17:E17" si="1">D15+D16</f>
        <v>31134</v>
      </c>
      <c r="E17" s="239">
        <f t="shared" si="1"/>
        <v>28715</v>
      </c>
    </row>
    <row r="18" spans="3:6">
      <c r="D18" s="240" t="s">
        <v>539</v>
      </c>
      <c r="E18" s="219">
        <v>-8622</v>
      </c>
      <c r="F18" s="239">
        <f>E17+E18</f>
        <v>20093</v>
      </c>
    </row>
    <row r="51" spans="3:3" ht="17.25">
      <c r="C51" s="344" t="s">
        <v>760</v>
      </c>
    </row>
  </sheetData>
  <phoneticPr fontId="3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7"/>
  <sheetViews>
    <sheetView showGridLines="0" zoomScale="70" zoomScaleNormal="70" workbookViewId="0">
      <selection activeCell="H42" sqref="H42"/>
    </sheetView>
  </sheetViews>
  <sheetFormatPr defaultRowHeight="13.5"/>
  <cols>
    <col min="1" max="1" width="3.375" style="154" customWidth="1"/>
    <col min="2" max="2" width="18.625" style="154" bestFit="1" customWidth="1"/>
    <col min="3" max="11" width="9" style="154"/>
    <col min="12" max="12" width="18.125" style="154" customWidth="1"/>
    <col min="13" max="16384" width="9" style="154"/>
  </cols>
  <sheetData>
    <row r="1" spans="2:21">
      <c r="M1" s="154">
        <v>1970</v>
      </c>
      <c r="N1" s="154">
        <v>1975</v>
      </c>
      <c r="O1" s="154">
        <v>1980</v>
      </c>
      <c r="P1" s="154">
        <v>1985</v>
      </c>
      <c r="Q1" s="154">
        <v>1990</v>
      </c>
      <c r="R1" s="154">
        <v>1995</v>
      </c>
      <c r="S1" s="154">
        <v>2000</v>
      </c>
      <c r="T1" s="154">
        <v>2005</v>
      </c>
      <c r="U1" s="154">
        <v>2010</v>
      </c>
    </row>
    <row r="2" spans="2:21">
      <c r="B2" s="154" t="s">
        <v>733</v>
      </c>
      <c r="L2" s="214" t="s">
        <v>457</v>
      </c>
      <c r="M2" s="214" t="s">
        <v>301</v>
      </c>
      <c r="N2" s="214"/>
      <c r="O2" s="214"/>
      <c r="P2" s="214"/>
      <c r="Q2" s="214"/>
      <c r="R2" s="214"/>
      <c r="S2" s="214"/>
      <c r="T2" s="214"/>
      <c r="U2" s="214"/>
    </row>
    <row r="3" spans="2:21">
      <c r="C3" s="154" t="s">
        <v>300</v>
      </c>
      <c r="D3" s="154" t="s">
        <v>183</v>
      </c>
      <c r="E3" s="154" t="s">
        <v>182</v>
      </c>
      <c r="F3" s="154" t="s">
        <v>177</v>
      </c>
      <c r="G3" s="154" t="s">
        <v>299</v>
      </c>
      <c r="H3" s="154" t="s">
        <v>168</v>
      </c>
      <c r="I3" s="154" t="s">
        <v>163</v>
      </c>
      <c r="J3" s="154" t="s">
        <v>158</v>
      </c>
      <c r="K3" s="154" t="s">
        <v>153</v>
      </c>
      <c r="L3" s="214"/>
      <c r="M3" s="214" t="s">
        <v>300</v>
      </c>
      <c r="N3" s="214" t="s">
        <v>183</v>
      </c>
      <c r="O3" s="214" t="s">
        <v>182</v>
      </c>
      <c r="P3" s="214" t="s">
        <v>177</v>
      </c>
      <c r="Q3" s="214" t="s">
        <v>299</v>
      </c>
      <c r="R3" s="214" t="s">
        <v>168</v>
      </c>
      <c r="S3" s="214" t="s">
        <v>163</v>
      </c>
      <c r="T3" s="214" t="s">
        <v>158</v>
      </c>
      <c r="U3" s="214" t="s">
        <v>153</v>
      </c>
    </row>
    <row r="4" spans="2:21">
      <c r="B4" s="154" t="s">
        <v>298</v>
      </c>
      <c r="C4" s="44">
        <v>266377</v>
      </c>
      <c r="D4" s="44">
        <v>285554</v>
      </c>
      <c r="E4" s="44">
        <v>302973</v>
      </c>
      <c r="F4" s="44">
        <v>343661</v>
      </c>
      <c r="G4" s="44">
        <v>347869</v>
      </c>
      <c r="H4" s="44">
        <v>364436</v>
      </c>
      <c r="I4" s="44">
        <v>388879</v>
      </c>
      <c r="J4" s="44">
        <v>409193</v>
      </c>
      <c r="K4" s="44">
        <v>448666</v>
      </c>
      <c r="L4" s="214" t="s">
        <v>298</v>
      </c>
      <c r="M4" s="76">
        <v>30297</v>
      </c>
      <c r="N4" s="76">
        <v>33596</v>
      </c>
      <c r="O4" s="76">
        <v>35824</v>
      </c>
      <c r="P4" s="76">
        <v>37980</v>
      </c>
      <c r="Q4" s="76">
        <v>40670</v>
      </c>
      <c r="R4" s="76">
        <v>43900</v>
      </c>
      <c r="S4" s="76">
        <v>46782</v>
      </c>
      <c r="T4" s="76">
        <v>49063</v>
      </c>
      <c r="U4" s="76">
        <v>51842</v>
      </c>
    </row>
    <row r="5" spans="2:21">
      <c r="B5" s="154" t="s">
        <v>297</v>
      </c>
      <c r="C5" s="154">
        <v>2.96</v>
      </c>
      <c r="D5" s="154">
        <v>2.66</v>
      </c>
      <c r="E5" s="154">
        <v>2.52</v>
      </c>
      <c r="F5" s="154">
        <v>2.3199999999999998</v>
      </c>
      <c r="G5" s="154">
        <v>2.2200000000000002</v>
      </c>
      <c r="H5" s="154">
        <v>2.12</v>
      </c>
      <c r="I5" s="154">
        <v>2.0299999999999998</v>
      </c>
      <c r="J5" s="154">
        <v>1.98</v>
      </c>
      <c r="K5" s="154">
        <v>1.95</v>
      </c>
      <c r="L5" s="214" t="s">
        <v>297</v>
      </c>
      <c r="M5" s="214">
        <v>3.41</v>
      </c>
      <c r="N5" s="214">
        <v>3.28</v>
      </c>
      <c r="O5" s="214">
        <v>3.22</v>
      </c>
      <c r="P5" s="214">
        <v>3.14</v>
      </c>
      <c r="Q5" s="214">
        <v>2.99</v>
      </c>
      <c r="R5" s="214">
        <v>2.82</v>
      </c>
      <c r="S5" s="214">
        <v>2.67</v>
      </c>
      <c r="T5" s="214">
        <v>2.5499999999999998</v>
      </c>
      <c r="U5" s="214">
        <v>2.42</v>
      </c>
    </row>
    <row r="6" spans="2:21">
      <c r="C6" s="156"/>
      <c r="D6" s="156"/>
    </row>
    <row r="8" spans="2:21">
      <c r="C8" s="155"/>
    </row>
    <row r="17" spans="7:7">
      <c r="G17" s="155"/>
    </row>
  </sheetData>
  <phoneticPr fontId="3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showGridLines="0" topLeftCell="A25" zoomScale="55" zoomScaleNormal="55" workbookViewId="0">
      <selection activeCell="P37" sqref="P36:P37"/>
    </sheetView>
  </sheetViews>
  <sheetFormatPr defaultRowHeight="13.5"/>
  <cols>
    <col min="1" max="3" width="9" style="43"/>
    <col min="4" max="4" width="10" style="43" customWidth="1"/>
    <col min="5" max="5" width="9.25" style="43" bestFit="1" customWidth="1"/>
    <col min="6" max="6" width="9.125" style="43" bestFit="1" customWidth="1"/>
    <col min="7" max="7" width="9.25" style="43" bestFit="1" customWidth="1"/>
    <col min="8" max="8" width="9.125" style="43" bestFit="1" customWidth="1"/>
    <col min="9" max="9" width="11.5" style="43" customWidth="1"/>
    <col min="10" max="10" width="15.125" style="43" customWidth="1"/>
    <col min="11" max="11" width="13.875" style="43" customWidth="1"/>
    <col min="12" max="12" width="15.25" style="43" customWidth="1"/>
    <col min="13" max="13" width="15.75" style="43" customWidth="1"/>
    <col min="14" max="19" width="9" style="43"/>
    <col min="20" max="20" width="9" style="399"/>
    <col min="21" max="16384" width="9" style="43"/>
  </cols>
  <sheetData>
    <row r="1" spans="1:17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7">
      <c r="A2" s="77"/>
      <c r="B2" s="78" t="s">
        <v>190</v>
      </c>
      <c r="C2" s="77"/>
      <c r="D2" s="77"/>
      <c r="E2" s="77"/>
      <c r="F2" s="77"/>
      <c r="G2" s="77"/>
      <c r="H2" s="77"/>
      <c r="I2" s="77" t="s">
        <v>189</v>
      </c>
      <c r="J2" s="400" t="s">
        <v>188</v>
      </c>
      <c r="K2" s="77" t="s">
        <v>186</v>
      </c>
      <c r="Q2" s="77"/>
    </row>
    <row r="3" spans="1:17" ht="14.25" customHeight="1">
      <c r="A3" s="77"/>
      <c r="B3" s="77"/>
      <c r="C3" s="401" t="s">
        <v>187</v>
      </c>
      <c r="D3" s="401" t="s">
        <v>186</v>
      </c>
      <c r="E3" s="401" t="s">
        <v>148</v>
      </c>
      <c r="F3" s="401" t="s">
        <v>185</v>
      </c>
      <c r="G3" s="401" t="s">
        <v>147</v>
      </c>
      <c r="H3" s="401" t="s">
        <v>146</v>
      </c>
      <c r="I3" s="77" t="s">
        <v>184</v>
      </c>
      <c r="J3" s="400" t="s">
        <v>184</v>
      </c>
      <c r="K3" s="77"/>
      <c r="Q3" s="77"/>
    </row>
    <row r="4" spans="1:17" ht="14.25" customHeight="1">
      <c r="A4" s="77"/>
      <c r="B4" s="77" t="e">
        <f>#REF!</f>
        <v>#REF!</v>
      </c>
      <c r="C4" s="402">
        <v>748634</v>
      </c>
      <c r="D4" s="403">
        <v>6831</v>
      </c>
      <c r="E4" s="403">
        <v>150555</v>
      </c>
      <c r="F4" s="403">
        <v>14637</v>
      </c>
      <c r="G4" s="403">
        <v>154768</v>
      </c>
      <c r="H4" s="403">
        <v>3593</v>
      </c>
      <c r="I4" s="404">
        <v>11044</v>
      </c>
      <c r="J4" s="405">
        <v>-4213</v>
      </c>
      <c r="K4" s="404">
        <v>6831</v>
      </c>
      <c r="Q4" s="77"/>
    </row>
    <row r="5" spans="1:17" ht="14.25" customHeight="1">
      <c r="A5" s="77"/>
      <c r="B5" s="77" t="e">
        <f>#REF!</f>
        <v>#REF!</v>
      </c>
      <c r="C5" s="402">
        <v>755465</v>
      </c>
      <c r="D5" s="403">
        <v>5765</v>
      </c>
      <c r="E5" s="403">
        <v>145683</v>
      </c>
      <c r="F5" s="403">
        <v>14728</v>
      </c>
      <c r="G5" s="403">
        <v>151072</v>
      </c>
      <c r="H5" s="403">
        <v>3574</v>
      </c>
      <c r="I5" s="404">
        <v>11154</v>
      </c>
      <c r="J5" s="405">
        <v>-5389</v>
      </c>
      <c r="K5" s="404">
        <v>5765</v>
      </c>
      <c r="Q5" s="77"/>
    </row>
    <row r="6" spans="1:17" ht="14.25" customHeight="1">
      <c r="A6" s="77"/>
      <c r="B6" s="77" t="e">
        <f>#REF!</f>
        <v>#REF!</v>
      </c>
      <c r="C6" s="402">
        <v>761230</v>
      </c>
      <c r="D6" s="403">
        <v>3376</v>
      </c>
      <c r="E6" s="403">
        <v>132739</v>
      </c>
      <c r="F6" s="403">
        <v>14821</v>
      </c>
      <c r="G6" s="403">
        <v>140836</v>
      </c>
      <c r="H6" s="403">
        <v>3348</v>
      </c>
      <c r="I6" s="404">
        <v>11473</v>
      </c>
      <c r="J6" s="405">
        <v>-8097</v>
      </c>
      <c r="K6" s="404">
        <v>3376</v>
      </c>
      <c r="Q6" s="77"/>
    </row>
    <row r="7" spans="1:17" ht="14.25" customHeight="1">
      <c r="A7" s="77"/>
      <c r="B7" s="77" t="e">
        <f>#REF!</f>
        <v>#REF!</v>
      </c>
      <c r="C7" s="402">
        <v>764606</v>
      </c>
      <c r="D7" s="403">
        <v>5982</v>
      </c>
      <c r="E7" s="403">
        <v>141817</v>
      </c>
      <c r="F7" s="403">
        <v>14940</v>
      </c>
      <c r="G7" s="403">
        <v>147226</v>
      </c>
      <c r="H7" s="403">
        <v>3549</v>
      </c>
      <c r="I7" s="404">
        <v>11391</v>
      </c>
      <c r="J7" s="405">
        <v>-5409</v>
      </c>
      <c r="K7" s="404">
        <v>5982</v>
      </c>
      <c r="Q7" s="77"/>
    </row>
    <row r="8" spans="1:17" ht="14.25" customHeight="1">
      <c r="A8" s="77"/>
      <c r="B8" s="77" t="e">
        <f>#REF!</f>
        <v>#REF!</v>
      </c>
      <c r="C8" s="402">
        <v>770588</v>
      </c>
      <c r="D8" s="403">
        <v>-5383</v>
      </c>
      <c r="E8" s="403">
        <v>123684</v>
      </c>
      <c r="F8" s="403">
        <v>13738</v>
      </c>
      <c r="G8" s="403">
        <v>139098</v>
      </c>
      <c r="H8" s="403">
        <v>3707</v>
      </c>
      <c r="I8" s="404">
        <v>10031</v>
      </c>
      <c r="J8" s="405">
        <v>-15414</v>
      </c>
      <c r="K8" s="404">
        <v>-5383</v>
      </c>
      <c r="Q8" s="77"/>
    </row>
    <row r="9" spans="1:17" ht="14.25" customHeight="1">
      <c r="A9" s="77"/>
      <c r="B9" s="77" t="e">
        <f>#REF!</f>
        <v>#REF!</v>
      </c>
      <c r="C9" s="402">
        <v>765205</v>
      </c>
      <c r="D9" s="403">
        <v>4191</v>
      </c>
      <c r="E9" s="403">
        <v>117879</v>
      </c>
      <c r="F9" s="403">
        <v>12353</v>
      </c>
      <c r="G9" s="403">
        <v>122456</v>
      </c>
      <c r="H9" s="403">
        <v>3585</v>
      </c>
      <c r="I9" s="404">
        <v>8768</v>
      </c>
      <c r="J9" s="405">
        <v>-4577</v>
      </c>
      <c r="K9" s="404">
        <v>4191</v>
      </c>
      <c r="Q9" s="77"/>
    </row>
    <row r="10" spans="1:17" ht="14.25" customHeight="1">
      <c r="A10" s="77"/>
      <c r="B10" s="77" t="e">
        <f>#REF!</f>
        <v>#REF!</v>
      </c>
      <c r="C10" s="402">
        <v>769396</v>
      </c>
      <c r="D10" s="403">
        <v>273</v>
      </c>
      <c r="E10" s="403">
        <v>119524</v>
      </c>
      <c r="F10" s="403">
        <v>11508</v>
      </c>
      <c r="G10" s="403">
        <v>127090</v>
      </c>
      <c r="H10" s="403">
        <v>3669</v>
      </c>
      <c r="I10" s="404">
        <v>7839</v>
      </c>
      <c r="J10" s="405">
        <v>-7566</v>
      </c>
      <c r="K10" s="404">
        <v>273</v>
      </c>
      <c r="Q10" s="77"/>
    </row>
    <row r="11" spans="1:17" ht="14.25" customHeight="1">
      <c r="A11" s="77"/>
      <c r="B11" s="77" t="e">
        <f>#REF!</f>
        <v>#REF!</v>
      </c>
      <c r="C11" s="402">
        <v>769669</v>
      </c>
      <c r="D11" s="403">
        <v>-3155</v>
      </c>
      <c r="E11" s="403">
        <v>122880</v>
      </c>
      <c r="F11" s="403">
        <v>11104</v>
      </c>
      <c r="G11" s="403">
        <v>133465</v>
      </c>
      <c r="H11" s="403">
        <v>3674</v>
      </c>
      <c r="I11" s="404">
        <v>7430</v>
      </c>
      <c r="J11" s="405">
        <v>-10585</v>
      </c>
      <c r="K11" s="404">
        <v>-3155</v>
      </c>
      <c r="Q11" s="77"/>
    </row>
    <row r="12" spans="1:17" ht="14.25" customHeight="1">
      <c r="A12" s="77"/>
      <c r="B12" s="77" t="e">
        <f>#REF!</f>
        <v>#REF!</v>
      </c>
      <c r="C12" s="402">
        <v>766514</v>
      </c>
      <c r="D12" s="403">
        <v>4119</v>
      </c>
      <c r="E12" s="403">
        <v>117481</v>
      </c>
      <c r="F12" s="403">
        <v>10627</v>
      </c>
      <c r="G12" s="403">
        <v>120246</v>
      </c>
      <c r="H12" s="403">
        <v>3743</v>
      </c>
      <c r="I12" s="404">
        <v>6884</v>
      </c>
      <c r="J12" s="405">
        <v>-2765</v>
      </c>
      <c r="K12" s="404">
        <v>4119</v>
      </c>
      <c r="Q12" s="77"/>
    </row>
    <row r="13" spans="1:17" ht="14.25" customHeight="1">
      <c r="A13" s="77"/>
      <c r="B13" s="77" t="e">
        <f>#REF!</f>
        <v>#REF!</v>
      </c>
      <c r="C13" s="402">
        <v>770633</v>
      </c>
      <c r="D13" s="403">
        <v>185</v>
      </c>
      <c r="E13" s="403">
        <v>115075</v>
      </c>
      <c r="F13" s="403">
        <v>10010</v>
      </c>
      <c r="G13" s="403">
        <v>121159</v>
      </c>
      <c r="H13" s="403">
        <v>3741</v>
      </c>
      <c r="I13" s="404">
        <v>6269</v>
      </c>
      <c r="J13" s="405">
        <v>-6084</v>
      </c>
      <c r="K13" s="404">
        <v>185</v>
      </c>
      <c r="Q13" s="77"/>
    </row>
    <row r="14" spans="1:17">
      <c r="A14" s="77"/>
      <c r="B14" s="77" t="s">
        <v>182</v>
      </c>
      <c r="C14" s="404">
        <v>770818</v>
      </c>
      <c r="D14" s="403">
        <v>-2840</v>
      </c>
      <c r="E14" s="403">
        <v>108166</v>
      </c>
      <c r="F14" s="403">
        <v>9153</v>
      </c>
      <c r="G14" s="403">
        <v>116290</v>
      </c>
      <c r="H14" s="403">
        <v>3869</v>
      </c>
      <c r="I14" s="404">
        <v>5284</v>
      </c>
      <c r="J14" s="405">
        <v>-8124</v>
      </c>
      <c r="K14" s="404">
        <v>-2840</v>
      </c>
      <c r="Q14" s="77"/>
    </row>
    <row r="15" spans="1:17">
      <c r="A15" s="77"/>
      <c r="B15" s="77" t="s">
        <v>181</v>
      </c>
      <c r="C15" s="404">
        <v>767978</v>
      </c>
      <c r="D15" s="403">
        <v>-1804</v>
      </c>
      <c r="E15" s="403">
        <v>109132</v>
      </c>
      <c r="F15" s="403">
        <v>8903</v>
      </c>
      <c r="G15" s="403">
        <v>115899</v>
      </c>
      <c r="H15" s="403">
        <v>3940</v>
      </c>
      <c r="I15" s="404">
        <v>4963</v>
      </c>
      <c r="J15" s="405">
        <v>-6767</v>
      </c>
      <c r="K15" s="404">
        <v>-1804</v>
      </c>
      <c r="Q15" s="77"/>
    </row>
    <row r="16" spans="1:17">
      <c r="A16" s="77"/>
      <c r="B16" s="77" t="s">
        <v>180</v>
      </c>
      <c r="C16" s="404">
        <v>766174</v>
      </c>
      <c r="D16" s="403">
        <v>5907</v>
      </c>
      <c r="E16" s="403">
        <v>110412</v>
      </c>
      <c r="F16" s="403">
        <v>8696</v>
      </c>
      <c r="G16" s="403">
        <v>109361</v>
      </c>
      <c r="H16" s="403">
        <v>3840</v>
      </c>
      <c r="I16" s="404">
        <v>4856</v>
      </c>
      <c r="J16" s="405">
        <v>1051</v>
      </c>
      <c r="K16" s="404">
        <v>5907</v>
      </c>
      <c r="Q16" s="77"/>
    </row>
    <row r="17" spans="1:17">
      <c r="A17" s="77"/>
      <c r="B17" s="77" t="s">
        <v>179</v>
      </c>
      <c r="C17" s="404">
        <v>772081</v>
      </c>
      <c r="D17" s="403">
        <v>7304</v>
      </c>
      <c r="E17" s="403">
        <v>113685</v>
      </c>
      <c r="F17" s="403">
        <v>8556</v>
      </c>
      <c r="G17" s="403">
        <v>110875</v>
      </c>
      <c r="H17" s="403">
        <v>4062</v>
      </c>
      <c r="I17" s="404">
        <v>4494</v>
      </c>
      <c r="J17" s="405">
        <v>2810</v>
      </c>
      <c r="K17" s="404">
        <v>7304</v>
      </c>
      <c r="Q17" s="77"/>
    </row>
    <row r="18" spans="1:17">
      <c r="A18" s="77"/>
      <c r="B18" s="77" t="s">
        <v>178</v>
      </c>
      <c r="C18" s="404">
        <v>779385</v>
      </c>
      <c r="D18" s="403">
        <v>4339</v>
      </c>
      <c r="E18" s="403">
        <v>112889</v>
      </c>
      <c r="F18" s="403">
        <v>8824</v>
      </c>
      <c r="G18" s="403">
        <v>113261</v>
      </c>
      <c r="H18" s="403">
        <v>4113</v>
      </c>
      <c r="I18" s="404">
        <v>4711</v>
      </c>
      <c r="J18" s="405">
        <v>-372</v>
      </c>
      <c r="K18" s="404">
        <v>4339</v>
      </c>
      <c r="Q18" s="77"/>
    </row>
    <row r="19" spans="1:17">
      <c r="A19" s="77"/>
      <c r="B19" s="77" t="s">
        <v>177</v>
      </c>
      <c r="C19" s="404">
        <v>783724</v>
      </c>
      <c r="D19" s="403">
        <v>7729</v>
      </c>
      <c r="E19" s="403">
        <v>112658</v>
      </c>
      <c r="F19" s="403">
        <v>8182</v>
      </c>
      <c r="G19" s="403">
        <v>109096</v>
      </c>
      <c r="H19" s="403">
        <v>4015</v>
      </c>
      <c r="I19" s="404">
        <v>4167</v>
      </c>
      <c r="J19" s="405">
        <v>3562</v>
      </c>
      <c r="K19" s="404">
        <v>7729</v>
      </c>
      <c r="Q19" s="77"/>
    </row>
    <row r="20" spans="1:17">
      <c r="A20" s="77"/>
      <c r="B20" s="77" t="s">
        <v>176</v>
      </c>
      <c r="C20" s="404">
        <v>791453</v>
      </c>
      <c r="D20" s="403">
        <v>3185</v>
      </c>
      <c r="E20" s="403">
        <v>109764</v>
      </c>
      <c r="F20" s="403">
        <v>7923</v>
      </c>
      <c r="G20" s="403">
        <v>110407</v>
      </c>
      <c r="H20" s="403">
        <v>4095</v>
      </c>
      <c r="I20" s="404">
        <v>3828</v>
      </c>
      <c r="J20" s="405">
        <v>-643</v>
      </c>
      <c r="K20" s="404">
        <v>3185</v>
      </c>
      <c r="Q20" s="77"/>
    </row>
    <row r="21" spans="1:17">
      <c r="A21" s="77"/>
      <c r="B21" s="77" t="s">
        <v>175</v>
      </c>
      <c r="C21" s="404">
        <v>794639</v>
      </c>
      <c r="D21" s="403">
        <v>-6701</v>
      </c>
      <c r="E21" s="403">
        <v>104743</v>
      </c>
      <c r="F21" s="403">
        <v>7600</v>
      </c>
      <c r="G21" s="403">
        <v>114999</v>
      </c>
      <c r="H21" s="403">
        <v>4045</v>
      </c>
      <c r="I21" s="404">
        <v>3555</v>
      </c>
      <c r="J21" s="405">
        <v>-10256</v>
      </c>
      <c r="K21" s="404">
        <v>-6701</v>
      </c>
      <c r="Q21" s="77"/>
    </row>
    <row r="22" spans="1:17">
      <c r="A22" s="77"/>
      <c r="B22" s="77" t="s">
        <v>174</v>
      </c>
      <c r="C22" s="404">
        <v>787938</v>
      </c>
      <c r="D22" s="403">
        <v>-6807</v>
      </c>
      <c r="E22" s="403">
        <v>102897</v>
      </c>
      <c r="F22" s="403">
        <v>7053</v>
      </c>
      <c r="G22" s="403">
        <v>112384</v>
      </c>
      <c r="H22" s="403">
        <v>4373</v>
      </c>
      <c r="I22" s="404">
        <v>2680</v>
      </c>
      <c r="J22" s="405">
        <v>-9487</v>
      </c>
      <c r="K22" s="404">
        <v>-6807</v>
      </c>
      <c r="Q22" s="77"/>
    </row>
    <row r="23" spans="1:17">
      <c r="A23" s="77"/>
      <c r="B23" s="77" t="s">
        <v>173</v>
      </c>
      <c r="C23" s="404">
        <v>781131</v>
      </c>
      <c r="D23" s="403">
        <v>-5050</v>
      </c>
      <c r="E23" s="403">
        <v>70973</v>
      </c>
      <c r="F23" s="403">
        <v>6435</v>
      </c>
      <c r="G23" s="403">
        <v>78114</v>
      </c>
      <c r="H23" s="403">
        <v>4344</v>
      </c>
      <c r="I23" s="404">
        <v>2091</v>
      </c>
      <c r="J23" s="405">
        <v>-7141</v>
      </c>
      <c r="K23" s="404">
        <v>-5050</v>
      </c>
      <c r="Q23" s="77"/>
    </row>
    <row r="24" spans="1:17">
      <c r="A24" s="77"/>
      <c r="B24" s="77" t="s">
        <v>608</v>
      </c>
      <c r="C24" s="404">
        <v>776385</v>
      </c>
      <c r="D24" s="403">
        <v>-2787</v>
      </c>
      <c r="E24" s="403">
        <v>70691</v>
      </c>
      <c r="F24" s="403">
        <v>6304</v>
      </c>
      <c r="G24" s="403">
        <v>75244</v>
      </c>
      <c r="H24" s="403">
        <v>4538</v>
      </c>
      <c r="I24" s="404">
        <v>1766</v>
      </c>
      <c r="J24" s="405">
        <v>-4553</v>
      </c>
      <c r="K24" s="404">
        <v>-2787</v>
      </c>
      <c r="Q24" s="77"/>
    </row>
    <row r="25" spans="1:17">
      <c r="A25" s="77"/>
      <c r="B25" s="77" t="s">
        <v>172</v>
      </c>
      <c r="C25" s="404">
        <v>774122</v>
      </c>
      <c r="D25" s="403">
        <v>-1825</v>
      </c>
      <c r="E25" s="403">
        <v>69396</v>
      </c>
      <c r="F25" s="403">
        <v>6120</v>
      </c>
      <c r="G25" s="403">
        <v>72823</v>
      </c>
      <c r="H25" s="403">
        <v>4518</v>
      </c>
      <c r="I25" s="404">
        <v>1602</v>
      </c>
      <c r="J25" s="405">
        <v>-3427</v>
      </c>
      <c r="K25" s="404">
        <v>-1825</v>
      </c>
      <c r="Q25" s="77"/>
    </row>
    <row r="26" spans="1:17">
      <c r="A26" s="77"/>
      <c r="B26" s="77" t="s">
        <v>171</v>
      </c>
      <c r="C26" s="404">
        <v>771473</v>
      </c>
      <c r="D26" s="403">
        <v>-3114</v>
      </c>
      <c r="E26" s="403">
        <v>65734</v>
      </c>
      <c r="F26" s="403">
        <v>6064</v>
      </c>
      <c r="G26" s="403">
        <v>70254</v>
      </c>
      <c r="H26" s="403">
        <v>4658</v>
      </c>
      <c r="I26" s="404">
        <v>1406</v>
      </c>
      <c r="J26" s="405">
        <v>-4520</v>
      </c>
      <c r="K26" s="404">
        <v>-3114</v>
      </c>
      <c r="Q26" s="77"/>
    </row>
    <row r="27" spans="1:17">
      <c r="A27" s="77"/>
      <c r="B27" s="77" t="s">
        <v>170</v>
      </c>
      <c r="C27" s="404">
        <v>768224</v>
      </c>
      <c r="D27" s="403">
        <v>-5652</v>
      </c>
      <c r="E27" s="403">
        <v>66137</v>
      </c>
      <c r="F27" s="403">
        <v>5797</v>
      </c>
      <c r="G27" s="403">
        <v>72832</v>
      </c>
      <c r="H27" s="403">
        <v>4754</v>
      </c>
      <c r="I27" s="404">
        <v>1043</v>
      </c>
      <c r="J27" s="405">
        <v>-6695</v>
      </c>
      <c r="K27" s="404">
        <v>-5652</v>
      </c>
      <c r="Q27" s="77"/>
    </row>
    <row r="28" spans="1:17">
      <c r="A28" s="77"/>
      <c r="B28" s="77" t="s">
        <v>169</v>
      </c>
      <c r="C28" s="404">
        <v>762630</v>
      </c>
      <c r="D28" s="403">
        <v>-479</v>
      </c>
      <c r="E28" s="403">
        <v>68433</v>
      </c>
      <c r="F28" s="403">
        <v>6036</v>
      </c>
      <c r="G28" s="403">
        <v>70219</v>
      </c>
      <c r="H28" s="403">
        <v>4729</v>
      </c>
      <c r="I28" s="404">
        <v>1307</v>
      </c>
      <c r="J28" s="405">
        <v>-1786</v>
      </c>
      <c r="K28" s="404">
        <v>-479</v>
      </c>
      <c r="Q28" s="77"/>
    </row>
    <row r="29" spans="1:17">
      <c r="A29" s="77"/>
      <c r="B29" s="77" t="s">
        <v>168</v>
      </c>
      <c r="C29" s="404">
        <v>762007</v>
      </c>
      <c r="D29" s="403">
        <v>2472</v>
      </c>
      <c r="E29" s="403">
        <v>71738</v>
      </c>
      <c r="F29" s="403">
        <v>5788</v>
      </c>
      <c r="G29" s="403">
        <v>70001</v>
      </c>
      <c r="H29" s="403">
        <v>5053</v>
      </c>
      <c r="I29" s="404">
        <v>735</v>
      </c>
      <c r="J29" s="405">
        <v>1737</v>
      </c>
      <c r="K29" s="404">
        <v>2472</v>
      </c>
      <c r="Q29" s="77"/>
    </row>
    <row r="30" spans="1:17">
      <c r="A30" s="77"/>
      <c r="B30" s="77" t="s">
        <v>167</v>
      </c>
      <c r="C30" s="404">
        <v>764875</v>
      </c>
      <c r="D30" s="403">
        <v>2808</v>
      </c>
      <c r="E30" s="403">
        <v>69737</v>
      </c>
      <c r="F30" s="403">
        <v>5839</v>
      </c>
      <c r="G30" s="403">
        <v>67833</v>
      </c>
      <c r="H30" s="403">
        <v>4935</v>
      </c>
      <c r="I30" s="404">
        <v>904</v>
      </c>
      <c r="J30" s="405">
        <v>1904</v>
      </c>
      <c r="K30" s="404">
        <v>2808</v>
      </c>
      <c r="Q30" s="77"/>
    </row>
    <row r="31" spans="1:17">
      <c r="A31" s="77"/>
      <c r="B31" s="77" t="s">
        <v>166</v>
      </c>
      <c r="C31" s="404">
        <v>767574</v>
      </c>
      <c r="D31" s="403">
        <v>4636</v>
      </c>
      <c r="E31" s="403">
        <v>68997</v>
      </c>
      <c r="F31" s="403">
        <v>5808</v>
      </c>
      <c r="G31" s="403">
        <v>65258</v>
      </c>
      <c r="H31" s="403">
        <v>4911</v>
      </c>
      <c r="I31" s="404">
        <v>897</v>
      </c>
      <c r="J31" s="405">
        <v>3739</v>
      </c>
      <c r="K31" s="404">
        <v>4636</v>
      </c>
      <c r="Q31" s="77"/>
    </row>
    <row r="32" spans="1:17">
      <c r="A32" s="77"/>
      <c r="B32" s="77" t="s">
        <v>165</v>
      </c>
      <c r="C32" s="404">
        <v>772352</v>
      </c>
      <c r="D32" s="403">
        <v>2934</v>
      </c>
      <c r="E32" s="403">
        <v>67654</v>
      </c>
      <c r="F32" s="403">
        <v>5848</v>
      </c>
      <c r="G32" s="403">
        <v>65503</v>
      </c>
      <c r="H32" s="403">
        <v>5065</v>
      </c>
      <c r="I32" s="404">
        <v>783</v>
      </c>
      <c r="J32" s="405">
        <v>2151</v>
      </c>
      <c r="K32" s="404">
        <v>2934</v>
      </c>
      <c r="Q32" s="77"/>
    </row>
    <row r="33" spans="1:17">
      <c r="A33" s="77"/>
      <c r="B33" s="77" t="s">
        <v>164</v>
      </c>
      <c r="C33" s="404">
        <v>775350</v>
      </c>
      <c r="D33" s="403">
        <v>4583</v>
      </c>
      <c r="E33" s="403">
        <v>68383</v>
      </c>
      <c r="F33" s="403">
        <v>5923</v>
      </c>
      <c r="G33" s="403">
        <v>64388</v>
      </c>
      <c r="H33" s="403">
        <v>5335</v>
      </c>
      <c r="I33" s="404">
        <v>588</v>
      </c>
      <c r="J33" s="405">
        <v>3995</v>
      </c>
      <c r="K33" s="404">
        <v>4583</v>
      </c>
      <c r="Q33" s="77"/>
    </row>
    <row r="34" spans="1:17">
      <c r="A34" s="77"/>
      <c r="B34" s="77" t="s">
        <v>163</v>
      </c>
      <c r="C34" s="404">
        <v>779974</v>
      </c>
      <c r="D34" s="403">
        <v>4345</v>
      </c>
      <c r="E34" s="403">
        <v>68466</v>
      </c>
      <c r="F34" s="403">
        <v>6181</v>
      </c>
      <c r="G34" s="403">
        <v>65056</v>
      </c>
      <c r="H34" s="403">
        <v>5246</v>
      </c>
      <c r="I34" s="404">
        <v>935</v>
      </c>
      <c r="J34" s="405">
        <v>3410</v>
      </c>
      <c r="K34" s="404">
        <v>4345</v>
      </c>
      <c r="Q34" s="77"/>
    </row>
    <row r="35" spans="1:17">
      <c r="A35" s="77"/>
      <c r="B35" s="77" t="s">
        <v>162</v>
      </c>
      <c r="C35" s="404">
        <v>784524</v>
      </c>
      <c r="D35" s="403">
        <v>4879</v>
      </c>
      <c r="E35" s="403">
        <v>66928</v>
      </c>
      <c r="F35" s="403">
        <v>5893</v>
      </c>
      <c r="G35" s="403">
        <v>62618</v>
      </c>
      <c r="H35" s="403">
        <v>5324</v>
      </c>
      <c r="I35" s="404">
        <v>569</v>
      </c>
      <c r="J35" s="405">
        <v>4310</v>
      </c>
      <c r="K35" s="404">
        <v>4879</v>
      </c>
      <c r="Q35" s="77"/>
    </row>
    <row r="36" spans="1:17">
      <c r="A36" s="77"/>
      <c r="B36" s="77" t="s">
        <v>161</v>
      </c>
      <c r="C36" s="404">
        <v>789395</v>
      </c>
      <c r="D36" s="403">
        <v>5967</v>
      </c>
      <c r="E36" s="403">
        <v>66609</v>
      </c>
      <c r="F36" s="403">
        <v>6070</v>
      </c>
      <c r="G36" s="403">
        <v>61468</v>
      </c>
      <c r="H36" s="403">
        <v>5244</v>
      </c>
      <c r="I36" s="404">
        <v>826</v>
      </c>
      <c r="J36" s="405">
        <v>5141</v>
      </c>
      <c r="K36" s="404">
        <v>5967</v>
      </c>
      <c r="Q36" s="77"/>
    </row>
    <row r="37" spans="1:17">
      <c r="A37" s="77"/>
      <c r="B37" s="77" t="s">
        <v>160</v>
      </c>
      <c r="C37" s="404">
        <v>795328</v>
      </c>
      <c r="D37" s="403">
        <v>4451</v>
      </c>
      <c r="E37" s="403">
        <v>66357</v>
      </c>
      <c r="F37" s="403">
        <v>6015</v>
      </c>
      <c r="G37" s="403">
        <v>62656</v>
      </c>
      <c r="H37" s="403">
        <v>5265</v>
      </c>
      <c r="I37" s="404">
        <v>750</v>
      </c>
      <c r="J37" s="405">
        <v>3701</v>
      </c>
      <c r="K37" s="404">
        <v>4451</v>
      </c>
      <c r="Q37" s="77"/>
    </row>
    <row r="38" spans="1:17">
      <c r="A38" s="77"/>
      <c r="B38" s="77" t="s">
        <v>159</v>
      </c>
      <c r="C38" s="404">
        <v>799938</v>
      </c>
      <c r="D38" s="403">
        <v>4623</v>
      </c>
      <c r="E38" s="403">
        <v>66214</v>
      </c>
      <c r="F38" s="403">
        <v>6122</v>
      </c>
      <c r="G38" s="403">
        <v>62182</v>
      </c>
      <c r="H38" s="403">
        <v>5531</v>
      </c>
      <c r="I38" s="404">
        <v>591</v>
      </c>
      <c r="J38" s="405">
        <v>4032</v>
      </c>
      <c r="K38" s="404">
        <v>4623</v>
      </c>
      <c r="Q38" s="77"/>
    </row>
    <row r="39" spans="1:17">
      <c r="A39" s="77"/>
      <c r="B39" s="77" t="s">
        <v>158</v>
      </c>
      <c r="C39" s="404">
        <v>804730</v>
      </c>
      <c r="D39" s="403">
        <v>5931</v>
      </c>
      <c r="E39" s="403">
        <v>65569</v>
      </c>
      <c r="F39" s="403">
        <v>6159</v>
      </c>
      <c r="G39" s="403">
        <v>60061</v>
      </c>
      <c r="H39" s="403">
        <v>5736</v>
      </c>
      <c r="I39" s="404">
        <v>423</v>
      </c>
      <c r="J39" s="405">
        <v>5508</v>
      </c>
      <c r="K39" s="404">
        <v>5931</v>
      </c>
      <c r="Q39" s="77"/>
    </row>
    <row r="40" spans="1:17">
      <c r="A40" s="77"/>
      <c r="B40" s="77" t="s">
        <v>157</v>
      </c>
      <c r="C40" s="404">
        <v>810983</v>
      </c>
      <c r="D40" s="403">
        <v>9230</v>
      </c>
      <c r="E40" s="403">
        <v>67293</v>
      </c>
      <c r="F40" s="403">
        <v>6501</v>
      </c>
      <c r="G40" s="403">
        <v>59013</v>
      </c>
      <c r="H40" s="403">
        <v>5551</v>
      </c>
      <c r="I40" s="404">
        <v>950</v>
      </c>
      <c r="J40" s="405">
        <v>8280</v>
      </c>
      <c r="K40" s="404">
        <v>9230</v>
      </c>
      <c r="Q40" s="77"/>
    </row>
    <row r="41" spans="1:17">
      <c r="A41" s="77"/>
      <c r="B41" s="77" t="s">
        <v>156</v>
      </c>
      <c r="C41" s="404">
        <v>820920</v>
      </c>
      <c r="D41" s="403">
        <v>4266</v>
      </c>
      <c r="E41" s="403">
        <v>63333</v>
      </c>
      <c r="F41" s="403">
        <v>6845</v>
      </c>
      <c r="G41" s="403">
        <v>60126</v>
      </c>
      <c r="H41" s="403">
        <v>5786</v>
      </c>
      <c r="I41" s="404">
        <v>1059</v>
      </c>
      <c r="J41" s="405">
        <v>3207</v>
      </c>
      <c r="K41" s="404">
        <v>4266</v>
      </c>
      <c r="Q41" s="77"/>
    </row>
    <row r="42" spans="1:17">
      <c r="A42" s="77"/>
      <c r="B42" s="77" t="s">
        <v>155</v>
      </c>
      <c r="C42" s="404">
        <v>825782</v>
      </c>
      <c r="D42" s="403">
        <v>3472</v>
      </c>
      <c r="E42" s="403">
        <v>60122</v>
      </c>
      <c r="F42" s="403">
        <v>7068</v>
      </c>
      <c r="G42" s="403">
        <v>57829</v>
      </c>
      <c r="H42" s="403">
        <v>5889</v>
      </c>
      <c r="I42" s="404">
        <v>1179</v>
      </c>
      <c r="J42" s="405">
        <v>2293</v>
      </c>
      <c r="K42" s="404">
        <v>3472</v>
      </c>
      <c r="Q42" s="77"/>
    </row>
    <row r="43" spans="1:17">
      <c r="A43" s="77"/>
      <c r="B43" s="77" t="s">
        <v>154</v>
      </c>
      <c r="C43" s="404">
        <v>830103</v>
      </c>
      <c r="D43" s="403">
        <v>2093</v>
      </c>
      <c r="E43" s="403">
        <v>59850</v>
      </c>
      <c r="F43" s="403">
        <v>7047</v>
      </c>
      <c r="G43" s="403">
        <v>59006</v>
      </c>
      <c r="H43" s="403">
        <v>5798</v>
      </c>
      <c r="I43" s="404">
        <v>1249</v>
      </c>
      <c r="J43" s="405">
        <v>844</v>
      </c>
      <c r="K43" s="404">
        <v>2093</v>
      </c>
      <c r="Q43" s="77"/>
    </row>
    <row r="44" spans="1:17">
      <c r="A44" s="77"/>
      <c r="B44" s="77" t="s">
        <v>153</v>
      </c>
      <c r="C44" s="404">
        <v>831654</v>
      </c>
      <c r="D44" s="403">
        <v>5160</v>
      </c>
      <c r="E44" s="403">
        <v>61506</v>
      </c>
      <c r="F44" s="403">
        <v>7339</v>
      </c>
      <c r="G44" s="403">
        <v>57735</v>
      </c>
      <c r="H44" s="403">
        <v>5950</v>
      </c>
      <c r="I44" s="404">
        <v>1389</v>
      </c>
      <c r="J44" s="405">
        <v>3771</v>
      </c>
      <c r="K44" s="404">
        <v>5160</v>
      </c>
      <c r="Q44" s="77"/>
    </row>
    <row r="45" spans="1:17">
      <c r="A45" s="77"/>
      <c r="B45" s="77" t="s">
        <v>152</v>
      </c>
      <c r="C45" s="404">
        <v>835819</v>
      </c>
      <c r="D45" s="403">
        <v>4883</v>
      </c>
      <c r="E45" s="403">
        <v>60887</v>
      </c>
      <c r="F45" s="403">
        <v>7249</v>
      </c>
      <c r="G45" s="403">
        <v>57357</v>
      </c>
      <c r="H45" s="403">
        <v>5896</v>
      </c>
      <c r="I45" s="404">
        <v>1353</v>
      </c>
      <c r="J45" s="405">
        <v>3530</v>
      </c>
      <c r="K45" s="404">
        <v>4883</v>
      </c>
      <c r="Q45" s="77"/>
    </row>
    <row r="46" spans="1:17">
      <c r="A46" s="77"/>
      <c r="B46" s="77" t="s">
        <v>151</v>
      </c>
      <c r="C46" s="404">
        <v>840522</v>
      </c>
      <c r="D46" s="403">
        <v>5987</v>
      </c>
      <c r="E46" s="403">
        <v>62758</v>
      </c>
      <c r="F46" s="403">
        <v>7517</v>
      </c>
      <c r="G46" s="403">
        <v>57991</v>
      </c>
      <c r="H46" s="403">
        <v>6297</v>
      </c>
      <c r="I46" s="404">
        <v>1220</v>
      </c>
      <c r="J46" s="405">
        <v>4767</v>
      </c>
      <c r="K46" s="404">
        <v>5987</v>
      </c>
      <c r="Q46" s="77"/>
    </row>
    <row r="47" spans="1:17">
      <c r="A47" s="77"/>
      <c r="B47" s="77" t="s">
        <v>150</v>
      </c>
      <c r="C47" s="404">
        <v>845922</v>
      </c>
      <c r="D47" s="403">
        <v>7839</v>
      </c>
      <c r="E47" s="403">
        <v>66148</v>
      </c>
      <c r="F47" s="403">
        <v>7773</v>
      </c>
      <c r="G47" s="403">
        <v>59575</v>
      </c>
      <c r="H47" s="403">
        <v>6507</v>
      </c>
      <c r="I47" s="404">
        <v>1266</v>
      </c>
      <c r="J47" s="405">
        <v>6573</v>
      </c>
      <c r="K47" s="404">
        <v>7839</v>
      </c>
      <c r="Q47" s="77"/>
    </row>
    <row r="48" spans="1:17">
      <c r="A48" s="77"/>
      <c r="B48" s="77" t="s">
        <v>149</v>
      </c>
      <c r="C48" s="404">
        <v>852707</v>
      </c>
      <c r="D48" s="403">
        <v>7318</v>
      </c>
      <c r="E48" s="403">
        <v>65162</v>
      </c>
      <c r="F48" s="403">
        <v>8022</v>
      </c>
      <c r="G48" s="403">
        <v>59465</v>
      </c>
      <c r="H48" s="403">
        <v>6401</v>
      </c>
      <c r="I48" s="404">
        <v>1621</v>
      </c>
      <c r="J48" s="405">
        <v>5697</v>
      </c>
      <c r="K48" s="404">
        <v>7318</v>
      </c>
      <c r="Q48" s="77"/>
    </row>
    <row r="74" spans="4:4">
      <c r="D74" s="43" t="s">
        <v>761</v>
      </c>
    </row>
  </sheetData>
  <phoneticPr fontId="31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3"/>
  <sheetViews>
    <sheetView showGridLines="0" zoomScaleNormal="100" workbookViewId="0">
      <selection activeCell="M23" sqref="M23"/>
    </sheetView>
  </sheetViews>
  <sheetFormatPr defaultRowHeight="13.5"/>
  <cols>
    <col min="2" max="2" width="25.125" bestFit="1" customWidth="1"/>
    <col min="3" max="3" width="9.75" bestFit="1" customWidth="1"/>
  </cols>
  <sheetData>
    <row r="3" spans="2:3">
      <c r="B3" t="s">
        <v>6</v>
      </c>
    </row>
    <row r="5" spans="2:3">
      <c r="B5" t="s">
        <v>4</v>
      </c>
      <c r="C5" s="2">
        <v>144661</v>
      </c>
    </row>
    <row r="6" spans="2:3">
      <c r="B6" t="s">
        <v>5</v>
      </c>
      <c r="C6" s="2">
        <v>664309</v>
      </c>
    </row>
    <row r="7" spans="2:3">
      <c r="B7" t="s">
        <v>710</v>
      </c>
      <c r="C7" s="2">
        <v>72140</v>
      </c>
    </row>
    <row r="8" spans="2:3">
      <c r="B8" t="s">
        <v>711</v>
      </c>
      <c r="C8" s="2">
        <f>SUM(C5:C7)</f>
        <v>881110</v>
      </c>
    </row>
    <row r="13" spans="2:3">
      <c r="B13" s="221" t="s">
        <v>723</v>
      </c>
      <c r="C13" s="221" t="s">
        <v>722</v>
      </c>
    </row>
    <row r="14" spans="2:3">
      <c r="B14" s="331" t="s">
        <v>712</v>
      </c>
      <c r="C14" s="331" t="s">
        <v>713</v>
      </c>
    </row>
    <row r="15" spans="2:3">
      <c r="B15" s="331"/>
      <c r="C15" s="331" t="s">
        <v>714</v>
      </c>
    </row>
    <row r="16" spans="2:3">
      <c r="B16" s="221" t="s">
        <v>715</v>
      </c>
      <c r="C16" s="221" t="s">
        <v>716</v>
      </c>
    </row>
    <row r="17" spans="2:5">
      <c r="B17" s="221"/>
      <c r="C17" s="221" t="s">
        <v>717</v>
      </c>
    </row>
    <row r="18" spans="2:5">
      <c r="B18" s="221"/>
      <c r="C18" s="221" t="s">
        <v>718</v>
      </c>
    </row>
    <row r="19" spans="2:5">
      <c r="B19" s="221"/>
      <c r="C19" s="221" t="s">
        <v>719</v>
      </c>
    </row>
    <row r="20" spans="2:5">
      <c r="B20" s="331" t="s">
        <v>720</v>
      </c>
      <c r="C20" s="331" t="s">
        <v>721</v>
      </c>
    </row>
    <row r="21" spans="2:5">
      <c r="B21" t="s">
        <v>724</v>
      </c>
    </row>
    <row r="23" spans="2:5">
      <c r="E23" t="s">
        <v>767</v>
      </c>
    </row>
  </sheetData>
  <phoneticPr fontId="31"/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32"/>
  <sheetViews>
    <sheetView showGridLines="0" topLeftCell="A10" zoomScale="70" zoomScaleNormal="70" workbookViewId="0">
      <selection activeCell="M30" sqref="M30"/>
    </sheetView>
  </sheetViews>
  <sheetFormatPr defaultRowHeight="13.5"/>
  <cols>
    <col min="1" max="1" width="9" style="79"/>
    <col min="2" max="2" width="3" style="79" customWidth="1"/>
    <col min="3" max="4" width="11.625" style="79" customWidth="1"/>
    <col min="5" max="5" width="2.625" style="79" customWidth="1"/>
    <col min="6" max="8" width="6" style="79" customWidth="1"/>
    <col min="9" max="16384" width="9" style="79"/>
  </cols>
  <sheetData>
    <row r="4" spans="2:8">
      <c r="C4" s="79" t="s">
        <v>194</v>
      </c>
      <c r="D4" s="332">
        <v>460448</v>
      </c>
      <c r="E4" s="332"/>
    </row>
    <row r="5" spans="2:8">
      <c r="B5" s="334"/>
      <c r="C5" s="335">
        <v>390024</v>
      </c>
      <c r="D5" s="335">
        <f>D4-C5</f>
        <v>70424</v>
      </c>
      <c r="E5" s="336" t="s">
        <v>193</v>
      </c>
      <c r="F5" s="337">
        <f>C5/D4</f>
        <v>0.84705330460768646</v>
      </c>
      <c r="G5" s="337">
        <f>D5/D4</f>
        <v>0.15294669539231356</v>
      </c>
      <c r="H5" s="337">
        <f>F5+G5</f>
        <v>1</v>
      </c>
    </row>
    <row r="6" spans="2:8">
      <c r="B6" s="338"/>
      <c r="C6" s="339">
        <v>171408</v>
      </c>
      <c r="D6" s="339">
        <f>C5-C6</f>
        <v>218616</v>
      </c>
      <c r="E6" s="340" t="s">
        <v>192</v>
      </c>
      <c r="F6" s="341">
        <f>C6/C5</f>
        <v>0.43948064734477876</v>
      </c>
      <c r="G6" s="341">
        <f>D6/C5</f>
        <v>0.56051935265522124</v>
      </c>
      <c r="H6" s="341">
        <f t="shared" ref="H6:H8" si="0">F6+G6</f>
        <v>1</v>
      </c>
    </row>
    <row r="7" spans="2:8">
      <c r="B7" s="338"/>
      <c r="C7" s="339">
        <v>83333</v>
      </c>
      <c r="D7" s="339">
        <f>C6-C7</f>
        <v>88075</v>
      </c>
      <c r="E7" s="340" t="s">
        <v>191</v>
      </c>
      <c r="F7" s="341">
        <f>C7/C6</f>
        <v>0.48616750676747877</v>
      </c>
      <c r="G7" s="341">
        <f>D7/C6</f>
        <v>0.51383249323252123</v>
      </c>
      <c r="H7" s="341">
        <f t="shared" si="0"/>
        <v>1</v>
      </c>
    </row>
    <row r="8" spans="2:8">
      <c r="C8" s="81">
        <v>11071</v>
      </c>
      <c r="D8" s="81">
        <f>C7-C8</f>
        <v>72262</v>
      </c>
      <c r="E8" s="81"/>
      <c r="F8" s="333">
        <f>C8/C7</f>
        <v>0.13285253141012565</v>
      </c>
      <c r="G8" s="333">
        <f>D8/C7</f>
        <v>0.86714746858987435</v>
      </c>
      <c r="H8" s="333">
        <f t="shared" si="0"/>
        <v>1</v>
      </c>
    </row>
    <row r="9" spans="2:8">
      <c r="C9" s="81" t="s">
        <v>822</v>
      </c>
      <c r="D9" s="81" t="s">
        <v>821</v>
      </c>
      <c r="E9" s="81"/>
    </row>
    <row r="10" spans="2:8">
      <c r="C10" s="373" t="s">
        <v>823</v>
      </c>
    </row>
    <row r="11" spans="2:8">
      <c r="C11" s="81"/>
      <c r="D11" s="81"/>
      <c r="E11" s="81"/>
    </row>
    <row r="30" spans="2:6">
      <c r="B30" s="43" t="s">
        <v>831</v>
      </c>
    </row>
    <row r="32" spans="2:6">
      <c r="B32" s="80"/>
      <c r="C32" s="80"/>
      <c r="D32" s="80"/>
      <c r="E32" s="80"/>
      <c r="F32" s="80"/>
    </row>
  </sheetData>
  <phoneticPr fontId="31"/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6"/>
  <sheetViews>
    <sheetView showGridLines="0" topLeftCell="A25" zoomScale="85" zoomScaleNormal="85" workbookViewId="0">
      <selection activeCell="R32" sqref="R32"/>
    </sheetView>
  </sheetViews>
  <sheetFormatPr defaultRowHeight="13.5"/>
  <cols>
    <col min="3" max="3" width="17.375" customWidth="1"/>
    <col min="4" max="4" width="19" bestFit="1" customWidth="1"/>
  </cols>
  <sheetData>
    <row r="2" spans="1:4">
      <c r="A2" t="s">
        <v>456</v>
      </c>
      <c r="C2" t="s">
        <v>494</v>
      </c>
      <c r="D2" t="s">
        <v>495</v>
      </c>
    </row>
    <row r="3" spans="1:4">
      <c r="B3" s="213">
        <v>0</v>
      </c>
      <c r="C3">
        <v>4711</v>
      </c>
      <c r="D3">
        <v>168</v>
      </c>
    </row>
    <row r="4" spans="1:4">
      <c r="B4" s="213">
        <v>1</v>
      </c>
      <c r="C4">
        <v>6843</v>
      </c>
      <c r="D4">
        <v>918</v>
      </c>
    </row>
    <row r="5" spans="1:4">
      <c r="B5" s="213">
        <v>2</v>
      </c>
      <c r="C5">
        <v>6017</v>
      </c>
      <c r="D5">
        <v>1404</v>
      </c>
    </row>
    <row r="6" spans="1:4">
      <c r="B6" s="213">
        <v>3</v>
      </c>
      <c r="C6">
        <v>5359</v>
      </c>
      <c r="D6">
        <v>1873</v>
      </c>
    </row>
    <row r="7" spans="1:4">
      <c r="B7" s="213">
        <v>4</v>
      </c>
      <c r="C7">
        <v>4937</v>
      </c>
      <c r="D7">
        <v>2160</v>
      </c>
    </row>
    <row r="8" spans="1:4">
      <c r="B8" s="213">
        <v>5</v>
      </c>
      <c r="C8">
        <v>4795</v>
      </c>
      <c r="D8">
        <v>2454</v>
      </c>
    </row>
    <row r="9" spans="1:4">
      <c r="B9" s="213">
        <v>6</v>
      </c>
      <c r="C9">
        <v>4378</v>
      </c>
      <c r="D9">
        <v>2643</v>
      </c>
    </row>
    <row r="10" spans="1:4">
      <c r="B10" s="213">
        <v>7</v>
      </c>
      <c r="C10">
        <v>4197</v>
      </c>
      <c r="D10">
        <v>2679</v>
      </c>
    </row>
    <row r="11" spans="1:4">
      <c r="B11" s="213">
        <v>8</v>
      </c>
      <c r="C11">
        <v>4101</v>
      </c>
      <c r="D11">
        <v>2702</v>
      </c>
    </row>
    <row r="12" spans="1:4">
      <c r="B12" s="213">
        <v>9</v>
      </c>
      <c r="C12">
        <v>3690</v>
      </c>
      <c r="D12">
        <v>2743</v>
      </c>
    </row>
    <row r="13" spans="1:4">
      <c r="B13" s="213">
        <v>10</v>
      </c>
      <c r="C13">
        <v>3465</v>
      </c>
      <c r="D13">
        <v>2913</v>
      </c>
    </row>
    <row r="14" spans="1:4">
      <c r="B14" s="213">
        <v>11</v>
      </c>
      <c r="C14">
        <v>3329</v>
      </c>
      <c r="D14">
        <v>3010</v>
      </c>
    </row>
    <row r="15" spans="1:4">
      <c r="B15" s="213">
        <v>12</v>
      </c>
      <c r="C15">
        <v>3274</v>
      </c>
      <c r="D15">
        <v>3093</v>
      </c>
    </row>
    <row r="16" spans="1:4">
      <c r="B16" s="213">
        <v>13</v>
      </c>
      <c r="C16">
        <v>3163</v>
      </c>
      <c r="D16">
        <v>3300</v>
      </c>
    </row>
    <row r="17" spans="2:4">
      <c r="B17" s="213">
        <v>14</v>
      </c>
      <c r="C17">
        <v>3071</v>
      </c>
      <c r="D17">
        <v>3389</v>
      </c>
    </row>
    <row r="18" spans="2:4">
      <c r="B18" s="213">
        <v>15</v>
      </c>
      <c r="C18">
        <v>3058</v>
      </c>
      <c r="D18">
        <v>3439</v>
      </c>
    </row>
    <row r="19" spans="2:4">
      <c r="B19" s="213">
        <v>16</v>
      </c>
      <c r="C19">
        <v>2910</v>
      </c>
      <c r="D19">
        <v>3515</v>
      </c>
    </row>
    <row r="20" spans="2:4">
      <c r="B20" s="213">
        <v>17</v>
      </c>
      <c r="C20">
        <v>2749</v>
      </c>
      <c r="D20">
        <v>3653</v>
      </c>
    </row>
    <row r="21" spans="2:4">
      <c r="B21" s="213">
        <v>18</v>
      </c>
      <c r="C21">
        <v>2660</v>
      </c>
      <c r="D21">
        <v>3913</v>
      </c>
    </row>
    <row r="22" spans="2:4">
      <c r="B22" s="213">
        <v>19</v>
      </c>
      <c r="C22">
        <v>2585</v>
      </c>
      <c r="D22">
        <v>4959</v>
      </c>
    </row>
    <row r="23" spans="2:4">
      <c r="B23" s="213">
        <v>20</v>
      </c>
      <c r="C23">
        <v>2431</v>
      </c>
      <c r="D23">
        <v>5550</v>
      </c>
    </row>
    <row r="24" spans="2:4">
      <c r="B24" s="213">
        <v>21</v>
      </c>
      <c r="C24">
        <v>2317</v>
      </c>
      <c r="D24">
        <v>6603</v>
      </c>
    </row>
    <row r="25" spans="2:4">
      <c r="B25" s="213">
        <v>22</v>
      </c>
      <c r="C25">
        <v>2109</v>
      </c>
      <c r="D25">
        <v>6800</v>
      </c>
    </row>
    <row r="26" spans="2:4">
      <c r="B26" s="213">
        <v>23</v>
      </c>
      <c r="C26">
        <v>1983</v>
      </c>
      <c r="D26">
        <v>8135</v>
      </c>
    </row>
    <row r="27" spans="2:4">
      <c r="B27" s="213">
        <v>24</v>
      </c>
      <c r="C27">
        <v>1893</v>
      </c>
      <c r="D27">
        <v>8858</v>
      </c>
    </row>
    <row r="28" spans="2:4">
      <c r="B28" s="213">
        <v>25</v>
      </c>
      <c r="C28">
        <v>1827</v>
      </c>
      <c r="D28">
        <v>9108</v>
      </c>
    </row>
    <row r="29" spans="2:4">
      <c r="B29" s="213">
        <v>26</v>
      </c>
      <c r="C29">
        <v>1640</v>
      </c>
      <c r="D29">
        <v>9534</v>
      </c>
    </row>
    <row r="30" spans="2:4">
      <c r="B30" s="213">
        <v>27</v>
      </c>
      <c r="C30">
        <v>1694</v>
      </c>
      <c r="D30">
        <v>10578</v>
      </c>
    </row>
    <row r="31" spans="2:4">
      <c r="B31" s="213">
        <v>28</v>
      </c>
      <c r="C31">
        <v>1601</v>
      </c>
      <c r="D31">
        <v>11127</v>
      </c>
    </row>
    <row r="32" spans="2:4">
      <c r="B32" s="213">
        <v>29</v>
      </c>
      <c r="C32">
        <v>1543</v>
      </c>
      <c r="D32">
        <v>11368</v>
      </c>
    </row>
    <row r="33" spans="2:6">
      <c r="B33" s="213">
        <v>30</v>
      </c>
      <c r="C33">
        <v>1409</v>
      </c>
      <c r="D33">
        <v>12114</v>
      </c>
    </row>
    <row r="34" spans="2:6">
      <c r="B34" s="213">
        <v>31</v>
      </c>
      <c r="C34">
        <v>1417</v>
      </c>
      <c r="D34">
        <v>12754</v>
      </c>
    </row>
    <row r="35" spans="2:6">
      <c r="B35" s="213">
        <v>32</v>
      </c>
      <c r="C35">
        <v>1241</v>
      </c>
      <c r="D35">
        <v>13108</v>
      </c>
    </row>
    <row r="36" spans="2:6">
      <c r="B36" s="213">
        <v>33</v>
      </c>
      <c r="C36">
        <v>1250</v>
      </c>
      <c r="D36">
        <v>13196</v>
      </c>
      <c r="F36" t="s">
        <v>768</v>
      </c>
    </row>
    <row r="37" spans="2:6">
      <c r="B37" s="213">
        <v>34</v>
      </c>
      <c r="C37">
        <v>1110</v>
      </c>
      <c r="D37">
        <v>13182</v>
      </c>
    </row>
    <row r="38" spans="2:6">
      <c r="B38" s="213">
        <v>35</v>
      </c>
      <c r="C38">
        <v>1129</v>
      </c>
      <c r="D38">
        <v>14009</v>
      </c>
    </row>
    <row r="39" spans="2:6">
      <c r="B39" s="213">
        <v>36</v>
      </c>
      <c r="C39">
        <v>1155</v>
      </c>
      <c r="D39">
        <v>14231</v>
      </c>
    </row>
    <row r="40" spans="2:6">
      <c r="B40" s="213">
        <v>37</v>
      </c>
      <c r="C40">
        <v>1150</v>
      </c>
      <c r="D40">
        <v>14572</v>
      </c>
    </row>
    <row r="41" spans="2:6">
      <c r="B41" s="213">
        <v>38</v>
      </c>
      <c r="C41">
        <v>1115</v>
      </c>
      <c r="D41">
        <v>14416</v>
      </c>
    </row>
    <row r="42" spans="2:6">
      <c r="B42" s="213">
        <v>39</v>
      </c>
      <c r="C42">
        <v>1133</v>
      </c>
      <c r="D42">
        <v>14864</v>
      </c>
    </row>
    <row r="43" spans="2:6">
      <c r="B43" s="213">
        <v>40</v>
      </c>
      <c r="C43">
        <v>1139</v>
      </c>
      <c r="D43">
        <v>14464</v>
      </c>
    </row>
    <row r="44" spans="2:6">
      <c r="B44" s="213">
        <v>41</v>
      </c>
      <c r="C44">
        <v>1278</v>
      </c>
      <c r="D44">
        <v>15286</v>
      </c>
    </row>
    <row r="45" spans="2:6">
      <c r="B45" s="213">
        <v>42</v>
      </c>
      <c r="C45">
        <v>1312</v>
      </c>
      <c r="D45">
        <v>15303</v>
      </c>
    </row>
    <row r="46" spans="2:6">
      <c r="B46" s="213">
        <v>43</v>
      </c>
      <c r="C46">
        <v>1326</v>
      </c>
      <c r="D46">
        <v>14832</v>
      </c>
    </row>
    <row r="47" spans="2:6">
      <c r="B47" s="213">
        <v>44</v>
      </c>
      <c r="C47">
        <v>1261</v>
      </c>
      <c r="D47">
        <v>14694</v>
      </c>
    </row>
    <row r="48" spans="2:6">
      <c r="B48" s="213">
        <v>45</v>
      </c>
      <c r="C48">
        <v>1178</v>
      </c>
      <c r="D48">
        <v>14540</v>
      </c>
    </row>
    <row r="49" spans="2:4">
      <c r="B49" s="213">
        <v>46</v>
      </c>
      <c r="C49">
        <v>1153</v>
      </c>
      <c r="D49">
        <v>14159</v>
      </c>
    </row>
    <row r="50" spans="2:4">
      <c r="B50" s="213">
        <v>47</v>
      </c>
      <c r="C50">
        <v>1156</v>
      </c>
      <c r="D50">
        <v>14214</v>
      </c>
    </row>
    <row r="51" spans="2:4">
      <c r="B51" s="213">
        <v>48</v>
      </c>
      <c r="C51">
        <v>1133</v>
      </c>
      <c r="D51">
        <v>14822</v>
      </c>
    </row>
    <row r="52" spans="2:4">
      <c r="B52" s="213">
        <v>49</v>
      </c>
      <c r="C52">
        <v>812</v>
      </c>
      <c r="D52">
        <v>10993</v>
      </c>
    </row>
    <row r="53" spans="2:4">
      <c r="B53" s="213">
        <v>50</v>
      </c>
      <c r="C53">
        <v>1108</v>
      </c>
      <c r="D53">
        <v>13837</v>
      </c>
    </row>
    <row r="54" spans="2:4">
      <c r="B54" s="213">
        <v>51</v>
      </c>
      <c r="C54">
        <v>963</v>
      </c>
      <c r="D54">
        <v>12692</v>
      </c>
    </row>
    <row r="55" spans="2:4">
      <c r="B55" s="213">
        <v>52</v>
      </c>
      <c r="C55">
        <v>914</v>
      </c>
      <c r="D55">
        <v>11846</v>
      </c>
    </row>
    <row r="56" spans="2:4">
      <c r="B56" s="213">
        <v>53</v>
      </c>
      <c r="C56">
        <v>856</v>
      </c>
      <c r="D56">
        <v>10893</v>
      </c>
    </row>
    <row r="57" spans="2:4">
      <c r="B57" s="213">
        <v>54</v>
      </c>
      <c r="C57">
        <v>849</v>
      </c>
      <c r="D57">
        <v>10338</v>
      </c>
    </row>
    <row r="58" spans="2:4">
      <c r="B58" s="213">
        <v>55</v>
      </c>
      <c r="C58">
        <v>842</v>
      </c>
      <c r="D58">
        <v>10058</v>
      </c>
    </row>
    <row r="59" spans="2:4">
      <c r="B59" s="213">
        <v>56</v>
      </c>
      <c r="C59">
        <v>767</v>
      </c>
      <c r="D59">
        <v>9678</v>
      </c>
    </row>
    <row r="60" spans="2:4">
      <c r="B60" s="213">
        <v>57</v>
      </c>
      <c r="C60">
        <v>763</v>
      </c>
      <c r="D60">
        <v>9267</v>
      </c>
    </row>
    <row r="61" spans="2:4">
      <c r="B61" s="213">
        <v>58</v>
      </c>
      <c r="C61">
        <v>678</v>
      </c>
      <c r="D61">
        <v>8364</v>
      </c>
    </row>
    <row r="62" spans="2:4">
      <c r="B62" s="213">
        <v>59</v>
      </c>
      <c r="C62">
        <v>681</v>
      </c>
      <c r="D62">
        <v>8374</v>
      </c>
    </row>
    <row r="63" spans="2:4">
      <c r="B63" s="213">
        <v>60</v>
      </c>
      <c r="C63">
        <v>660</v>
      </c>
      <c r="D63">
        <v>8048</v>
      </c>
    </row>
    <row r="64" spans="2:4">
      <c r="B64" s="213">
        <v>61</v>
      </c>
      <c r="C64">
        <v>581</v>
      </c>
      <c r="D64">
        <v>7612</v>
      </c>
    </row>
    <row r="65" spans="2:4">
      <c r="B65" s="213">
        <v>62</v>
      </c>
      <c r="C65">
        <v>570</v>
      </c>
      <c r="D65">
        <v>7670</v>
      </c>
    </row>
    <row r="66" spans="2:4">
      <c r="B66" s="213">
        <v>63</v>
      </c>
      <c r="C66">
        <v>676</v>
      </c>
      <c r="D66">
        <v>8003</v>
      </c>
    </row>
    <row r="67" spans="2:4">
      <c r="B67" s="213">
        <v>64</v>
      </c>
      <c r="C67">
        <v>650</v>
      </c>
      <c r="D67">
        <v>8209</v>
      </c>
    </row>
    <row r="68" spans="2:4">
      <c r="B68" s="213">
        <v>65</v>
      </c>
      <c r="C68">
        <v>667</v>
      </c>
      <c r="D68">
        <v>8654</v>
      </c>
    </row>
    <row r="69" spans="2:4">
      <c r="B69" s="213">
        <v>66</v>
      </c>
      <c r="C69">
        <v>764</v>
      </c>
      <c r="D69">
        <v>10324</v>
      </c>
    </row>
    <row r="70" spans="2:4">
      <c r="B70" s="213">
        <v>67</v>
      </c>
      <c r="C70">
        <v>821</v>
      </c>
      <c r="D70">
        <v>10326</v>
      </c>
    </row>
    <row r="71" spans="2:4">
      <c r="B71" s="213">
        <v>68</v>
      </c>
      <c r="C71">
        <v>817</v>
      </c>
      <c r="D71">
        <v>10496</v>
      </c>
    </row>
    <row r="72" spans="2:4">
      <c r="B72" s="213">
        <v>69</v>
      </c>
      <c r="C72">
        <v>486</v>
      </c>
      <c r="D72">
        <v>7033</v>
      </c>
    </row>
    <row r="73" spans="2:4">
      <c r="B73" s="213">
        <v>70</v>
      </c>
      <c r="C73">
        <v>440</v>
      </c>
      <c r="D73">
        <v>6289</v>
      </c>
    </row>
    <row r="74" spans="2:4">
      <c r="B74" s="213">
        <v>71</v>
      </c>
      <c r="C74">
        <v>465</v>
      </c>
      <c r="D74">
        <v>7541</v>
      </c>
    </row>
    <row r="75" spans="2:4">
      <c r="B75" s="213">
        <v>72</v>
      </c>
      <c r="C75">
        <v>514</v>
      </c>
      <c r="D75">
        <v>7805</v>
      </c>
    </row>
    <row r="76" spans="2:4">
      <c r="B76" s="213">
        <v>73</v>
      </c>
      <c r="C76">
        <v>463</v>
      </c>
      <c r="D76">
        <v>7426</v>
      </c>
    </row>
    <row r="77" spans="2:4">
      <c r="B77" s="213">
        <v>74</v>
      </c>
      <c r="C77">
        <v>455</v>
      </c>
      <c r="D77">
        <v>7516</v>
      </c>
    </row>
    <row r="78" spans="2:4">
      <c r="B78" s="213">
        <v>75</v>
      </c>
      <c r="C78">
        <v>407</v>
      </c>
      <c r="D78">
        <v>6782</v>
      </c>
    </row>
    <row r="79" spans="2:4">
      <c r="B79" s="213">
        <v>76</v>
      </c>
      <c r="C79">
        <v>321</v>
      </c>
      <c r="D79">
        <v>5840</v>
      </c>
    </row>
    <row r="80" spans="2:4">
      <c r="B80" s="213">
        <v>77</v>
      </c>
      <c r="C80">
        <v>372</v>
      </c>
      <c r="D80">
        <v>5696</v>
      </c>
    </row>
    <row r="81" spans="2:4">
      <c r="B81" s="213">
        <v>78</v>
      </c>
      <c r="C81">
        <v>357</v>
      </c>
      <c r="D81">
        <v>6373</v>
      </c>
    </row>
    <row r="82" spans="2:4">
      <c r="B82" s="213">
        <v>79</v>
      </c>
      <c r="C82">
        <v>361</v>
      </c>
      <c r="D82">
        <v>6036</v>
      </c>
    </row>
    <row r="83" spans="2:4">
      <c r="B83" s="213">
        <v>80</v>
      </c>
      <c r="C83">
        <v>370</v>
      </c>
      <c r="D83">
        <v>6234</v>
      </c>
    </row>
    <row r="84" spans="2:4">
      <c r="B84" s="213">
        <v>81</v>
      </c>
      <c r="C84">
        <v>313</v>
      </c>
      <c r="D84">
        <v>5364</v>
      </c>
    </row>
    <row r="85" spans="2:4">
      <c r="B85" s="213">
        <v>82</v>
      </c>
      <c r="C85">
        <v>322</v>
      </c>
      <c r="D85">
        <v>5268</v>
      </c>
    </row>
    <row r="86" spans="2:4">
      <c r="B86" s="213">
        <v>83</v>
      </c>
      <c r="C86">
        <v>269</v>
      </c>
      <c r="D86">
        <v>5116</v>
      </c>
    </row>
    <row r="87" spans="2:4">
      <c r="B87" s="213">
        <v>84</v>
      </c>
      <c r="C87">
        <v>246</v>
      </c>
      <c r="D87">
        <v>4495</v>
      </c>
    </row>
    <row r="88" spans="2:4">
      <c r="B88" s="213">
        <v>85</v>
      </c>
      <c r="C88">
        <v>200</v>
      </c>
      <c r="D88">
        <v>4162</v>
      </c>
    </row>
    <row r="89" spans="2:4">
      <c r="B89" s="213">
        <v>86</v>
      </c>
      <c r="C89">
        <v>241</v>
      </c>
      <c r="D89">
        <v>3885</v>
      </c>
    </row>
    <row r="90" spans="2:4">
      <c r="B90" s="213">
        <v>87</v>
      </c>
      <c r="C90">
        <v>149</v>
      </c>
      <c r="D90">
        <v>3471</v>
      </c>
    </row>
    <row r="91" spans="2:4">
      <c r="B91" s="213">
        <v>88</v>
      </c>
      <c r="C91">
        <v>142</v>
      </c>
      <c r="D91">
        <v>3159</v>
      </c>
    </row>
    <row r="92" spans="2:4">
      <c r="B92" s="213">
        <v>89</v>
      </c>
      <c r="C92">
        <v>99</v>
      </c>
      <c r="D92">
        <v>2719</v>
      </c>
    </row>
    <row r="93" spans="2:4">
      <c r="B93" s="213">
        <v>90</v>
      </c>
      <c r="C93">
        <v>86</v>
      </c>
      <c r="D93">
        <v>2453</v>
      </c>
    </row>
    <row r="94" spans="2:4">
      <c r="B94" s="213">
        <v>91</v>
      </c>
      <c r="C94">
        <v>54</v>
      </c>
      <c r="D94">
        <v>1967</v>
      </c>
    </row>
    <row r="95" spans="2:4">
      <c r="B95" s="213">
        <v>92</v>
      </c>
      <c r="C95">
        <v>44</v>
      </c>
      <c r="D95">
        <v>1574</v>
      </c>
    </row>
    <row r="96" spans="2:4">
      <c r="B96" s="213">
        <v>93</v>
      </c>
      <c r="C96">
        <v>48</v>
      </c>
      <c r="D96">
        <v>1272</v>
      </c>
    </row>
    <row r="97" spans="2:4">
      <c r="B97" s="213">
        <v>94</v>
      </c>
      <c r="C97">
        <v>27</v>
      </c>
      <c r="D97">
        <v>1028</v>
      </c>
    </row>
    <row r="98" spans="2:4">
      <c r="B98" s="213">
        <v>95</v>
      </c>
      <c r="C98">
        <v>16</v>
      </c>
      <c r="D98">
        <v>796</v>
      </c>
    </row>
    <row r="99" spans="2:4">
      <c r="B99" s="213">
        <v>96</v>
      </c>
      <c r="C99">
        <v>13</v>
      </c>
      <c r="D99">
        <v>568</v>
      </c>
    </row>
    <row r="100" spans="2:4">
      <c r="B100" s="213">
        <v>97</v>
      </c>
      <c r="C100">
        <v>15</v>
      </c>
      <c r="D100">
        <v>414</v>
      </c>
    </row>
    <row r="101" spans="2:4">
      <c r="B101" s="213">
        <v>98</v>
      </c>
      <c r="C101">
        <v>8</v>
      </c>
      <c r="D101">
        <v>333</v>
      </c>
    </row>
    <row r="102" spans="2:4">
      <c r="B102" s="213">
        <v>99</v>
      </c>
      <c r="C102">
        <v>5</v>
      </c>
      <c r="D102">
        <v>225</v>
      </c>
    </row>
    <row r="103" spans="2:4">
      <c r="B103" s="213">
        <v>100</v>
      </c>
      <c r="C103">
        <v>5</v>
      </c>
      <c r="D103">
        <v>163</v>
      </c>
    </row>
    <row r="104" spans="2:4">
      <c r="B104" s="213">
        <v>101</v>
      </c>
      <c r="C104">
        <v>6</v>
      </c>
      <c r="D104">
        <v>116</v>
      </c>
    </row>
    <row r="105" spans="2:4">
      <c r="B105" s="213">
        <v>102</v>
      </c>
      <c r="C105">
        <v>0</v>
      </c>
      <c r="D105">
        <v>63</v>
      </c>
    </row>
    <row r="106" spans="2:4">
      <c r="B106" s="213">
        <v>103</v>
      </c>
      <c r="C106">
        <v>4</v>
      </c>
      <c r="D106">
        <v>54</v>
      </c>
    </row>
    <row r="107" spans="2:4">
      <c r="B107" s="213">
        <v>104</v>
      </c>
      <c r="C107">
        <v>1</v>
      </c>
      <c r="D107">
        <v>35</v>
      </c>
    </row>
    <row r="108" spans="2:4">
      <c r="B108" s="213">
        <v>105</v>
      </c>
      <c r="C108">
        <v>1</v>
      </c>
      <c r="D108">
        <v>12</v>
      </c>
    </row>
    <row r="109" spans="2:4">
      <c r="B109" s="213">
        <v>106</v>
      </c>
      <c r="C109">
        <v>0</v>
      </c>
      <c r="D109">
        <v>8</v>
      </c>
    </row>
    <row r="110" spans="2:4">
      <c r="B110" s="213">
        <v>107</v>
      </c>
      <c r="C110">
        <v>0</v>
      </c>
      <c r="D110">
        <v>5</v>
      </c>
    </row>
    <row r="111" spans="2:4">
      <c r="B111" s="213">
        <v>108</v>
      </c>
      <c r="C111">
        <v>0</v>
      </c>
      <c r="D111">
        <v>6</v>
      </c>
    </row>
    <row r="112" spans="2:4">
      <c r="B112" s="213">
        <v>109</v>
      </c>
      <c r="C112">
        <v>0</v>
      </c>
      <c r="D112">
        <v>1</v>
      </c>
    </row>
    <row r="113" spans="2:5">
      <c r="B113" s="213">
        <v>111</v>
      </c>
      <c r="C113">
        <v>0</v>
      </c>
      <c r="D113">
        <v>1</v>
      </c>
    </row>
    <row r="114" spans="2:5">
      <c r="B114" s="213">
        <v>112</v>
      </c>
      <c r="C114">
        <v>0</v>
      </c>
      <c r="D114">
        <v>1</v>
      </c>
    </row>
    <row r="115" spans="2:5">
      <c r="B115" s="213">
        <v>113</v>
      </c>
      <c r="C115">
        <v>0</v>
      </c>
      <c r="D115">
        <v>1</v>
      </c>
    </row>
    <row r="116" spans="2:5">
      <c r="C116">
        <f>SUM(C3:C115)</f>
        <v>144139</v>
      </c>
      <c r="D116">
        <f>SUM(D3:D115)</f>
        <v>736337</v>
      </c>
      <c r="E116">
        <f>C116+D116</f>
        <v>880476</v>
      </c>
    </row>
  </sheetData>
  <phoneticPr fontId="31"/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topLeftCell="A22" zoomScale="120" zoomScaleNormal="120" workbookViewId="0">
      <selection activeCell="C13" sqref="C13"/>
    </sheetView>
  </sheetViews>
  <sheetFormatPr defaultRowHeight="13.5"/>
  <cols>
    <col min="3" max="3" width="9.75" bestFit="1" customWidth="1"/>
  </cols>
  <sheetData>
    <row r="2" spans="2:5">
      <c r="B2" t="s">
        <v>37</v>
      </c>
    </row>
    <row r="3" spans="2:5">
      <c r="B3" s="7" t="s">
        <v>36</v>
      </c>
    </row>
    <row r="5" spans="2:5">
      <c r="B5" t="s">
        <v>7</v>
      </c>
      <c r="C5" s="5">
        <v>330784</v>
      </c>
      <c r="D5" s="4">
        <v>0.53</v>
      </c>
      <c r="E5" s="3">
        <v>0.53</v>
      </c>
    </row>
    <row r="6" spans="2:5">
      <c r="B6" t="s">
        <v>8</v>
      </c>
      <c r="C6" s="5">
        <v>98809</v>
      </c>
      <c r="D6" s="4">
        <v>0.69</v>
      </c>
      <c r="E6" s="3">
        <v>0.69</v>
      </c>
    </row>
    <row r="7" spans="2:5">
      <c r="B7" t="s">
        <v>9</v>
      </c>
      <c r="C7" s="5">
        <v>27216</v>
      </c>
      <c r="D7" s="4">
        <v>0.73</v>
      </c>
      <c r="E7" s="3">
        <v>0.73</v>
      </c>
    </row>
    <row r="8" spans="2:5">
      <c r="B8" t="s">
        <v>10</v>
      </c>
      <c r="C8" s="5">
        <v>27201</v>
      </c>
      <c r="D8" s="4">
        <v>0.78</v>
      </c>
      <c r="E8" s="3">
        <v>0.78</v>
      </c>
    </row>
    <row r="9" spans="2:5">
      <c r="B9" t="s">
        <v>11</v>
      </c>
      <c r="C9" s="5">
        <v>14316</v>
      </c>
      <c r="D9" s="4">
        <v>0.8</v>
      </c>
      <c r="E9" s="3">
        <v>0.8</v>
      </c>
    </row>
    <row r="11" spans="2:5">
      <c r="B11" t="s">
        <v>27</v>
      </c>
    </row>
    <row r="21" spans="7:7">
      <c r="G21" t="s">
        <v>769</v>
      </c>
    </row>
  </sheetData>
  <phoneticPr fontId="31"/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showGridLines="0" topLeftCell="A13" zoomScaleNormal="100" workbookViewId="0">
      <selection activeCell="G24" sqref="G24"/>
    </sheetView>
  </sheetViews>
  <sheetFormatPr defaultRowHeight="13.5"/>
  <sheetData>
    <row r="2" spans="2:5">
      <c r="B2" t="s">
        <v>681</v>
      </c>
    </row>
    <row r="3" spans="2:5">
      <c r="E3" t="s">
        <v>29</v>
      </c>
    </row>
    <row r="4" spans="2:5">
      <c r="B4" t="s">
        <v>12</v>
      </c>
      <c r="C4" s="5">
        <v>43400</v>
      </c>
      <c r="D4" s="4">
        <v>7.0000000000000007E-2</v>
      </c>
      <c r="E4" s="6">
        <v>7.0000000000000007E-2</v>
      </c>
    </row>
    <row r="5" spans="2:5">
      <c r="B5" t="s">
        <v>13</v>
      </c>
      <c r="C5" s="5">
        <v>40464</v>
      </c>
      <c r="D5" s="4">
        <v>0.13</v>
      </c>
      <c r="E5" s="6">
        <v>0.13</v>
      </c>
    </row>
    <row r="6" spans="2:5">
      <c r="B6" t="s">
        <v>14</v>
      </c>
      <c r="C6" s="5">
        <v>36239</v>
      </c>
      <c r="D6" s="4">
        <v>0.19</v>
      </c>
      <c r="E6" s="6">
        <v>0.19</v>
      </c>
    </row>
    <row r="7" spans="2:5">
      <c r="B7" t="s">
        <v>15</v>
      </c>
      <c r="C7" s="5">
        <v>35401</v>
      </c>
      <c r="D7" s="4">
        <v>0.25</v>
      </c>
      <c r="E7" s="6">
        <v>0.25</v>
      </c>
    </row>
    <row r="8" spans="2:5">
      <c r="B8" t="s">
        <v>16</v>
      </c>
      <c r="C8" s="5">
        <v>28247</v>
      </c>
      <c r="D8" s="4">
        <v>0.28999999999999998</v>
      </c>
      <c r="E8" s="6">
        <v>0.28999999999999998</v>
      </c>
    </row>
    <row r="9" spans="2:5">
      <c r="B9" t="s">
        <v>17</v>
      </c>
      <c r="C9" s="5">
        <v>23824</v>
      </c>
      <c r="D9" s="4">
        <v>0.33</v>
      </c>
      <c r="E9" s="6">
        <v>0.33</v>
      </c>
    </row>
    <row r="10" spans="2:5">
      <c r="B10" t="s">
        <v>18</v>
      </c>
      <c r="C10" s="5">
        <v>15007</v>
      </c>
      <c r="D10" s="4">
        <v>0.36</v>
      </c>
      <c r="E10" s="6">
        <v>0.36</v>
      </c>
    </row>
    <row r="11" spans="2:5">
      <c r="B11" t="s">
        <v>19</v>
      </c>
      <c r="C11" s="5">
        <v>14884</v>
      </c>
      <c r="D11" s="4">
        <v>0.38</v>
      </c>
      <c r="E11" s="6">
        <v>0.38</v>
      </c>
    </row>
    <row r="12" spans="2:5">
      <c r="B12" t="s">
        <v>20</v>
      </c>
      <c r="C12" s="5">
        <v>14109</v>
      </c>
      <c r="D12" s="4">
        <v>0.4</v>
      </c>
      <c r="E12" s="6">
        <v>0.4</v>
      </c>
    </row>
    <row r="13" spans="2:5">
      <c r="B13" t="s">
        <v>21</v>
      </c>
      <c r="C13" s="5">
        <v>13398</v>
      </c>
      <c r="D13" s="4">
        <v>0.43</v>
      </c>
      <c r="E13" s="6">
        <v>0.43</v>
      </c>
    </row>
    <row r="14" spans="2:5">
      <c r="C14" s="5"/>
      <c r="D14" s="4"/>
      <c r="E14" s="6"/>
    </row>
    <row r="15" spans="2:5">
      <c r="B15" t="s">
        <v>683</v>
      </c>
      <c r="C15" s="5"/>
      <c r="D15" s="4"/>
      <c r="E15" s="6"/>
    </row>
    <row r="16" spans="2:5">
      <c r="C16" s="5"/>
      <c r="D16" s="4"/>
      <c r="E16" s="6"/>
    </row>
    <row r="17" spans="3:7">
      <c r="C17" s="5"/>
      <c r="D17" s="4"/>
      <c r="E17" s="6"/>
    </row>
    <row r="18" spans="3:7">
      <c r="C18" s="5"/>
      <c r="D18" s="4"/>
      <c r="E18" s="6"/>
    </row>
    <row r="24" spans="3:7">
      <c r="G24" t="s">
        <v>770</v>
      </c>
    </row>
  </sheetData>
  <phoneticPr fontId="31"/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showGridLines="0" topLeftCell="A13" zoomScaleNormal="100" workbookViewId="0">
      <selection activeCell="F28" sqref="F28"/>
    </sheetView>
  </sheetViews>
  <sheetFormatPr defaultRowHeight="13.5"/>
  <sheetData>
    <row r="2" spans="2:4">
      <c r="B2" t="s">
        <v>682</v>
      </c>
    </row>
    <row r="3" spans="2:4">
      <c r="D3" t="s">
        <v>29</v>
      </c>
    </row>
    <row r="4" spans="2:4">
      <c r="B4" t="s">
        <v>12</v>
      </c>
      <c r="C4" s="5">
        <v>3337</v>
      </c>
      <c r="D4" s="4">
        <v>7.0000000000000007E-2</v>
      </c>
    </row>
    <row r="5" spans="2:4">
      <c r="B5" t="s">
        <v>13</v>
      </c>
      <c r="C5" s="5">
        <v>3046</v>
      </c>
      <c r="D5" s="4">
        <v>0.13</v>
      </c>
    </row>
    <row r="6" spans="2:4">
      <c r="B6" t="s">
        <v>14</v>
      </c>
      <c r="C6" s="5">
        <v>2639</v>
      </c>
      <c r="D6" s="4">
        <v>0.18</v>
      </c>
    </row>
    <row r="7" spans="2:4">
      <c r="B7" t="s">
        <v>15</v>
      </c>
      <c r="C7" s="5">
        <v>2590</v>
      </c>
      <c r="D7" s="4">
        <v>0.23</v>
      </c>
    </row>
    <row r="8" spans="2:4">
      <c r="B8" t="s">
        <v>16</v>
      </c>
      <c r="C8" s="5">
        <v>2010</v>
      </c>
      <c r="D8" s="4">
        <v>0.27</v>
      </c>
    </row>
    <row r="9" spans="2:4">
      <c r="B9" t="s">
        <v>17</v>
      </c>
      <c r="C9" s="5">
        <v>1520</v>
      </c>
      <c r="D9" s="4">
        <v>0.3</v>
      </c>
    </row>
    <row r="10" spans="2:4">
      <c r="B10" t="s">
        <v>19</v>
      </c>
      <c r="C10" s="5">
        <v>1075</v>
      </c>
      <c r="D10" s="4">
        <v>0.32</v>
      </c>
    </row>
    <row r="11" spans="2:4">
      <c r="B11" t="s">
        <v>20</v>
      </c>
      <c r="C11" s="5">
        <v>1054</v>
      </c>
      <c r="D11" s="4">
        <v>0.34</v>
      </c>
    </row>
    <row r="12" spans="2:4">
      <c r="B12" t="s">
        <v>21</v>
      </c>
      <c r="C12" s="5">
        <v>1012</v>
      </c>
      <c r="D12" s="4">
        <v>0.36</v>
      </c>
    </row>
    <row r="13" spans="2:4">
      <c r="B13" t="s">
        <v>18</v>
      </c>
      <c r="C13" s="5">
        <v>999</v>
      </c>
      <c r="D13" s="4">
        <v>0.38</v>
      </c>
    </row>
    <row r="14" spans="2:4">
      <c r="B14" t="s">
        <v>22</v>
      </c>
      <c r="C14" s="5">
        <v>965</v>
      </c>
      <c r="D14" s="4">
        <v>0.4</v>
      </c>
    </row>
    <row r="15" spans="2:4">
      <c r="B15" t="s">
        <v>23</v>
      </c>
      <c r="C15" s="5">
        <v>867</v>
      </c>
      <c r="D15" s="4">
        <v>0.42</v>
      </c>
    </row>
    <row r="16" spans="2:4">
      <c r="B16" t="s">
        <v>25</v>
      </c>
      <c r="C16" s="5">
        <v>638</v>
      </c>
      <c r="D16" s="4">
        <v>0.43</v>
      </c>
    </row>
    <row r="17" spans="2:6">
      <c r="B17" t="s">
        <v>30</v>
      </c>
      <c r="C17" s="5">
        <v>596</v>
      </c>
      <c r="D17" s="4">
        <v>0.44</v>
      </c>
    </row>
    <row r="18" spans="2:6">
      <c r="B18" t="s">
        <v>24</v>
      </c>
      <c r="C18" s="5">
        <v>571</v>
      </c>
      <c r="D18" s="4">
        <v>0.45</v>
      </c>
    </row>
    <row r="19" spans="2:6">
      <c r="B19" t="s">
        <v>31</v>
      </c>
      <c r="C19" s="5">
        <v>544</v>
      </c>
      <c r="D19" s="4">
        <v>0.46</v>
      </c>
    </row>
    <row r="20" spans="2:6">
      <c r="B20" t="s">
        <v>32</v>
      </c>
      <c r="C20" s="5">
        <v>543</v>
      </c>
      <c r="D20" s="4">
        <v>0.47</v>
      </c>
    </row>
    <row r="21" spans="2:6">
      <c r="B21" t="s">
        <v>26</v>
      </c>
      <c r="C21" s="5">
        <v>536</v>
      </c>
      <c r="D21" s="4">
        <v>0.48</v>
      </c>
    </row>
    <row r="22" spans="2:6">
      <c r="B22" t="s">
        <v>33</v>
      </c>
      <c r="C22" s="5">
        <v>476</v>
      </c>
      <c r="D22" s="4">
        <v>0.49</v>
      </c>
    </row>
    <row r="23" spans="2:6">
      <c r="B23" t="s">
        <v>34</v>
      </c>
      <c r="C23" s="5">
        <v>442</v>
      </c>
      <c r="D23" s="4">
        <v>0.5</v>
      </c>
    </row>
    <row r="25" spans="2:6">
      <c r="B25" t="s">
        <v>683</v>
      </c>
    </row>
    <row r="26" spans="2:6">
      <c r="F26" t="s">
        <v>771</v>
      </c>
    </row>
  </sheetData>
  <phoneticPr fontId="31"/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5"/>
  <sheetViews>
    <sheetView showGridLines="0" topLeftCell="A7" zoomScaleNormal="100" workbookViewId="0">
      <selection activeCell="B6" sqref="B6"/>
    </sheetView>
  </sheetViews>
  <sheetFormatPr defaultRowHeight="13.5"/>
  <cols>
    <col min="1" max="16384" width="9" style="112"/>
  </cols>
  <sheetData>
    <row r="2" spans="2:4">
      <c r="B2" s="212" t="s">
        <v>455</v>
      </c>
    </row>
    <row r="3" spans="2:4">
      <c r="B3" s="112" t="s">
        <v>222</v>
      </c>
    </row>
    <row r="4" spans="2:4">
      <c r="B4" s="112" t="s">
        <v>221</v>
      </c>
    </row>
    <row r="5" spans="2:4">
      <c r="B5" s="372" t="s">
        <v>820</v>
      </c>
    </row>
    <row r="6" spans="2:4">
      <c r="C6" s="112" t="s">
        <v>220</v>
      </c>
      <c r="D6" s="113" t="s">
        <v>219</v>
      </c>
    </row>
    <row r="7" spans="2:4">
      <c r="B7" s="112" t="s">
        <v>218</v>
      </c>
      <c r="C7" s="114">
        <f>27204</f>
        <v>27204</v>
      </c>
      <c r="D7" s="113">
        <v>0.47</v>
      </c>
    </row>
    <row r="8" spans="2:4">
      <c r="B8" s="112" t="s">
        <v>217</v>
      </c>
      <c r="C8" s="114">
        <v>8585</v>
      </c>
      <c r="D8" s="113">
        <v>0.62</v>
      </c>
    </row>
    <row r="9" spans="2:4">
      <c r="B9" s="112" t="s">
        <v>216</v>
      </c>
      <c r="C9" s="114">
        <v>2458</v>
      </c>
      <c r="D9" s="113">
        <v>0.67</v>
      </c>
    </row>
    <row r="10" spans="2:4">
      <c r="B10" s="112" t="s">
        <v>215</v>
      </c>
      <c r="C10" s="114">
        <v>2135</v>
      </c>
      <c r="D10" s="113">
        <v>0.7</v>
      </c>
    </row>
    <row r="11" spans="2:4">
      <c r="B11" s="112" t="s">
        <v>214</v>
      </c>
      <c r="C11" s="114">
        <v>1056</v>
      </c>
      <c r="D11" s="113">
        <v>0.72</v>
      </c>
    </row>
    <row r="12" spans="2:4">
      <c r="B12" s="112" t="s">
        <v>213</v>
      </c>
      <c r="C12" s="114">
        <v>903</v>
      </c>
      <c r="D12" s="113">
        <v>0.74</v>
      </c>
    </row>
    <row r="13" spans="2:4">
      <c r="B13" s="112" t="s">
        <v>212</v>
      </c>
      <c r="C13" s="114">
        <v>822</v>
      </c>
      <c r="D13" s="113">
        <v>0.75</v>
      </c>
    </row>
    <row r="14" spans="2:4">
      <c r="B14" s="112" t="s">
        <v>211</v>
      </c>
      <c r="C14" s="114">
        <v>779</v>
      </c>
      <c r="D14" s="113">
        <v>0.77</v>
      </c>
    </row>
    <row r="15" spans="2:4">
      <c r="B15" s="112" t="s">
        <v>210</v>
      </c>
      <c r="C15" s="114">
        <v>737</v>
      </c>
      <c r="D15" s="113">
        <v>0.78</v>
      </c>
    </row>
    <row r="16" spans="2:4">
      <c r="B16" s="112" t="s">
        <v>209</v>
      </c>
      <c r="C16" s="114">
        <v>713</v>
      </c>
      <c r="D16" s="113">
        <v>0.79</v>
      </c>
    </row>
    <row r="17" spans="2:6">
      <c r="B17" s="112" t="s">
        <v>208</v>
      </c>
      <c r="C17" s="114">
        <v>589</v>
      </c>
      <c r="D17" s="113">
        <v>0.8</v>
      </c>
    </row>
    <row r="25" spans="2:6">
      <c r="F25" t="s">
        <v>772</v>
      </c>
    </row>
  </sheetData>
  <phoneticPr fontId="31"/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showGridLines="0" topLeftCell="A7" zoomScale="70" zoomScaleNormal="70" workbookViewId="0">
      <selection activeCell="B6" sqref="B6"/>
    </sheetView>
  </sheetViews>
  <sheetFormatPr defaultRowHeight="13.5"/>
  <cols>
    <col min="1" max="16384" width="9" style="112"/>
  </cols>
  <sheetData>
    <row r="2" spans="1:4">
      <c r="B2" s="291" t="s">
        <v>684</v>
      </c>
    </row>
    <row r="3" spans="1:4">
      <c r="B3" s="112" t="s">
        <v>222</v>
      </c>
    </row>
    <row r="4" spans="1:4">
      <c r="B4" s="112" t="s">
        <v>221</v>
      </c>
    </row>
    <row r="5" spans="1:4">
      <c r="B5" s="372" t="s">
        <v>820</v>
      </c>
    </row>
    <row r="6" spans="1:4">
      <c r="C6" s="112" t="s">
        <v>220</v>
      </c>
      <c r="D6" s="113" t="s">
        <v>219</v>
      </c>
    </row>
    <row r="7" spans="1:4">
      <c r="A7" s="112">
        <v>1</v>
      </c>
      <c r="B7" s="112" t="s">
        <v>264</v>
      </c>
      <c r="C7" s="114">
        <v>3897</v>
      </c>
      <c r="D7" s="143">
        <v>6.8000000000000005E-2</v>
      </c>
    </row>
    <row r="8" spans="1:4">
      <c r="A8" s="112">
        <v>2</v>
      </c>
      <c r="B8" s="112" t="s">
        <v>263</v>
      </c>
      <c r="C8" s="114">
        <v>2918</v>
      </c>
      <c r="D8" s="143">
        <v>0.11899999999999999</v>
      </c>
    </row>
    <row r="9" spans="1:4">
      <c r="A9" s="112">
        <v>3</v>
      </c>
      <c r="B9" s="112" t="s">
        <v>262</v>
      </c>
      <c r="C9" s="114">
        <v>2800</v>
      </c>
      <c r="D9" s="143">
        <v>0.16800000000000001</v>
      </c>
    </row>
    <row r="10" spans="1:4">
      <c r="A10" s="112">
        <v>4</v>
      </c>
      <c r="B10" s="112" t="s">
        <v>261</v>
      </c>
      <c r="C10" s="114">
        <v>2632</v>
      </c>
      <c r="D10" s="143">
        <v>0.21299999999999999</v>
      </c>
    </row>
    <row r="11" spans="1:4">
      <c r="A11" s="112">
        <v>5</v>
      </c>
      <c r="B11" s="112" t="s">
        <v>260</v>
      </c>
      <c r="C11" s="114">
        <v>2023</v>
      </c>
      <c r="D11" s="143">
        <v>0.249</v>
      </c>
    </row>
    <row r="12" spans="1:4">
      <c r="A12" s="112">
        <v>6</v>
      </c>
      <c r="B12" s="112" t="s">
        <v>259</v>
      </c>
      <c r="C12" s="114">
        <v>1611</v>
      </c>
      <c r="D12" s="143">
        <v>0.27700000000000002</v>
      </c>
    </row>
    <row r="13" spans="1:4">
      <c r="A13" s="112">
        <v>7</v>
      </c>
      <c r="B13" s="112" t="s">
        <v>258</v>
      </c>
      <c r="C13" s="114">
        <v>1322</v>
      </c>
      <c r="D13" s="143">
        <v>0.3</v>
      </c>
    </row>
    <row r="14" spans="1:4">
      <c r="A14" s="112">
        <v>8</v>
      </c>
      <c r="B14" s="112" t="s">
        <v>257</v>
      </c>
      <c r="C14" s="114">
        <v>1284</v>
      </c>
      <c r="D14" s="143">
        <v>0.32200000000000001</v>
      </c>
    </row>
    <row r="15" spans="1:4">
      <c r="A15" s="112">
        <v>9</v>
      </c>
      <c r="B15" s="112" t="s">
        <v>256</v>
      </c>
      <c r="C15" s="114">
        <v>1121</v>
      </c>
      <c r="D15" s="143">
        <v>0.34200000000000003</v>
      </c>
    </row>
    <row r="16" spans="1:4">
      <c r="A16" s="112">
        <v>10</v>
      </c>
      <c r="B16" s="112" t="s">
        <v>255</v>
      </c>
      <c r="C16" s="114">
        <v>1118</v>
      </c>
      <c r="D16" s="143">
        <v>0.36099999999999999</v>
      </c>
    </row>
    <row r="17" spans="2:4">
      <c r="B17" s="112" t="s">
        <v>254</v>
      </c>
      <c r="C17" s="114">
        <v>1015</v>
      </c>
      <c r="D17" s="143">
        <v>0.379</v>
      </c>
    </row>
    <row r="18" spans="2:4">
      <c r="B18" s="112" t="s">
        <v>253</v>
      </c>
      <c r="C18" s="114">
        <v>947</v>
      </c>
      <c r="D18" s="143">
        <v>0.39500000000000002</v>
      </c>
    </row>
    <row r="19" spans="2:4">
      <c r="B19" s="112" t="s">
        <v>252</v>
      </c>
      <c r="C19" s="114">
        <v>894</v>
      </c>
      <c r="D19" s="143">
        <v>0.41100000000000003</v>
      </c>
    </row>
    <row r="20" spans="2:4">
      <c r="B20" s="112" t="s">
        <v>251</v>
      </c>
      <c r="C20" s="114">
        <v>776</v>
      </c>
      <c r="D20" s="143">
        <v>0.42399999999999999</v>
      </c>
    </row>
    <row r="21" spans="2:4">
      <c r="B21" s="112" t="s">
        <v>250</v>
      </c>
      <c r="C21" s="114">
        <v>681</v>
      </c>
      <c r="D21" s="143">
        <v>0.436</v>
      </c>
    </row>
    <row r="22" spans="2:4">
      <c r="B22" s="112" t="s">
        <v>249</v>
      </c>
      <c r="C22" s="114">
        <v>605</v>
      </c>
      <c r="D22" s="143">
        <v>0.44700000000000001</v>
      </c>
    </row>
    <row r="23" spans="2:4">
      <c r="B23" s="112" t="s">
        <v>248</v>
      </c>
      <c r="C23" s="114">
        <v>600</v>
      </c>
      <c r="D23" s="143">
        <v>0.45700000000000002</v>
      </c>
    </row>
    <row r="24" spans="2:4">
      <c r="B24" s="112" t="s">
        <v>247</v>
      </c>
      <c r="C24" s="114">
        <v>561</v>
      </c>
      <c r="D24" s="143">
        <v>0.46700000000000003</v>
      </c>
    </row>
    <row r="25" spans="2:4">
      <c r="B25" s="112" t="s">
        <v>246</v>
      </c>
      <c r="C25" s="114">
        <v>514</v>
      </c>
      <c r="D25" s="143">
        <v>0.47600000000000003</v>
      </c>
    </row>
    <row r="26" spans="2:4">
      <c r="B26" s="112" t="s">
        <v>245</v>
      </c>
      <c r="C26" s="114">
        <v>509</v>
      </c>
      <c r="D26" s="143">
        <v>0.48499999999999999</v>
      </c>
    </row>
    <row r="27" spans="2:4">
      <c r="B27" s="112" t="s">
        <v>244</v>
      </c>
      <c r="C27" s="114">
        <v>494</v>
      </c>
      <c r="D27" s="143">
        <v>0.49399999999999999</v>
      </c>
    </row>
    <row r="28" spans="2:4">
      <c r="B28" s="112" t="s">
        <v>243</v>
      </c>
      <c r="C28" s="114">
        <v>472</v>
      </c>
      <c r="D28" s="143">
        <v>0.502</v>
      </c>
    </row>
    <row r="29" spans="2:4">
      <c r="C29" s="114"/>
      <c r="D29" s="143"/>
    </row>
    <row r="30" spans="2:4">
      <c r="C30" s="114"/>
      <c r="D30" s="143"/>
    </row>
    <row r="31" spans="2:4">
      <c r="C31" s="114"/>
      <c r="D31" s="143"/>
    </row>
    <row r="32" spans="2:4">
      <c r="C32" s="114"/>
      <c r="D32" s="143"/>
    </row>
    <row r="36" spans="8:8" ht="17.25">
      <c r="H36" s="347" t="s">
        <v>773</v>
      </c>
    </row>
  </sheetData>
  <phoneticPr fontId="31"/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topLeftCell="A13" zoomScale="115" zoomScaleNormal="115" workbookViewId="0">
      <selection activeCell="A8" sqref="A8"/>
    </sheetView>
  </sheetViews>
  <sheetFormatPr defaultRowHeight="13.5"/>
  <cols>
    <col min="1" max="1" width="15.75" style="46" customWidth="1"/>
    <col min="2" max="6" width="14.375" style="46" customWidth="1"/>
    <col min="7" max="9" width="11.75" style="46" customWidth="1"/>
    <col min="10" max="16384" width="9" style="46"/>
  </cols>
  <sheetData>
    <row r="1" spans="1:9">
      <c r="B1" s="327" t="s">
        <v>81</v>
      </c>
      <c r="C1" s="46" t="s">
        <v>69</v>
      </c>
      <c r="D1" s="327" t="s">
        <v>708</v>
      </c>
      <c r="E1" s="46" t="s">
        <v>68</v>
      </c>
      <c r="F1" s="327" t="s">
        <v>64</v>
      </c>
      <c r="H1" s="46" t="s">
        <v>71</v>
      </c>
    </row>
    <row r="2" spans="1:9">
      <c r="A2" s="327" t="s">
        <v>709</v>
      </c>
      <c r="B2" s="329">
        <v>2987</v>
      </c>
      <c r="C2" s="329">
        <v>1762</v>
      </c>
      <c r="D2" s="329">
        <v>1021</v>
      </c>
      <c r="E2" s="329">
        <v>326</v>
      </c>
      <c r="F2" s="49">
        <f>SUM(B2:E2)</f>
        <v>6096</v>
      </c>
      <c r="H2" s="47">
        <f>SUM(B2:B5)</f>
        <v>32620</v>
      </c>
      <c r="I2" s="46" t="s">
        <v>70</v>
      </c>
    </row>
    <row r="3" spans="1:9">
      <c r="A3" s="46" t="s">
        <v>67</v>
      </c>
      <c r="B3" s="329">
        <v>5234</v>
      </c>
      <c r="C3" s="329">
        <v>1755</v>
      </c>
      <c r="D3" s="329">
        <v>954</v>
      </c>
      <c r="E3" s="329">
        <v>597</v>
      </c>
      <c r="F3" s="49">
        <f>SUM(B3:E3)</f>
        <v>8540</v>
      </c>
      <c r="H3" s="48">
        <f>H2/F6</f>
        <v>0.56749186687775088</v>
      </c>
    </row>
    <row r="4" spans="1:9">
      <c r="A4" s="46" t="s">
        <v>66</v>
      </c>
      <c r="B4" s="329">
        <v>5388</v>
      </c>
      <c r="C4" s="329">
        <v>1937</v>
      </c>
      <c r="D4" s="329">
        <v>1276</v>
      </c>
      <c r="E4" s="329">
        <v>1321</v>
      </c>
      <c r="F4" s="49">
        <f>SUM(B4:E4)</f>
        <v>9922</v>
      </c>
    </row>
    <row r="5" spans="1:9">
      <c r="A5" s="46" t="s">
        <v>65</v>
      </c>
      <c r="B5" s="329">
        <v>19011</v>
      </c>
      <c r="C5" s="329">
        <v>5875</v>
      </c>
      <c r="D5" s="329">
        <v>3780</v>
      </c>
      <c r="E5" s="329">
        <v>4257</v>
      </c>
      <c r="F5" s="49">
        <f>SUM(B5:E5)</f>
        <v>32923</v>
      </c>
    </row>
    <row r="6" spans="1:9">
      <c r="B6" s="49">
        <f>SUM(B2:B5)</f>
        <v>32620</v>
      </c>
      <c r="C6" s="330">
        <f>B5/F6</f>
        <v>0.33073537342774134</v>
      </c>
      <c r="D6" s="330"/>
      <c r="E6" s="49"/>
      <c r="F6" s="49">
        <f>SUM(F2:F5)</f>
        <v>57481</v>
      </c>
      <c r="H6" s="47"/>
    </row>
    <row r="7" spans="1:9">
      <c r="H7" s="47"/>
    </row>
    <row r="30" spans="2:2">
      <c r="B30" s="348" t="s">
        <v>774</v>
      </c>
    </row>
  </sheetData>
  <phoneticPr fontId="3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2"/>
  <sheetViews>
    <sheetView showGridLines="0" topLeftCell="G16" zoomScale="85" zoomScaleNormal="85" workbookViewId="0">
      <selection activeCell="M38" sqref="M38"/>
    </sheetView>
  </sheetViews>
  <sheetFormatPr defaultRowHeight="13.5"/>
  <cols>
    <col min="1" max="1" width="9" style="247"/>
    <col min="2" max="2" width="12.75" style="247" customWidth="1"/>
    <col min="3" max="3" width="9" style="247"/>
    <col min="4" max="4" width="11.5" style="247" customWidth="1"/>
    <col min="5" max="5" width="10.875" style="247" customWidth="1"/>
    <col min="6" max="6" width="12.5" style="247" customWidth="1"/>
    <col min="7" max="12" width="9" style="247"/>
    <col min="13" max="13" width="11.125" style="247" customWidth="1"/>
    <col min="14" max="14" width="9" style="247"/>
    <col min="15" max="15" width="11.5" style="247" customWidth="1"/>
    <col min="16" max="16384" width="9" style="247"/>
  </cols>
  <sheetData>
    <row r="2" spans="2:12" ht="15.75">
      <c r="B2" s="449" t="s">
        <v>680</v>
      </c>
      <c r="C2" s="449"/>
      <c r="D2" s="449"/>
      <c r="E2" s="449"/>
      <c r="F2" s="449"/>
      <c r="G2" s="449"/>
      <c r="H2" s="449"/>
      <c r="I2" s="449"/>
      <c r="J2" s="449"/>
      <c r="K2" s="449"/>
      <c r="L2" s="286"/>
    </row>
    <row r="4" spans="2:12" ht="15.75">
      <c r="B4" s="450" t="s">
        <v>679</v>
      </c>
      <c r="C4" s="450"/>
      <c r="D4" s="450"/>
      <c r="E4" s="450"/>
      <c r="F4" s="450"/>
      <c r="G4" s="450"/>
      <c r="H4" s="450"/>
      <c r="I4" s="450"/>
      <c r="J4" s="451">
        <v>42005</v>
      </c>
      <c r="K4" s="452"/>
      <c r="L4" s="286"/>
    </row>
    <row r="5" spans="2:12" ht="15.75">
      <c r="B5" s="285"/>
      <c r="C5" s="285"/>
      <c r="D5" s="285"/>
      <c r="E5" s="290"/>
      <c r="F5" s="453" t="s">
        <v>651</v>
      </c>
      <c r="G5" s="455" t="s">
        <v>678</v>
      </c>
      <c r="H5" s="456"/>
      <c r="I5" s="457"/>
      <c r="J5" s="445" t="s">
        <v>677</v>
      </c>
      <c r="K5" s="447" t="s">
        <v>676</v>
      </c>
      <c r="L5" s="286"/>
    </row>
    <row r="6" spans="2:12" ht="15.75">
      <c r="B6" s="289"/>
      <c r="C6" s="289"/>
      <c r="D6" s="289"/>
      <c r="E6" s="288"/>
      <c r="F6" s="454"/>
      <c r="G6" s="287" t="s">
        <v>466</v>
      </c>
      <c r="H6" s="287" t="s">
        <v>675</v>
      </c>
      <c r="I6" s="287" t="s">
        <v>674</v>
      </c>
      <c r="J6" s="446"/>
      <c r="K6" s="448"/>
      <c r="L6" s="286"/>
    </row>
    <row r="7" spans="2:12">
      <c r="D7" s="285"/>
      <c r="E7" s="285" t="s">
        <v>644</v>
      </c>
      <c r="F7" s="284">
        <v>132629</v>
      </c>
      <c r="G7" s="283">
        <v>240072</v>
      </c>
      <c r="H7" s="283">
        <v>113999</v>
      </c>
      <c r="I7" s="283">
        <v>126073</v>
      </c>
      <c r="J7" s="282">
        <v>12.333</v>
      </c>
      <c r="K7" s="281">
        <v>19466</v>
      </c>
    </row>
    <row r="8" spans="2:12">
      <c r="D8" s="280"/>
      <c r="E8" s="280" t="s">
        <v>643</v>
      </c>
      <c r="F8" s="284">
        <v>82985</v>
      </c>
      <c r="G8" s="283">
        <v>145018</v>
      </c>
      <c r="H8" s="283">
        <v>69398</v>
      </c>
      <c r="I8" s="283">
        <v>75620</v>
      </c>
      <c r="J8" s="282">
        <v>8.6449999999999996</v>
      </c>
      <c r="K8" s="281">
        <v>16775</v>
      </c>
    </row>
    <row r="9" spans="2:12">
      <c r="D9" s="280"/>
      <c r="E9" s="280" t="s">
        <v>642</v>
      </c>
      <c r="F9" s="284">
        <v>106509</v>
      </c>
      <c r="G9" s="283">
        <v>216475</v>
      </c>
      <c r="H9" s="283">
        <v>101591</v>
      </c>
      <c r="I9" s="283">
        <v>114884</v>
      </c>
      <c r="J9" s="282">
        <v>15.82</v>
      </c>
      <c r="K9" s="281">
        <v>13684</v>
      </c>
    </row>
    <row r="10" spans="2:12">
      <c r="D10" s="280"/>
      <c r="E10" s="280" t="s">
        <v>641</v>
      </c>
      <c r="F10" s="284">
        <v>73614</v>
      </c>
      <c r="G10" s="283">
        <v>157694</v>
      </c>
      <c r="H10" s="283">
        <v>76142</v>
      </c>
      <c r="I10" s="283">
        <v>81552</v>
      </c>
      <c r="J10" s="282">
        <v>13.566000000000001</v>
      </c>
      <c r="K10" s="281">
        <v>11624</v>
      </c>
    </row>
    <row r="11" spans="2:12">
      <c r="D11" s="280"/>
      <c r="E11" s="280" t="s">
        <v>640</v>
      </c>
      <c r="F11" s="284">
        <v>59736</v>
      </c>
      <c r="G11" s="283">
        <v>115073</v>
      </c>
      <c r="H11" s="283">
        <v>55230</v>
      </c>
      <c r="I11" s="283">
        <v>59843</v>
      </c>
      <c r="J11" s="282">
        <v>7.72</v>
      </c>
      <c r="K11" s="281">
        <v>14906</v>
      </c>
    </row>
    <row r="13" spans="2:12">
      <c r="E13" s="280" t="s">
        <v>673</v>
      </c>
      <c r="F13" s="247" t="s">
        <v>672</v>
      </c>
    </row>
    <row r="14" spans="2:12">
      <c r="B14" s="271"/>
      <c r="C14" s="271" t="s">
        <v>669</v>
      </c>
      <c r="D14" s="271" t="s">
        <v>668</v>
      </c>
      <c r="E14" s="271" t="s">
        <v>671</v>
      </c>
      <c r="F14" s="271" t="s">
        <v>670</v>
      </c>
    </row>
    <row r="15" spans="2:12">
      <c r="B15" s="268" t="s">
        <v>644</v>
      </c>
      <c r="C15" s="274">
        <v>132629</v>
      </c>
      <c r="D15" s="274">
        <v>240072</v>
      </c>
      <c r="E15" s="274">
        <f>J7*1000</f>
        <v>12333</v>
      </c>
      <c r="F15" s="274">
        <f>K7</f>
        <v>19466</v>
      </c>
    </row>
    <row r="16" spans="2:12">
      <c r="B16" s="271" t="s">
        <v>643</v>
      </c>
      <c r="C16" s="276">
        <v>82985</v>
      </c>
      <c r="D16" s="276">
        <v>145018</v>
      </c>
      <c r="E16" s="276">
        <f>J8*1000</f>
        <v>8645</v>
      </c>
      <c r="F16" s="276">
        <f>K8</f>
        <v>16775</v>
      </c>
    </row>
    <row r="17" spans="2:6">
      <c r="B17" s="268" t="s">
        <v>642</v>
      </c>
      <c r="C17" s="274">
        <v>106509</v>
      </c>
      <c r="D17" s="274">
        <v>216475</v>
      </c>
      <c r="E17" s="274">
        <f>J9*1000</f>
        <v>15820</v>
      </c>
      <c r="F17" s="274">
        <f>K9</f>
        <v>13684</v>
      </c>
    </row>
    <row r="18" spans="2:6">
      <c r="B18" s="271" t="s">
        <v>641</v>
      </c>
      <c r="C18" s="276">
        <v>73614</v>
      </c>
      <c r="D18" s="276">
        <v>157694</v>
      </c>
      <c r="E18" s="276">
        <f>J10*1000</f>
        <v>13566</v>
      </c>
      <c r="F18" s="276">
        <f>K10</f>
        <v>11624</v>
      </c>
    </row>
    <row r="19" spans="2:6">
      <c r="B19" s="268" t="s">
        <v>640</v>
      </c>
      <c r="C19" s="274">
        <v>59736</v>
      </c>
      <c r="D19" s="274">
        <v>115073</v>
      </c>
      <c r="E19" s="274">
        <f>J11*1000</f>
        <v>7720</v>
      </c>
      <c r="F19" s="274">
        <f>K11</f>
        <v>14906</v>
      </c>
    </row>
    <row r="21" spans="2:6" ht="28.5" customHeight="1"/>
    <row r="34" spans="13:17" ht="27">
      <c r="M34" s="271"/>
      <c r="N34" s="279" t="s">
        <v>668</v>
      </c>
      <c r="O34" s="278" t="s">
        <v>666</v>
      </c>
      <c r="P34" s="279" t="s">
        <v>669</v>
      </c>
      <c r="Q34" s="279" t="s">
        <v>667</v>
      </c>
    </row>
    <row r="35" spans="13:17">
      <c r="M35" s="268" t="s">
        <v>644</v>
      </c>
      <c r="N35" s="274">
        <v>240072</v>
      </c>
      <c r="O35" s="274">
        <v>19466</v>
      </c>
      <c r="P35" s="274">
        <v>132629</v>
      </c>
      <c r="Q35" s="275">
        <v>12.333</v>
      </c>
    </row>
    <row r="36" spans="13:17">
      <c r="M36" s="271" t="s">
        <v>643</v>
      </c>
      <c r="N36" s="276">
        <v>145018</v>
      </c>
      <c r="O36" s="276">
        <v>16775</v>
      </c>
      <c r="P36" s="276">
        <v>82985</v>
      </c>
      <c r="Q36" s="277">
        <v>8.6449999999999996</v>
      </c>
    </row>
    <row r="37" spans="13:17">
      <c r="M37" s="268" t="s">
        <v>642</v>
      </c>
      <c r="N37" s="274">
        <v>216475</v>
      </c>
      <c r="O37" s="274">
        <v>13684</v>
      </c>
      <c r="P37" s="274">
        <v>106509</v>
      </c>
      <c r="Q37" s="275">
        <v>15.82</v>
      </c>
    </row>
    <row r="38" spans="13:17">
      <c r="M38" s="271" t="s">
        <v>641</v>
      </c>
      <c r="N38" s="276">
        <v>157694</v>
      </c>
      <c r="O38" s="276">
        <v>11624</v>
      </c>
      <c r="P38" s="276">
        <v>73614</v>
      </c>
      <c r="Q38" s="277">
        <v>13.566000000000001</v>
      </c>
    </row>
    <row r="39" spans="13:17">
      <c r="M39" s="268" t="s">
        <v>640</v>
      </c>
      <c r="N39" s="274">
        <v>115073</v>
      </c>
      <c r="O39" s="274">
        <v>14906</v>
      </c>
      <c r="P39" s="274">
        <v>59736</v>
      </c>
      <c r="Q39" s="275">
        <v>7.72</v>
      </c>
    </row>
    <row r="41" spans="13:17">
      <c r="P41" s="342" t="s">
        <v>734</v>
      </c>
    </row>
    <row r="42" spans="13:17">
      <c r="P42" s="342" t="s">
        <v>735</v>
      </c>
    </row>
  </sheetData>
  <mergeCells count="7">
    <mergeCell ref="J5:J6"/>
    <mergeCell ref="K5:K6"/>
    <mergeCell ref="B2:K2"/>
    <mergeCell ref="B4:I4"/>
    <mergeCell ref="J4:K4"/>
    <mergeCell ref="F5:F6"/>
    <mergeCell ref="G5:I5"/>
  </mergeCells>
  <phoneticPr fontId="31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0"/>
  <sheetViews>
    <sheetView showGridLines="0" topLeftCell="A7" zoomScale="70" zoomScaleNormal="70" workbookViewId="0">
      <selection activeCell="I32" sqref="I32"/>
    </sheetView>
  </sheetViews>
  <sheetFormatPr defaultRowHeight="13.5"/>
  <cols>
    <col min="1" max="1" width="4.125" style="46" customWidth="1"/>
    <col min="2" max="5" width="9.75" style="46" bestFit="1" customWidth="1"/>
    <col min="6" max="7" width="9.875" style="46" bestFit="1" customWidth="1"/>
    <col min="8" max="16384" width="9" style="46"/>
  </cols>
  <sheetData>
    <row r="1" spans="2:5">
      <c r="B1" s="327" t="s">
        <v>706</v>
      </c>
    </row>
    <row r="2" spans="2:5">
      <c r="C2" s="46" t="s">
        <v>81</v>
      </c>
      <c r="D2" s="46" t="s">
        <v>80</v>
      </c>
    </row>
    <row r="3" spans="2:5">
      <c r="B3" s="46" t="s">
        <v>79</v>
      </c>
      <c r="C3" s="53">
        <v>55265</v>
      </c>
      <c r="D3" s="53">
        <v>79689</v>
      </c>
      <c r="E3" s="328">
        <f>SUM(C3:D3)</f>
        <v>134954</v>
      </c>
    </row>
    <row r="4" spans="2:5">
      <c r="B4" s="46" t="s">
        <v>78</v>
      </c>
      <c r="C4" s="53">
        <v>59156</v>
      </c>
      <c r="D4" s="53">
        <v>47857</v>
      </c>
      <c r="E4" s="328">
        <f t="shared" ref="E4:E11" si="0">SUM(C4:D4)</f>
        <v>107013</v>
      </c>
    </row>
    <row r="5" spans="2:5">
      <c r="B5" s="46" t="s">
        <v>77</v>
      </c>
      <c r="C5" s="53">
        <v>70019</v>
      </c>
      <c r="D5" s="53">
        <v>78532</v>
      </c>
      <c r="E5" s="328">
        <f t="shared" si="0"/>
        <v>148551</v>
      </c>
    </row>
    <row r="6" spans="2:5">
      <c r="B6" s="46" t="s">
        <v>76</v>
      </c>
      <c r="C6" s="53">
        <v>35162</v>
      </c>
      <c r="D6" s="53">
        <v>119876</v>
      </c>
      <c r="E6" s="328">
        <f t="shared" si="0"/>
        <v>155038</v>
      </c>
    </row>
    <row r="7" spans="2:5">
      <c r="B7" s="46" t="s">
        <v>75</v>
      </c>
      <c r="C7" s="53">
        <v>13956</v>
      </c>
      <c r="D7" s="53">
        <v>99787</v>
      </c>
      <c r="E7" s="328">
        <f t="shared" si="0"/>
        <v>113743</v>
      </c>
    </row>
    <row r="8" spans="2:5">
      <c r="B8" s="46" t="s">
        <v>74</v>
      </c>
      <c r="C8" s="53">
        <v>6689</v>
      </c>
      <c r="D8" s="53">
        <v>86319</v>
      </c>
      <c r="E8" s="328">
        <f t="shared" si="0"/>
        <v>93008</v>
      </c>
    </row>
    <row r="9" spans="2:5">
      <c r="B9" s="46" t="s">
        <v>73</v>
      </c>
      <c r="C9" s="53">
        <v>3193</v>
      </c>
      <c r="D9" s="53">
        <v>68176</v>
      </c>
      <c r="E9" s="328">
        <f t="shared" si="0"/>
        <v>71369</v>
      </c>
    </row>
    <row r="10" spans="2:5">
      <c r="B10" s="46" t="s">
        <v>72</v>
      </c>
      <c r="C10" s="54">
        <v>2972</v>
      </c>
      <c r="D10" s="54">
        <v>54323</v>
      </c>
      <c r="E10" s="328">
        <f t="shared" si="0"/>
        <v>57295</v>
      </c>
    </row>
    <row r="11" spans="2:5">
      <c r="B11" s="46" t="s">
        <v>64</v>
      </c>
      <c r="C11" s="53">
        <f>SUM(C3:C10)</f>
        <v>246412</v>
      </c>
      <c r="D11" s="53">
        <f>SUM(D3:D10)</f>
        <v>634559</v>
      </c>
      <c r="E11" s="328">
        <f t="shared" si="0"/>
        <v>880971</v>
      </c>
    </row>
    <row r="13" spans="2:5">
      <c r="B13" s="46" t="s">
        <v>81</v>
      </c>
      <c r="C13" s="46" t="s">
        <v>80</v>
      </c>
    </row>
    <row r="14" spans="2:5">
      <c r="B14" s="49">
        <f>C11</f>
        <v>246412</v>
      </c>
      <c r="C14" s="49">
        <f>D11</f>
        <v>634559</v>
      </c>
    </row>
    <row r="15" spans="2:5">
      <c r="B15" s="52" t="s">
        <v>82</v>
      </c>
      <c r="C15" s="49">
        <f>B14+C14</f>
        <v>880971</v>
      </c>
      <c r="D15" s="327" t="s">
        <v>707</v>
      </c>
    </row>
    <row r="16" spans="2:5">
      <c r="C16" s="46" t="s">
        <v>81</v>
      </c>
      <c r="D16" s="46" t="s">
        <v>80</v>
      </c>
    </row>
    <row r="17" spans="2:6">
      <c r="B17" s="46" t="s">
        <v>79</v>
      </c>
      <c r="C17" s="51">
        <f>C3/E3</f>
        <v>0.40950990707944929</v>
      </c>
      <c r="D17" s="51">
        <f>D3/E3</f>
        <v>0.59049009292055066</v>
      </c>
    </row>
    <row r="18" spans="2:6">
      <c r="B18" s="46" t="s">
        <v>78</v>
      </c>
      <c r="C18" s="51">
        <f t="shared" ref="C18:C25" si="1">C4/E4</f>
        <v>0.55279265136011513</v>
      </c>
      <c r="D18" s="51">
        <f t="shared" ref="D18:D25" si="2">D4/E4</f>
        <v>0.44720734863988487</v>
      </c>
      <c r="F18" s="348" t="s">
        <v>775</v>
      </c>
    </row>
    <row r="19" spans="2:6">
      <c r="B19" s="46" t="s">
        <v>77</v>
      </c>
      <c r="C19" s="51">
        <f t="shared" si="1"/>
        <v>0.47134654091860706</v>
      </c>
      <c r="D19" s="51">
        <f t="shared" si="2"/>
        <v>0.52865345908139294</v>
      </c>
    </row>
    <row r="20" spans="2:6">
      <c r="B20" s="46" t="s">
        <v>76</v>
      </c>
      <c r="C20" s="51">
        <f t="shared" si="1"/>
        <v>0.22679601130045537</v>
      </c>
      <c r="D20" s="51">
        <f t="shared" si="2"/>
        <v>0.77320398869954465</v>
      </c>
    </row>
    <row r="21" spans="2:6">
      <c r="B21" s="46" t="s">
        <v>75</v>
      </c>
      <c r="C21" s="51">
        <f t="shared" si="1"/>
        <v>0.12269766051537237</v>
      </c>
      <c r="D21" s="51">
        <f t="shared" si="2"/>
        <v>0.87730233948462766</v>
      </c>
    </row>
    <row r="22" spans="2:6">
      <c r="B22" s="46" t="s">
        <v>74</v>
      </c>
      <c r="C22" s="51">
        <f t="shared" si="1"/>
        <v>7.1918544641321178E-2</v>
      </c>
      <c r="D22" s="51">
        <f t="shared" si="2"/>
        <v>0.92808145535867881</v>
      </c>
    </row>
    <row r="23" spans="2:6">
      <c r="B23" s="46" t="s">
        <v>73</v>
      </c>
      <c r="C23" s="51">
        <f t="shared" si="1"/>
        <v>4.4739312586697305E-2</v>
      </c>
      <c r="D23" s="51">
        <f t="shared" si="2"/>
        <v>0.95526068741330272</v>
      </c>
    </row>
    <row r="24" spans="2:6">
      <c r="B24" s="46" t="s">
        <v>72</v>
      </c>
      <c r="C24" s="51">
        <f t="shared" si="1"/>
        <v>5.1871891089972949E-2</v>
      </c>
      <c r="D24" s="51">
        <f t="shared" si="2"/>
        <v>0.94812810891002708</v>
      </c>
    </row>
    <row r="25" spans="2:6">
      <c r="B25" s="46" t="s">
        <v>64</v>
      </c>
      <c r="C25" s="51">
        <f t="shared" si="1"/>
        <v>0.27970500731579134</v>
      </c>
      <c r="D25" s="51">
        <f t="shared" si="2"/>
        <v>0.72029499268420871</v>
      </c>
    </row>
    <row r="28" spans="2:6">
      <c r="C28" s="50"/>
      <c r="E28" s="49"/>
      <c r="F28" s="49"/>
    </row>
    <row r="29" spans="2:6">
      <c r="C29" s="49"/>
      <c r="E29" s="49"/>
    </row>
    <row r="30" spans="2:6">
      <c r="C30" s="49"/>
      <c r="E30" s="49"/>
      <c r="F30" s="49"/>
    </row>
    <row r="31" spans="2:6">
      <c r="C31" s="49"/>
      <c r="E31" s="49"/>
    </row>
    <row r="32" spans="2:6">
      <c r="C32" s="49"/>
      <c r="E32" s="49"/>
    </row>
    <row r="33" spans="3:12">
      <c r="C33" s="49"/>
      <c r="E33" s="49"/>
      <c r="L33" s="348" t="s">
        <v>776</v>
      </c>
    </row>
    <row r="34" spans="3:12">
      <c r="C34" s="49"/>
      <c r="E34" s="49"/>
    </row>
    <row r="35" spans="3:12">
      <c r="C35" s="49"/>
      <c r="E35" s="49"/>
    </row>
    <row r="36" spans="3:12">
      <c r="C36" s="49"/>
      <c r="E36" s="49"/>
    </row>
    <row r="40" spans="3:12">
      <c r="C40" s="49"/>
    </row>
    <row r="41" spans="3:12">
      <c r="C41" s="49"/>
    </row>
    <row r="42" spans="3:12">
      <c r="C42" s="49"/>
    </row>
    <row r="43" spans="3:12">
      <c r="C43" s="49"/>
    </row>
    <row r="44" spans="3:12">
      <c r="C44" s="49"/>
    </row>
    <row r="45" spans="3:12">
      <c r="C45" s="49"/>
    </row>
    <row r="46" spans="3:12">
      <c r="C46" s="49"/>
    </row>
    <row r="47" spans="3:12">
      <c r="C47" s="49"/>
    </row>
    <row r="48" spans="3:12">
      <c r="C48" s="49"/>
    </row>
    <row r="49" spans="3:3">
      <c r="C49" s="49"/>
    </row>
    <row r="50" spans="3:3">
      <c r="C50" s="49"/>
    </row>
    <row r="51" spans="3:3">
      <c r="C51" s="49"/>
    </row>
    <row r="52" spans="3:3">
      <c r="C52" s="49"/>
    </row>
    <row r="53" spans="3:3">
      <c r="C53" s="49"/>
    </row>
    <row r="54" spans="3:3">
      <c r="C54" s="49"/>
    </row>
    <row r="55" spans="3:3">
      <c r="C55" s="49"/>
    </row>
    <row r="56" spans="3:3">
      <c r="C56" s="49"/>
    </row>
    <row r="57" spans="3:3">
      <c r="C57" s="49"/>
    </row>
    <row r="58" spans="3:3">
      <c r="C58" s="49"/>
    </row>
    <row r="59" spans="3:3">
      <c r="C59" s="49"/>
    </row>
    <row r="60" spans="3:3">
      <c r="C60" s="49"/>
    </row>
  </sheetData>
  <phoneticPr fontId="31"/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34"/>
  <sheetViews>
    <sheetView showGridLines="0" topLeftCell="A10" zoomScale="25" zoomScaleNormal="25" workbookViewId="0">
      <selection activeCell="AL37" sqref="AL37"/>
    </sheetView>
  </sheetViews>
  <sheetFormatPr defaultRowHeight="13.5"/>
  <cols>
    <col min="1" max="1" width="2.75" style="112" customWidth="1"/>
    <col min="2" max="2" width="21.75" style="112" customWidth="1"/>
    <col min="3" max="3" width="29.75" style="112" customWidth="1"/>
    <col min="4" max="4" width="28.375" style="112" customWidth="1"/>
    <col min="5" max="5" width="21.75" style="112" customWidth="1"/>
    <col min="6" max="16384" width="9" style="112"/>
  </cols>
  <sheetData>
    <row r="1" spans="2:12" ht="9" customHeight="1"/>
    <row r="3" spans="2:12" ht="29.25">
      <c r="B3" s="135" t="s">
        <v>731</v>
      </c>
      <c r="L3" s="349" t="s">
        <v>777</v>
      </c>
    </row>
    <row r="5" spans="2:12" ht="14.25" thickBot="1"/>
    <row r="6" spans="2:12" ht="24">
      <c r="B6" s="142" t="s">
        <v>242</v>
      </c>
      <c r="C6" s="141">
        <f>D134</f>
        <v>59956</v>
      </c>
      <c r="D6" s="132"/>
    </row>
    <row r="7" spans="2:12" ht="24">
      <c r="B7" s="140" t="s">
        <v>240</v>
      </c>
      <c r="C7" s="139">
        <v>31.8</v>
      </c>
      <c r="D7" s="132"/>
    </row>
    <row r="8" spans="2:12" ht="24">
      <c r="B8" s="140" t="s">
        <v>239</v>
      </c>
      <c r="C8" s="139">
        <v>30</v>
      </c>
      <c r="D8" s="132"/>
    </row>
    <row r="9" spans="2:12" ht="24.75" thickBot="1">
      <c r="B9" s="138" t="s">
        <v>238</v>
      </c>
      <c r="C9" s="137">
        <v>23</v>
      </c>
      <c r="D9" s="132"/>
    </row>
    <row r="10" spans="2:12" ht="24.75" thickBot="1">
      <c r="B10" s="119"/>
      <c r="C10" s="136"/>
      <c r="D10" s="132"/>
    </row>
    <row r="11" spans="2:12" ht="24">
      <c r="B11" s="142" t="s">
        <v>241</v>
      </c>
      <c r="C11" s="141">
        <f>C134</f>
        <v>57485</v>
      </c>
      <c r="D11" s="132"/>
    </row>
    <row r="12" spans="2:12" ht="24">
      <c r="B12" s="140" t="s">
        <v>240</v>
      </c>
      <c r="C12" s="139">
        <v>33.6</v>
      </c>
      <c r="D12" s="132"/>
    </row>
    <row r="13" spans="2:12" ht="24">
      <c r="B13" s="140" t="s">
        <v>239</v>
      </c>
      <c r="C13" s="139">
        <v>32</v>
      </c>
      <c r="D13" s="132"/>
    </row>
    <row r="14" spans="2:12" ht="24.75" thickBot="1">
      <c r="B14" s="138" t="s">
        <v>238</v>
      </c>
      <c r="C14" s="137">
        <v>31</v>
      </c>
      <c r="D14" s="132"/>
    </row>
    <row r="15" spans="2:12" ht="24">
      <c r="B15" s="119"/>
      <c r="C15" s="136"/>
      <c r="D15" s="132"/>
    </row>
    <row r="16" spans="2:12" ht="21">
      <c r="B16" s="135" t="s">
        <v>237</v>
      </c>
      <c r="C16" s="134">
        <f>C6-C11</f>
        <v>2471</v>
      </c>
      <c r="D16" s="133" t="s">
        <v>730</v>
      </c>
    </row>
    <row r="17" spans="2:5" ht="19.5" thickBot="1">
      <c r="B17" s="119"/>
      <c r="C17" s="119"/>
      <c r="D17" s="132"/>
    </row>
    <row r="18" spans="2:5" ht="28.5" customHeight="1">
      <c r="B18" s="131" t="s">
        <v>236</v>
      </c>
      <c r="C18" s="130"/>
      <c r="D18" s="129"/>
    </row>
    <row r="19" spans="2:5" ht="28.5" customHeight="1">
      <c r="B19" s="125" t="s">
        <v>235</v>
      </c>
      <c r="C19" s="124"/>
      <c r="D19" s="123"/>
    </row>
    <row r="20" spans="2:5" ht="28.5" customHeight="1">
      <c r="B20" s="126" t="s">
        <v>234</v>
      </c>
      <c r="C20" s="124" t="s">
        <v>725</v>
      </c>
      <c r="D20" s="123"/>
    </row>
    <row r="21" spans="2:5" ht="28.5" customHeight="1">
      <c r="B21" s="126"/>
      <c r="C21" s="128">
        <v>42240</v>
      </c>
      <c r="D21" s="123" t="s">
        <v>728</v>
      </c>
    </row>
    <row r="22" spans="2:5" ht="28.5" customHeight="1">
      <c r="B22" s="126" t="s">
        <v>233</v>
      </c>
      <c r="C22" s="124" t="s">
        <v>232</v>
      </c>
      <c r="D22" s="123"/>
    </row>
    <row r="23" spans="2:5" ht="28.5" customHeight="1">
      <c r="B23" s="125"/>
      <c r="C23" s="124" t="s">
        <v>729</v>
      </c>
      <c r="D23" s="123"/>
    </row>
    <row r="24" spans="2:5" ht="28.5" customHeight="1">
      <c r="B24" s="127" t="s">
        <v>231</v>
      </c>
      <c r="C24" s="124"/>
      <c r="D24" s="123"/>
    </row>
    <row r="25" spans="2:5" ht="28.5" customHeight="1">
      <c r="B25" s="126" t="s">
        <v>230</v>
      </c>
      <c r="C25" s="124" t="s">
        <v>726</v>
      </c>
      <c r="D25" s="123"/>
    </row>
    <row r="26" spans="2:5" ht="28.5" customHeight="1">
      <c r="B26" s="125"/>
      <c r="C26" s="124" t="s">
        <v>229</v>
      </c>
      <c r="D26" s="123"/>
    </row>
    <row r="27" spans="2:5" ht="28.5" customHeight="1" thickBot="1">
      <c r="B27" s="122" t="s">
        <v>228</v>
      </c>
      <c r="C27" s="121" t="s">
        <v>727</v>
      </c>
      <c r="D27" s="120"/>
    </row>
    <row r="28" spans="2:5" ht="28.5" customHeight="1">
      <c r="B28" s="119"/>
      <c r="C28" s="119"/>
      <c r="D28" s="119"/>
    </row>
    <row r="29" spans="2:5" ht="25.5">
      <c r="B29" s="117" t="s">
        <v>227</v>
      </c>
      <c r="C29" s="117" t="s">
        <v>226</v>
      </c>
      <c r="D29" s="117" t="s">
        <v>225</v>
      </c>
      <c r="E29" s="117" t="s">
        <v>224</v>
      </c>
    </row>
    <row r="30" spans="2:5" ht="25.5">
      <c r="B30" s="115">
        <v>0</v>
      </c>
      <c r="C30" s="116">
        <v>224</v>
      </c>
      <c r="D30" s="116">
        <v>146</v>
      </c>
      <c r="E30" s="118">
        <f t="shared" ref="E30:E61" si="0">D30-C30</f>
        <v>-78</v>
      </c>
    </row>
    <row r="31" spans="2:5" ht="25.5">
      <c r="B31" s="115">
        <v>1</v>
      </c>
      <c r="C31" s="116">
        <v>1005</v>
      </c>
      <c r="D31" s="116">
        <v>713</v>
      </c>
      <c r="E31" s="118">
        <f t="shared" si="0"/>
        <v>-292</v>
      </c>
    </row>
    <row r="32" spans="2:5" ht="25.5">
      <c r="B32" s="115">
        <v>2</v>
      </c>
      <c r="C32" s="116">
        <v>796</v>
      </c>
      <c r="D32" s="116">
        <v>586</v>
      </c>
      <c r="E32" s="118">
        <f t="shared" si="0"/>
        <v>-210</v>
      </c>
    </row>
    <row r="33" spans="2:5" ht="25.5">
      <c r="B33" s="115">
        <v>3</v>
      </c>
      <c r="C33" s="116">
        <v>608</v>
      </c>
      <c r="D33" s="116">
        <v>532</v>
      </c>
      <c r="E33" s="118">
        <f t="shared" si="0"/>
        <v>-76</v>
      </c>
    </row>
    <row r="34" spans="2:5" ht="25.5">
      <c r="B34" s="115">
        <v>4</v>
      </c>
      <c r="C34" s="116">
        <v>480</v>
      </c>
      <c r="D34" s="116">
        <v>474</v>
      </c>
      <c r="E34" s="118">
        <f t="shared" si="0"/>
        <v>-6</v>
      </c>
    </row>
    <row r="35" spans="2:5" ht="25.5">
      <c r="B35" s="115">
        <v>5</v>
      </c>
      <c r="C35" s="116">
        <v>391</v>
      </c>
      <c r="D35" s="116">
        <v>382</v>
      </c>
      <c r="E35" s="118">
        <f t="shared" si="0"/>
        <v>-9</v>
      </c>
    </row>
    <row r="36" spans="2:5" ht="25.5">
      <c r="B36" s="115">
        <v>6</v>
      </c>
      <c r="C36" s="116">
        <v>354</v>
      </c>
      <c r="D36" s="116">
        <v>390</v>
      </c>
      <c r="E36" s="118">
        <f t="shared" si="0"/>
        <v>36</v>
      </c>
    </row>
    <row r="37" spans="2:5" ht="25.5">
      <c r="B37" s="115">
        <v>7</v>
      </c>
      <c r="C37" s="116">
        <v>378</v>
      </c>
      <c r="D37" s="116">
        <v>426</v>
      </c>
      <c r="E37" s="118">
        <f t="shared" si="0"/>
        <v>48</v>
      </c>
    </row>
    <row r="38" spans="2:5" ht="25.5">
      <c r="B38" s="115">
        <v>8</v>
      </c>
      <c r="C38" s="116">
        <v>241</v>
      </c>
      <c r="D38" s="116">
        <v>250</v>
      </c>
      <c r="E38" s="118">
        <f t="shared" si="0"/>
        <v>9</v>
      </c>
    </row>
    <row r="39" spans="2:5" ht="25.5">
      <c r="B39" s="115">
        <v>9</v>
      </c>
      <c r="C39" s="116">
        <v>211</v>
      </c>
      <c r="D39" s="116">
        <v>253</v>
      </c>
      <c r="E39" s="118">
        <f t="shared" si="0"/>
        <v>42</v>
      </c>
    </row>
    <row r="40" spans="2:5" ht="25.5">
      <c r="B40" s="115">
        <v>10</v>
      </c>
      <c r="C40" s="116">
        <v>186</v>
      </c>
      <c r="D40" s="116">
        <v>239</v>
      </c>
      <c r="E40" s="118">
        <f t="shared" si="0"/>
        <v>53</v>
      </c>
    </row>
    <row r="41" spans="2:5" ht="25.5">
      <c r="B41" s="115">
        <v>11</v>
      </c>
      <c r="C41" s="116">
        <v>171</v>
      </c>
      <c r="D41" s="116">
        <v>224</v>
      </c>
      <c r="E41" s="118">
        <f t="shared" si="0"/>
        <v>53</v>
      </c>
    </row>
    <row r="42" spans="2:5" ht="25.5">
      <c r="B42" s="115">
        <v>12</v>
      </c>
      <c r="C42" s="116">
        <v>156</v>
      </c>
      <c r="D42" s="116">
        <v>214</v>
      </c>
      <c r="E42" s="118">
        <f t="shared" si="0"/>
        <v>58</v>
      </c>
    </row>
    <row r="43" spans="2:5" ht="25.5">
      <c r="B43" s="115">
        <v>13</v>
      </c>
      <c r="C43" s="116">
        <v>223</v>
      </c>
      <c r="D43" s="116">
        <v>276</v>
      </c>
      <c r="E43" s="118">
        <f t="shared" si="0"/>
        <v>53</v>
      </c>
    </row>
    <row r="44" spans="2:5" ht="25.5">
      <c r="B44" s="115">
        <v>14</v>
      </c>
      <c r="C44" s="116">
        <v>146</v>
      </c>
      <c r="D44" s="116">
        <v>172</v>
      </c>
      <c r="E44" s="118">
        <f t="shared" si="0"/>
        <v>26</v>
      </c>
    </row>
    <row r="45" spans="2:5" ht="25.5">
      <c r="B45" s="115">
        <v>15</v>
      </c>
      <c r="C45" s="116">
        <v>155</v>
      </c>
      <c r="D45" s="116">
        <v>196</v>
      </c>
      <c r="E45" s="118">
        <f t="shared" si="0"/>
        <v>41</v>
      </c>
    </row>
    <row r="46" spans="2:5" ht="25.5">
      <c r="B46" s="115">
        <v>16</v>
      </c>
      <c r="C46" s="116">
        <v>210</v>
      </c>
      <c r="D46" s="116">
        <v>259</v>
      </c>
      <c r="E46" s="118">
        <f t="shared" si="0"/>
        <v>49</v>
      </c>
    </row>
    <row r="47" spans="2:5" ht="25.5">
      <c r="B47" s="115">
        <v>17</v>
      </c>
      <c r="C47" s="116">
        <v>150</v>
      </c>
      <c r="D47" s="116">
        <v>142</v>
      </c>
      <c r="E47" s="118">
        <f t="shared" si="0"/>
        <v>-8</v>
      </c>
    </row>
    <row r="48" spans="2:5" ht="25.5">
      <c r="B48" s="115">
        <v>18</v>
      </c>
      <c r="C48" s="116">
        <v>181</v>
      </c>
      <c r="D48" s="116">
        <v>457</v>
      </c>
      <c r="E48" s="118">
        <f t="shared" si="0"/>
        <v>276</v>
      </c>
    </row>
    <row r="49" spans="2:5" ht="25.5">
      <c r="B49" s="115">
        <v>19</v>
      </c>
      <c r="C49" s="116">
        <v>360</v>
      </c>
      <c r="D49" s="116">
        <v>1322</v>
      </c>
      <c r="E49" s="118">
        <f t="shared" si="0"/>
        <v>962</v>
      </c>
    </row>
    <row r="50" spans="2:5" ht="25.5">
      <c r="B50" s="115">
        <v>20</v>
      </c>
      <c r="C50" s="116">
        <v>558</v>
      </c>
      <c r="D50" s="116">
        <v>942</v>
      </c>
      <c r="E50" s="118">
        <f t="shared" si="0"/>
        <v>384</v>
      </c>
    </row>
    <row r="51" spans="2:5" ht="25.5">
      <c r="B51" s="115">
        <v>21</v>
      </c>
      <c r="C51" s="116">
        <v>738</v>
      </c>
      <c r="D51" s="116">
        <v>1622</v>
      </c>
      <c r="E51" s="118">
        <f t="shared" si="0"/>
        <v>884</v>
      </c>
    </row>
    <row r="52" spans="2:5" ht="25.5">
      <c r="B52" s="115">
        <v>22</v>
      </c>
      <c r="C52" s="116">
        <v>1046</v>
      </c>
      <c r="D52" s="116">
        <v>1516</v>
      </c>
      <c r="E52" s="118">
        <f t="shared" si="0"/>
        <v>470</v>
      </c>
    </row>
    <row r="53" spans="2:5" ht="25.5">
      <c r="B53" s="115">
        <v>23</v>
      </c>
      <c r="C53" s="116">
        <v>1894</v>
      </c>
      <c r="D53" s="116">
        <v>2685</v>
      </c>
      <c r="E53" s="118">
        <f t="shared" si="0"/>
        <v>791</v>
      </c>
    </row>
    <row r="54" spans="2:5" ht="25.5">
      <c r="B54" s="115">
        <v>24</v>
      </c>
      <c r="C54" s="116">
        <v>1680</v>
      </c>
      <c r="D54" s="116">
        <v>2320</v>
      </c>
      <c r="E54" s="118">
        <f t="shared" si="0"/>
        <v>640</v>
      </c>
    </row>
    <row r="55" spans="2:5" ht="25.5">
      <c r="B55" s="115">
        <v>25</v>
      </c>
      <c r="C55" s="116">
        <v>1937</v>
      </c>
      <c r="D55" s="116">
        <v>2276</v>
      </c>
      <c r="E55" s="118">
        <f t="shared" si="0"/>
        <v>339</v>
      </c>
    </row>
    <row r="56" spans="2:5" ht="25.5">
      <c r="B56" s="115">
        <v>26</v>
      </c>
      <c r="C56" s="116">
        <v>1883</v>
      </c>
      <c r="D56" s="116">
        <v>2307</v>
      </c>
      <c r="E56" s="118">
        <f t="shared" si="0"/>
        <v>424</v>
      </c>
    </row>
    <row r="57" spans="2:5" ht="25.5">
      <c r="B57" s="115">
        <v>27</v>
      </c>
      <c r="C57" s="116">
        <v>2282</v>
      </c>
      <c r="D57" s="116">
        <v>2503</v>
      </c>
      <c r="E57" s="118">
        <f t="shared" si="0"/>
        <v>221</v>
      </c>
    </row>
    <row r="58" spans="2:5" ht="25.5">
      <c r="B58" s="115">
        <v>28</v>
      </c>
      <c r="C58" s="116">
        <v>2278</v>
      </c>
      <c r="D58" s="116">
        <v>2514</v>
      </c>
      <c r="E58" s="118">
        <f t="shared" si="0"/>
        <v>236</v>
      </c>
    </row>
    <row r="59" spans="2:5" ht="25.5">
      <c r="B59" s="115">
        <v>29</v>
      </c>
      <c r="C59" s="116">
        <v>2298</v>
      </c>
      <c r="D59" s="116">
        <v>2446</v>
      </c>
      <c r="E59" s="118">
        <f t="shared" si="0"/>
        <v>148</v>
      </c>
    </row>
    <row r="60" spans="2:5" ht="25.5">
      <c r="B60" s="115">
        <v>30</v>
      </c>
      <c r="C60" s="116">
        <v>2367</v>
      </c>
      <c r="D60" s="116">
        <v>2415</v>
      </c>
      <c r="E60" s="118">
        <f t="shared" si="0"/>
        <v>48</v>
      </c>
    </row>
    <row r="61" spans="2:5" ht="25.5">
      <c r="B61" s="115">
        <v>31</v>
      </c>
      <c r="C61" s="116">
        <v>2426</v>
      </c>
      <c r="D61" s="116">
        <v>2252</v>
      </c>
      <c r="E61" s="118">
        <f t="shared" si="0"/>
        <v>-174</v>
      </c>
    </row>
    <row r="62" spans="2:5" ht="25.5">
      <c r="B62" s="115">
        <v>32</v>
      </c>
      <c r="C62" s="116">
        <v>2163</v>
      </c>
      <c r="D62" s="116">
        <v>2076</v>
      </c>
      <c r="E62" s="118">
        <f t="shared" ref="E62:E93" si="1">D62-C62</f>
        <v>-87</v>
      </c>
    </row>
    <row r="63" spans="2:5" ht="25.5">
      <c r="B63" s="115">
        <v>33</v>
      </c>
      <c r="C63" s="116">
        <v>2049</v>
      </c>
      <c r="D63" s="116">
        <v>1899</v>
      </c>
      <c r="E63" s="118">
        <f t="shared" si="1"/>
        <v>-150</v>
      </c>
    </row>
    <row r="64" spans="2:5" ht="25.5">
      <c r="B64" s="115">
        <v>34</v>
      </c>
      <c r="C64" s="116">
        <v>1922</v>
      </c>
      <c r="D64" s="116">
        <v>1750</v>
      </c>
      <c r="E64" s="118">
        <f t="shared" si="1"/>
        <v>-172</v>
      </c>
    </row>
    <row r="65" spans="2:5" ht="25.5">
      <c r="B65" s="115">
        <v>35</v>
      </c>
      <c r="C65" s="116">
        <v>1807</v>
      </c>
      <c r="D65" s="116">
        <v>1666</v>
      </c>
      <c r="E65" s="118">
        <f t="shared" si="1"/>
        <v>-141</v>
      </c>
    </row>
    <row r="66" spans="2:5" ht="25.5">
      <c r="B66" s="115">
        <v>36</v>
      </c>
      <c r="C66" s="116">
        <v>1690</v>
      </c>
      <c r="D66" s="116">
        <v>1521</v>
      </c>
      <c r="E66" s="118">
        <f t="shared" si="1"/>
        <v>-169</v>
      </c>
    </row>
    <row r="67" spans="2:5" ht="25.5">
      <c r="B67" s="115">
        <v>37</v>
      </c>
      <c r="C67" s="116">
        <v>1509</v>
      </c>
      <c r="D67" s="116">
        <v>1367</v>
      </c>
      <c r="E67" s="118">
        <f t="shared" si="1"/>
        <v>-142</v>
      </c>
    </row>
    <row r="68" spans="2:5" ht="25.5">
      <c r="B68" s="115">
        <v>38</v>
      </c>
      <c r="C68" s="116">
        <v>1430</v>
      </c>
      <c r="D68" s="116">
        <v>1251</v>
      </c>
      <c r="E68" s="118">
        <f t="shared" si="1"/>
        <v>-179</v>
      </c>
    </row>
    <row r="69" spans="2:5" ht="25.5">
      <c r="B69" s="115">
        <v>39</v>
      </c>
      <c r="C69" s="116">
        <v>1364</v>
      </c>
      <c r="D69" s="116">
        <v>1183</v>
      </c>
      <c r="E69" s="118">
        <f t="shared" si="1"/>
        <v>-181</v>
      </c>
    </row>
    <row r="70" spans="2:5" ht="25.5">
      <c r="B70" s="115">
        <v>40</v>
      </c>
      <c r="C70" s="116">
        <v>1180</v>
      </c>
      <c r="D70" s="116">
        <v>1115</v>
      </c>
      <c r="E70" s="118">
        <f t="shared" si="1"/>
        <v>-65</v>
      </c>
    </row>
    <row r="71" spans="2:5" ht="25.5">
      <c r="B71" s="115">
        <v>41</v>
      </c>
      <c r="C71" s="116">
        <v>1089</v>
      </c>
      <c r="D71" s="116">
        <v>1066</v>
      </c>
      <c r="E71" s="118">
        <f t="shared" si="1"/>
        <v>-23</v>
      </c>
    </row>
    <row r="72" spans="2:5" ht="25.5">
      <c r="B72" s="115">
        <v>42</v>
      </c>
      <c r="C72" s="116">
        <v>959</v>
      </c>
      <c r="D72" s="116">
        <v>921</v>
      </c>
      <c r="E72" s="118">
        <f t="shared" si="1"/>
        <v>-38</v>
      </c>
    </row>
    <row r="73" spans="2:5" ht="25.5">
      <c r="B73" s="115">
        <v>43</v>
      </c>
      <c r="C73" s="116">
        <v>878</v>
      </c>
      <c r="D73" s="116">
        <v>799</v>
      </c>
      <c r="E73" s="118">
        <f t="shared" si="1"/>
        <v>-79</v>
      </c>
    </row>
    <row r="74" spans="2:5" ht="25.5">
      <c r="B74" s="115">
        <v>44</v>
      </c>
      <c r="C74" s="116">
        <v>777</v>
      </c>
      <c r="D74" s="116">
        <v>765</v>
      </c>
      <c r="E74" s="118">
        <f t="shared" si="1"/>
        <v>-12</v>
      </c>
    </row>
    <row r="75" spans="2:5" ht="25.5">
      <c r="B75" s="115">
        <v>45</v>
      </c>
      <c r="C75" s="116">
        <v>735</v>
      </c>
      <c r="D75" s="116">
        <v>721</v>
      </c>
      <c r="E75" s="118">
        <f t="shared" si="1"/>
        <v>-14</v>
      </c>
    </row>
    <row r="76" spans="2:5" ht="25.5">
      <c r="B76" s="115">
        <v>46</v>
      </c>
      <c r="C76" s="116">
        <v>636</v>
      </c>
      <c r="D76" s="116">
        <v>651</v>
      </c>
      <c r="E76" s="118">
        <f t="shared" si="1"/>
        <v>15</v>
      </c>
    </row>
    <row r="77" spans="2:5" ht="25.5">
      <c r="B77" s="115">
        <v>47</v>
      </c>
      <c r="C77" s="116">
        <v>633</v>
      </c>
      <c r="D77" s="116">
        <v>595</v>
      </c>
      <c r="E77" s="118">
        <f t="shared" si="1"/>
        <v>-38</v>
      </c>
    </row>
    <row r="78" spans="2:5" ht="25.5">
      <c r="B78" s="115">
        <v>48</v>
      </c>
      <c r="C78" s="116">
        <v>613</v>
      </c>
      <c r="D78" s="116">
        <v>625</v>
      </c>
      <c r="E78" s="118">
        <f t="shared" si="1"/>
        <v>12</v>
      </c>
    </row>
    <row r="79" spans="2:5" ht="25.5">
      <c r="B79" s="115">
        <v>49</v>
      </c>
      <c r="C79" s="116">
        <v>460</v>
      </c>
      <c r="D79" s="116">
        <v>445</v>
      </c>
      <c r="E79" s="118">
        <f t="shared" si="1"/>
        <v>-15</v>
      </c>
    </row>
    <row r="80" spans="2:5" ht="25.5">
      <c r="B80" s="115">
        <v>50</v>
      </c>
      <c r="C80" s="116">
        <v>519</v>
      </c>
      <c r="D80" s="116">
        <v>477</v>
      </c>
      <c r="E80" s="118">
        <f t="shared" si="1"/>
        <v>-42</v>
      </c>
    </row>
    <row r="81" spans="2:5" ht="25.5">
      <c r="B81" s="115">
        <v>51</v>
      </c>
      <c r="C81" s="116">
        <v>500</v>
      </c>
      <c r="D81" s="116">
        <v>449</v>
      </c>
      <c r="E81" s="118">
        <f t="shared" si="1"/>
        <v>-51</v>
      </c>
    </row>
    <row r="82" spans="2:5" ht="25.5">
      <c r="B82" s="115">
        <v>52</v>
      </c>
      <c r="C82" s="116">
        <v>407</v>
      </c>
      <c r="D82" s="116">
        <v>347</v>
      </c>
      <c r="E82" s="118">
        <f t="shared" si="1"/>
        <v>-60</v>
      </c>
    </row>
    <row r="83" spans="2:5" ht="25.5">
      <c r="B83" s="115">
        <v>53</v>
      </c>
      <c r="C83" s="116">
        <v>404</v>
      </c>
      <c r="D83" s="116">
        <v>383</v>
      </c>
      <c r="E83" s="118">
        <f t="shared" si="1"/>
        <v>-21</v>
      </c>
    </row>
    <row r="84" spans="2:5" ht="25.5">
      <c r="B84" s="115">
        <v>54</v>
      </c>
      <c r="C84" s="116">
        <v>353</v>
      </c>
      <c r="D84" s="116">
        <v>300</v>
      </c>
      <c r="E84" s="118">
        <f t="shared" si="1"/>
        <v>-53</v>
      </c>
    </row>
    <row r="85" spans="2:5" ht="25.5">
      <c r="B85" s="115">
        <v>55</v>
      </c>
      <c r="C85" s="116">
        <v>364</v>
      </c>
      <c r="D85" s="116">
        <v>305</v>
      </c>
      <c r="E85" s="118">
        <f t="shared" si="1"/>
        <v>-59</v>
      </c>
    </row>
    <row r="86" spans="2:5" ht="25.5">
      <c r="B86" s="115">
        <v>56</v>
      </c>
      <c r="C86" s="116">
        <v>335</v>
      </c>
      <c r="D86" s="116">
        <v>267</v>
      </c>
      <c r="E86" s="118">
        <f t="shared" si="1"/>
        <v>-68</v>
      </c>
    </row>
    <row r="87" spans="2:5" ht="25.5">
      <c r="B87" s="115">
        <v>57</v>
      </c>
      <c r="C87" s="116">
        <v>276</v>
      </c>
      <c r="D87" s="116">
        <v>278</v>
      </c>
      <c r="E87" s="118">
        <f t="shared" si="1"/>
        <v>2</v>
      </c>
    </row>
    <row r="88" spans="2:5" ht="25.5">
      <c r="B88" s="115">
        <v>58</v>
      </c>
      <c r="C88" s="116">
        <v>250</v>
      </c>
      <c r="D88" s="116">
        <v>216</v>
      </c>
      <c r="E88" s="118">
        <f t="shared" si="1"/>
        <v>-34</v>
      </c>
    </row>
    <row r="89" spans="2:5" ht="25.5">
      <c r="B89" s="115">
        <v>59</v>
      </c>
      <c r="C89" s="116">
        <v>196</v>
      </c>
      <c r="D89" s="116">
        <v>228</v>
      </c>
      <c r="E89" s="118">
        <f t="shared" si="1"/>
        <v>32</v>
      </c>
    </row>
    <row r="90" spans="2:5" ht="25.5">
      <c r="B90" s="115">
        <v>60</v>
      </c>
      <c r="C90" s="116">
        <v>236</v>
      </c>
      <c r="D90" s="116">
        <v>168</v>
      </c>
      <c r="E90" s="118">
        <f t="shared" si="1"/>
        <v>-68</v>
      </c>
    </row>
    <row r="91" spans="2:5" ht="25.5">
      <c r="B91" s="115">
        <v>61</v>
      </c>
      <c r="C91" s="116">
        <v>240</v>
      </c>
      <c r="D91" s="116">
        <v>175</v>
      </c>
      <c r="E91" s="118">
        <f t="shared" si="1"/>
        <v>-65</v>
      </c>
    </row>
    <row r="92" spans="2:5" ht="25.5">
      <c r="B92" s="115">
        <v>62</v>
      </c>
      <c r="C92" s="116">
        <v>208</v>
      </c>
      <c r="D92" s="116">
        <v>155</v>
      </c>
      <c r="E92" s="118">
        <f t="shared" si="1"/>
        <v>-53</v>
      </c>
    </row>
    <row r="93" spans="2:5" ht="25.5">
      <c r="B93" s="115">
        <v>63</v>
      </c>
      <c r="C93" s="116">
        <v>196</v>
      </c>
      <c r="D93" s="116">
        <v>136</v>
      </c>
      <c r="E93" s="118">
        <f t="shared" si="1"/>
        <v>-60</v>
      </c>
    </row>
    <row r="94" spans="2:5" ht="25.5">
      <c r="B94" s="115">
        <v>64</v>
      </c>
      <c r="C94" s="116">
        <v>166</v>
      </c>
      <c r="D94" s="116">
        <v>143</v>
      </c>
      <c r="E94" s="118">
        <f t="shared" ref="E94:E125" si="2">D94-C94</f>
        <v>-23</v>
      </c>
    </row>
    <row r="95" spans="2:5" ht="25.5">
      <c r="B95" s="115">
        <v>65</v>
      </c>
      <c r="C95" s="116">
        <v>213</v>
      </c>
      <c r="D95" s="116">
        <v>151</v>
      </c>
      <c r="E95" s="118">
        <f t="shared" si="2"/>
        <v>-62</v>
      </c>
    </row>
    <row r="96" spans="2:5" ht="25.5">
      <c r="B96" s="115">
        <v>66</v>
      </c>
      <c r="C96" s="116">
        <v>250</v>
      </c>
      <c r="D96" s="116">
        <v>159</v>
      </c>
      <c r="E96" s="118">
        <f t="shared" si="2"/>
        <v>-91</v>
      </c>
    </row>
    <row r="97" spans="2:5" ht="25.5">
      <c r="B97" s="115">
        <v>67</v>
      </c>
      <c r="C97" s="116">
        <v>208</v>
      </c>
      <c r="D97" s="116">
        <v>124</v>
      </c>
      <c r="E97" s="118">
        <f t="shared" si="2"/>
        <v>-84</v>
      </c>
    </row>
    <row r="98" spans="2:5" ht="25.5">
      <c r="B98" s="115">
        <v>68</v>
      </c>
      <c r="C98" s="116">
        <v>172</v>
      </c>
      <c r="D98" s="116">
        <v>138</v>
      </c>
      <c r="E98" s="118">
        <f t="shared" si="2"/>
        <v>-34</v>
      </c>
    </row>
    <row r="99" spans="2:5" ht="25.5">
      <c r="B99" s="115">
        <v>69</v>
      </c>
      <c r="C99" s="116">
        <v>118</v>
      </c>
      <c r="D99" s="116">
        <v>76</v>
      </c>
      <c r="E99" s="118">
        <f t="shared" si="2"/>
        <v>-42</v>
      </c>
    </row>
    <row r="100" spans="2:5" ht="25.5">
      <c r="B100" s="115">
        <v>70</v>
      </c>
      <c r="C100" s="116">
        <v>116</v>
      </c>
      <c r="D100" s="116">
        <v>83</v>
      </c>
      <c r="E100" s="118">
        <f t="shared" si="2"/>
        <v>-33</v>
      </c>
    </row>
    <row r="101" spans="2:5" ht="25.5">
      <c r="B101" s="115">
        <v>71</v>
      </c>
      <c r="C101" s="116">
        <v>121</v>
      </c>
      <c r="D101" s="116">
        <v>81</v>
      </c>
      <c r="E101" s="118">
        <f t="shared" si="2"/>
        <v>-40</v>
      </c>
    </row>
    <row r="102" spans="2:5" ht="25.5">
      <c r="B102" s="115">
        <v>72</v>
      </c>
      <c r="C102" s="116">
        <v>127</v>
      </c>
      <c r="D102" s="116">
        <v>79</v>
      </c>
      <c r="E102" s="118">
        <f t="shared" si="2"/>
        <v>-48</v>
      </c>
    </row>
    <row r="103" spans="2:5" ht="25.5">
      <c r="B103" s="115">
        <v>73</v>
      </c>
      <c r="C103" s="116">
        <v>103</v>
      </c>
      <c r="D103" s="116">
        <v>61</v>
      </c>
      <c r="E103" s="118">
        <f t="shared" si="2"/>
        <v>-42</v>
      </c>
    </row>
    <row r="104" spans="2:5" ht="25.5">
      <c r="B104" s="115">
        <v>74</v>
      </c>
      <c r="C104" s="116">
        <v>102</v>
      </c>
      <c r="D104" s="116">
        <v>88</v>
      </c>
      <c r="E104" s="118">
        <f t="shared" si="2"/>
        <v>-14</v>
      </c>
    </row>
    <row r="105" spans="2:5" ht="25.5">
      <c r="B105" s="115">
        <v>75</v>
      </c>
      <c r="C105" s="116">
        <v>98</v>
      </c>
      <c r="D105" s="116">
        <v>72</v>
      </c>
      <c r="E105" s="118">
        <f t="shared" si="2"/>
        <v>-26</v>
      </c>
    </row>
    <row r="106" spans="2:5" ht="25.5">
      <c r="B106" s="115">
        <v>76</v>
      </c>
      <c r="C106" s="116">
        <v>88</v>
      </c>
      <c r="D106" s="116">
        <v>67</v>
      </c>
      <c r="E106" s="118">
        <f t="shared" si="2"/>
        <v>-21</v>
      </c>
    </row>
    <row r="107" spans="2:5" ht="25.5">
      <c r="B107" s="115">
        <v>77</v>
      </c>
      <c r="C107" s="116">
        <v>90</v>
      </c>
      <c r="D107" s="116">
        <v>62</v>
      </c>
      <c r="E107" s="118">
        <f t="shared" si="2"/>
        <v>-28</v>
      </c>
    </row>
    <row r="108" spans="2:5" ht="25.5">
      <c r="B108" s="115">
        <v>78</v>
      </c>
      <c r="C108" s="116">
        <v>71</v>
      </c>
      <c r="D108" s="116">
        <v>63</v>
      </c>
      <c r="E108" s="118">
        <f t="shared" si="2"/>
        <v>-8</v>
      </c>
    </row>
    <row r="109" spans="2:5" ht="25.5">
      <c r="B109" s="115">
        <v>79</v>
      </c>
      <c r="C109" s="116">
        <v>85</v>
      </c>
      <c r="D109" s="116">
        <v>66</v>
      </c>
      <c r="E109" s="118">
        <f t="shared" si="2"/>
        <v>-19</v>
      </c>
    </row>
    <row r="110" spans="2:5" ht="25.5">
      <c r="B110" s="115">
        <v>80</v>
      </c>
      <c r="C110" s="116">
        <v>76</v>
      </c>
      <c r="D110" s="116">
        <v>70</v>
      </c>
      <c r="E110" s="118">
        <f t="shared" si="2"/>
        <v>-6</v>
      </c>
    </row>
    <row r="111" spans="2:5" ht="25.5">
      <c r="B111" s="115">
        <v>81</v>
      </c>
      <c r="C111" s="116">
        <v>85</v>
      </c>
      <c r="D111" s="116">
        <v>58</v>
      </c>
      <c r="E111" s="118">
        <f t="shared" si="2"/>
        <v>-27</v>
      </c>
    </row>
    <row r="112" spans="2:5" ht="25.5">
      <c r="B112" s="115">
        <v>82</v>
      </c>
      <c r="C112" s="116">
        <v>66</v>
      </c>
      <c r="D112" s="116">
        <v>63</v>
      </c>
      <c r="E112" s="118">
        <f t="shared" si="2"/>
        <v>-3</v>
      </c>
    </row>
    <row r="113" spans="2:5" ht="25.5">
      <c r="B113" s="115">
        <v>83</v>
      </c>
      <c r="C113" s="116">
        <v>104</v>
      </c>
      <c r="D113" s="116">
        <v>59</v>
      </c>
      <c r="E113" s="118">
        <f t="shared" si="2"/>
        <v>-45</v>
      </c>
    </row>
    <row r="114" spans="2:5" ht="25.5">
      <c r="B114" s="115">
        <v>84</v>
      </c>
      <c r="C114" s="116">
        <v>62</v>
      </c>
      <c r="D114" s="116">
        <v>57</v>
      </c>
      <c r="E114" s="118">
        <f t="shared" si="2"/>
        <v>-5</v>
      </c>
    </row>
    <row r="115" spans="2:5" ht="25.5">
      <c r="B115" s="115">
        <v>85</v>
      </c>
      <c r="C115" s="116">
        <v>66</v>
      </c>
      <c r="D115" s="116">
        <v>46</v>
      </c>
      <c r="E115" s="118">
        <f t="shared" si="2"/>
        <v>-20</v>
      </c>
    </row>
    <row r="116" spans="2:5" ht="25.5">
      <c r="B116" s="115">
        <v>86</v>
      </c>
      <c r="C116" s="116">
        <v>79</v>
      </c>
      <c r="D116" s="116">
        <v>50</v>
      </c>
      <c r="E116" s="118">
        <f t="shared" si="2"/>
        <v>-29</v>
      </c>
    </row>
    <row r="117" spans="2:5" ht="25.5">
      <c r="B117" s="115">
        <v>87</v>
      </c>
      <c r="C117" s="116">
        <v>67</v>
      </c>
      <c r="D117" s="116">
        <v>57</v>
      </c>
      <c r="E117" s="118">
        <f t="shared" si="2"/>
        <v>-10</v>
      </c>
    </row>
    <row r="118" spans="2:5" ht="25.5">
      <c r="B118" s="115">
        <v>88</v>
      </c>
      <c r="C118" s="116">
        <v>69</v>
      </c>
      <c r="D118" s="116">
        <v>48</v>
      </c>
      <c r="E118" s="118">
        <f t="shared" si="2"/>
        <v>-21</v>
      </c>
    </row>
    <row r="119" spans="2:5" ht="25.5">
      <c r="B119" s="115">
        <v>89</v>
      </c>
      <c r="C119" s="116">
        <v>60</v>
      </c>
      <c r="D119" s="116">
        <v>42</v>
      </c>
      <c r="E119" s="118">
        <f t="shared" si="2"/>
        <v>-18</v>
      </c>
    </row>
    <row r="120" spans="2:5" ht="25.5">
      <c r="B120" s="115">
        <v>90</v>
      </c>
      <c r="C120" s="116">
        <v>58</v>
      </c>
      <c r="D120" s="116">
        <v>37</v>
      </c>
      <c r="E120" s="118">
        <f t="shared" si="2"/>
        <v>-21</v>
      </c>
    </row>
    <row r="121" spans="2:5" ht="25.5">
      <c r="B121" s="115">
        <v>91</v>
      </c>
      <c r="C121" s="116">
        <v>36</v>
      </c>
      <c r="D121" s="116">
        <v>28</v>
      </c>
      <c r="E121" s="118">
        <f t="shared" si="2"/>
        <v>-8</v>
      </c>
    </row>
    <row r="122" spans="2:5" ht="25.5">
      <c r="B122" s="115">
        <v>92</v>
      </c>
      <c r="C122" s="116">
        <v>29</v>
      </c>
      <c r="D122" s="116">
        <v>16</v>
      </c>
      <c r="E122" s="118">
        <f t="shared" si="2"/>
        <v>-13</v>
      </c>
    </row>
    <row r="123" spans="2:5" ht="25.5">
      <c r="B123" s="115">
        <v>93</v>
      </c>
      <c r="C123" s="116">
        <v>25</v>
      </c>
      <c r="D123" s="116">
        <v>19</v>
      </c>
      <c r="E123" s="118">
        <f t="shared" si="2"/>
        <v>-6</v>
      </c>
    </row>
    <row r="124" spans="2:5" ht="25.5">
      <c r="B124" s="115">
        <v>94</v>
      </c>
      <c r="C124" s="116">
        <v>15</v>
      </c>
      <c r="D124" s="116">
        <v>11</v>
      </c>
      <c r="E124" s="118">
        <f t="shared" si="2"/>
        <v>-4</v>
      </c>
    </row>
    <row r="125" spans="2:5" ht="25.5">
      <c r="B125" s="115">
        <v>95</v>
      </c>
      <c r="C125" s="116">
        <v>23</v>
      </c>
      <c r="D125" s="116">
        <v>10</v>
      </c>
      <c r="E125" s="118">
        <f t="shared" si="2"/>
        <v>-13</v>
      </c>
    </row>
    <row r="126" spans="2:5" ht="25.5">
      <c r="B126" s="115">
        <v>96</v>
      </c>
      <c r="C126" s="116">
        <v>18</v>
      </c>
      <c r="D126" s="116">
        <v>4</v>
      </c>
      <c r="E126" s="118">
        <f t="shared" ref="E126:E133" si="3">D126-C126</f>
        <v>-14</v>
      </c>
    </row>
    <row r="127" spans="2:5" ht="25.5">
      <c r="B127" s="115">
        <v>97</v>
      </c>
      <c r="C127" s="116">
        <v>11</v>
      </c>
      <c r="D127" s="116">
        <v>4</v>
      </c>
      <c r="E127" s="118">
        <f t="shared" si="3"/>
        <v>-7</v>
      </c>
    </row>
    <row r="128" spans="2:5" ht="25.5">
      <c r="B128" s="115">
        <v>98</v>
      </c>
      <c r="C128" s="116">
        <v>10</v>
      </c>
      <c r="D128" s="116">
        <v>6</v>
      </c>
      <c r="E128" s="118">
        <f t="shared" si="3"/>
        <v>-4</v>
      </c>
    </row>
    <row r="129" spans="2:5" ht="25.5">
      <c r="B129" s="115">
        <v>99</v>
      </c>
      <c r="C129" s="116">
        <v>4</v>
      </c>
      <c r="D129" s="116">
        <v>3</v>
      </c>
      <c r="E129" s="118">
        <f t="shared" si="3"/>
        <v>-1</v>
      </c>
    </row>
    <row r="130" spans="2:5" ht="25.5">
      <c r="B130" s="115">
        <v>100</v>
      </c>
      <c r="C130" s="116">
        <v>0</v>
      </c>
      <c r="D130" s="116">
        <v>3</v>
      </c>
      <c r="E130" s="118">
        <f t="shared" si="3"/>
        <v>3</v>
      </c>
    </row>
    <row r="131" spans="2:5" ht="25.5">
      <c r="B131" s="115">
        <v>101</v>
      </c>
      <c r="C131" s="116">
        <v>2</v>
      </c>
      <c r="D131" s="116">
        <v>1</v>
      </c>
      <c r="E131" s="118">
        <f t="shared" si="3"/>
        <v>-1</v>
      </c>
    </row>
    <row r="132" spans="2:5" ht="25.5">
      <c r="B132" s="115">
        <v>102</v>
      </c>
      <c r="C132" s="116">
        <v>0</v>
      </c>
      <c r="D132" s="116">
        <v>0</v>
      </c>
      <c r="E132" s="118">
        <f t="shared" si="3"/>
        <v>0</v>
      </c>
    </row>
    <row r="133" spans="2:5" ht="25.5">
      <c r="B133" s="115">
        <v>103</v>
      </c>
      <c r="C133" s="116">
        <v>1</v>
      </c>
      <c r="D133" s="116">
        <v>0</v>
      </c>
      <c r="E133" s="118">
        <f t="shared" si="3"/>
        <v>-1</v>
      </c>
    </row>
    <row r="134" spans="2:5" ht="25.5">
      <c r="B134" s="115" t="s">
        <v>223</v>
      </c>
      <c r="C134" s="116">
        <f>SUM(C30:C133)</f>
        <v>57485</v>
      </c>
      <c r="D134" s="116">
        <f>SUM(D30:D133)</f>
        <v>59956</v>
      </c>
      <c r="E134" s="115"/>
    </row>
  </sheetData>
  <phoneticPr fontId="31"/>
  <pageMargins left="0.7" right="0.7" top="0.75" bottom="0.75" header="0.3" footer="0.3"/>
  <pageSetup paperSize="8" scale="34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78"/>
  <sheetViews>
    <sheetView showGridLines="0" topLeftCell="A28" zoomScale="55" zoomScaleNormal="55" workbookViewId="0">
      <selection activeCell="R71" sqref="R71"/>
    </sheetView>
  </sheetViews>
  <sheetFormatPr defaultRowHeight="13.5"/>
  <cols>
    <col min="1" max="1" width="9" style="154"/>
    <col min="2" max="2" width="20.375" style="157" customWidth="1"/>
    <col min="3" max="4" width="18.375" style="154" customWidth="1"/>
    <col min="5" max="5" width="11.625" style="154" customWidth="1"/>
    <col min="6" max="8" width="19.875" style="154" customWidth="1"/>
    <col min="9" max="12" width="9" style="154"/>
    <col min="13" max="13" width="15.75" style="154" customWidth="1"/>
    <col min="14" max="16" width="9" style="154"/>
    <col min="17" max="17" width="9.875" style="154" bestFit="1" customWidth="1"/>
    <col min="18" max="16384" width="9" style="154"/>
  </cols>
  <sheetData>
    <row r="1" spans="2:21" s="185" customFormat="1">
      <c r="B1" s="406"/>
      <c r="C1" s="185" t="s">
        <v>403</v>
      </c>
      <c r="D1" s="185" t="s">
        <v>402</v>
      </c>
      <c r="F1" s="185" t="s">
        <v>401</v>
      </c>
      <c r="G1" s="185" t="s">
        <v>400</v>
      </c>
    </row>
    <row r="2" spans="2:21" s="185" customFormat="1">
      <c r="B2" s="406"/>
      <c r="C2" s="407">
        <v>63873</v>
      </c>
      <c r="D2" s="407">
        <v>22695</v>
      </c>
      <c r="F2" s="407">
        <v>63444</v>
      </c>
      <c r="G2" s="407">
        <v>22290</v>
      </c>
    </row>
    <row r="3" spans="2:21" s="185" customFormat="1">
      <c r="B3" s="406"/>
      <c r="C3" s="407" t="s">
        <v>399</v>
      </c>
      <c r="D3" s="407" t="s">
        <v>398</v>
      </c>
      <c r="F3" s="407" t="s">
        <v>397</v>
      </c>
      <c r="G3" s="407" t="s">
        <v>396</v>
      </c>
    </row>
    <row r="4" spans="2:21" s="185" customFormat="1">
      <c r="B4" s="406"/>
      <c r="C4" s="407">
        <v>58854</v>
      </c>
      <c r="D4" s="407">
        <v>16109</v>
      </c>
      <c r="F4" s="407">
        <v>58491</v>
      </c>
      <c r="G4" s="407">
        <v>16174</v>
      </c>
    </row>
    <row r="5" spans="2:21" s="185" customFormat="1">
      <c r="B5" s="406"/>
      <c r="C5" s="185" t="s">
        <v>395</v>
      </c>
      <c r="D5" s="185" t="s">
        <v>394</v>
      </c>
      <c r="F5" s="407" t="s">
        <v>395</v>
      </c>
      <c r="G5" s="407" t="s">
        <v>394</v>
      </c>
    </row>
    <row r="6" spans="2:21" s="185" customFormat="1">
      <c r="B6" s="406"/>
      <c r="C6" s="408">
        <v>5019</v>
      </c>
      <c r="D6" s="408">
        <v>6586</v>
      </c>
      <c r="F6" s="409">
        <v>4953</v>
      </c>
      <c r="G6" s="407">
        <v>6116</v>
      </c>
    </row>
    <row r="7" spans="2:21" s="185" customFormat="1">
      <c r="B7" s="406"/>
    </row>
    <row r="8" spans="2:21" s="185" customFormat="1">
      <c r="B8" s="406" t="s">
        <v>393</v>
      </c>
      <c r="C8" s="185" t="s">
        <v>392</v>
      </c>
      <c r="D8" s="185" t="s">
        <v>391</v>
      </c>
      <c r="E8" s="185" t="s">
        <v>390</v>
      </c>
      <c r="F8" s="185" t="s">
        <v>389</v>
      </c>
      <c r="G8" s="185" t="s">
        <v>388</v>
      </c>
      <c r="H8" s="185" t="s">
        <v>387</v>
      </c>
      <c r="I8" s="185" t="s">
        <v>386</v>
      </c>
      <c r="J8" s="185" t="s">
        <v>385</v>
      </c>
      <c r="K8" s="185" t="s">
        <v>384</v>
      </c>
      <c r="L8" s="185" t="s">
        <v>383</v>
      </c>
      <c r="M8" s="185" t="s">
        <v>382</v>
      </c>
      <c r="N8" s="185" t="s">
        <v>381</v>
      </c>
      <c r="O8" s="185" t="s">
        <v>380</v>
      </c>
      <c r="P8" s="185" t="s">
        <v>379</v>
      </c>
      <c r="Q8" s="185" t="s">
        <v>378</v>
      </c>
      <c r="R8" s="185" t="s">
        <v>377</v>
      </c>
      <c r="S8" s="185" t="s">
        <v>376</v>
      </c>
      <c r="T8" s="185" t="s">
        <v>375</v>
      </c>
      <c r="U8" s="185" t="s">
        <v>374</v>
      </c>
    </row>
    <row r="9" spans="2:21" s="185" customFormat="1">
      <c r="B9" s="410">
        <v>5041</v>
      </c>
      <c r="C9" s="185">
        <v>4673</v>
      </c>
      <c r="D9" s="185">
        <v>4270</v>
      </c>
      <c r="E9" s="185">
        <v>4921</v>
      </c>
      <c r="F9" s="185">
        <v>4843</v>
      </c>
      <c r="G9" s="185">
        <v>3971</v>
      </c>
      <c r="H9" s="185">
        <v>4794</v>
      </c>
      <c r="I9" s="185">
        <v>4059</v>
      </c>
      <c r="J9" s="185">
        <v>4544</v>
      </c>
      <c r="K9" s="185">
        <v>3956</v>
      </c>
      <c r="L9" s="185">
        <v>4422</v>
      </c>
      <c r="M9" s="185">
        <v>10499</v>
      </c>
      <c r="N9" s="185">
        <v>8492</v>
      </c>
      <c r="O9" s="185">
        <v>4543</v>
      </c>
      <c r="P9" s="185">
        <v>4360</v>
      </c>
      <c r="Q9" s="185">
        <v>5244</v>
      </c>
      <c r="R9" s="185">
        <v>4989</v>
      </c>
      <c r="S9" s="185">
        <v>4320</v>
      </c>
      <c r="T9" s="185">
        <v>4549</v>
      </c>
      <c r="U9" s="185">
        <v>4330</v>
      </c>
    </row>
    <row r="10" spans="2:21" s="185" customFormat="1">
      <c r="B10" s="406" t="s">
        <v>373</v>
      </c>
      <c r="C10" s="185" t="s">
        <v>372</v>
      </c>
      <c r="D10" s="185" t="s">
        <v>371</v>
      </c>
      <c r="E10" s="185" t="s">
        <v>370</v>
      </c>
      <c r="F10" s="185" t="s">
        <v>369</v>
      </c>
      <c r="G10" s="185" t="s">
        <v>368</v>
      </c>
      <c r="H10" s="185" t="s">
        <v>367</v>
      </c>
      <c r="I10" s="185" t="s">
        <v>366</v>
      </c>
      <c r="J10" s="185" t="s">
        <v>365</v>
      </c>
      <c r="K10" s="185" t="s">
        <v>364</v>
      </c>
      <c r="L10" s="185" t="s">
        <v>363</v>
      </c>
      <c r="M10" s="185" t="s">
        <v>362</v>
      </c>
      <c r="N10" s="185" t="s">
        <v>361</v>
      </c>
      <c r="O10" s="185" t="s">
        <v>360</v>
      </c>
      <c r="P10" s="185" t="s">
        <v>359</v>
      </c>
      <c r="Q10" s="185" t="s">
        <v>358</v>
      </c>
      <c r="R10" s="185" t="s">
        <v>357</v>
      </c>
      <c r="S10" s="185" t="s">
        <v>356</v>
      </c>
      <c r="T10" s="185" t="s">
        <v>355</v>
      </c>
      <c r="U10" s="185" t="s">
        <v>354</v>
      </c>
    </row>
    <row r="11" spans="2:21" s="185" customFormat="1">
      <c r="B11" s="410">
        <v>4721.0526315789475</v>
      </c>
      <c r="C11" s="185">
        <v>4256</v>
      </c>
      <c r="D11" s="185">
        <v>4194</v>
      </c>
      <c r="E11" s="185">
        <v>4693</v>
      </c>
      <c r="F11" s="185">
        <v>4839</v>
      </c>
      <c r="G11" s="185">
        <v>4106</v>
      </c>
      <c r="H11" s="185">
        <v>4454</v>
      </c>
      <c r="I11" s="185">
        <v>4167</v>
      </c>
      <c r="J11" s="185">
        <v>4657</v>
      </c>
      <c r="K11" s="185">
        <v>3620</v>
      </c>
      <c r="L11" s="185">
        <v>4200</v>
      </c>
      <c r="M11" s="185">
        <v>8900</v>
      </c>
      <c r="N11" s="185">
        <v>6405</v>
      </c>
      <c r="O11" s="185">
        <v>4249</v>
      </c>
      <c r="P11" s="185">
        <v>4173</v>
      </c>
      <c r="Q11" s="185">
        <v>4968</v>
      </c>
      <c r="R11" s="185">
        <v>4955</v>
      </c>
      <c r="S11" s="185">
        <v>4006</v>
      </c>
      <c r="T11" s="185">
        <v>4512</v>
      </c>
      <c r="U11" s="185">
        <v>4346</v>
      </c>
    </row>
    <row r="12" spans="2:21" s="185" customFormat="1">
      <c r="B12" s="406"/>
      <c r="C12" s="185" t="s">
        <v>344</v>
      </c>
      <c r="D12" s="185" t="s">
        <v>343</v>
      </c>
      <c r="E12" s="185" t="s">
        <v>342</v>
      </c>
      <c r="F12" s="185" t="s">
        <v>341</v>
      </c>
      <c r="G12" s="185" t="s">
        <v>340</v>
      </c>
      <c r="H12" s="185" t="s">
        <v>339</v>
      </c>
      <c r="I12" s="185" t="s">
        <v>338</v>
      </c>
      <c r="J12" s="185" t="s">
        <v>337</v>
      </c>
      <c r="K12" s="185" t="s">
        <v>336</v>
      </c>
      <c r="L12" s="185" t="s">
        <v>335</v>
      </c>
      <c r="M12" s="185" t="s">
        <v>334</v>
      </c>
      <c r="N12" s="185" t="s">
        <v>333</v>
      </c>
      <c r="O12" s="185" t="s">
        <v>332</v>
      </c>
      <c r="P12" s="185" t="s">
        <v>331</v>
      </c>
      <c r="Q12" s="185" t="s">
        <v>330</v>
      </c>
      <c r="R12" s="185" t="s">
        <v>329</v>
      </c>
      <c r="S12" s="185" t="s">
        <v>328</v>
      </c>
      <c r="T12" s="185" t="s">
        <v>327</v>
      </c>
      <c r="U12" s="185" t="s">
        <v>326</v>
      </c>
    </row>
    <row r="13" spans="2:21" s="185" customFormat="1">
      <c r="B13" s="406" t="s">
        <v>353</v>
      </c>
      <c r="C13" s="411">
        <v>417</v>
      </c>
      <c r="D13" s="411">
        <v>76</v>
      </c>
      <c r="E13" s="411">
        <v>228</v>
      </c>
      <c r="F13" s="411">
        <v>4</v>
      </c>
      <c r="G13" s="411">
        <v>-135</v>
      </c>
      <c r="H13" s="411">
        <v>340</v>
      </c>
      <c r="I13" s="411">
        <v>-108</v>
      </c>
      <c r="J13" s="411">
        <v>-113</v>
      </c>
      <c r="K13" s="411">
        <v>336</v>
      </c>
      <c r="L13" s="411">
        <v>222</v>
      </c>
      <c r="M13" s="411">
        <v>1599</v>
      </c>
      <c r="N13" s="411">
        <v>2087</v>
      </c>
      <c r="O13" s="411">
        <v>294</v>
      </c>
      <c r="P13" s="411">
        <v>187</v>
      </c>
      <c r="Q13" s="411">
        <v>276</v>
      </c>
      <c r="R13" s="411">
        <v>34</v>
      </c>
      <c r="S13" s="411">
        <v>314</v>
      </c>
      <c r="T13" s="411">
        <v>37</v>
      </c>
      <c r="U13" s="411">
        <v>-16</v>
      </c>
    </row>
    <row r="14" spans="2:21" s="185" customFormat="1">
      <c r="B14" s="406" t="s">
        <v>303</v>
      </c>
      <c r="C14" s="411">
        <v>1896</v>
      </c>
      <c r="D14" s="411">
        <v>1674</v>
      </c>
      <c r="E14" s="411">
        <v>1808</v>
      </c>
      <c r="F14" s="411">
        <v>1851</v>
      </c>
      <c r="G14" s="411">
        <v>1556</v>
      </c>
      <c r="H14" s="411">
        <v>1815</v>
      </c>
      <c r="I14" s="411">
        <v>1885</v>
      </c>
      <c r="J14" s="411">
        <v>1934</v>
      </c>
      <c r="K14" s="411">
        <v>1545</v>
      </c>
      <c r="L14" s="411">
        <v>1803</v>
      </c>
      <c r="M14" s="411">
        <v>2455</v>
      </c>
      <c r="N14" s="411">
        <v>2068</v>
      </c>
      <c r="O14" s="411">
        <v>1774</v>
      </c>
      <c r="P14" s="411">
        <v>1822</v>
      </c>
      <c r="Q14" s="411">
        <v>2090</v>
      </c>
      <c r="R14" s="411">
        <v>1948</v>
      </c>
      <c r="S14" s="411">
        <v>1661</v>
      </c>
      <c r="T14" s="411">
        <v>1985</v>
      </c>
      <c r="U14" s="411">
        <v>1892</v>
      </c>
    </row>
    <row r="15" spans="2:21" s="185" customFormat="1">
      <c r="B15" s="406"/>
      <c r="M15" s="185" t="s">
        <v>352</v>
      </c>
      <c r="N15" s="411">
        <v>4953</v>
      </c>
      <c r="P15" s="185" t="s">
        <v>351</v>
      </c>
      <c r="Q15" s="185" t="s">
        <v>350</v>
      </c>
      <c r="R15" s="185" t="s">
        <v>349</v>
      </c>
    </row>
    <row r="16" spans="2:21" s="185" customFormat="1">
      <c r="B16" s="406"/>
      <c r="M16" s="185" t="s">
        <v>348</v>
      </c>
      <c r="N16" s="185">
        <v>3686</v>
      </c>
      <c r="P16" s="411">
        <v>3686</v>
      </c>
      <c r="Q16" s="411">
        <v>4989</v>
      </c>
      <c r="R16" s="412">
        <v>0.73882541591501305</v>
      </c>
    </row>
    <row r="17" spans="2:22" s="185" customFormat="1">
      <c r="B17" s="406"/>
      <c r="M17" s="185" t="s">
        <v>347</v>
      </c>
      <c r="N17" s="412">
        <v>0.74419543710882297</v>
      </c>
    </row>
    <row r="18" spans="2:22" s="185" customFormat="1">
      <c r="B18" s="406"/>
    </row>
    <row r="19" spans="2:22" s="185" customFormat="1">
      <c r="B19" s="406"/>
    </row>
    <row r="20" spans="2:22" s="185" customFormat="1">
      <c r="B20" s="406" t="s">
        <v>346</v>
      </c>
      <c r="C20" s="185" t="s">
        <v>344</v>
      </c>
      <c r="D20" s="185" t="s">
        <v>343</v>
      </c>
      <c r="E20" s="185" t="s">
        <v>342</v>
      </c>
      <c r="F20" s="185" t="s">
        <v>341</v>
      </c>
      <c r="G20" s="185" t="s">
        <v>340</v>
      </c>
      <c r="H20" s="185" t="s">
        <v>339</v>
      </c>
      <c r="I20" s="185" t="s">
        <v>338</v>
      </c>
      <c r="J20" s="185" t="s">
        <v>337</v>
      </c>
      <c r="K20" s="185" t="s">
        <v>336</v>
      </c>
      <c r="L20" s="185" t="s">
        <v>335</v>
      </c>
      <c r="M20" s="185" t="s">
        <v>334</v>
      </c>
      <c r="N20" s="185" t="s">
        <v>333</v>
      </c>
      <c r="O20" s="185" t="s">
        <v>332</v>
      </c>
      <c r="P20" s="185" t="s">
        <v>331</v>
      </c>
      <c r="Q20" s="185" t="s">
        <v>330</v>
      </c>
      <c r="R20" s="185" t="s">
        <v>329</v>
      </c>
      <c r="S20" s="185" t="s">
        <v>328</v>
      </c>
      <c r="T20" s="185" t="s">
        <v>327</v>
      </c>
      <c r="U20" s="185" t="s">
        <v>326</v>
      </c>
    </row>
    <row r="21" spans="2:22" s="185" customFormat="1">
      <c r="B21" s="410">
        <v>1866.421052631579</v>
      </c>
      <c r="C21" s="185">
        <v>1896</v>
      </c>
      <c r="D21" s="185">
        <v>1674</v>
      </c>
      <c r="E21" s="185">
        <v>1808</v>
      </c>
      <c r="F21" s="185">
        <v>1851</v>
      </c>
      <c r="G21" s="185">
        <v>1556</v>
      </c>
      <c r="H21" s="185">
        <v>1815</v>
      </c>
      <c r="I21" s="185">
        <v>1885</v>
      </c>
      <c r="J21" s="185">
        <v>1934</v>
      </c>
      <c r="K21" s="185">
        <v>1545</v>
      </c>
      <c r="L21" s="185">
        <v>1803</v>
      </c>
      <c r="M21" s="185">
        <v>2455</v>
      </c>
      <c r="N21" s="185">
        <v>2068</v>
      </c>
      <c r="O21" s="185">
        <v>1774</v>
      </c>
      <c r="P21" s="185">
        <v>1822</v>
      </c>
      <c r="Q21" s="185">
        <v>2090</v>
      </c>
      <c r="R21" s="185">
        <v>1948</v>
      </c>
      <c r="S21" s="185">
        <v>1661</v>
      </c>
      <c r="T21" s="185">
        <v>1985</v>
      </c>
      <c r="U21" s="185">
        <v>1892</v>
      </c>
      <c r="V21" s="408">
        <v>35462</v>
      </c>
    </row>
    <row r="22" spans="2:22" s="185" customFormat="1">
      <c r="B22" s="406" t="s">
        <v>345</v>
      </c>
      <c r="C22" s="185" t="s">
        <v>344</v>
      </c>
      <c r="D22" s="185" t="s">
        <v>343</v>
      </c>
      <c r="E22" s="185" t="s">
        <v>342</v>
      </c>
      <c r="F22" s="185" t="s">
        <v>341</v>
      </c>
      <c r="G22" s="185" t="s">
        <v>340</v>
      </c>
      <c r="H22" s="185" t="s">
        <v>339</v>
      </c>
      <c r="I22" s="185" t="s">
        <v>338</v>
      </c>
      <c r="J22" s="185" t="s">
        <v>337</v>
      </c>
      <c r="K22" s="185" t="s">
        <v>336</v>
      </c>
      <c r="L22" s="185" t="s">
        <v>335</v>
      </c>
      <c r="M22" s="185" t="s">
        <v>334</v>
      </c>
      <c r="N22" s="185" t="s">
        <v>333</v>
      </c>
      <c r="O22" s="185" t="s">
        <v>332</v>
      </c>
      <c r="P22" s="185" t="s">
        <v>331</v>
      </c>
      <c r="Q22" s="185" t="s">
        <v>330</v>
      </c>
      <c r="R22" s="185" t="s">
        <v>329</v>
      </c>
      <c r="S22" s="185" t="s">
        <v>328</v>
      </c>
      <c r="T22" s="185" t="s">
        <v>327</v>
      </c>
      <c r="U22" s="185" t="s">
        <v>326</v>
      </c>
      <c r="V22" s="408"/>
    </row>
    <row r="23" spans="2:22" s="185" customFormat="1">
      <c r="B23" s="185">
        <v>1896</v>
      </c>
      <c r="C23" s="185">
        <v>1896</v>
      </c>
      <c r="D23" s="185">
        <v>1674</v>
      </c>
      <c r="E23" s="185">
        <v>1808</v>
      </c>
      <c r="F23" s="185">
        <v>1851</v>
      </c>
      <c r="G23" s="185">
        <v>1556</v>
      </c>
      <c r="H23" s="185">
        <v>1815</v>
      </c>
      <c r="I23" s="185">
        <v>1885</v>
      </c>
      <c r="J23" s="185">
        <v>1934</v>
      </c>
      <c r="K23" s="185">
        <v>1545</v>
      </c>
      <c r="L23" s="185">
        <v>1803</v>
      </c>
      <c r="M23" s="185">
        <v>2455</v>
      </c>
      <c r="N23" s="185">
        <v>2068</v>
      </c>
      <c r="O23" s="185">
        <v>1774</v>
      </c>
      <c r="P23" s="185">
        <v>1822</v>
      </c>
      <c r="Q23" s="185">
        <v>2090</v>
      </c>
      <c r="R23" s="185">
        <v>1948</v>
      </c>
      <c r="S23" s="185">
        <v>1661</v>
      </c>
      <c r="T23" s="185">
        <v>1985</v>
      </c>
      <c r="U23" s="185">
        <v>1892</v>
      </c>
      <c r="V23" s="408">
        <v>35462</v>
      </c>
    </row>
    <row r="24" spans="2:22" s="185" customFormat="1">
      <c r="B24" s="406"/>
      <c r="C24" s="185" t="s">
        <v>344</v>
      </c>
      <c r="D24" s="185" t="s">
        <v>343</v>
      </c>
      <c r="E24" s="185" t="s">
        <v>342</v>
      </c>
      <c r="F24" s="185" t="s">
        <v>341</v>
      </c>
      <c r="G24" s="185" t="s">
        <v>340</v>
      </c>
      <c r="H24" s="185" t="s">
        <v>339</v>
      </c>
      <c r="I24" s="185" t="s">
        <v>338</v>
      </c>
      <c r="J24" s="185" t="s">
        <v>337</v>
      </c>
      <c r="K24" s="185" t="s">
        <v>336</v>
      </c>
      <c r="L24" s="185" t="s">
        <v>335</v>
      </c>
      <c r="M24" s="185" t="s">
        <v>334</v>
      </c>
      <c r="N24" s="185" t="s">
        <v>333</v>
      </c>
      <c r="O24" s="185" t="s">
        <v>332</v>
      </c>
      <c r="P24" s="185" t="s">
        <v>331</v>
      </c>
      <c r="Q24" s="185" t="s">
        <v>330</v>
      </c>
      <c r="R24" s="185" t="s">
        <v>329</v>
      </c>
      <c r="S24" s="185" t="s">
        <v>328</v>
      </c>
      <c r="T24" s="185" t="s">
        <v>327</v>
      </c>
      <c r="U24" s="185" t="s">
        <v>326</v>
      </c>
    </row>
    <row r="25" spans="2:22" s="185" customFormat="1">
      <c r="B25" s="406" t="s">
        <v>325</v>
      </c>
      <c r="C25" s="411">
        <v>0</v>
      </c>
      <c r="D25" s="411">
        <v>0</v>
      </c>
      <c r="E25" s="411">
        <v>0</v>
      </c>
      <c r="F25" s="411">
        <v>0</v>
      </c>
      <c r="G25" s="411">
        <v>0</v>
      </c>
      <c r="H25" s="411">
        <v>0</v>
      </c>
      <c r="I25" s="411">
        <v>0</v>
      </c>
      <c r="J25" s="411">
        <v>0</v>
      </c>
      <c r="K25" s="411">
        <v>0</v>
      </c>
      <c r="L25" s="411">
        <v>0</v>
      </c>
      <c r="M25" s="411">
        <v>0</v>
      </c>
      <c r="N25" s="411">
        <v>0</v>
      </c>
      <c r="O25" s="411">
        <v>0</v>
      </c>
      <c r="P25" s="411">
        <v>0</v>
      </c>
      <c r="Q25" s="411">
        <v>0</v>
      </c>
      <c r="R25" s="411">
        <v>0</v>
      </c>
      <c r="S25" s="411">
        <v>0</v>
      </c>
      <c r="T25" s="411">
        <v>0</v>
      </c>
      <c r="U25" s="411">
        <v>0</v>
      </c>
    </row>
    <row r="26" spans="2:22" s="185" customFormat="1">
      <c r="B26" s="406"/>
      <c r="N26" s="411">
        <v>0</v>
      </c>
    </row>
    <row r="53" spans="2:21">
      <c r="C53" s="154" t="s">
        <v>778</v>
      </c>
      <c r="K53" s="154" t="s">
        <v>779</v>
      </c>
    </row>
    <row r="58" spans="2:21" s="185" customFormat="1">
      <c r="B58" s="406"/>
      <c r="F58" s="185">
        <v>1</v>
      </c>
      <c r="G58" s="185">
        <v>2</v>
      </c>
      <c r="H58" s="185">
        <v>3</v>
      </c>
      <c r="I58" s="185">
        <v>4</v>
      </c>
      <c r="J58" s="185">
        <v>5</v>
      </c>
      <c r="K58" s="185">
        <v>6</v>
      </c>
      <c r="L58" s="185">
        <v>7</v>
      </c>
      <c r="M58" s="185">
        <v>8</v>
      </c>
      <c r="N58" s="185">
        <v>9</v>
      </c>
      <c r="O58" s="185">
        <v>10</v>
      </c>
      <c r="P58" s="185">
        <v>11</v>
      </c>
      <c r="Q58" s="185">
        <v>12</v>
      </c>
    </row>
    <row r="59" spans="2:21" s="185" customFormat="1">
      <c r="B59" s="406"/>
      <c r="C59" s="185" t="s">
        <v>324</v>
      </c>
      <c r="D59" s="185" t="s">
        <v>323</v>
      </c>
      <c r="E59" s="185" t="s">
        <v>322</v>
      </c>
      <c r="F59" s="185" t="s">
        <v>321</v>
      </c>
      <c r="G59" s="185" t="s">
        <v>320</v>
      </c>
      <c r="H59" s="185" t="s">
        <v>319</v>
      </c>
      <c r="I59" s="185" t="s">
        <v>318</v>
      </c>
      <c r="J59" s="185" t="s">
        <v>317</v>
      </c>
      <c r="K59" s="185" t="s">
        <v>316</v>
      </c>
      <c r="L59" s="185" t="s">
        <v>315</v>
      </c>
      <c r="M59" s="185" t="s">
        <v>314</v>
      </c>
      <c r="N59" s="185" t="s">
        <v>313</v>
      </c>
      <c r="O59" s="185" t="s">
        <v>312</v>
      </c>
      <c r="P59" s="185" t="s">
        <v>311</v>
      </c>
      <c r="Q59" s="185" t="s">
        <v>310</v>
      </c>
      <c r="R59" s="185" t="s">
        <v>309</v>
      </c>
      <c r="S59" s="185" t="s">
        <v>308</v>
      </c>
      <c r="T59" s="185" t="s">
        <v>307</v>
      </c>
      <c r="U59" s="185" t="s">
        <v>306</v>
      </c>
    </row>
    <row r="60" spans="2:21" s="185" customFormat="1">
      <c r="B60" s="406" t="s">
        <v>305</v>
      </c>
      <c r="C60" s="411">
        <v>4673</v>
      </c>
      <c r="D60" s="411">
        <v>4270</v>
      </c>
      <c r="E60" s="411">
        <v>4921</v>
      </c>
      <c r="F60" s="411">
        <v>4843</v>
      </c>
      <c r="G60" s="411">
        <v>3971</v>
      </c>
      <c r="H60" s="411">
        <v>4794</v>
      </c>
      <c r="I60" s="411">
        <v>4059</v>
      </c>
      <c r="J60" s="411">
        <v>4544</v>
      </c>
      <c r="K60" s="411">
        <v>3956</v>
      </c>
      <c r="L60" s="411">
        <v>4422</v>
      </c>
      <c r="M60" s="411">
        <v>10499</v>
      </c>
      <c r="N60" s="411">
        <v>8492</v>
      </c>
      <c r="O60" s="411">
        <v>4543</v>
      </c>
      <c r="P60" s="411">
        <v>4360</v>
      </c>
      <c r="Q60" s="411">
        <v>5244</v>
      </c>
      <c r="R60" s="411">
        <v>4989</v>
      </c>
      <c r="S60" s="411">
        <v>4320</v>
      </c>
      <c r="T60" s="411">
        <v>4549</v>
      </c>
      <c r="U60" s="411">
        <v>4330</v>
      </c>
    </row>
    <row r="61" spans="2:21" s="185" customFormat="1">
      <c r="B61" s="406" t="s">
        <v>304</v>
      </c>
      <c r="C61" s="411">
        <v>4256</v>
      </c>
      <c r="D61" s="411">
        <v>4194</v>
      </c>
      <c r="E61" s="411">
        <v>4693</v>
      </c>
      <c r="F61" s="411">
        <v>4839</v>
      </c>
      <c r="G61" s="411">
        <v>4106</v>
      </c>
      <c r="H61" s="411">
        <v>4454</v>
      </c>
      <c r="I61" s="411">
        <v>4167</v>
      </c>
      <c r="J61" s="411">
        <v>4657</v>
      </c>
      <c r="K61" s="411">
        <v>3620</v>
      </c>
      <c r="L61" s="411">
        <v>4200</v>
      </c>
      <c r="M61" s="411">
        <v>8900</v>
      </c>
      <c r="N61" s="411">
        <v>6405</v>
      </c>
      <c r="O61" s="411">
        <v>4249</v>
      </c>
      <c r="P61" s="411">
        <v>4173</v>
      </c>
      <c r="Q61" s="411">
        <v>4968</v>
      </c>
      <c r="R61" s="411">
        <v>4955</v>
      </c>
      <c r="S61" s="411">
        <v>4006</v>
      </c>
      <c r="T61" s="411">
        <v>4512</v>
      </c>
      <c r="U61" s="411">
        <v>4346</v>
      </c>
    </row>
    <row r="62" spans="2:21" s="185" customFormat="1">
      <c r="B62" s="406" t="s">
        <v>303</v>
      </c>
      <c r="C62" s="411">
        <v>1896</v>
      </c>
      <c r="D62" s="411">
        <v>1674</v>
      </c>
      <c r="E62" s="411">
        <v>1808</v>
      </c>
      <c r="F62" s="411">
        <v>1851</v>
      </c>
      <c r="G62" s="411">
        <v>1556</v>
      </c>
      <c r="H62" s="411">
        <v>1815</v>
      </c>
      <c r="I62" s="411">
        <v>1885</v>
      </c>
      <c r="J62" s="411">
        <v>1934</v>
      </c>
      <c r="K62" s="411">
        <v>1545</v>
      </c>
      <c r="L62" s="411">
        <v>1803</v>
      </c>
      <c r="M62" s="411">
        <v>2455</v>
      </c>
      <c r="N62" s="411">
        <v>2068</v>
      </c>
      <c r="O62" s="411">
        <v>1774</v>
      </c>
      <c r="P62" s="411">
        <v>1822</v>
      </c>
      <c r="Q62" s="411">
        <v>2090</v>
      </c>
      <c r="R62" s="411">
        <v>1948</v>
      </c>
      <c r="S62" s="411">
        <v>1661</v>
      </c>
      <c r="T62" s="411">
        <v>1985</v>
      </c>
      <c r="U62" s="411">
        <v>1892</v>
      </c>
    </row>
    <row r="63" spans="2:21" s="185" customFormat="1">
      <c r="B63" s="406"/>
    </row>
    <row r="64" spans="2:21" s="185" customFormat="1">
      <c r="B64" s="406"/>
      <c r="Q64" s="411"/>
      <c r="R64" s="411"/>
      <c r="S64" s="413"/>
    </row>
    <row r="65" spans="2:18" s="185" customFormat="1">
      <c r="B65" s="406"/>
      <c r="R65" s="411"/>
    </row>
    <row r="66" spans="2:18" s="185" customFormat="1">
      <c r="B66" s="406"/>
      <c r="R66" s="411"/>
    </row>
    <row r="67" spans="2:18" s="185" customFormat="1">
      <c r="B67" s="406"/>
    </row>
    <row r="68" spans="2:18" s="185" customFormat="1">
      <c r="B68" s="406"/>
    </row>
    <row r="69" spans="2:18" s="185" customFormat="1">
      <c r="B69" s="406"/>
    </row>
    <row r="70" spans="2:18" s="185" customFormat="1">
      <c r="B70" s="406"/>
    </row>
    <row r="71" spans="2:18" s="185" customFormat="1">
      <c r="B71" s="406"/>
    </row>
    <row r="72" spans="2:18" s="185" customFormat="1">
      <c r="B72" s="406"/>
    </row>
    <row r="73" spans="2:18" s="185" customFormat="1">
      <c r="B73" s="406"/>
    </row>
    <row r="74" spans="2:18" s="185" customFormat="1">
      <c r="B74" s="406"/>
    </row>
    <row r="75" spans="2:18" s="185" customFormat="1">
      <c r="B75" s="406"/>
    </row>
    <row r="76" spans="2:18" s="185" customFormat="1">
      <c r="B76" s="406"/>
    </row>
    <row r="77" spans="2:18" s="185" customFormat="1">
      <c r="B77" s="406"/>
    </row>
    <row r="78" spans="2:18" s="185" customFormat="1">
      <c r="B78" s="406"/>
    </row>
  </sheetData>
  <phoneticPr fontId="31"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showGridLines="0" zoomScaleNormal="100" workbookViewId="0">
      <selection activeCell="O26" sqref="O26"/>
    </sheetView>
  </sheetViews>
  <sheetFormatPr defaultRowHeight="13.5"/>
  <cols>
    <col min="1" max="1" width="9" style="43"/>
    <col min="2" max="2" width="14.875" style="43" customWidth="1"/>
    <col min="3" max="7" width="8.5" style="43" customWidth="1"/>
    <col min="8" max="11" width="9" style="43"/>
    <col min="12" max="12" width="12.5" style="43" customWidth="1"/>
    <col min="13" max="16384" width="9" style="43"/>
  </cols>
  <sheetData>
    <row r="1" spans="2:18">
      <c r="I1" s="399"/>
      <c r="J1" s="399"/>
      <c r="K1" s="399"/>
      <c r="L1" s="399"/>
      <c r="M1" s="399"/>
      <c r="N1" s="399"/>
      <c r="O1" s="399"/>
      <c r="P1" s="399"/>
      <c r="Q1" s="399"/>
    </row>
    <row r="2" spans="2:18">
      <c r="B2" s="43" t="s">
        <v>780</v>
      </c>
      <c r="I2" s="399"/>
      <c r="J2" s="399"/>
      <c r="K2" s="399"/>
      <c r="L2" s="399"/>
      <c r="M2" s="399"/>
      <c r="N2" s="399"/>
      <c r="O2" s="399"/>
      <c r="P2" s="399"/>
      <c r="Q2" s="399"/>
    </row>
    <row r="3" spans="2:18">
      <c r="I3" s="144"/>
      <c r="J3" s="414"/>
      <c r="K3" s="144"/>
      <c r="L3" s="144"/>
      <c r="M3" s="144"/>
      <c r="N3" s="144"/>
      <c r="O3" s="144"/>
      <c r="P3" s="144"/>
      <c r="Q3" s="144"/>
      <c r="R3" s="9"/>
    </row>
    <row r="4" spans="2:18" ht="18.75">
      <c r="I4" s="415" t="s">
        <v>695</v>
      </c>
      <c r="J4" s="414"/>
      <c r="K4" s="144"/>
      <c r="L4" s="144"/>
      <c r="M4" s="144"/>
      <c r="N4" s="144"/>
      <c r="O4" s="144"/>
      <c r="P4" s="144"/>
      <c r="Q4" s="144"/>
      <c r="R4" s="9"/>
    </row>
    <row r="5" spans="2:18">
      <c r="I5" s="416"/>
      <c r="J5" s="417"/>
      <c r="K5" s="211"/>
      <c r="L5" s="211"/>
      <c r="M5" s="144"/>
      <c r="N5" s="144"/>
      <c r="O5" s="144"/>
      <c r="P5" s="144"/>
      <c r="Q5" s="144"/>
      <c r="R5" s="9"/>
    </row>
    <row r="6" spans="2:18">
      <c r="I6" s="416"/>
      <c r="J6" s="414"/>
      <c r="K6" s="144"/>
      <c r="L6" s="144"/>
      <c r="M6" s="144"/>
      <c r="N6" s="144"/>
      <c r="O6" s="144"/>
      <c r="P6" s="144"/>
      <c r="Q6" s="144"/>
      <c r="R6" s="9"/>
    </row>
    <row r="7" spans="2:18">
      <c r="I7" s="416" t="s">
        <v>694</v>
      </c>
      <c r="J7" s="414"/>
      <c r="K7" s="144"/>
      <c r="L7" s="144"/>
      <c r="M7" s="144"/>
      <c r="N7" s="144"/>
      <c r="O7" s="144"/>
      <c r="P7" s="144"/>
      <c r="Q7" s="144"/>
      <c r="R7" s="9"/>
    </row>
    <row r="8" spans="2:18">
      <c r="I8" s="144"/>
      <c r="J8" s="414"/>
      <c r="K8" s="144"/>
      <c r="L8" s="144"/>
      <c r="M8" s="144"/>
      <c r="N8" s="144"/>
      <c r="O8" s="144"/>
      <c r="P8" s="144"/>
      <c r="Q8" s="144"/>
      <c r="R8" s="9"/>
    </row>
    <row r="9" spans="2:18">
      <c r="I9" s="144"/>
      <c r="J9" s="414" t="s">
        <v>689</v>
      </c>
      <c r="K9" s="144"/>
      <c r="L9" s="144"/>
      <c r="M9" s="144"/>
      <c r="N9" s="144"/>
      <c r="O9" s="144"/>
      <c r="P9" s="478">
        <v>41487</v>
      </c>
      <c r="Q9" s="478"/>
      <c r="R9" s="305"/>
    </row>
    <row r="10" spans="2:18">
      <c r="I10" s="144"/>
      <c r="J10" s="479" t="s">
        <v>692</v>
      </c>
      <c r="K10" s="306"/>
      <c r="L10" s="306"/>
      <c r="M10" s="480" t="s">
        <v>691</v>
      </c>
      <c r="N10" s="480"/>
      <c r="O10" s="480"/>
      <c r="P10" s="306" t="s">
        <v>690</v>
      </c>
      <c r="Q10" s="306" t="s">
        <v>688</v>
      </c>
      <c r="R10" s="9"/>
    </row>
    <row r="11" spans="2:18" ht="27">
      <c r="I11" s="144"/>
      <c r="J11" s="479"/>
      <c r="K11" s="306" t="s">
        <v>696</v>
      </c>
      <c r="L11" s="306" t="s">
        <v>697</v>
      </c>
      <c r="M11" s="306" t="s">
        <v>466</v>
      </c>
      <c r="N11" s="306" t="s">
        <v>675</v>
      </c>
      <c r="O11" s="306" t="s">
        <v>674</v>
      </c>
      <c r="P11" s="306" t="s">
        <v>687</v>
      </c>
      <c r="Q11" s="306" t="s">
        <v>686</v>
      </c>
      <c r="R11" s="9"/>
    </row>
    <row r="12" spans="2:18">
      <c r="I12" s="144"/>
      <c r="J12" s="418" t="s">
        <v>693</v>
      </c>
      <c r="K12" s="307"/>
      <c r="L12" s="307"/>
      <c r="M12" s="307">
        <v>866492</v>
      </c>
      <c r="N12" s="307">
        <v>413089</v>
      </c>
      <c r="O12" s="307">
        <v>453403</v>
      </c>
      <c r="P12" s="419">
        <v>58.084000000000003</v>
      </c>
      <c r="Q12" s="307">
        <v>14917.9119895324</v>
      </c>
      <c r="R12" s="9"/>
    </row>
    <row r="13" spans="2:18">
      <c r="I13" s="144"/>
      <c r="J13" s="420" t="s">
        <v>644</v>
      </c>
      <c r="K13" s="307">
        <v>1757</v>
      </c>
      <c r="L13" s="421">
        <f>K13/M13</f>
        <v>7.3950923860431833E-3</v>
      </c>
      <c r="M13" s="307">
        <v>237590</v>
      </c>
      <c r="N13" s="307">
        <v>112914</v>
      </c>
      <c r="O13" s="307">
        <v>124676</v>
      </c>
      <c r="P13" s="419">
        <v>12.333</v>
      </c>
      <c r="Q13" s="307">
        <v>19264.574718235628</v>
      </c>
      <c r="R13" s="9"/>
    </row>
    <row r="14" spans="2:18">
      <c r="I14" s="144"/>
      <c r="J14" s="420" t="s">
        <v>643</v>
      </c>
      <c r="K14" s="307">
        <v>870</v>
      </c>
      <c r="L14" s="421">
        <f t="shared" ref="L14:L17" si="0">K14/M14</f>
        <v>6.0175962815405045E-3</v>
      </c>
      <c r="M14" s="307">
        <v>144576</v>
      </c>
      <c r="N14" s="307">
        <v>69142</v>
      </c>
      <c r="O14" s="307">
        <v>75434</v>
      </c>
      <c r="P14" s="419">
        <v>8.6449999999999996</v>
      </c>
      <c r="Q14" s="307">
        <v>16723.655292076346</v>
      </c>
      <c r="R14" s="9"/>
    </row>
    <row r="15" spans="2:18">
      <c r="I15" s="144"/>
      <c r="J15" s="420" t="s">
        <v>642</v>
      </c>
      <c r="K15" s="307">
        <v>1147</v>
      </c>
      <c r="L15" s="421">
        <f t="shared" si="0"/>
        <v>5.3391053391053395E-3</v>
      </c>
      <c r="M15" s="307">
        <v>214830</v>
      </c>
      <c r="N15" s="307">
        <v>101000</v>
      </c>
      <c r="O15" s="307">
        <v>113830</v>
      </c>
      <c r="P15" s="419">
        <v>15.82</v>
      </c>
      <c r="Q15" s="307">
        <v>13579.646017699115</v>
      </c>
      <c r="R15" s="9"/>
    </row>
    <row r="16" spans="2:18">
      <c r="I16" s="144"/>
      <c r="J16" s="420" t="s">
        <v>641</v>
      </c>
      <c r="K16" s="307">
        <v>562</v>
      </c>
      <c r="L16" s="421">
        <f t="shared" si="0"/>
        <v>3.5934882412368761E-3</v>
      </c>
      <c r="M16" s="307">
        <v>156394</v>
      </c>
      <c r="N16" s="307">
        <v>75634</v>
      </c>
      <c r="O16" s="307">
        <v>80760</v>
      </c>
      <c r="P16" s="419">
        <v>13.566000000000001</v>
      </c>
      <c r="Q16" s="307">
        <v>11528.379772961816</v>
      </c>
      <c r="R16" s="9"/>
    </row>
    <row r="17" spans="2:18">
      <c r="I17" s="144"/>
      <c r="J17" s="420" t="s">
        <v>640</v>
      </c>
      <c r="K17" s="307">
        <v>653</v>
      </c>
      <c r="L17" s="421">
        <f t="shared" si="0"/>
        <v>5.7735495393538578E-3</v>
      </c>
      <c r="M17" s="307">
        <v>113102</v>
      </c>
      <c r="N17" s="307">
        <v>54399</v>
      </c>
      <c r="O17" s="307">
        <v>58703</v>
      </c>
      <c r="P17" s="419">
        <v>7.72</v>
      </c>
      <c r="Q17" s="307">
        <v>14650.518134715026</v>
      </c>
      <c r="R17" s="9"/>
    </row>
    <row r="18" spans="2:18">
      <c r="I18" s="144"/>
      <c r="J18" s="414"/>
      <c r="K18" s="144"/>
      <c r="L18" s="144"/>
      <c r="M18" s="144"/>
      <c r="N18" s="144"/>
      <c r="O18" s="144"/>
      <c r="P18" s="144"/>
      <c r="Q18" s="144"/>
      <c r="R18" s="9"/>
    </row>
    <row r="19" spans="2:18">
      <c r="I19" s="144"/>
      <c r="J19" s="414"/>
      <c r="K19" s="144"/>
      <c r="L19" s="144"/>
      <c r="M19" s="144"/>
      <c r="N19" s="144"/>
      <c r="O19" s="144"/>
      <c r="P19" s="144"/>
      <c r="Q19" s="144"/>
      <c r="R19" s="9"/>
    </row>
    <row r="20" spans="2:18">
      <c r="B20" s="312" t="s">
        <v>698</v>
      </c>
      <c r="C20" s="313" t="s">
        <v>644</v>
      </c>
      <c r="D20" s="313" t="s">
        <v>643</v>
      </c>
      <c r="E20" s="313" t="s">
        <v>642</v>
      </c>
      <c r="F20" s="313" t="s">
        <v>641</v>
      </c>
      <c r="G20" s="314" t="s">
        <v>640</v>
      </c>
      <c r="I20" s="399"/>
      <c r="J20" s="399"/>
      <c r="K20" s="399"/>
      <c r="L20" s="399"/>
      <c r="M20" s="399"/>
      <c r="N20" s="399"/>
      <c r="O20" s="399"/>
      <c r="P20" s="399"/>
      <c r="Q20" s="399"/>
    </row>
    <row r="21" spans="2:18" ht="31.5">
      <c r="B21" s="309" t="s">
        <v>699</v>
      </c>
      <c r="C21" s="310">
        <f>L13</f>
        <v>7.3950923860431833E-3</v>
      </c>
      <c r="D21" s="310">
        <f>L14</f>
        <v>6.0175962815405045E-3</v>
      </c>
      <c r="E21" s="310">
        <f>L15</f>
        <v>5.3391053391053395E-3</v>
      </c>
      <c r="F21" s="310">
        <f>L16</f>
        <v>3.5934882412368761E-3</v>
      </c>
      <c r="G21" s="311">
        <f>L17</f>
        <v>5.7735495393538578E-3</v>
      </c>
      <c r="I21" s="399"/>
      <c r="J21" s="399"/>
      <c r="K21" s="399"/>
      <c r="L21" s="399"/>
      <c r="M21" s="399"/>
      <c r="N21" s="399"/>
      <c r="O21" s="399"/>
      <c r="P21" s="399"/>
      <c r="Q21" s="399"/>
    </row>
    <row r="22" spans="2:18" ht="6" customHeight="1"/>
    <row r="23" spans="2:18">
      <c r="B23" s="308" t="s">
        <v>700</v>
      </c>
    </row>
    <row r="24" spans="2:18">
      <c r="B24" s="308"/>
    </row>
  </sheetData>
  <mergeCells count="3">
    <mergeCell ref="P9:Q9"/>
    <mergeCell ref="J10:J11"/>
    <mergeCell ref="M10:O10"/>
  </mergeCells>
  <phoneticPr fontId="31"/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0"/>
  <sheetViews>
    <sheetView showGridLines="0" zoomScale="85" zoomScaleNormal="85" workbookViewId="0">
      <selection activeCell="U27" sqref="U27"/>
    </sheetView>
  </sheetViews>
  <sheetFormatPr defaultRowHeight="13.5"/>
  <cols>
    <col min="1" max="5" width="9" style="43"/>
    <col min="6" max="6" width="2.625" style="43" customWidth="1"/>
    <col min="7" max="16384" width="9" style="43"/>
  </cols>
  <sheetData>
    <row r="2" spans="2:12">
      <c r="B2" s="43" t="s">
        <v>781</v>
      </c>
      <c r="H2" s="43" t="s">
        <v>782</v>
      </c>
    </row>
    <row r="3" spans="2:12" ht="14.25" thickBot="1"/>
    <row r="4" spans="2:12" ht="14.25" thickTop="1">
      <c r="B4" s="110" t="s">
        <v>207</v>
      </c>
      <c r="C4" s="108"/>
      <c r="D4" s="108"/>
      <c r="E4" s="107"/>
      <c r="G4" s="110" t="s">
        <v>206</v>
      </c>
      <c r="H4" s="98"/>
      <c r="I4" s="98"/>
      <c r="J4" s="97"/>
    </row>
    <row r="5" spans="2:12">
      <c r="B5" s="96"/>
      <c r="C5" s="95" t="s">
        <v>202</v>
      </c>
      <c r="D5" s="94" t="s">
        <v>201</v>
      </c>
      <c r="E5" s="93" t="s">
        <v>200</v>
      </c>
      <c r="G5" s="96"/>
      <c r="H5" s="95" t="s">
        <v>202</v>
      </c>
      <c r="I5" s="94" t="s">
        <v>201</v>
      </c>
      <c r="J5" s="93" t="s">
        <v>200</v>
      </c>
    </row>
    <row r="6" spans="2:12">
      <c r="B6" s="105" t="s">
        <v>199</v>
      </c>
      <c r="C6" s="90">
        <v>71171</v>
      </c>
      <c r="D6" s="90">
        <v>71171</v>
      </c>
      <c r="E6" s="89">
        <f>C6-D6</f>
        <v>0</v>
      </c>
      <c r="F6" s="82"/>
      <c r="G6" s="104" t="s">
        <v>199</v>
      </c>
      <c r="H6" s="90">
        <v>9932</v>
      </c>
      <c r="I6" s="90">
        <v>6380</v>
      </c>
      <c r="J6" s="89">
        <f>H6-I6</f>
        <v>3552</v>
      </c>
      <c r="L6" s="82"/>
    </row>
    <row r="7" spans="2:12">
      <c r="B7" s="104" t="s">
        <v>198</v>
      </c>
      <c r="C7" s="90">
        <v>9166</v>
      </c>
      <c r="D7" s="90">
        <v>8983</v>
      </c>
      <c r="E7" s="89">
        <f>C7-D7</f>
        <v>183</v>
      </c>
      <c r="F7" s="82"/>
      <c r="G7" s="104" t="s">
        <v>198</v>
      </c>
      <c r="H7" s="90">
        <v>4786</v>
      </c>
      <c r="I7" s="90">
        <v>3028</v>
      </c>
      <c r="J7" s="89">
        <f>H7-I7</f>
        <v>1758</v>
      </c>
      <c r="L7" s="82"/>
    </row>
    <row r="8" spans="2:12">
      <c r="B8" s="104" t="s">
        <v>197</v>
      </c>
      <c r="C8" s="90">
        <v>10811</v>
      </c>
      <c r="D8" s="90">
        <v>12086</v>
      </c>
      <c r="E8" s="89">
        <f>C8-D8</f>
        <v>-1275</v>
      </c>
      <c r="F8" s="82"/>
      <c r="G8" s="104" t="s">
        <v>197</v>
      </c>
      <c r="H8" s="90">
        <v>6803</v>
      </c>
      <c r="I8" s="90">
        <v>4437</v>
      </c>
      <c r="J8" s="89">
        <f>H8-I8</f>
        <v>2366</v>
      </c>
      <c r="L8" s="82"/>
    </row>
    <row r="9" spans="2:12">
      <c r="B9" s="103" t="s">
        <v>196</v>
      </c>
      <c r="C9" s="90">
        <v>6380</v>
      </c>
      <c r="D9" s="90">
        <v>9932</v>
      </c>
      <c r="E9" s="89">
        <f>C9-D9</f>
        <v>-3552</v>
      </c>
      <c r="F9" s="82"/>
      <c r="G9" s="105" t="s">
        <v>196</v>
      </c>
      <c r="H9" s="90">
        <v>47063</v>
      </c>
      <c r="I9" s="90">
        <v>47063</v>
      </c>
      <c r="J9" s="89">
        <f>H9-I9</f>
        <v>0</v>
      </c>
    </row>
    <row r="10" spans="2:12">
      <c r="B10" s="102" t="s">
        <v>195</v>
      </c>
      <c r="C10" s="87">
        <v>1838</v>
      </c>
      <c r="D10" s="87">
        <v>2891</v>
      </c>
      <c r="E10" s="86">
        <f>C10-D10</f>
        <v>-1053</v>
      </c>
      <c r="F10" s="82"/>
      <c r="G10" s="102" t="s">
        <v>195</v>
      </c>
      <c r="H10" s="87">
        <v>5471</v>
      </c>
      <c r="I10" s="87">
        <v>4747</v>
      </c>
      <c r="J10" s="86">
        <f>H10-I10</f>
        <v>724</v>
      </c>
    </row>
    <row r="11" spans="2:12" ht="14.25" thickBot="1">
      <c r="B11" s="100"/>
      <c r="C11" s="84"/>
      <c r="D11" s="84"/>
      <c r="E11" s="83">
        <f>SUM(E6:E10)</f>
        <v>-5697</v>
      </c>
      <c r="F11" s="82"/>
      <c r="G11" s="100"/>
      <c r="H11" s="84"/>
      <c r="I11" s="84"/>
      <c r="J11" s="83">
        <f>SUM(J6:J10)</f>
        <v>8400</v>
      </c>
    </row>
    <row r="12" spans="2:12" ht="15" thickTop="1" thickBot="1">
      <c r="B12" s="77"/>
      <c r="C12" s="111"/>
      <c r="D12" s="111"/>
      <c r="E12" s="111"/>
      <c r="F12" s="82"/>
      <c r="G12" s="77"/>
      <c r="H12" s="111"/>
      <c r="I12" s="111"/>
      <c r="J12" s="111"/>
    </row>
    <row r="13" spans="2:12" ht="14.25" thickTop="1">
      <c r="B13" s="110" t="s">
        <v>205</v>
      </c>
      <c r="C13" s="108"/>
      <c r="D13" s="108"/>
      <c r="E13" s="107"/>
      <c r="F13" s="82"/>
      <c r="G13" s="109" t="s">
        <v>204</v>
      </c>
      <c r="H13" s="108"/>
      <c r="I13" s="108"/>
      <c r="J13" s="107"/>
    </row>
    <row r="14" spans="2:12">
      <c r="B14" s="96"/>
      <c r="C14" s="95" t="s">
        <v>202</v>
      </c>
      <c r="D14" s="94" t="s">
        <v>201</v>
      </c>
      <c r="E14" s="93" t="s">
        <v>200</v>
      </c>
      <c r="F14" s="82"/>
      <c r="G14" s="106"/>
      <c r="H14" s="95" t="s">
        <v>202</v>
      </c>
      <c r="I14" s="94" t="s">
        <v>201</v>
      </c>
      <c r="J14" s="93" t="s">
        <v>200</v>
      </c>
    </row>
    <row r="15" spans="2:12">
      <c r="B15" s="103" t="s">
        <v>199</v>
      </c>
      <c r="C15" s="90">
        <v>8983</v>
      </c>
      <c r="D15" s="90">
        <v>9166</v>
      </c>
      <c r="E15" s="89">
        <f>C15-D15</f>
        <v>-183</v>
      </c>
      <c r="F15" s="82"/>
      <c r="G15" s="91" t="s">
        <v>199</v>
      </c>
      <c r="H15" s="90">
        <v>2891</v>
      </c>
      <c r="I15" s="90">
        <v>1838</v>
      </c>
      <c r="J15" s="89">
        <f>H15-I15</f>
        <v>1053</v>
      </c>
    </row>
    <row r="16" spans="2:12">
      <c r="B16" s="105" t="s">
        <v>198</v>
      </c>
      <c r="C16" s="90">
        <v>37469</v>
      </c>
      <c r="D16" s="90">
        <v>37469</v>
      </c>
      <c r="E16" s="89">
        <f>C16-D16</f>
        <v>0</v>
      </c>
      <c r="F16" s="82"/>
      <c r="G16" s="91" t="s">
        <v>198</v>
      </c>
      <c r="H16" s="90">
        <v>4581</v>
      </c>
      <c r="I16" s="90">
        <v>3115</v>
      </c>
      <c r="J16" s="89">
        <f>H16-I16</f>
        <v>1466</v>
      </c>
    </row>
    <row r="17" spans="2:10">
      <c r="B17" s="104" t="s">
        <v>197</v>
      </c>
      <c r="C17" s="90">
        <v>1721</v>
      </c>
      <c r="D17" s="90">
        <v>1985</v>
      </c>
      <c r="E17" s="89">
        <f>C17-D17</f>
        <v>-264</v>
      </c>
      <c r="F17" s="82"/>
      <c r="G17" s="91" t="s">
        <v>197</v>
      </c>
      <c r="H17" s="90">
        <v>1160</v>
      </c>
      <c r="I17" s="90">
        <v>935</v>
      </c>
      <c r="J17" s="89">
        <f>H17-I17</f>
        <v>225</v>
      </c>
    </row>
    <row r="18" spans="2:10">
      <c r="B18" s="103" t="s">
        <v>196</v>
      </c>
      <c r="C18" s="90">
        <v>3028</v>
      </c>
      <c r="D18" s="90">
        <v>4786</v>
      </c>
      <c r="E18" s="89">
        <f>C18-D18</f>
        <v>-1758</v>
      </c>
      <c r="F18" s="82"/>
      <c r="G18" s="91" t="s">
        <v>196</v>
      </c>
      <c r="H18" s="90">
        <v>4747</v>
      </c>
      <c r="I18" s="90">
        <v>5471</v>
      </c>
      <c r="J18" s="89">
        <f>H18-I18</f>
        <v>-724</v>
      </c>
    </row>
    <row r="19" spans="2:10">
      <c r="B19" s="102" t="s">
        <v>195</v>
      </c>
      <c r="C19" s="87">
        <v>3115</v>
      </c>
      <c r="D19" s="87">
        <v>4581</v>
      </c>
      <c r="E19" s="86">
        <f>C19-D19</f>
        <v>-1466</v>
      </c>
      <c r="F19" s="82"/>
      <c r="G19" s="101" t="s">
        <v>195</v>
      </c>
      <c r="H19" s="87">
        <v>31486</v>
      </c>
      <c r="I19" s="87">
        <v>31486</v>
      </c>
      <c r="J19" s="86">
        <f>H19-I19</f>
        <v>0</v>
      </c>
    </row>
    <row r="20" spans="2:10" ht="14.25" thickBot="1">
      <c r="B20" s="100"/>
      <c r="C20" s="84"/>
      <c r="D20" s="84"/>
      <c r="E20" s="83">
        <f>SUM(E15:E19)</f>
        <v>-3671</v>
      </c>
      <c r="F20" s="82"/>
      <c r="G20" s="85"/>
      <c r="H20" s="84"/>
      <c r="I20" s="84"/>
      <c r="J20" s="83">
        <f>SUM(J15:J19)</f>
        <v>2020</v>
      </c>
    </row>
    <row r="21" spans="2:10" ht="15" thickTop="1" thickBot="1">
      <c r="C21" s="82"/>
      <c r="D21" s="82"/>
      <c r="E21" s="82"/>
      <c r="F21" s="82"/>
      <c r="G21" s="82"/>
      <c r="H21" s="82"/>
      <c r="I21" s="82"/>
      <c r="J21" s="82"/>
    </row>
    <row r="22" spans="2:10" ht="14.25" thickTop="1">
      <c r="B22" s="99" t="s">
        <v>203</v>
      </c>
      <c r="C22" s="98"/>
      <c r="D22" s="98"/>
      <c r="E22" s="97"/>
      <c r="F22" s="82"/>
      <c r="G22" s="82"/>
    </row>
    <row r="23" spans="2:10" ht="13.5" customHeight="1">
      <c r="B23" s="96"/>
      <c r="C23" s="95" t="s">
        <v>202</v>
      </c>
      <c r="D23" s="94" t="s">
        <v>201</v>
      </c>
      <c r="E23" s="93" t="s">
        <v>200</v>
      </c>
      <c r="F23" s="82"/>
      <c r="G23" s="82"/>
    </row>
    <row r="24" spans="2:10">
      <c r="B24" s="91" t="s">
        <v>199</v>
      </c>
      <c r="C24" s="90">
        <v>12086</v>
      </c>
      <c r="D24" s="90">
        <v>10811</v>
      </c>
      <c r="E24" s="89">
        <f>C24-D24</f>
        <v>1275</v>
      </c>
      <c r="F24" s="82"/>
      <c r="G24" s="82"/>
    </row>
    <row r="25" spans="2:10">
      <c r="B25" s="91" t="s">
        <v>198</v>
      </c>
      <c r="C25" s="90">
        <v>1985</v>
      </c>
      <c r="D25" s="90">
        <v>1721</v>
      </c>
      <c r="E25" s="89">
        <f>C25-D25</f>
        <v>264</v>
      </c>
      <c r="F25" s="82"/>
      <c r="G25" s="82"/>
    </row>
    <row r="26" spans="2:10">
      <c r="B26" s="92" t="s">
        <v>197</v>
      </c>
      <c r="C26" s="90">
        <v>65544</v>
      </c>
      <c r="D26" s="90">
        <v>65544</v>
      </c>
      <c r="E26" s="89">
        <f>C26-D26</f>
        <v>0</v>
      </c>
      <c r="F26" s="82"/>
      <c r="G26" s="82"/>
    </row>
    <row r="27" spans="2:10">
      <c r="B27" s="91" t="s">
        <v>196</v>
      </c>
      <c r="C27" s="90">
        <v>4437</v>
      </c>
      <c r="D27" s="90">
        <v>6803</v>
      </c>
      <c r="E27" s="89">
        <f>C27-D27</f>
        <v>-2366</v>
      </c>
      <c r="F27" s="82"/>
      <c r="G27" s="82"/>
    </row>
    <row r="28" spans="2:10">
      <c r="B28" s="88" t="s">
        <v>195</v>
      </c>
      <c r="C28" s="87">
        <v>935</v>
      </c>
      <c r="D28" s="87">
        <v>1160</v>
      </c>
      <c r="E28" s="86">
        <f>C28-D28</f>
        <v>-225</v>
      </c>
      <c r="F28" s="82"/>
      <c r="G28" s="82"/>
    </row>
    <row r="29" spans="2:10" ht="14.25" thickBot="1">
      <c r="B29" s="85"/>
      <c r="C29" s="84"/>
      <c r="D29" s="84"/>
      <c r="E29" s="83">
        <f>SUM(E24:E28)</f>
        <v>-1052</v>
      </c>
      <c r="F29" s="82"/>
      <c r="G29" s="82"/>
      <c r="H29" s="82"/>
      <c r="I29" s="82"/>
      <c r="J29" s="82"/>
    </row>
    <row r="30" spans="2:10" ht="14.25" thickTop="1"/>
  </sheetData>
  <phoneticPr fontId="31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showGridLines="0" zoomScale="55" zoomScaleNormal="55" workbookViewId="0">
      <selection activeCell="F33" sqref="F33"/>
    </sheetView>
  </sheetViews>
  <sheetFormatPr defaultRowHeight="13.5"/>
  <cols>
    <col min="1" max="1" width="3.875" style="360" customWidth="1"/>
    <col min="2" max="2" width="11.625" style="360" customWidth="1"/>
    <col min="3" max="3" width="10.25" style="360" bestFit="1" customWidth="1"/>
    <col min="4" max="4" width="22.5" style="360" customWidth="1"/>
    <col min="5" max="5" width="9" style="360"/>
    <col min="6" max="6" width="10.125" style="360" bestFit="1" customWidth="1"/>
    <col min="7" max="16384" width="9" style="360"/>
  </cols>
  <sheetData>
    <row r="1" spans="2:7">
      <c r="D1" s="360" t="s">
        <v>819</v>
      </c>
    </row>
    <row r="2" spans="2:7">
      <c r="D2" s="360" t="s">
        <v>818</v>
      </c>
      <c r="E2" s="360" t="s">
        <v>817</v>
      </c>
    </row>
    <row r="3" spans="2:7">
      <c r="B3" s="361">
        <v>39814</v>
      </c>
      <c r="C3" s="361" t="s">
        <v>816</v>
      </c>
      <c r="D3" s="371">
        <v>365</v>
      </c>
      <c r="E3" s="370">
        <v>750</v>
      </c>
    </row>
    <row r="4" spans="2:7">
      <c r="B4" s="361">
        <v>40179</v>
      </c>
      <c r="C4" s="361" t="s">
        <v>815</v>
      </c>
      <c r="D4" s="369">
        <v>357</v>
      </c>
      <c r="E4" s="368">
        <v>742</v>
      </c>
    </row>
    <row r="5" spans="2:7">
      <c r="B5" s="361">
        <v>40544</v>
      </c>
      <c r="C5" s="361" t="s">
        <v>814</v>
      </c>
      <c r="D5" s="369">
        <v>320</v>
      </c>
      <c r="E5" s="368">
        <v>646</v>
      </c>
    </row>
    <row r="6" spans="2:7">
      <c r="B6" s="361">
        <v>40909</v>
      </c>
      <c r="C6" s="361" t="s">
        <v>813</v>
      </c>
      <c r="D6" s="369">
        <v>49</v>
      </c>
      <c r="E6" s="368">
        <v>85</v>
      </c>
    </row>
    <row r="7" spans="2:7">
      <c r="B7" s="361">
        <v>41275</v>
      </c>
      <c r="C7" s="361" t="s">
        <v>812</v>
      </c>
      <c r="D7" s="369">
        <v>31</v>
      </c>
      <c r="E7" s="368">
        <v>61</v>
      </c>
    </row>
    <row r="8" spans="2:7">
      <c r="B8" s="361">
        <v>41640</v>
      </c>
      <c r="C8" s="361" t="s">
        <v>811</v>
      </c>
      <c r="D8" s="369">
        <v>9</v>
      </c>
      <c r="E8" s="368">
        <v>15</v>
      </c>
    </row>
    <row r="9" spans="2:7">
      <c r="B9" s="361">
        <v>42005</v>
      </c>
      <c r="C9" s="361" t="s">
        <v>810</v>
      </c>
      <c r="D9" s="369">
        <v>8</v>
      </c>
      <c r="E9" s="368">
        <v>13</v>
      </c>
      <c r="F9" s="360" t="s">
        <v>809</v>
      </c>
      <c r="G9" s="360" t="s">
        <v>808</v>
      </c>
    </row>
    <row r="10" spans="2:7">
      <c r="B10" s="361">
        <v>42370</v>
      </c>
      <c r="C10" s="361" t="s">
        <v>807</v>
      </c>
      <c r="D10" s="369">
        <v>770</v>
      </c>
      <c r="E10" s="368">
        <v>1721</v>
      </c>
      <c r="F10" s="360" t="s">
        <v>806</v>
      </c>
      <c r="G10" s="360" t="s">
        <v>187</v>
      </c>
    </row>
    <row r="11" spans="2:7">
      <c r="F11" s="367">
        <f>D10/D3</f>
        <v>2.1095890410958904</v>
      </c>
      <c r="G11" s="367">
        <f>E10/E3</f>
        <v>2.2946666666666666</v>
      </c>
    </row>
    <row r="12" spans="2:7">
      <c r="F12" s="366">
        <f>D10-D3</f>
        <v>405</v>
      </c>
      <c r="G12" s="365">
        <f>E10-E3</f>
        <v>971</v>
      </c>
    </row>
    <row r="13" spans="2:7">
      <c r="D13" s="364" t="s">
        <v>805</v>
      </c>
    </row>
    <row r="14" spans="2:7">
      <c r="D14" s="363">
        <f>E3/D3</f>
        <v>2.0547945205479454</v>
      </c>
      <c r="E14" s="361" t="str">
        <f>C3</f>
        <v>平成21年</v>
      </c>
    </row>
    <row r="15" spans="2:7">
      <c r="D15" s="362">
        <f>E10/D10</f>
        <v>2.2350649350649352</v>
      </c>
      <c r="E15" s="361" t="str">
        <f>C10</f>
        <v>平成28年</v>
      </c>
    </row>
  </sheetData>
  <phoneticPr fontId="31"/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0"/>
  <sheetViews>
    <sheetView showGridLines="0" tabSelected="1" zoomScale="55" zoomScaleNormal="55" workbookViewId="0">
      <selection activeCell="Q40" sqref="Q40"/>
    </sheetView>
  </sheetViews>
  <sheetFormatPr defaultRowHeight="13.5"/>
  <cols>
    <col min="1" max="1" width="5" style="9" customWidth="1"/>
    <col min="2" max="2" width="9.375" style="55" customWidth="1"/>
    <col min="3" max="3" width="11.125" style="9" customWidth="1"/>
    <col min="4" max="4" width="13.25" style="9" customWidth="1"/>
    <col min="5" max="7" width="11" style="9" customWidth="1"/>
    <col min="8" max="8" width="17.5" style="9" customWidth="1"/>
    <col min="9" max="9" width="10.5" style="9" bestFit="1" customWidth="1"/>
    <col min="10" max="10" width="10.5" style="9" customWidth="1"/>
    <col min="11" max="21" width="9" style="9"/>
    <col min="22" max="22" width="10.875" style="9" customWidth="1"/>
    <col min="23" max="23" width="4.875" style="9" customWidth="1"/>
    <col min="24" max="16384" width="9" style="9"/>
  </cols>
  <sheetData>
    <row r="1" spans="1:22" ht="27.75" customHeight="1">
      <c r="A1" s="144"/>
      <c r="B1" s="65"/>
      <c r="C1" s="75" t="s">
        <v>784</v>
      </c>
      <c r="D1" s="75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22" ht="11.25" customHeight="1">
      <c r="A2" s="144"/>
      <c r="B2" s="65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22" ht="14.25">
      <c r="A3" s="144"/>
      <c r="B3" s="74" t="s">
        <v>110</v>
      </c>
      <c r="C3" s="73" t="s">
        <v>785</v>
      </c>
      <c r="D3" s="73"/>
      <c r="E3" s="73"/>
      <c r="F3" s="73" t="s">
        <v>787</v>
      </c>
      <c r="G3" s="73"/>
      <c r="H3" s="73"/>
      <c r="I3" s="73" t="s">
        <v>786</v>
      </c>
      <c r="J3" s="73"/>
      <c r="K3" s="73"/>
      <c r="L3" s="73" t="s">
        <v>788</v>
      </c>
      <c r="M3" s="73"/>
      <c r="N3" s="73"/>
    </row>
    <row r="4" spans="1:22" ht="14.25">
      <c r="A4" s="144"/>
      <c r="B4" s="69" t="s">
        <v>105</v>
      </c>
      <c r="C4" s="68">
        <v>88</v>
      </c>
      <c r="D4" s="352"/>
      <c r="E4" s="68"/>
      <c r="F4" s="68">
        <v>45</v>
      </c>
      <c r="G4" s="68"/>
      <c r="H4" s="68"/>
      <c r="I4" s="68">
        <v>118</v>
      </c>
      <c r="J4" s="68"/>
      <c r="K4" s="68"/>
      <c r="L4" s="68">
        <v>43</v>
      </c>
      <c r="M4" s="68"/>
      <c r="N4" s="68"/>
    </row>
    <row r="5" spans="1:22" ht="14.25">
      <c r="A5" s="144"/>
      <c r="B5" s="69" t="s">
        <v>104</v>
      </c>
      <c r="C5" s="68">
        <v>70</v>
      </c>
      <c r="D5" s="68"/>
      <c r="E5" s="68"/>
      <c r="F5" s="68">
        <v>37</v>
      </c>
      <c r="G5" s="68"/>
      <c r="H5" s="68"/>
      <c r="I5" s="68">
        <v>81</v>
      </c>
      <c r="J5" s="68"/>
      <c r="K5" s="68"/>
      <c r="L5" s="68">
        <v>37</v>
      </c>
      <c r="M5" s="68"/>
      <c r="N5" s="68"/>
    </row>
    <row r="6" spans="1:22" ht="14.25">
      <c r="A6" s="144"/>
      <c r="B6" s="71" t="s">
        <v>103</v>
      </c>
      <c r="C6" s="70">
        <v>60</v>
      </c>
      <c r="D6" s="70">
        <f>SUM(C4:C6)</f>
        <v>218</v>
      </c>
      <c r="E6" s="350">
        <f>SUM(C4:C6)/SUM(C4:C24)</f>
        <v>0.11366006256517205</v>
      </c>
      <c r="F6" s="70">
        <v>47</v>
      </c>
      <c r="G6" s="70">
        <f>SUM(F4:F6)</f>
        <v>129</v>
      </c>
      <c r="H6" s="350">
        <f>SUM(F4:F6)/SUM(F4:F24)</f>
        <v>9.662921348314607E-2</v>
      </c>
      <c r="I6" s="70">
        <v>49</v>
      </c>
      <c r="J6" s="70">
        <f>SUM(I4:I6)</f>
        <v>248</v>
      </c>
      <c r="K6" s="350">
        <f>SUM(I4:I6)/SUM(I4:I24)</f>
        <v>0.1440185830429733</v>
      </c>
      <c r="L6" s="70">
        <v>49</v>
      </c>
      <c r="M6" s="70">
        <f>SUM(L4:L6)</f>
        <v>129</v>
      </c>
      <c r="N6" s="350">
        <f>SUM(L4:L6)/SUM(L4:L24)</f>
        <v>0.10394842868654311</v>
      </c>
    </row>
    <row r="7" spans="1:22" ht="14.25">
      <c r="A7" s="144"/>
      <c r="B7" s="69" t="s">
        <v>102</v>
      </c>
      <c r="C7" s="68">
        <v>63</v>
      </c>
      <c r="D7" s="68">
        <f>D6+J6</f>
        <v>466</v>
      </c>
      <c r="E7" s="68"/>
      <c r="F7" s="68">
        <v>41</v>
      </c>
      <c r="G7" s="68">
        <f>G6+M6</f>
        <v>258</v>
      </c>
      <c r="H7" s="68"/>
      <c r="I7" s="68">
        <v>63</v>
      </c>
      <c r="J7" s="68"/>
      <c r="K7" s="68"/>
      <c r="L7" s="68">
        <v>35</v>
      </c>
      <c r="M7" s="68"/>
      <c r="N7" s="68"/>
    </row>
    <row r="8" spans="1:22" ht="14.25">
      <c r="A8" s="61"/>
      <c r="B8" s="69" t="s">
        <v>101</v>
      </c>
      <c r="C8" s="68">
        <v>108</v>
      </c>
      <c r="D8" s="358">
        <f>D7/G7</f>
        <v>1.806201550387597</v>
      </c>
      <c r="E8" s="144"/>
      <c r="F8" s="68">
        <v>80</v>
      </c>
      <c r="G8" s="68"/>
      <c r="H8" s="144"/>
      <c r="I8" s="68">
        <v>91</v>
      </c>
      <c r="J8" s="68"/>
      <c r="K8" s="144"/>
      <c r="L8" s="68">
        <v>93</v>
      </c>
      <c r="M8" s="68"/>
      <c r="N8" s="144"/>
    </row>
    <row r="9" spans="1:22" ht="14.25">
      <c r="A9" s="61"/>
      <c r="B9" s="69" t="s">
        <v>100</v>
      </c>
      <c r="C9" s="68">
        <v>152</v>
      </c>
      <c r="D9" s="68"/>
      <c r="E9" s="68"/>
      <c r="F9" s="68">
        <v>123</v>
      </c>
      <c r="G9" s="68"/>
      <c r="H9" s="68"/>
      <c r="I9" s="68">
        <v>92</v>
      </c>
      <c r="J9" s="68"/>
      <c r="K9" s="68"/>
      <c r="L9" s="68">
        <v>96</v>
      </c>
      <c r="M9" s="68"/>
      <c r="N9" s="68"/>
      <c r="O9" s="56"/>
      <c r="P9" s="56"/>
      <c r="Q9" s="56"/>
      <c r="R9" s="56"/>
      <c r="S9" s="56"/>
      <c r="T9" s="56"/>
      <c r="U9" s="56"/>
      <c r="V9" s="56"/>
    </row>
    <row r="10" spans="1:22" ht="14.25">
      <c r="A10" s="61"/>
      <c r="B10" s="69" t="s">
        <v>99</v>
      </c>
      <c r="C10" s="68">
        <v>177</v>
      </c>
      <c r="D10" s="68"/>
      <c r="E10" s="68"/>
      <c r="F10" s="68">
        <v>118</v>
      </c>
      <c r="G10" s="68"/>
      <c r="H10" s="68"/>
      <c r="I10" s="68">
        <v>156</v>
      </c>
      <c r="J10" s="68"/>
      <c r="K10" s="68"/>
      <c r="L10" s="68">
        <v>141</v>
      </c>
      <c r="M10" s="68"/>
      <c r="N10" s="68"/>
      <c r="O10" s="56"/>
      <c r="P10" s="56"/>
      <c r="Q10" s="56"/>
      <c r="R10" s="56"/>
      <c r="S10" s="56"/>
      <c r="T10" s="56"/>
      <c r="U10" s="56"/>
      <c r="V10" s="56"/>
    </row>
    <row r="11" spans="1:22" ht="14.25">
      <c r="A11" s="61"/>
      <c r="B11" s="69" t="s">
        <v>98</v>
      </c>
      <c r="C11" s="68">
        <v>174</v>
      </c>
      <c r="D11" s="68"/>
      <c r="E11" s="68"/>
      <c r="F11" s="68">
        <v>127</v>
      </c>
      <c r="G11" s="68"/>
      <c r="H11" s="68"/>
      <c r="I11" s="68">
        <v>171</v>
      </c>
      <c r="J11" s="68"/>
      <c r="K11" s="68"/>
      <c r="L11" s="68">
        <v>114</v>
      </c>
      <c r="M11" s="68"/>
      <c r="N11" s="68"/>
      <c r="O11" s="56"/>
      <c r="P11" s="56"/>
      <c r="Q11" s="56"/>
      <c r="R11" s="56"/>
      <c r="S11" s="56"/>
      <c r="T11" s="56"/>
      <c r="U11" s="56"/>
      <c r="V11" s="56"/>
    </row>
    <row r="12" spans="1:22" ht="14.25">
      <c r="A12" s="61"/>
      <c r="B12" s="69" t="s">
        <v>97</v>
      </c>
      <c r="C12" s="68">
        <v>178</v>
      </c>
      <c r="D12" s="68"/>
      <c r="E12" s="68"/>
      <c r="F12" s="68">
        <v>119</v>
      </c>
      <c r="G12" s="68"/>
      <c r="H12" s="68"/>
      <c r="I12" s="68">
        <v>180</v>
      </c>
      <c r="J12" s="68"/>
      <c r="K12" s="68"/>
      <c r="L12" s="68">
        <v>117</v>
      </c>
      <c r="M12" s="68"/>
      <c r="N12" s="68"/>
      <c r="O12" s="56"/>
      <c r="P12" s="56"/>
      <c r="Q12" s="56"/>
      <c r="R12" s="56"/>
      <c r="S12" s="56"/>
      <c r="T12" s="56"/>
      <c r="U12" s="56"/>
      <c r="V12" s="56"/>
    </row>
    <row r="13" spans="1:22" ht="14.25">
      <c r="A13" s="61"/>
      <c r="B13" s="69" t="s">
        <v>96</v>
      </c>
      <c r="C13" s="68">
        <v>131</v>
      </c>
      <c r="D13" s="68"/>
      <c r="E13" s="68"/>
      <c r="F13" s="68">
        <v>114</v>
      </c>
      <c r="G13" s="68"/>
      <c r="H13" s="68"/>
      <c r="I13" s="68">
        <v>136</v>
      </c>
      <c r="J13" s="68"/>
      <c r="K13" s="68"/>
      <c r="L13" s="68">
        <v>112</v>
      </c>
      <c r="M13" s="68"/>
      <c r="N13" s="68"/>
      <c r="O13" s="56"/>
      <c r="P13" s="56"/>
      <c r="Q13" s="56"/>
      <c r="R13" s="56"/>
      <c r="S13" s="56"/>
      <c r="T13" s="56"/>
      <c r="U13" s="56"/>
      <c r="V13" s="56"/>
    </row>
    <row r="14" spans="1:22" ht="14.25">
      <c r="A14" s="61"/>
      <c r="B14" s="69" t="s">
        <v>95</v>
      </c>
      <c r="C14" s="68">
        <v>154</v>
      </c>
      <c r="D14" s="68"/>
      <c r="E14" s="68"/>
      <c r="F14" s="68">
        <v>58</v>
      </c>
      <c r="G14" s="68"/>
      <c r="H14" s="68"/>
      <c r="I14" s="68">
        <v>133</v>
      </c>
      <c r="J14" s="68"/>
      <c r="K14" s="68"/>
      <c r="L14" s="68">
        <v>70</v>
      </c>
      <c r="M14" s="68"/>
      <c r="N14" s="68"/>
      <c r="O14" s="56"/>
      <c r="P14" s="56"/>
      <c r="Q14" s="56"/>
      <c r="R14" s="56"/>
      <c r="S14" s="56"/>
      <c r="T14" s="56"/>
      <c r="U14" s="56"/>
      <c r="V14" s="56"/>
    </row>
    <row r="15" spans="1:22" ht="14.25">
      <c r="A15" s="61"/>
      <c r="B15" s="69" t="s">
        <v>94</v>
      </c>
      <c r="C15" s="68">
        <v>106</v>
      </c>
      <c r="D15" s="68"/>
      <c r="E15" s="68"/>
      <c r="F15" s="68">
        <v>71</v>
      </c>
      <c r="G15" s="68"/>
      <c r="H15" s="68"/>
      <c r="I15" s="68">
        <v>113</v>
      </c>
      <c r="J15" s="68"/>
      <c r="K15" s="68"/>
      <c r="L15" s="68">
        <v>72</v>
      </c>
      <c r="M15" s="68"/>
      <c r="N15" s="68"/>
      <c r="O15" s="56"/>
      <c r="P15" s="56"/>
      <c r="Q15" s="56"/>
      <c r="R15" s="56"/>
      <c r="S15" s="56"/>
      <c r="T15" s="56"/>
      <c r="U15" s="56"/>
      <c r="V15" s="56"/>
    </row>
    <row r="16" spans="1:22" ht="14.25">
      <c r="A16" s="61"/>
      <c r="B16" s="71" t="s">
        <v>93</v>
      </c>
      <c r="C16" s="70">
        <v>83</v>
      </c>
      <c r="D16" s="70">
        <f>SUM(C7:C16)</f>
        <v>1326</v>
      </c>
      <c r="E16" s="350">
        <f>SUM(C7:C16)/SUM(C4:C24)</f>
        <v>0.69134515119916584</v>
      </c>
      <c r="F16" s="70">
        <v>75</v>
      </c>
      <c r="G16" s="70">
        <f>SUM(F7:F16)</f>
        <v>926</v>
      </c>
      <c r="H16" s="350">
        <f>SUM(F7:F16)/SUM(F4:F24)</f>
        <v>0.69363295880149811</v>
      </c>
      <c r="I16" s="70">
        <v>69</v>
      </c>
      <c r="J16" s="70">
        <f>SUM(I7:I16)</f>
        <v>1204</v>
      </c>
      <c r="K16" s="350">
        <f>SUM(I7:I16)/SUM(I4:I24)</f>
        <v>0.69918699186991873</v>
      </c>
      <c r="L16" s="70">
        <v>51</v>
      </c>
      <c r="M16" s="70">
        <f>SUM(L7:L16)</f>
        <v>901</v>
      </c>
      <c r="N16" s="350">
        <f>SUM(L7:L16)/SUM(L4:L24)</f>
        <v>0.72602739726027399</v>
      </c>
      <c r="O16" s="56"/>
      <c r="P16" s="56"/>
      <c r="Q16" s="56"/>
      <c r="R16" s="56"/>
      <c r="S16" s="56"/>
      <c r="T16" s="56"/>
      <c r="U16" s="56"/>
      <c r="V16" s="56"/>
    </row>
    <row r="17" spans="1:22" ht="14.25">
      <c r="A17" s="61"/>
      <c r="B17" s="69" t="s">
        <v>92</v>
      </c>
      <c r="C17" s="68">
        <v>112</v>
      </c>
      <c r="D17" s="68">
        <f>D16+J16</f>
        <v>2530</v>
      </c>
      <c r="E17" s="68"/>
      <c r="F17" s="68">
        <v>63</v>
      </c>
      <c r="G17" s="68">
        <f>G16+M16</f>
        <v>1827</v>
      </c>
      <c r="H17" s="68"/>
      <c r="I17" s="68">
        <v>96</v>
      </c>
      <c r="J17" s="68"/>
      <c r="K17" s="68"/>
      <c r="L17" s="68">
        <v>62</v>
      </c>
      <c r="M17" s="68"/>
      <c r="N17" s="68"/>
      <c r="O17" s="56"/>
      <c r="P17" s="56"/>
      <c r="Q17" s="56"/>
      <c r="R17" s="56"/>
      <c r="S17" s="56"/>
      <c r="T17" s="56"/>
      <c r="U17" s="56"/>
      <c r="V17" s="56"/>
    </row>
    <row r="18" spans="1:22" ht="14.25">
      <c r="A18" s="61"/>
      <c r="B18" s="69" t="s">
        <v>91</v>
      </c>
      <c r="C18" s="68">
        <v>68</v>
      </c>
      <c r="D18" s="358">
        <f>D17/G17</f>
        <v>1.384783798576902</v>
      </c>
      <c r="E18" s="351"/>
      <c r="F18" s="68">
        <v>77</v>
      </c>
      <c r="G18" s="68"/>
      <c r="H18" s="351"/>
      <c r="I18" s="68">
        <v>59</v>
      </c>
      <c r="J18" s="68"/>
      <c r="K18" s="351"/>
      <c r="L18" s="68">
        <v>45</v>
      </c>
      <c r="M18" s="68"/>
      <c r="N18" s="351"/>
      <c r="O18" s="56"/>
      <c r="P18" s="56"/>
      <c r="Q18" s="56"/>
      <c r="R18" s="56"/>
      <c r="S18" s="56"/>
      <c r="T18" s="56"/>
      <c r="U18" s="56"/>
      <c r="V18" s="56"/>
    </row>
    <row r="19" spans="1:22" ht="14.25">
      <c r="A19" s="61"/>
      <c r="B19" s="69" t="s">
        <v>90</v>
      </c>
      <c r="C19" s="68">
        <v>70</v>
      </c>
      <c r="D19" s="68"/>
      <c r="E19" s="68"/>
      <c r="F19" s="68">
        <v>63</v>
      </c>
      <c r="G19" s="68"/>
      <c r="H19" s="68"/>
      <c r="I19" s="68">
        <v>46</v>
      </c>
      <c r="J19" s="68"/>
      <c r="K19" s="68"/>
      <c r="L19" s="68">
        <v>43</v>
      </c>
      <c r="M19" s="68"/>
      <c r="N19" s="68"/>
      <c r="O19" s="56"/>
      <c r="P19" s="56"/>
      <c r="Q19" s="56"/>
      <c r="R19" s="56"/>
      <c r="S19" s="56"/>
      <c r="T19" s="56"/>
      <c r="U19" s="56"/>
      <c r="V19" s="56"/>
    </row>
    <row r="20" spans="1:22" ht="14.25">
      <c r="A20" s="61"/>
      <c r="B20" s="69" t="s">
        <v>89</v>
      </c>
      <c r="C20" s="68">
        <v>65</v>
      </c>
      <c r="D20" s="68"/>
      <c r="E20" s="68"/>
      <c r="F20" s="68">
        <v>45</v>
      </c>
      <c r="G20" s="68"/>
      <c r="H20" s="68"/>
      <c r="I20" s="68">
        <v>36</v>
      </c>
      <c r="J20" s="68"/>
      <c r="K20" s="68"/>
      <c r="L20" s="68">
        <v>36</v>
      </c>
      <c r="M20" s="68"/>
      <c r="N20" s="68"/>
      <c r="O20" s="56"/>
      <c r="P20" s="56"/>
      <c r="Q20" s="56"/>
      <c r="R20" s="56"/>
      <c r="S20" s="56"/>
      <c r="T20" s="56"/>
      <c r="U20" s="56"/>
      <c r="V20" s="56"/>
    </row>
    <row r="21" spans="1:22" ht="14.25">
      <c r="A21" s="61"/>
      <c r="B21" s="69" t="s">
        <v>88</v>
      </c>
      <c r="C21" s="68">
        <v>46</v>
      </c>
      <c r="D21" s="68"/>
      <c r="E21" s="68"/>
      <c r="F21" s="68">
        <v>23</v>
      </c>
      <c r="G21" s="68"/>
      <c r="H21" s="68"/>
      <c r="I21" s="68">
        <v>25</v>
      </c>
      <c r="J21" s="68"/>
      <c r="K21" s="68"/>
      <c r="L21" s="68">
        <v>21</v>
      </c>
      <c r="M21" s="68"/>
      <c r="N21" s="68"/>
      <c r="O21" s="56"/>
      <c r="P21" s="56"/>
      <c r="Q21" s="56"/>
      <c r="R21" s="56"/>
      <c r="S21" s="56"/>
      <c r="T21" s="56"/>
      <c r="U21" s="56"/>
      <c r="V21" s="56"/>
    </row>
    <row r="22" spans="1:22" ht="14.25">
      <c r="A22" s="61"/>
      <c r="B22" s="69" t="s">
        <v>87</v>
      </c>
      <c r="C22" s="68">
        <v>9</v>
      </c>
      <c r="D22" s="68"/>
      <c r="E22" s="68"/>
      <c r="F22" s="68">
        <v>6</v>
      </c>
      <c r="G22" s="68"/>
      <c r="H22" s="68"/>
      <c r="I22" s="68">
        <v>7</v>
      </c>
      <c r="J22" s="68"/>
      <c r="K22" s="68"/>
      <c r="L22" s="68">
        <v>3</v>
      </c>
      <c r="M22" s="68"/>
      <c r="N22" s="68"/>
      <c r="O22" s="56"/>
      <c r="P22" s="56"/>
      <c r="Q22" s="56"/>
      <c r="R22" s="56"/>
      <c r="S22" s="56"/>
      <c r="T22" s="56"/>
      <c r="U22" s="56"/>
      <c r="V22" s="56"/>
    </row>
    <row r="23" spans="1:22" ht="14.25">
      <c r="A23" s="61"/>
      <c r="B23" s="69" t="s">
        <v>86</v>
      </c>
      <c r="C23" s="68">
        <v>3</v>
      </c>
      <c r="D23" s="68"/>
      <c r="E23" s="68"/>
      <c r="F23" s="68">
        <v>1</v>
      </c>
      <c r="G23" s="68"/>
      <c r="H23" s="68"/>
      <c r="I23" s="68">
        <v>1</v>
      </c>
      <c r="J23" s="68"/>
      <c r="K23" s="68"/>
      <c r="L23" s="68">
        <v>1</v>
      </c>
      <c r="M23" s="68"/>
      <c r="N23" s="68"/>
      <c r="O23" s="56"/>
      <c r="P23" s="56"/>
      <c r="Q23" s="56"/>
      <c r="R23" s="56"/>
      <c r="S23" s="56"/>
      <c r="T23" s="56"/>
      <c r="U23" s="56"/>
      <c r="V23" s="56"/>
    </row>
    <row r="24" spans="1:22" ht="14.25">
      <c r="A24" s="61"/>
      <c r="B24" s="71" t="s">
        <v>85</v>
      </c>
      <c r="C24" s="70">
        <v>1</v>
      </c>
      <c r="D24" s="70">
        <f>SUM(C17:C24)</f>
        <v>374</v>
      </c>
      <c r="E24" s="350">
        <f>SUM(C17:C24)/SUM(C4:C24)</f>
        <v>0.19499478623566216</v>
      </c>
      <c r="F24" s="70">
        <v>2</v>
      </c>
      <c r="G24" s="70">
        <f>SUM(F17:F24)</f>
        <v>280</v>
      </c>
      <c r="H24" s="350">
        <f>SUM(F17:F24)/SUM(F4:F24)</f>
        <v>0.20973782771535582</v>
      </c>
      <c r="I24" s="70">
        <v>0</v>
      </c>
      <c r="J24" s="70">
        <f>SUM(I17:I24)</f>
        <v>270</v>
      </c>
      <c r="K24" s="350">
        <f>SUM(I17:I24)/SUM(I4:I24)</f>
        <v>0.156794425087108</v>
      </c>
      <c r="L24" s="70">
        <v>0</v>
      </c>
      <c r="M24" s="70">
        <f>SUM(L17:L24)</f>
        <v>211</v>
      </c>
      <c r="N24" s="350">
        <f>SUM(L17:L24)/SUM(L4:L24)</f>
        <v>0.17002417405318293</v>
      </c>
      <c r="O24" s="56"/>
      <c r="P24" s="56"/>
      <c r="Q24" s="56"/>
      <c r="R24" s="56"/>
      <c r="S24" s="56"/>
      <c r="T24" s="56"/>
      <c r="U24" s="56"/>
      <c r="V24" s="56"/>
    </row>
    <row r="25" spans="1:22" ht="14.25">
      <c r="A25" s="61"/>
      <c r="B25" s="67"/>
      <c r="C25" s="63">
        <f>SUM(C4:C24)</f>
        <v>1918</v>
      </c>
      <c r="D25" s="63">
        <f>D24+J24</f>
        <v>644</v>
      </c>
      <c r="E25" s="63"/>
      <c r="F25" s="63">
        <f>SUM(F4:F24)</f>
        <v>1335</v>
      </c>
      <c r="G25" s="63">
        <f>G24+M24</f>
        <v>491</v>
      </c>
      <c r="H25" s="422"/>
      <c r="I25" s="63">
        <f>SUM(I4:I24)</f>
        <v>1722</v>
      </c>
      <c r="J25" s="63"/>
      <c r="K25" s="63"/>
      <c r="L25" s="63">
        <f>SUM(L4:L24)</f>
        <v>1241</v>
      </c>
      <c r="M25" s="63"/>
      <c r="N25" s="63"/>
      <c r="O25" s="56"/>
      <c r="P25" s="56"/>
      <c r="Q25" s="56"/>
      <c r="R25" s="56"/>
      <c r="S25" s="56"/>
      <c r="T25" s="56"/>
      <c r="U25" s="56"/>
      <c r="V25" s="56"/>
    </row>
    <row r="26" spans="1:22" ht="14.25">
      <c r="A26" s="61"/>
      <c r="B26" s="65"/>
      <c r="C26" s="63"/>
      <c r="D26" s="359">
        <f>D25/G25</f>
        <v>1.3116089613034623</v>
      </c>
      <c r="E26" s="423"/>
      <c r="F26" s="61"/>
      <c r="G26" s="61"/>
      <c r="H26" s="61"/>
      <c r="I26" s="61"/>
      <c r="J26" s="61"/>
      <c r="K26" s="63"/>
      <c r="L26" s="63"/>
      <c r="M26" s="63"/>
      <c r="N26" s="63"/>
      <c r="O26" s="56"/>
      <c r="P26" s="56"/>
      <c r="Q26" s="56"/>
      <c r="R26" s="56"/>
      <c r="S26" s="56"/>
      <c r="T26" s="56"/>
      <c r="U26" s="56"/>
      <c r="V26" s="56"/>
    </row>
    <row r="27" spans="1:22" ht="17.25">
      <c r="A27" s="61"/>
      <c r="B27" s="62"/>
      <c r="C27" s="62"/>
      <c r="D27" s="62"/>
      <c r="E27" s="62" t="s">
        <v>791</v>
      </c>
      <c r="F27" s="62" t="s">
        <v>792</v>
      </c>
      <c r="G27" s="62"/>
      <c r="H27" s="355"/>
      <c r="I27" s="355"/>
      <c r="J27" s="355"/>
      <c r="K27" s="355"/>
      <c r="L27" s="61"/>
      <c r="M27" s="61"/>
      <c r="N27" s="61"/>
      <c r="O27" s="56"/>
      <c r="P27" s="56"/>
      <c r="Q27" s="56"/>
      <c r="R27" s="56"/>
      <c r="S27" s="56"/>
      <c r="T27" s="56"/>
      <c r="U27" s="56"/>
      <c r="V27" s="56"/>
    </row>
    <row r="28" spans="1:22" ht="27.75">
      <c r="A28" s="144"/>
      <c r="B28" s="60"/>
      <c r="C28" s="144"/>
      <c r="D28" s="144" t="s">
        <v>801</v>
      </c>
      <c r="E28" s="62">
        <f>C25+I25</f>
        <v>3640</v>
      </c>
      <c r="F28" s="62">
        <f>F25+L25</f>
        <v>2576</v>
      </c>
      <c r="G28" s="62"/>
      <c r="H28" s="424"/>
      <c r="I28" s="356" t="s">
        <v>803</v>
      </c>
      <c r="J28" s="356" t="s">
        <v>804</v>
      </c>
      <c r="K28" s="425" t="s">
        <v>802</v>
      </c>
      <c r="L28" s="61"/>
      <c r="M28" s="61"/>
      <c r="N28" s="61"/>
      <c r="O28" s="56"/>
      <c r="P28" s="56"/>
      <c r="Q28" s="56"/>
      <c r="R28" s="56"/>
      <c r="S28" s="56"/>
      <c r="T28" s="56"/>
      <c r="U28" s="56"/>
      <c r="V28" s="56"/>
    </row>
    <row r="29" spans="1:22" ht="17.25">
      <c r="A29" s="144"/>
      <c r="B29" s="60"/>
      <c r="C29" s="59" t="s">
        <v>793</v>
      </c>
      <c r="D29" s="357" t="s">
        <v>801</v>
      </c>
      <c r="E29" s="353">
        <f>E28/F28</f>
        <v>1.4130434782608696</v>
      </c>
      <c r="F29" s="58" t="s">
        <v>794</v>
      </c>
      <c r="G29" s="58"/>
      <c r="H29" s="426" t="s">
        <v>798</v>
      </c>
      <c r="I29" s="427">
        <f>(G6+M6)/F28</f>
        <v>0.10015527950310558</v>
      </c>
      <c r="J29" s="427">
        <f>(D6+J6)/E28</f>
        <v>0.12802197802197801</v>
      </c>
      <c r="K29" s="428">
        <f>J29-I29</f>
        <v>2.7866698518872426E-2</v>
      </c>
      <c r="L29" s="144"/>
      <c r="M29" s="144"/>
      <c r="N29" s="144"/>
      <c r="O29" s="56"/>
      <c r="P29" s="56"/>
      <c r="Q29" s="56"/>
      <c r="R29" s="56"/>
      <c r="S29" s="56"/>
      <c r="T29" s="56"/>
      <c r="U29" s="56"/>
      <c r="V29" s="56"/>
    </row>
    <row r="30" spans="1:22" ht="17.25">
      <c r="A30" s="144"/>
      <c r="B30" s="60"/>
      <c r="C30" s="429"/>
      <c r="D30" s="426" t="s">
        <v>795</v>
      </c>
      <c r="E30" s="430">
        <f>(D6+J6)/(G6+M6)</f>
        <v>1.806201550387597</v>
      </c>
      <c r="F30" s="58" t="s">
        <v>794</v>
      </c>
      <c r="G30" s="144"/>
      <c r="H30" s="431" t="s">
        <v>799</v>
      </c>
      <c r="I30" s="427">
        <f>(G16+M16)/F28</f>
        <v>0.70923913043478259</v>
      </c>
      <c r="J30" s="427">
        <f>(D16+J16)/E28</f>
        <v>0.69505494505494503</v>
      </c>
      <c r="K30" s="428">
        <f t="shared" ref="K30:K31" si="0">J30-I30</f>
        <v>-1.4184185379837566E-2</v>
      </c>
      <c r="L30" s="144"/>
      <c r="M30" s="144"/>
      <c r="N30" s="144"/>
      <c r="O30" s="56"/>
      <c r="P30" s="56"/>
      <c r="Q30" s="56"/>
      <c r="R30" s="56"/>
      <c r="S30" s="56" t="s">
        <v>789</v>
      </c>
      <c r="T30" s="56"/>
      <c r="U30" s="56"/>
      <c r="V30" s="56"/>
    </row>
    <row r="31" spans="1:22" ht="17.25">
      <c r="A31" s="144"/>
      <c r="B31" s="432"/>
      <c r="C31" s="144"/>
      <c r="D31" s="431" t="s">
        <v>796</v>
      </c>
      <c r="E31" s="430">
        <f>(D16+J16)/(G16+M16)</f>
        <v>1.384783798576902</v>
      </c>
      <c r="F31" s="58" t="s">
        <v>794</v>
      </c>
      <c r="G31" s="144"/>
      <c r="H31" s="424" t="s">
        <v>800</v>
      </c>
      <c r="I31" s="433">
        <f>(G24+M24)/F28</f>
        <v>0.19060559006211181</v>
      </c>
      <c r="J31" s="433">
        <f>(D24+J24)/E28</f>
        <v>0.17692307692307693</v>
      </c>
      <c r="K31" s="434">
        <f t="shared" si="0"/>
        <v>-1.3682513139034874E-2</v>
      </c>
      <c r="L31" s="144"/>
      <c r="M31" s="144"/>
      <c r="N31" s="144"/>
      <c r="O31" s="56"/>
      <c r="P31" s="56"/>
      <c r="Q31" s="56"/>
      <c r="R31" s="56"/>
      <c r="S31" s="56" t="s">
        <v>790</v>
      </c>
      <c r="T31" s="56"/>
      <c r="U31" s="56"/>
      <c r="V31" s="56"/>
    </row>
    <row r="32" spans="1:22" ht="17.25">
      <c r="A32" s="144"/>
      <c r="B32" s="432"/>
      <c r="C32" s="144"/>
      <c r="D32" s="431" t="s">
        <v>797</v>
      </c>
      <c r="E32" s="430">
        <f>(D24+J24)/(G24+M24)</f>
        <v>1.3116089613034623</v>
      </c>
      <c r="F32" s="58" t="s">
        <v>794</v>
      </c>
      <c r="G32" s="144"/>
      <c r="H32" s="144"/>
      <c r="I32" s="144"/>
      <c r="J32" s="144"/>
      <c r="K32" s="144"/>
      <c r="L32" s="144"/>
      <c r="M32" s="144"/>
      <c r="N32" s="144"/>
      <c r="O32" s="56"/>
      <c r="P32" s="56"/>
      <c r="Q32" s="56"/>
      <c r="S32" s="56"/>
      <c r="T32" s="56"/>
      <c r="U32" s="56"/>
      <c r="V32" s="56"/>
    </row>
    <row r="33" spans="1:27" ht="17.25">
      <c r="A33" s="144"/>
      <c r="B33" s="432"/>
      <c r="C33" s="144"/>
      <c r="D33" s="435"/>
      <c r="E33" s="435"/>
      <c r="F33" s="435"/>
      <c r="G33" s="144"/>
      <c r="H33" s="144"/>
      <c r="I33" s="144"/>
      <c r="J33" s="144"/>
      <c r="K33" s="144"/>
      <c r="L33" s="144"/>
      <c r="M33" s="144"/>
      <c r="N33" s="144"/>
      <c r="O33" s="56"/>
      <c r="P33" s="56"/>
      <c r="Q33" s="56"/>
      <c r="R33" s="56" t="s">
        <v>751</v>
      </c>
      <c r="S33" s="56"/>
      <c r="T33" s="56"/>
      <c r="U33" s="56"/>
      <c r="V33" s="56"/>
    </row>
    <row r="34" spans="1:27" ht="17.25">
      <c r="D34" s="354"/>
      <c r="E34" s="354"/>
      <c r="F34" s="354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</row>
    <row r="35" spans="1:27" ht="17.25">
      <c r="D35" s="354"/>
      <c r="E35" s="354"/>
      <c r="F35" s="354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</row>
    <row r="36" spans="1:27"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</row>
    <row r="37" spans="1:27"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</row>
    <row r="38" spans="1:27"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</row>
    <row r="39" spans="1:27"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AA39" s="9">
        <v>3</v>
      </c>
    </row>
    <row r="40" spans="1:27"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</row>
  </sheetData>
  <phoneticPr fontId="31"/>
  <pageMargins left="0.75" right="0.75" top="1" bottom="1" header="0.51200000000000001" footer="0.51200000000000001"/>
  <pageSetup paperSize="9"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3"/>
  <sheetViews>
    <sheetView showGridLines="0" topLeftCell="A28" zoomScale="55" zoomScaleNormal="55" workbookViewId="0">
      <selection activeCell="K29" sqref="K29"/>
    </sheetView>
  </sheetViews>
  <sheetFormatPr defaultRowHeight="13.5"/>
  <cols>
    <col min="2" max="2" width="24.625" customWidth="1"/>
    <col min="3" max="11" width="12.25" customWidth="1"/>
  </cols>
  <sheetData>
    <row r="2" spans="2:13">
      <c r="B2" t="s">
        <v>736</v>
      </c>
    </row>
    <row r="3" spans="2:13">
      <c r="C3">
        <v>1970</v>
      </c>
      <c r="K3">
        <v>2010</v>
      </c>
    </row>
    <row r="4" spans="2:13">
      <c r="B4" s="221"/>
      <c r="C4" s="226" t="s">
        <v>498</v>
      </c>
      <c r="D4" s="221" t="s">
        <v>497</v>
      </c>
      <c r="E4" s="221" t="s">
        <v>496</v>
      </c>
      <c r="F4" s="221" t="s">
        <v>0</v>
      </c>
      <c r="G4" s="221" t="s">
        <v>500</v>
      </c>
      <c r="H4" s="221" t="s">
        <v>501</v>
      </c>
      <c r="I4" s="221" t="s">
        <v>499</v>
      </c>
      <c r="J4" s="221" t="s">
        <v>1</v>
      </c>
      <c r="K4" s="221" t="s">
        <v>2</v>
      </c>
    </row>
    <row r="5" spans="2:13">
      <c r="B5" s="221" t="s">
        <v>49</v>
      </c>
      <c r="C5" s="225">
        <f>C8/C$11</f>
        <v>0.19397895186057323</v>
      </c>
      <c r="D5" s="225">
        <f>D8/D$11</f>
        <v>0.19580072058640824</v>
      </c>
      <c r="E5" s="225">
        <f t="shared" ref="E5:K5" si="0">E8/E$11</f>
        <v>0.18235511537214022</v>
      </c>
      <c r="F5" s="225">
        <f t="shared" si="0"/>
        <v>0.15776555330800729</v>
      </c>
      <c r="G5" s="225">
        <f t="shared" si="0"/>
        <v>0.12871658904348468</v>
      </c>
      <c r="H5" s="225">
        <f t="shared" si="0"/>
        <v>0.11149362575211515</v>
      </c>
      <c r="I5" s="225">
        <f t="shared" si="0"/>
        <v>0.10558883838599327</v>
      </c>
      <c r="J5" s="225">
        <f t="shared" si="0"/>
        <v>0.10549541642285937</v>
      </c>
      <c r="K5" s="225">
        <f t="shared" si="0"/>
        <v>0.10966040692519696</v>
      </c>
      <c r="L5" s="1"/>
      <c r="M5" s="1"/>
    </row>
    <row r="6" spans="2:13">
      <c r="B6" s="221" t="s">
        <v>35</v>
      </c>
      <c r="C6" s="225">
        <f t="shared" ref="C6:K6" si="1">C9/C$11</f>
        <v>0.74952053628809989</v>
      </c>
      <c r="D6" s="225">
        <f t="shared" si="1"/>
        <v>0.73608150080755375</v>
      </c>
      <c r="E6" s="225">
        <f t="shared" si="1"/>
        <v>0.73566994289852228</v>
      </c>
      <c r="F6" s="225">
        <f t="shared" si="1"/>
        <v>0.7497311164832996</v>
      </c>
      <c r="G6" s="225">
        <f t="shared" si="1"/>
        <v>0.76050395031776918</v>
      </c>
      <c r="H6" s="225">
        <f t="shared" si="1"/>
        <v>0.75479957684317844</v>
      </c>
      <c r="I6" s="225">
        <f t="shared" si="1"/>
        <v>0.73378350906165846</v>
      </c>
      <c r="J6" s="225">
        <f t="shared" si="1"/>
        <v>0.72116125414472398</v>
      </c>
      <c r="K6" s="225">
        <f t="shared" si="1"/>
        <v>0.70722439993310315</v>
      </c>
      <c r="L6" s="1"/>
      <c r="M6" s="1"/>
    </row>
    <row r="7" spans="2:13">
      <c r="B7" s="221" t="s">
        <v>3</v>
      </c>
      <c r="C7" s="225">
        <f t="shared" ref="C7:J7" si="2">C10/C$11</f>
        <v>5.6500511851326873E-2</v>
      </c>
      <c r="D7" s="225">
        <f t="shared" si="2"/>
        <v>6.8117778606038015E-2</v>
      </c>
      <c r="E7" s="225">
        <f t="shared" si="2"/>
        <v>8.1974941729337489E-2</v>
      </c>
      <c r="F7" s="225">
        <f t="shared" si="2"/>
        <v>9.2503330208693071E-2</v>
      </c>
      <c r="G7" s="225">
        <f t="shared" si="2"/>
        <v>0.11077946063874608</v>
      </c>
      <c r="H7" s="225">
        <f t="shared" si="2"/>
        <v>0.13370679740470648</v>
      </c>
      <c r="I7" s="225">
        <f t="shared" si="2"/>
        <v>0.16062765255234829</v>
      </c>
      <c r="J7" s="225">
        <f t="shared" si="2"/>
        <v>0.17334332943241662</v>
      </c>
      <c r="K7" s="225">
        <f>K10/K$11</f>
        <v>0.18311519314169986</v>
      </c>
      <c r="L7" s="1"/>
      <c r="M7" s="1"/>
    </row>
    <row r="8" spans="2:13">
      <c r="B8" s="221" t="s">
        <v>49</v>
      </c>
      <c r="C8" s="222">
        <v>152727</v>
      </c>
      <c r="D8" s="222">
        <v>157600</v>
      </c>
      <c r="E8" s="222">
        <v>145050</v>
      </c>
      <c r="F8" s="222">
        <v>127910</v>
      </c>
      <c r="G8" s="222">
        <v>101124</v>
      </c>
      <c r="H8" s="222">
        <v>87054</v>
      </c>
      <c r="I8" s="222">
        <v>84141</v>
      </c>
      <c r="J8" s="223">
        <v>86540</v>
      </c>
      <c r="K8" s="222">
        <v>95732</v>
      </c>
    </row>
    <row r="9" spans="2:13">
      <c r="B9" s="221" t="s">
        <v>35</v>
      </c>
      <c r="C9" s="222">
        <v>590126</v>
      </c>
      <c r="D9" s="222">
        <v>592472</v>
      </c>
      <c r="E9" s="222">
        <v>585171</v>
      </c>
      <c r="F9" s="222">
        <v>607852</v>
      </c>
      <c r="G9" s="222">
        <v>597477</v>
      </c>
      <c r="H9" s="222">
        <v>589346</v>
      </c>
      <c r="I9" s="222">
        <v>584733</v>
      </c>
      <c r="J9" s="222">
        <v>591583</v>
      </c>
      <c r="K9" s="222">
        <v>617397</v>
      </c>
    </row>
    <row r="10" spans="2:13">
      <c r="B10" s="221" t="s">
        <v>3</v>
      </c>
      <c r="C10" s="222">
        <v>44485</v>
      </c>
      <c r="D10" s="222">
        <v>54828</v>
      </c>
      <c r="E10" s="222">
        <v>65205</v>
      </c>
      <c r="F10" s="222">
        <v>74998</v>
      </c>
      <c r="G10" s="222">
        <v>87032</v>
      </c>
      <c r="H10" s="222">
        <v>104398</v>
      </c>
      <c r="I10" s="222">
        <v>128000</v>
      </c>
      <c r="J10" s="222">
        <v>142197</v>
      </c>
      <c r="K10" s="222">
        <v>159857</v>
      </c>
    </row>
    <row r="11" spans="2:13">
      <c r="C11" s="224">
        <f>SUM(C8:C10)</f>
        <v>787338</v>
      </c>
      <c r="D11" s="224">
        <f>SUM(D8:D10)</f>
        <v>804900</v>
      </c>
      <c r="E11" s="224">
        <f t="shared" ref="E11:K11" si="3">SUM(E8:E10)</f>
        <v>795426</v>
      </c>
      <c r="F11" s="224">
        <f t="shared" si="3"/>
        <v>810760</v>
      </c>
      <c r="G11" s="224">
        <f t="shared" si="3"/>
        <v>785633</v>
      </c>
      <c r="H11" s="224">
        <f t="shared" si="3"/>
        <v>780798</v>
      </c>
      <c r="I11" s="224">
        <f t="shared" si="3"/>
        <v>796874</v>
      </c>
      <c r="J11" s="224">
        <f t="shared" si="3"/>
        <v>820320</v>
      </c>
      <c r="K11" s="224">
        <f t="shared" si="3"/>
        <v>872986</v>
      </c>
    </row>
    <row r="12" spans="2:13">
      <c r="C12" t="s">
        <v>502</v>
      </c>
    </row>
    <row r="25" spans="2:2">
      <c r="B25" t="s">
        <v>28</v>
      </c>
    </row>
    <row r="27" spans="2:2" ht="33" customHeight="1"/>
    <row r="33" spans="2:13">
      <c r="B33" t="s">
        <v>737</v>
      </c>
    </row>
    <row r="34" spans="2:13">
      <c r="C34">
        <v>1970</v>
      </c>
      <c r="K34">
        <v>2010</v>
      </c>
    </row>
    <row r="35" spans="2:13">
      <c r="B35" s="221"/>
      <c r="C35" s="226" t="s">
        <v>741</v>
      </c>
      <c r="D35" s="221" t="s">
        <v>742</v>
      </c>
      <c r="E35" s="221" t="s">
        <v>743</v>
      </c>
      <c r="F35" s="221" t="s">
        <v>744</v>
      </c>
      <c r="G35" s="221" t="s">
        <v>745</v>
      </c>
      <c r="H35" s="221" t="s">
        <v>746</v>
      </c>
      <c r="I35" s="221" t="s">
        <v>747</v>
      </c>
      <c r="J35" s="221" t="s">
        <v>748</v>
      </c>
      <c r="K35" s="221" t="s">
        <v>749</v>
      </c>
    </row>
    <row r="36" spans="2:13">
      <c r="B36" s="221" t="s">
        <v>738</v>
      </c>
      <c r="C36" s="225">
        <v>0.23932703432317778</v>
      </c>
      <c r="D36" s="225">
        <v>0.24327705933347038</v>
      </c>
      <c r="E36" s="225">
        <v>0.23512466984075425</v>
      </c>
      <c r="F36" s="225">
        <v>0.21513631442809095</v>
      </c>
      <c r="G36" s="225">
        <v>0.18239039623636291</v>
      </c>
      <c r="H36" s="225">
        <v>0.15955038265306123</v>
      </c>
      <c r="I36" s="225">
        <v>0.14579666448297907</v>
      </c>
      <c r="J36" s="225">
        <v>0.13765172644066465</v>
      </c>
      <c r="K36" s="225">
        <v>0.13222275556534807</v>
      </c>
      <c r="L36" s="1"/>
      <c r="M36" s="1"/>
    </row>
    <row r="37" spans="2:13">
      <c r="B37" s="221" t="s">
        <v>739</v>
      </c>
      <c r="C37" s="225">
        <v>0.68999228692634018</v>
      </c>
      <c r="D37" s="225">
        <v>0.67749546441689834</v>
      </c>
      <c r="E37" s="225">
        <v>0.67386677379924609</v>
      </c>
      <c r="F37" s="225">
        <v>0.68182832398125726</v>
      </c>
      <c r="G37" s="225">
        <v>0.69679198604858661</v>
      </c>
      <c r="H37" s="225">
        <v>0.69487404336734693</v>
      </c>
      <c r="I37" s="225">
        <v>0.68052124359692812</v>
      </c>
      <c r="J37" s="225">
        <v>0.66065915072475156</v>
      </c>
      <c r="K37" s="225">
        <v>0.63764055995782221</v>
      </c>
      <c r="L37" s="1"/>
      <c r="M37" s="1"/>
    </row>
    <row r="38" spans="2:13">
      <c r="B38" s="221" t="s">
        <v>740</v>
      </c>
      <c r="C38" s="225">
        <v>7.0680678750482062E-2</v>
      </c>
      <c r="D38" s="225">
        <v>7.9227476249631348E-2</v>
      </c>
      <c r="E38" s="225">
        <v>9.1008556359999659E-2</v>
      </c>
      <c r="F38" s="225">
        <v>0.10303536159065178</v>
      </c>
      <c r="G38" s="225">
        <v>0.12081761771505049</v>
      </c>
      <c r="H38" s="225">
        <v>0.14557557397959184</v>
      </c>
      <c r="I38" s="225">
        <v>0.17368209192009282</v>
      </c>
      <c r="J38" s="225">
        <v>0.20168912283458382</v>
      </c>
      <c r="K38" s="225">
        <v>0.23013668447682975</v>
      </c>
      <c r="L38" s="1"/>
      <c r="M38" s="1"/>
    </row>
    <row r="39" spans="2:13">
      <c r="B39" s="221" t="s">
        <v>738</v>
      </c>
      <c r="C39" s="222">
        <v>24823</v>
      </c>
      <c r="D39" s="222">
        <v>27221</v>
      </c>
      <c r="E39" s="222">
        <v>27507</v>
      </c>
      <c r="F39" s="222">
        <v>26033</v>
      </c>
      <c r="G39" s="222">
        <v>22486</v>
      </c>
      <c r="H39" s="222">
        <v>20014</v>
      </c>
      <c r="I39" s="222">
        <v>18472</v>
      </c>
      <c r="J39" s="223">
        <v>17521</v>
      </c>
      <c r="K39" s="222">
        <v>16803</v>
      </c>
    </row>
    <row r="40" spans="2:13">
      <c r="B40" s="221" t="s">
        <v>739</v>
      </c>
      <c r="C40" s="222">
        <v>71566</v>
      </c>
      <c r="D40" s="222">
        <v>75807</v>
      </c>
      <c r="E40" s="222">
        <v>78835</v>
      </c>
      <c r="F40" s="222">
        <v>82506</v>
      </c>
      <c r="G40" s="222">
        <v>85904</v>
      </c>
      <c r="H40" s="222">
        <v>87165</v>
      </c>
      <c r="I40" s="222">
        <v>86220</v>
      </c>
      <c r="J40" s="222">
        <v>84092</v>
      </c>
      <c r="K40" s="222">
        <v>81032</v>
      </c>
    </row>
    <row r="41" spans="2:13">
      <c r="B41" s="221" t="s">
        <v>740</v>
      </c>
      <c r="C41" s="222">
        <v>7331</v>
      </c>
      <c r="D41" s="222">
        <v>8865</v>
      </c>
      <c r="E41" s="222">
        <v>10647</v>
      </c>
      <c r="F41" s="222">
        <v>12468</v>
      </c>
      <c r="G41" s="222">
        <v>14895</v>
      </c>
      <c r="H41" s="222">
        <v>18261</v>
      </c>
      <c r="I41" s="222">
        <v>22005</v>
      </c>
      <c r="J41" s="222">
        <v>25672</v>
      </c>
      <c r="K41" s="222">
        <v>29246</v>
      </c>
    </row>
    <row r="42" spans="2:13">
      <c r="C42" s="224">
        <v>103720</v>
      </c>
      <c r="D42" s="224">
        <v>111893</v>
      </c>
      <c r="E42" s="224">
        <v>116989</v>
      </c>
      <c r="F42" s="224">
        <v>121007</v>
      </c>
      <c r="G42" s="224">
        <v>123285</v>
      </c>
      <c r="H42" s="224">
        <v>125440</v>
      </c>
      <c r="I42" s="224">
        <v>126697</v>
      </c>
      <c r="J42" s="224">
        <v>127285</v>
      </c>
      <c r="K42" s="224">
        <v>127081</v>
      </c>
    </row>
    <row r="43" spans="2:13">
      <c r="D43" t="s">
        <v>504</v>
      </c>
      <c r="I43" t="s">
        <v>503</v>
      </c>
    </row>
  </sheetData>
  <phoneticPr fontId="3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3"/>
  <sheetViews>
    <sheetView showGridLines="0" topLeftCell="A25" zoomScaleNormal="100" workbookViewId="0">
      <selection activeCell="I40" sqref="I40"/>
    </sheetView>
  </sheetViews>
  <sheetFormatPr defaultRowHeight="13.5"/>
  <cols>
    <col min="1" max="1" width="9" style="247"/>
    <col min="2" max="2" width="12.75" style="247" customWidth="1"/>
    <col min="3" max="6" width="14.125" style="247" customWidth="1"/>
    <col min="7" max="9" width="9" style="247"/>
    <col min="10" max="10" width="13.25" style="247" customWidth="1"/>
    <col min="11" max="11" width="14.25" style="247" customWidth="1"/>
    <col min="12" max="16384" width="9" style="247"/>
  </cols>
  <sheetData>
    <row r="2" spans="1:13" s="257" customFormat="1" ht="15" customHeight="1">
      <c r="A2" s="460" t="s">
        <v>665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3" spans="1:13" s="257" customFormat="1" ht="15" customHeight="1">
      <c r="A3" s="461"/>
      <c r="B3" s="461"/>
      <c r="C3" s="461"/>
      <c r="D3" s="461"/>
      <c r="E3" s="461"/>
      <c r="F3" s="461"/>
      <c r="G3" s="461"/>
      <c r="H3" s="461"/>
      <c r="I3" s="265"/>
      <c r="J3" s="265"/>
      <c r="K3" s="265"/>
      <c r="L3" s="265"/>
      <c r="M3" s="265"/>
    </row>
    <row r="4" spans="1:13" s="257" customFormat="1" ht="15" customHeight="1">
      <c r="A4" s="462" t="s">
        <v>659</v>
      </c>
      <c r="B4" s="462"/>
      <c r="C4" s="462"/>
      <c r="D4" s="462"/>
      <c r="E4" s="462"/>
      <c r="F4" s="462"/>
      <c r="G4" s="264"/>
      <c r="H4" s="264"/>
      <c r="I4" s="463"/>
      <c r="J4" s="463"/>
      <c r="K4" s="263"/>
      <c r="L4" s="464" t="s">
        <v>664</v>
      </c>
      <c r="M4" s="464"/>
    </row>
    <row r="5" spans="1:13" s="257" customFormat="1" ht="15" customHeight="1">
      <c r="A5" s="465" t="s">
        <v>657</v>
      </c>
      <c r="B5" s="465"/>
      <c r="C5" s="465"/>
      <c r="D5" s="466"/>
      <c r="E5" s="469" t="s">
        <v>656</v>
      </c>
      <c r="F5" s="470"/>
      <c r="G5" s="469" t="s">
        <v>655</v>
      </c>
      <c r="H5" s="470"/>
      <c r="I5" s="469" t="s">
        <v>654</v>
      </c>
      <c r="J5" s="470"/>
      <c r="K5" s="262" t="s">
        <v>653</v>
      </c>
      <c r="L5" s="469" t="s">
        <v>652</v>
      </c>
      <c r="M5" s="470"/>
    </row>
    <row r="6" spans="1:13" s="257" customFormat="1" ht="15" customHeight="1">
      <c r="A6" s="467"/>
      <c r="B6" s="467"/>
      <c r="C6" s="467"/>
      <c r="D6" s="468"/>
      <c r="E6" s="261" t="s">
        <v>651</v>
      </c>
      <c r="F6" s="260" t="s">
        <v>650</v>
      </c>
      <c r="G6" s="261" t="s">
        <v>651</v>
      </c>
      <c r="H6" s="260" t="s">
        <v>650</v>
      </c>
      <c r="I6" s="261" t="s">
        <v>651</v>
      </c>
      <c r="J6" s="260" t="s">
        <v>650</v>
      </c>
      <c r="K6" s="260" t="s">
        <v>651</v>
      </c>
      <c r="L6" s="261" t="s">
        <v>651</v>
      </c>
      <c r="M6" s="260" t="s">
        <v>650</v>
      </c>
    </row>
    <row r="7" spans="1:13" s="257" customFormat="1" ht="15" customHeight="1">
      <c r="A7" s="259"/>
      <c r="B7" s="458" t="s">
        <v>644</v>
      </c>
      <c r="C7" s="458"/>
      <c r="D7" s="459"/>
      <c r="E7" s="258">
        <v>126192</v>
      </c>
      <c r="F7" s="258">
        <v>228982</v>
      </c>
      <c r="G7" s="258">
        <v>127180</v>
      </c>
      <c r="H7" s="258">
        <v>230165</v>
      </c>
      <c r="I7" s="258">
        <v>130552</v>
      </c>
      <c r="J7" s="258">
        <v>236050</v>
      </c>
      <c r="K7" s="258">
        <v>131540</v>
      </c>
      <c r="L7" s="258">
        <v>132629</v>
      </c>
      <c r="M7" s="258">
        <v>240072</v>
      </c>
    </row>
    <row r="8" spans="1:13" s="257" customFormat="1" ht="15" customHeight="1">
      <c r="A8" s="259"/>
      <c r="B8" s="458" t="s">
        <v>643</v>
      </c>
      <c r="C8" s="458"/>
      <c r="D8" s="459"/>
      <c r="E8" s="258">
        <v>80045</v>
      </c>
      <c r="F8" s="258">
        <v>140984</v>
      </c>
      <c r="G8" s="258">
        <v>79836</v>
      </c>
      <c r="H8" s="258">
        <v>140541</v>
      </c>
      <c r="I8" s="258">
        <v>82209</v>
      </c>
      <c r="J8" s="258">
        <v>144018</v>
      </c>
      <c r="K8" s="258">
        <v>82431</v>
      </c>
      <c r="L8" s="258">
        <v>82985</v>
      </c>
      <c r="M8" s="258">
        <v>145018</v>
      </c>
    </row>
    <row r="9" spans="1:13" s="257" customFormat="1" ht="15" customHeight="1">
      <c r="A9" s="259"/>
      <c r="B9" s="458" t="s">
        <v>642</v>
      </c>
      <c r="C9" s="458"/>
      <c r="D9" s="459"/>
      <c r="E9" s="258">
        <v>101475</v>
      </c>
      <c r="F9" s="258">
        <v>206449</v>
      </c>
      <c r="G9" s="258">
        <v>102613</v>
      </c>
      <c r="H9" s="258">
        <v>208487</v>
      </c>
      <c r="I9" s="258">
        <v>104938</v>
      </c>
      <c r="J9" s="258">
        <v>213470</v>
      </c>
      <c r="K9" s="258">
        <v>105940</v>
      </c>
      <c r="L9" s="258">
        <v>106509</v>
      </c>
      <c r="M9" s="258">
        <v>216475</v>
      </c>
    </row>
    <row r="10" spans="1:13" s="257" customFormat="1" ht="15" customHeight="1">
      <c r="A10" s="259"/>
      <c r="B10" s="458" t="s">
        <v>641</v>
      </c>
      <c r="C10" s="458"/>
      <c r="D10" s="459"/>
      <c r="E10" s="258">
        <v>70265</v>
      </c>
      <c r="F10" s="258">
        <v>150132</v>
      </c>
      <c r="G10" s="258">
        <v>70944</v>
      </c>
      <c r="H10" s="258">
        <v>151803</v>
      </c>
      <c r="I10" s="258">
        <v>72488</v>
      </c>
      <c r="J10" s="258">
        <v>155196</v>
      </c>
      <c r="K10" s="258">
        <v>73103</v>
      </c>
      <c r="L10" s="258">
        <v>73614</v>
      </c>
      <c r="M10" s="258">
        <v>157694</v>
      </c>
    </row>
    <row r="11" spans="1:13" s="257" customFormat="1" ht="15" customHeight="1">
      <c r="A11" s="259"/>
      <c r="B11" s="458" t="s">
        <v>640</v>
      </c>
      <c r="C11" s="458"/>
      <c r="D11" s="459"/>
      <c r="E11" s="258">
        <v>56717</v>
      </c>
      <c r="F11" s="258">
        <v>109272</v>
      </c>
      <c r="G11" s="258">
        <v>56641</v>
      </c>
      <c r="H11" s="258">
        <v>109526</v>
      </c>
      <c r="I11" s="258">
        <v>57992</v>
      </c>
      <c r="J11" s="258">
        <v>112015</v>
      </c>
      <c r="K11" s="258">
        <v>58951</v>
      </c>
      <c r="L11" s="258">
        <v>59736</v>
      </c>
      <c r="M11" s="258">
        <v>115073</v>
      </c>
    </row>
    <row r="12" spans="1:13">
      <c r="C12" s="247" t="s">
        <v>649</v>
      </c>
      <c r="D12" s="247" t="s">
        <v>649</v>
      </c>
      <c r="E12" s="247" t="s">
        <v>648</v>
      </c>
    </row>
    <row r="13" spans="1:13">
      <c r="H13" s="256"/>
      <c r="I13" s="256"/>
    </row>
    <row r="14" spans="1:13">
      <c r="H14" s="256"/>
      <c r="I14" s="256"/>
    </row>
    <row r="15" spans="1:13">
      <c r="H15" s="256"/>
      <c r="I15" s="256"/>
    </row>
    <row r="16" spans="1:13">
      <c r="H16" s="256"/>
      <c r="I16" s="256"/>
    </row>
    <row r="17" spans="7:10">
      <c r="H17" s="256"/>
      <c r="I17" s="256"/>
    </row>
    <row r="21" spans="7:10">
      <c r="H21" s="247" t="s">
        <v>647</v>
      </c>
      <c r="J21" s="255"/>
    </row>
    <row r="22" spans="7:10" ht="18.75" customHeight="1">
      <c r="H22" s="247" t="s">
        <v>646</v>
      </c>
      <c r="I22" s="247" t="s">
        <v>645</v>
      </c>
    </row>
    <row r="23" spans="7:10">
      <c r="G23" s="255" t="s">
        <v>644</v>
      </c>
      <c r="H23" s="256">
        <v>0.54300000000000004</v>
      </c>
      <c r="I23" s="256">
        <v>0.43214979526021835</v>
      </c>
    </row>
    <row r="24" spans="7:10">
      <c r="G24" s="255" t="s">
        <v>643</v>
      </c>
      <c r="H24" s="256">
        <v>0.58299999999999996</v>
      </c>
      <c r="I24" s="256">
        <v>0.38745045603284778</v>
      </c>
    </row>
    <row r="25" spans="7:10">
      <c r="G25" s="255" t="s">
        <v>642</v>
      </c>
      <c r="H25" s="256">
        <v>0.44400000000000001</v>
      </c>
      <c r="I25" s="256">
        <v>0.51704038428677213</v>
      </c>
    </row>
    <row r="26" spans="7:10">
      <c r="G26" s="255" t="s">
        <v>641</v>
      </c>
      <c r="H26" s="256">
        <v>0.39900000000000002</v>
      </c>
      <c r="I26" s="256">
        <v>0.47160668744686879</v>
      </c>
    </row>
    <row r="27" spans="7:10">
      <c r="G27" s="255" t="s">
        <v>640</v>
      </c>
      <c r="H27" s="256">
        <v>0.48299999999999998</v>
      </c>
      <c r="I27" s="256">
        <v>0.41807860565238525</v>
      </c>
      <c r="J27" s="255"/>
    </row>
    <row r="38" spans="2:5" ht="22.5">
      <c r="B38" s="271"/>
      <c r="C38" s="252" t="s">
        <v>663</v>
      </c>
      <c r="D38" s="253" t="s">
        <v>662</v>
      </c>
      <c r="E38" s="273" t="s">
        <v>661</v>
      </c>
    </row>
    <row r="39" spans="2:5">
      <c r="B39" s="268" t="s">
        <v>644</v>
      </c>
      <c r="C39" s="267">
        <v>0.108</v>
      </c>
      <c r="D39" s="267">
        <v>0.19600000000000001</v>
      </c>
      <c r="E39" s="272">
        <v>4.3043034344926401E-2</v>
      </c>
    </row>
    <row r="40" spans="2:5">
      <c r="B40" s="271" t="s">
        <v>643</v>
      </c>
      <c r="C40" s="270">
        <v>9.0999999999999998E-2</v>
      </c>
      <c r="D40" s="270">
        <v>0.20799999999999999</v>
      </c>
      <c r="E40" s="269">
        <v>3.185547278018519E-2</v>
      </c>
    </row>
    <row r="41" spans="2:5">
      <c r="B41" s="268" t="s">
        <v>642</v>
      </c>
      <c r="C41" s="267">
        <v>0.127</v>
      </c>
      <c r="D41" s="267">
        <v>0.20100000000000001</v>
      </c>
      <c r="E41" s="266">
        <v>3.8314139490711607E-2</v>
      </c>
    </row>
    <row r="42" spans="2:5">
      <c r="B42" s="271" t="s">
        <v>641</v>
      </c>
      <c r="C42" s="270">
        <v>0.14299999999999999</v>
      </c>
      <c r="D42" s="270">
        <v>0.20200000000000001</v>
      </c>
      <c r="E42" s="269">
        <v>3.8806874699446103E-2</v>
      </c>
    </row>
    <row r="43" spans="2:5">
      <c r="B43" s="268" t="s">
        <v>640</v>
      </c>
      <c r="C43" s="267">
        <v>0.11899999999999999</v>
      </c>
      <c r="D43" s="267">
        <v>0.21</v>
      </c>
      <c r="E43" s="266">
        <v>5.0645508828953911E-2</v>
      </c>
    </row>
  </sheetData>
  <mergeCells count="15">
    <mergeCell ref="A5:D6"/>
    <mergeCell ref="E5:F5"/>
    <mergeCell ref="G5:H5"/>
    <mergeCell ref="I5:J5"/>
    <mergeCell ref="L5:M5"/>
    <mergeCell ref="A2:M2"/>
    <mergeCell ref="A3:H3"/>
    <mergeCell ref="A4:F4"/>
    <mergeCell ref="I4:J4"/>
    <mergeCell ref="L4:M4"/>
    <mergeCell ref="B7:D7"/>
    <mergeCell ref="B8:D8"/>
    <mergeCell ref="B9:D9"/>
    <mergeCell ref="B10:D10"/>
    <mergeCell ref="B11:D11"/>
  </mergeCells>
  <phoneticPr fontId="3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8"/>
  <sheetViews>
    <sheetView showGridLines="0" topLeftCell="A25" zoomScale="55" zoomScaleNormal="55" workbookViewId="0">
      <selection activeCell="P68" sqref="P68"/>
    </sheetView>
  </sheetViews>
  <sheetFormatPr defaultRowHeight="11.25" customHeight="1"/>
  <cols>
    <col min="1" max="2" width="11" style="154" bestFit="1" customWidth="1"/>
    <col min="3" max="3" width="7.625" style="154" customWidth="1"/>
    <col min="4" max="4" width="8.25" style="154" customWidth="1"/>
    <col min="5" max="5" width="7.25" style="154" customWidth="1"/>
    <col min="6" max="6" width="8" style="154" customWidth="1"/>
    <col min="7" max="7" width="7.75" style="154" customWidth="1"/>
    <col min="8" max="16384" width="9" style="154"/>
  </cols>
  <sheetData>
    <row r="1" spans="2:39" ht="11.25" customHeight="1">
      <c r="B1" s="181"/>
      <c r="C1" s="181"/>
      <c r="D1" s="181"/>
      <c r="E1" s="181"/>
      <c r="F1" s="181"/>
      <c r="G1" s="181"/>
      <c r="H1" s="181"/>
      <c r="I1" s="181"/>
      <c r="J1" s="181"/>
    </row>
    <row r="2" spans="2:39" ht="11.25" customHeight="1">
      <c r="B2" s="181"/>
      <c r="C2" s="181"/>
      <c r="D2" s="181"/>
      <c r="E2" s="181"/>
      <c r="F2" s="181"/>
      <c r="G2" s="181"/>
      <c r="H2" s="181"/>
      <c r="I2" s="181"/>
      <c r="J2" s="181"/>
      <c r="AB2" s="211" t="s">
        <v>454</v>
      </c>
    </row>
    <row r="3" spans="2:39" ht="11.25" customHeight="1">
      <c r="B3" s="181"/>
      <c r="C3" s="181"/>
      <c r="D3" s="181"/>
      <c r="E3" s="181"/>
      <c r="F3" s="181"/>
      <c r="G3" s="181"/>
      <c r="H3" s="181"/>
      <c r="I3" s="181"/>
      <c r="J3" s="181"/>
      <c r="AB3" s="210" t="s">
        <v>453</v>
      </c>
    </row>
    <row r="4" spans="2:39" ht="11.25" customHeight="1">
      <c r="B4" s="181"/>
      <c r="C4" s="181"/>
      <c r="D4" s="181"/>
      <c r="E4" s="181"/>
      <c r="F4" s="181"/>
      <c r="G4" s="181"/>
      <c r="H4" s="181"/>
      <c r="I4" s="181"/>
      <c r="J4" s="181"/>
      <c r="AB4" s="159"/>
      <c r="AC4" s="159" t="s">
        <v>452</v>
      </c>
      <c r="AD4" s="159" t="s">
        <v>451</v>
      </c>
      <c r="AE4" s="159" t="s">
        <v>450</v>
      </c>
      <c r="AF4" s="159" t="s">
        <v>449</v>
      </c>
      <c r="AG4" s="159" t="s">
        <v>448</v>
      </c>
      <c r="AH4" s="159"/>
      <c r="AI4" s="159"/>
    </row>
    <row r="5" spans="2:39" ht="11.25" customHeight="1"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U5" s="195"/>
      <c r="AB5" s="209">
        <v>0</v>
      </c>
      <c r="AC5" s="166">
        <f t="shared" ref="AC5:AC36" si="0">AD5-(AE5+AF5)</f>
        <v>-1</v>
      </c>
      <c r="AD5" s="171">
        <v>1048</v>
      </c>
      <c r="AE5" s="170">
        <v>537</v>
      </c>
      <c r="AF5" s="170">
        <v>512</v>
      </c>
      <c r="AG5" s="208" t="s">
        <v>447</v>
      </c>
      <c r="AH5" s="159"/>
      <c r="AI5" s="159"/>
      <c r="AJ5" s="206"/>
      <c r="AL5" s="206"/>
      <c r="AM5" s="206"/>
    </row>
    <row r="6" spans="2:39" ht="11.25" customHeight="1">
      <c r="D6" s="181" t="s">
        <v>427</v>
      </c>
      <c r="E6" s="181" t="s">
        <v>426</v>
      </c>
      <c r="F6" s="181" t="s">
        <v>425</v>
      </c>
      <c r="G6" s="181" t="s">
        <v>424</v>
      </c>
      <c r="H6" s="181" t="s">
        <v>423</v>
      </c>
      <c r="I6" s="181" t="s">
        <v>422</v>
      </c>
      <c r="J6" s="181" t="s">
        <v>421</v>
      </c>
      <c r="K6" s="181" t="s">
        <v>420</v>
      </c>
      <c r="L6" s="181" t="s">
        <v>419</v>
      </c>
      <c r="M6" s="181" t="s">
        <v>418</v>
      </c>
      <c r="N6" s="181" t="s">
        <v>417</v>
      </c>
      <c r="O6" s="181" t="s">
        <v>416</v>
      </c>
      <c r="P6" s="181" t="s">
        <v>415</v>
      </c>
      <c r="Q6" s="181" t="s">
        <v>414</v>
      </c>
      <c r="R6" s="181" t="s">
        <v>413</v>
      </c>
      <c r="S6" s="207" t="s">
        <v>446</v>
      </c>
      <c r="T6" s="207" t="s">
        <v>445</v>
      </c>
      <c r="U6" s="207" t="s">
        <v>444</v>
      </c>
      <c r="V6" s="207" t="s">
        <v>443</v>
      </c>
      <c r="W6" s="207" t="s">
        <v>442</v>
      </c>
      <c r="X6" s="207" t="s">
        <v>441</v>
      </c>
      <c r="Y6" s="207" t="s">
        <v>440</v>
      </c>
      <c r="AB6" s="172">
        <v>1</v>
      </c>
      <c r="AC6" s="166">
        <f t="shared" si="0"/>
        <v>0</v>
      </c>
      <c r="AD6" s="171">
        <v>1048</v>
      </c>
      <c r="AE6" s="170">
        <v>536</v>
      </c>
      <c r="AF6" s="170">
        <v>512</v>
      </c>
      <c r="AG6" s="205"/>
      <c r="AH6" s="159"/>
      <c r="AI6" s="159"/>
      <c r="AJ6" s="206"/>
      <c r="AL6" s="206"/>
      <c r="AM6" s="206"/>
    </row>
    <row r="7" spans="2:39" ht="12" customHeight="1">
      <c r="B7" s="154" t="s">
        <v>302</v>
      </c>
      <c r="C7" s="154" t="s">
        <v>430</v>
      </c>
      <c r="D7" s="181">
        <f t="shared" ref="D7:W7" si="1">-D9</f>
        <v>-17267</v>
      </c>
      <c r="E7" s="181">
        <f t="shared" si="1"/>
        <v>-16281</v>
      </c>
      <c r="F7" s="181">
        <f t="shared" si="1"/>
        <v>-15702</v>
      </c>
      <c r="G7" s="181">
        <f t="shared" si="1"/>
        <v>-17883</v>
      </c>
      <c r="H7" s="181">
        <f t="shared" si="1"/>
        <v>-27264</v>
      </c>
      <c r="I7" s="181">
        <f t="shared" si="1"/>
        <v>-34218</v>
      </c>
      <c r="J7" s="181">
        <f t="shared" si="1"/>
        <v>-38989</v>
      </c>
      <c r="K7" s="181">
        <f t="shared" si="1"/>
        <v>-39561</v>
      </c>
      <c r="L7" s="181">
        <f t="shared" si="1"/>
        <v>-37601</v>
      </c>
      <c r="M7" s="181">
        <f t="shared" si="1"/>
        <v>-32790</v>
      </c>
      <c r="N7" s="181">
        <f t="shared" si="1"/>
        <v>-25868</v>
      </c>
      <c r="O7" s="181">
        <f t="shared" si="1"/>
        <v>-22605</v>
      </c>
      <c r="P7" s="181">
        <f t="shared" si="1"/>
        <v>-25995</v>
      </c>
      <c r="Q7" s="181">
        <f t="shared" si="1"/>
        <v>-19776</v>
      </c>
      <c r="R7" s="181">
        <f t="shared" si="1"/>
        <v>-16174</v>
      </c>
      <c r="S7" s="181">
        <f t="shared" si="1"/>
        <v>-13467</v>
      </c>
      <c r="T7" s="181">
        <f t="shared" si="1"/>
        <v>-9445</v>
      </c>
      <c r="U7" s="180">
        <f t="shared" si="1"/>
        <v>-4503</v>
      </c>
      <c r="V7" s="180">
        <f t="shared" si="1"/>
        <v>-1548</v>
      </c>
      <c r="W7" s="180">
        <f t="shared" si="1"/>
        <v>-419</v>
      </c>
      <c r="AB7" s="172">
        <v>2</v>
      </c>
      <c r="AC7" s="166">
        <f t="shared" si="0"/>
        <v>0</v>
      </c>
      <c r="AD7" s="171">
        <v>1077</v>
      </c>
      <c r="AE7" s="170">
        <v>551</v>
      </c>
      <c r="AF7" s="170">
        <v>526</v>
      </c>
      <c r="AG7" s="205"/>
      <c r="AH7" s="159"/>
      <c r="AI7" s="159"/>
    </row>
    <row r="8" spans="2:39" ht="11.25" customHeight="1">
      <c r="B8" s="154" t="s">
        <v>439</v>
      </c>
      <c r="C8" s="154" t="s">
        <v>429</v>
      </c>
      <c r="D8" s="181">
        <v>16211</v>
      </c>
      <c r="E8" s="181">
        <v>14918</v>
      </c>
      <c r="F8" s="181">
        <v>15353</v>
      </c>
      <c r="G8" s="181">
        <v>16952</v>
      </c>
      <c r="H8" s="181">
        <v>27058</v>
      </c>
      <c r="I8" s="181">
        <v>36457</v>
      </c>
      <c r="J8" s="181">
        <v>42062</v>
      </c>
      <c r="K8" s="181">
        <v>43301</v>
      </c>
      <c r="L8" s="181">
        <v>38865</v>
      </c>
      <c r="M8" s="181">
        <v>32811</v>
      </c>
      <c r="N8" s="181">
        <v>25980</v>
      </c>
      <c r="O8" s="181">
        <v>23392</v>
      </c>
      <c r="P8" s="181">
        <v>27745</v>
      </c>
      <c r="Q8" s="181">
        <v>23477</v>
      </c>
      <c r="R8" s="181">
        <v>20586</v>
      </c>
      <c r="S8" s="181">
        <v>19310</v>
      </c>
      <c r="T8" s="154">
        <v>15463</v>
      </c>
      <c r="U8" s="180">
        <v>9851</v>
      </c>
      <c r="V8" s="180">
        <v>4199</v>
      </c>
      <c r="W8" s="204">
        <v>1639</v>
      </c>
      <c r="X8" s="154">
        <f>SUM(D8:W8)</f>
        <v>455630</v>
      </c>
      <c r="Y8" s="181">
        <v>1873</v>
      </c>
      <c r="AB8" s="172">
        <v>3</v>
      </c>
      <c r="AC8" s="166">
        <f t="shared" si="0"/>
        <v>0</v>
      </c>
      <c r="AD8" s="171">
        <v>1072</v>
      </c>
      <c r="AE8" s="170">
        <v>549</v>
      </c>
      <c r="AF8" s="170">
        <v>523</v>
      </c>
      <c r="AG8" s="203" t="s">
        <v>438</v>
      </c>
      <c r="AH8" s="203" t="s">
        <v>437</v>
      </c>
      <c r="AI8" s="159"/>
    </row>
    <row r="9" spans="2:39" s="185" customFormat="1" ht="11.25" customHeight="1">
      <c r="B9" s="185" t="s">
        <v>436</v>
      </c>
      <c r="C9" s="185" t="s">
        <v>430</v>
      </c>
      <c r="D9" s="201">
        <v>17267</v>
      </c>
      <c r="E9" s="201">
        <v>16281</v>
      </c>
      <c r="F9" s="201">
        <v>15702</v>
      </c>
      <c r="G9" s="201">
        <v>17883</v>
      </c>
      <c r="H9" s="201">
        <v>27264</v>
      </c>
      <c r="I9" s="201">
        <v>34218</v>
      </c>
      <c r="J9" s="201">
        <v>38989</v>
      </c>
      <c r="K9" s="201">
        <v>39561</v>
      </c>
      <c r="L9" s="201">
        <v>37601</v>
      </c>
      <c r="M9" s="201">
        <v>32790</v>
      </c>
      <c r="N9" s="201">
        <v>25868</v>
      </c>
      <c r="O9" s="201">
        <v>22605</v>
      </c>
      <c r="P9" s="201">
        <v>25995</v>
      </c>
      <c r="Q9" s="201">
        <v>19776</v>
      </c>
      <c r="R9" s="201">
        <v>16174</v>
      </c>
      <c r="S9" s="201">
        <v>13467</v>
      </c>
      <c r="T9" s="185">
        <v>9445</v>
      </c>
      <c r="U9" s="186">
        <v>4503</v>
      </c>
      <c r="V9" s="186">
        <v>1548</v>
      </c>
      <c r="W9" s="202">
        <v>419</v>
      </c>
      <c r="X9" s="185">
        <f>SUM(D9:W9)</f>
        <v>417356</v>
      </c>
      <c r="Y9" s="201">
        <v>2315</v>
      </c>
      <c r="AB9" s="167">
        <v>4</v>
      </c>
      <c r="AC9" s="166">
        <f t="shared" si="0"/>
        <v>0</v>
      </c>
      <c r="AD9" s="165">
        <v>1064</v>
      </c>
      <c r="AE9" s="164">
        <v>545</v>
      </c>
      <c r="AF9" s="164">
        <v>519</v>
      </c>
      <c r="AG9" s="163">
        <f>SUM(AE5:AE9)</f>
        <v>2718</v>
      </c>
      <c r="AH9" s="163">
        <f>SUM(AF5:AF9)</f>
        <v>2592</v>
      </c>
      <c r="AI9" s="159"/>
    </row>
    <row r="10" spans="2:39" ht="11.25" customHeight="1">
      <c r="B10" s="154" t="s">
        <v>50</v>
      </c>
      <c r="C10" s="195" t="s">
        <v>430</v>
      </c>
      <c r="D10" s="180">
        <f t="shared" ref="D10:W10" si="2">-D12</f>
        <v>-2718</v>
      </c>
      <c r="E10" s="180">
        <f t="shared" si="2"/>
        <v>-2866</v>
      </c>
      <c r="F10" s="180">
        <f t="shared" si="2"/>
        <v>-3039</v>
      </c>
      <c r="G10" s="180">
        <f t="shared" si="2"/>
        <v>-3127</v>
      </c>
      <c r="H10" s="180">
        <f t="shared" si="2"/>
        <v>-3326</v>
      </c>
      <c r="I10" s="180">
        <f t="shared" si="2"/>
        <v>-3755</v>
      </c>
      <c r="J10" s="180">
        <f t="shared" si="2"/>
        <v>-4273</v>
      </c>
      <c r="K10" s="180">
        <f t="shared" si="2"/>
        <v>-5002</v>
      </c>
      <c r="L10" s="180">
        <f t="shared" si="2"/>
        <v>-4445</v>
      </c>
      <c r="M10" s="180">
        <f t="shared" si="2"/>
        <v>-4067</v>
      </c>
      <c r="N10" s="180">
        <f t="shared" si="2"/>
        <v>-3846</v>
      </c>
      <c r="O10" s="180">
        <f t="shared" si="2"/>
        <v>-4330</v>
      </c>
      <c r="P10" s="180">
        <f t="shared" si="2"/>
        <v>-4964</v>
      </c>
      <c r="Q10" s="180">
        <f t="shared" si="2"/>
        <v>-3954</v>
      </c>
      <c r="R10" s="180">
        <f t="shared" si="2"/>
        <v>-3248</v>
      </c>
      <c r="S10" s="180">
        <f t="shared" si="2"/>
        <v>-2601</v>
      </c>
      <c r="T10" s="180">
        <f t="shared" si="2"/>
        <v>-1705</v>
      </c>
      <c r="U10" s="180">
        <f t="shared" si="2"/>
        <v>-749</v>
      </c>
      <c r="V10" s="180">
        <f t="shared" si="2"/>
        <v>-243</v>
      </c>
      <c r="W10" s="180">
        <f t="shared" si="2"/>
        <v>-62</v>
      </c>
      <c r="X10" s="200">
        <f>X8+X9</f>
        <v>872986</v>
      </c>
      <c r="Y10" s="154" t="s">
        <v>432</v>
      </c>
      <c r="Z10" s="185">
        <v>872986</v>
      </c>
      <c r="AB10" s="172">
        <v>5</v>
      </c>
      <c r="AC10" s="166">
        <f t="shared" si="0"/>
        <v>0</v>
      </c>
      <c r="AD10" s="178">
        <v>1061</v>
      </c>
      <c r="AE10" s="177">
        <v>543</v>
      </c>
      <c r="AF10" s="177">
        <v>518</v>
      </c>
      <c r="AG10" s="176"/>
      <c r="AH10" s="169"/>
      <c r="AI10" s="159"/>
    </row>
    <row r="11" spans="2:39" s="185" customFormat="1" ht="11.25" customHeight="1">
      <c r="B11" s="185" t="s">
        <v>435</v>
      </c>
      <c r="C11" s="199" t="s">
        <v>429</v>
      </c>
      <c r="D11" s="198">
        <f>$AH$9</f>
        <v>2592</v>
      </c>
      <c r="E11" s="198">
        <f>$AH$14</f>
        <v>2731</v>
      </c>
      <c r="F11" s="198">
        <f>$AH$19</f>
        <v>2895</v>
      </c>
      <c r="G11" s="198">
        <f>$AH$24</f>
        <v>2966</v>
      </c>
      <c r="H11" s="198">
        <f>$AH$29</f>
        <v>3198</v>
      </c>
      <c r="I11" s="198">
        <f>$AH$34</f>
        <v>3636</v>
      </c>
      <c r="J11" s="198">
        <f>$AH$39</f>
        <v>4146</v>
      </c>
      <c r="K11" s="198">
        <f>$AH$44</f>
        <v>4861</v>
      </c>
      <c r="L11" s="198">
        <f>$AH$49</f>
        <v>4363</v>
      </c>
      <c r="M11" s="198">
        <f>$AH$54</f>
        <v>4024</v>
      </c>
      <c r="N11" s="198">
        <f>$AH$59</f>
        <v>3853</v>
      </c>
      <c r="O11" s="198">
        <f>$AH$64</f>
        <v>4398</v>
      </c>
      <c r="P11" s="198">
        <f>$AH$69</f>
        <v>5147</v>
      </c>
      <c r="Q11" s="198">
        <f>$AH$74</f>
        <v>4318</v>
      </c>
      <c r="R11" s="198">
        <f>$AH$79</f>
        <v>3768</v>
      </c>
      <c r="S11" s="198">
        <f>$AH$84</f>
        <v>3390</v>
      </c>
      <c r="T11" s="198">
        <f>$AH$89</f>
        <v>2671</v>
      </c>
      <c r="U11" s="198">
        <f>$AH$94</f>
        <v>1704</v>
      </c>
      <c r="V11" s="198">
        <f>$AH$99</f>
        <v>785</v>
      </c>
      <c r="W11" s="198">
        <f>$AH$100</f>
        <v>280</v>
      </c>
      <c r="X11" s="197">
        <f>SUM(D11:W11)</f>
        <v>65726</v>
      </c>
      <c r="AB11" s="172">
        <v>6</v>
      </c>
      <c r="AC11" s="166">
        <f t="shared" si="0"/>
        <v>0</v>
      </c>
      <c r="AD11" s="171">
        <v>1101</v>
      </c>
      <c r="AE11" s="170">
        <v>563</v>
      </c>
      <c r="AF11" s="170">
        <v>538</v>
      </c>
      <c r="AG11" s="169"/>
      <c r="AH11" s="169"/>
      <c r="AI11" s="159"/>
    </row>
    <row r="12" spans="2:39" s="185" customFormat="1" ht="11.25" customHeight="1">
      <c r="B12" s="185" t="s">
        <v>434</v>
      </c>
      <c r="C12" s="199" t="s">
        <v>430</v>
      </c>
      <c r="D12" s="198">
        <f>$AG$9</f>
        <v>2718</v>
      </c>
      <c r="E12" s="198">
        <f>$AG$14</f>
        <v>2866</v>
      </c>
      <c r="F12" s="198">
        <f>$AG$19</f>
        <v>3039</v>
      </c>
      <c r="G12" s="198">
        <f>$AG$24</f>
        <v>3127</v>
      </c>
      <c r="H12" s="198">
        <f>$AG$29</f>
        <v>3326</v>
      </c>
      <c r="I12" s="198">
        <f>$AG$34</f>
        <v>3755</v>
      </c>
      <c r="J12" s="198">
        <f>$AG$39</f>
        <v>4273</v>
      </c>
      <c r="K12" s="198">
        <f>$AG$44</f>
        <v>5002</v>
      </c>
      <c r="L12" s="198">
        <f>$AG$49</f>
        <v>4445</v>
      </c>
      <c r="M12" s="198">
        <f>$AG$54</f>
        <v>4067</v>
      </c>
      <c r="N12" s="198">
        <f>$AG$59</f>
        <v>3846</v>
      </c>
      <c r="O12" s="198">
        <f>$AG$64</f>
        <v>4330</v>
      </c>
      <c r="P12" s="198">
        <f>$AG$69</f>
        <v>4964</v>
      </c>
      <c r="Q12" s="198">
        <f>$AG$74</f>
        <v>3954</v>
      </c>
      <c r="R12" s="198">
        <f>$AG$79</f>
        <v>3248</v>
      </c>
      <c r="S12" s="198">
        <f>$AG$84</f>
        <v>2601</v>
      </c>
      <c r="T12" s="198">
        <f>$AG$89</f>
        <v>1705</v>
      </c>
      <c r="U12" s="198">
        <f>$AG$94</f>
        <v>749</v>
      </c>
      <c r="V12" s="198">
        <f>$AG$99</f>
        <v>243</v>
      </c>
      <c r="W12" s="198">
        <f>$AG$100</f>
        <v>62</v>
      </c>
      <c r="X12" s="197">
        <f>SUM(D12:W12)</f>
        <v>62320</v>
      </c>
      <c r="Y12" s="196"/>
      <c r="Z12" s="196"/>
      <c r="AB12" s="172">
        <v>7</v>
      </c>
      <c r="AC12" s="166">
        <f t="shared" si="0"/>
        <v>0</v>
      </c>
      <c r="AD12" s="171">
        <v>1120</v>
      </c>
      <c r="AE12" s="170">
        <v>574</v>
      </c>
      <c r="AF12" s="170">
        <v>546</v>
      </c>
      <c r="AG12" s="169"/>
      <c r="AH12" s="169"/>
      <c r="AI12" s="159"/>
    </row>
    <row r="13" spans="2:39" ht="11.25" customHeight="1">
      <c r="C13" s="44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U13" s="195"/>
      <c r="X13" s="158">
        <f>SUM(D11:W12)</f>
        <v>128046</v>
      </c>
      <c r="Y13" s="44">
        <v>128057</v>
      </c>
      <c r="AB13" s="172">
        <v>8</v>
      </c>
      <c r="AC13" s="166">
        <f t="shared" si="0"/>
        <v>0</v>
      </c>
      <c r="AD13" s="171">
        <v>1150</v>
      </c>
      <c r="AE13" s="170">
        <v>589</v>
      </c>
      <c r="AF13" s="170">
        <v>561</v>
      </c>
      <c r="AG13" s="169"/>
      <c r="AH13" s="169"/>
      <c r="AI13" s="159"/>
    </row>
    <row r="14" spans="2:39" ht="11.25" customHeight="1"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85"/>
      <c r="W14" s="185"/>
      <c r="X14" s="193" t="s">
        <v>433</v>
      </c>
      <c r="Y14" s="185"/>
      <c r="Z14" s="185"/>
      <c r="AB14" s="167">
        <v>9</v>
      </c>
      <c r="AC14" s="166">
        <f t="shared" si="0"/>
        <v>1</v>
      </c>
      <c r="AD14" s="165">
        <v>1166</v>
      </c>
      <c r="AE14" s="164">
        <v>597</v>
      </c>
      <c r="AF14" s="164">
        <v>568</v>
      </c>
      <c r="AG14" s="163">
        <f>SUM(AE10:AE14)</f>
        <v>2866</v>
      </c>
      <c r="AH14" s="163">
        <f>SUM(AF10:AF14)</f>
        <v>2731</v>
      </c>
      <c r="AI14" s="159"/>
    </row>
    <row r="15" spans="2:39" ht="11.25" customHeight="1">
      <c r="AB15" s="172">
        <v>10</v>
      </c>
      <c r="AC15" s="166">
        <f t="shared" si="0"/>
        <v>0</v>
      </c>
      <c r="AD15" s="171">
        <v>1178</v>
      </c>
      <c r="AE15" s="170">
        <v>605</v>
      </c>
      <c r="AF15" s="170">
        <v>573</v>
      </c>
      <c r="AG15" s="169"/>
      <c r="AH15" s="169"/>
      <c r="AI15" s="159"/>
    </row>
    <row r="16" spans="2:39" ht="11.25" customHeight="1">
      <c r="D16" s="181"/>
      <c r="E16" s="192">
        <f>E18+F18</f>
        <v>128046</v>
      </c>
      <c r="F16" s="181" t="s">
        <v>432</v>
      </c>
      <c r="G16" s="181"/>
      <c r="J16" s="158"/>
      <c r="K16" s="158"/>
      <c r="L16" s="158"/>
      <c r="M16" s="158"/>
      <c r="N16" s="158"/>
      <c r="O16" s="158"/>
      <c r="T16" s="158"/>
      <c r="U16" s="158"/>
      <c r="V16" s="158"/>
      <c r="W16" s="158"/>
      <c r="Y16" s="158"/>
      <c r="AB16" s="172">
        <v>11</v>
      </c>
      <c r="AC16" s="166">
        <f t="shared" si="0"/>
        <v>-1</v>
      </c>
      <c r="AD16" s="171">
        <v>1179</v>
      </c>
      <c r="AE16" s="170">
        <v>604</v>
      </c>
      <c r="AF16" s="170">
        <v>576</v>
      </c>
      <c r="AG16" s="169"/>
      <c r="AH16" s="169"/>
      <c r="AI16" s="159"/>
    </row>
    <row r="17" spans="1:35" ht="11.25" customHeight="1">
      <c r="C17" s="185"/>
      <c r="D17" s="185"/>
      <c r="G17" s="181"/>
      <c r="I17" s="180" t="s">
        <v>431</v>
      </c>
      <c r="T17" s="191"/>
      <c r="AB17" s="172">
        <v>12</v>
      </c>
      <c r="AC17" s="166">
        <f t="shared" si="0"/>
        <v>0</v>
      </c>
      <c r="AD17" s="171">
        <v>1198</v>
      </c>
      <c r="AE17" s="170">
        <v>613</v>
      </c>
      <c r="AF17" s="170">
        <v>585</v>
      </c>
      <c r="AG17" s="169"/>
      <c r="AH17" s="169"/>
      <c r="AI17" s="159"/>
    </row>
    <row r="18" spans="1:35" ht="11.25" customHeight="1">
      <c r="B18" s="180"/>
      <c r="C18" s="185">
        <f>SUM(D9:W9)</f>
        <v>417356</v>
      </c>
      <c r="D18" s="185">
        <f>SUM(D8:W8)</f>
        <v>455630</v>
      </c>
      <c r="E18" s="158">
        <f>SUM(D12:W12)</f>
        <v>62320</v>
      </c>
      <c r="F18" s="158">
        <f>SUM(D11:W11)</f>
        <v>65726</v>
      </c>
      <c r="G18" s="185"/>
      <c r="H18" s="154" t="s">
        <v>427</v>
      </c>
      <c r="I18" s="180">
        <v>0.5</v>
      </c>
      <c r="R18" s="181"/>
      <c r="S18" s="181"/>
      <c r="T18" s="181"/>
      <c r="V18" s="158"/>
      <c r="AB18" s="172">
        <v>13</v>
      </c>
      <c r="AC18" s="166">
        <f t="shared" si="0"/>
        <v>0</v>
      </c>
      <c r="AD18" s="171">
        <v>1193</v>
      </c>
      <c r="AE18" s="170">
        <v>610</v>
      </c>
      <c r="AF18" s="170">
        <v>583</v>
      </c>
      <c r="AG18" s="169"/>
      <c r="AH18" s="169"/>
      <c r="AI18" s="159"/>
    </row>
    <row r="19" spans="1:35" ht="11.25" customHeight="1">
      <c r="C19" s="185" t="s">
        <v>430</v>
      </c>
      <c r="D19" s="185" t="s">
        <v>429</v>
      </c>
      <c r="E19" s="154" t="s">
        <v>430</v>
      </c>
      <c r="F19" s="154" t="s">
        <v>429</v>
      </c>
      <c r="G19" s="185"/>
      <c r="H19" s="154" t="s">
        <v>426</v>
      </c>
      <c r="I19" s="180">
        <v>1.5</v>
      </c>
      <c r="R19" s="158"/>
      <c r="S19" s="158"/>
      <c r="T19" s="158"/>
      <c r="U19" s="158"/>
      <c r="AB19" s="167">
        <v>14</v>
      </c>
      <c r="AC19" s="166">
        <f t="shared" si="0"/>
        <v>0</v>
      </c>
      <c r="AD19" s="165">
        <v>1185</v>
      </c>
      <c r="AE19" s="164">
        <v>607</v>
      </c>
      <c r="AF19" s="164">
        <v>578</v>
      </c>
      <c r="AG19" s="163">
        <f>SUM(AE15:AE19)</f>
        <v>3039</v>
      </c>
      <c r="AH19" s="163">
        <f>SUM(AF15:AF19)</f>
        <v>2895</v>
      </c>
      <c r="AI19" s="159"/>
    </row>
    <row r="20" spans="1:35" ht="11.25" customHeight="1">
      <c r="C20" s="185" t="s">
        <v>428</v>
      </c>
      <c r="D20" s="185"/>
      <c r="E20" s="190" t="str">
        <f>"全国の比率"</f>
        <v>全国の比率</v>
      </c>
      <c r="G20" s="185"/>
      <c r="H20" s="154" t="s">
        <v>425</v>
      </c>
      <c r="I20" s="180">
        <v>2.5</v>
      </c>
      <c r="O20" s="181"/>
      <c r="P20" s="181"/>
      <c r="Q20" s="181"/>
      <c r="AB20" s="172">
        <v>15</v>
      </c>
      <c r="AC20" s="166">
        <f t="shared" si="0"/>
        <v>0</v>
      </c>
      <c r="AD20" s="171">
        <v>1222</v>
      </c>
      <c r="AE20" s="170">
        <v>627</v>
      </c>
      <c r="AF20" s="170">
        <v>595</v>
      </c>
      <c r="AG20" s="169"/>
      <c r="AH20" s="169"/>
      <c r="AI20" s="159"/>
    </row>
    <row r="21" spans="1:35" ht="11.25" customHeight="1">
      <c r="B21" s="154" t="s">
        <v>427</v>
      </c>
      <c r="C21" s="185">
        <f>(D7/C18)*100</f>
        <v>-4.1372353578240162</v>
      </c>
      <c r="D21" s="185">
        <f>(D8/D18)*100</f>
        <v>3.5579307771656827</v>
      </c>
      <c r="E21" s="154">
        <f>(D10/E18)*100</f>
        <v>-4.3613607188703467</v>
      </c>
      <c r="F21" s="154">
        <f>(D11/F18)*100</f>
        <v>3.9436448285305659</v>
      </c>
      <c r="G21" s="185"/>
      <c r="H21" s="154" t="s">
        <v>424</v>
      </c>
      <c r="I21" s="180">
        <v>3.5</v>
      </c>
      <c r="O21" s="181"/>
      <c r="P21" s="181"/>
      <c r="Q21" s="181"/>
      <c r="R21" s="181"/>
      <c r="AB21" s="172">
        <v>16</v>
      </c>
      <c r="AC21" s="166">
        <f t="shared" si="0"/>
        <v>0</v>
      </c>
      <c r="AD21" s="171">
        <v>1229</v>
      </c>
      <c r="AE21" s="170">
        <v>632</v>
      </c>
      <c r="AF21" s="170">
        <v>597</v>
      </c>
      <c r="AG21" s="169"/>
      <c r="AH21" s="169"/>
      <c r="AI21" s="159"/>
    </row>
    <row r="22" spans="1:35" ht="11.25" customHeight="1">
      <c r="A22" s="180"/>
      <c r="B22" s="154" t="s">
        <v>426</v>
      </c>
      <c r="C22" s="185">
        <f>(E7/C18)*100</f>
        <v>-3.900986208416795</v>
      </c>
      <c r="D22" s="185">
        <f>(E8/D18)*100</f>
        <v>3.274147883150802</v>
      </c>
      <c r="E22" s="154">
        <f>(E10/E18)*100</f>
        <v>-4.5988446726572523</v>
      </c>
      <c r="F22" s="154">
        <f>(E11/F18)*100</f>
        <v>4.1551288683321665</v>
      </c>
      <c r="G22" s="185"/>
      <c r="H22" s="154" t="s">
        <v>423</v>
      </c>
      <c r="I22" s="180">
        <v>4.5</v>
      </c>
      <c r="AB22" s="172">
        <v>17</v>
      </c>
      <c r="AC22" s="166">
        <f t="shared" si="0"/>
        <v>0</v>
      </c>
      <c r="AD22" s="171">
        <v>1205</v>
      </c>
      <c r="AE22" s="170">
        <v>619</v>
      </c>
      <c r="AF22" s="170">
        <v>586</v>
      </c>
      <c r="AG22" s="169"/>
      <c r="AH22" s="169"/>
      <c r="AI22" s="159"/>
    </row>
    <row r="23" spans="1:35" ht="11.25" customHeight="1">
      <c r="A23" s="180"/>
      <c r="B23" s="154" t="s">
        <v>425</v>
      </c>
      <c r="C23" s="185">
        <f>(F7/C18)*100</f>
        <v>-3.7622557241299996</v>
      </c>
      <c r="D23" s="185">
        <f>(F8/D18)*100</f>
        <v>3.3696200864736738</v>
      </c>
      <c r="E23" s="154">
        <f>(F10/E18)*100</f>
        <v>-4.8764441591784333</v>
      </c>
      <c r="F23" s="154">
        <f>(F11/F18)*100</f>
        <v>4.4046496059398113</v>
      </c>
      <c r="G23" s="185"/>
      <c r="H23" s="154" t="s">
        <v>422</v>
      </c>
      <c r="I23" s="180">
        <v>5.5</v>
      </c>
      <c r="AB23" s="172">
        <v>18</v>
      </c>
      <c r="AC23" s="166">
        <f t="shared" si="0"/>
        <v>0</v>
      </c>
      <c r="AD23" s="171">
        <v>1223</v>
      </c>
      <c r="AE23" s="170">
        <v>628</v>
      </c>
      <c r="AF23" s="170">
        <v>595</v>
      </c>
      <c r="AG23" s="169"/>
      <c r="AH23" s="169"/>
      <c r="AI23" s="159"/>
    </row>
    <row r="24" spans="1:35" ht="11.25" customHeight="1">
      <c r="B24" s="154" t="s">
        <v>424</v>
      </c>
      <c r="C24" s="185">
        <f>(G7/C18)*100</f>
        <v>-4.2848311753035784</v>
      </c>
      <c r="D24" s="185">
        <f>(G8/D18)*100</f>
        <v>3.7205627373087817</v>
      </c>
      <c r="E24" s="154">
        <f>(G10/E18)*100</f>
        <v>-5.0176508344030806</v>
      </c>
      <c r="F24" s="154">
        <f>(G11/F18)*100</f>
        <v>4.5126738277089737</v>
      </c>
      <c r="G24" s="185"/>
      <c r="H24" s="154" t="s">
        <v>421</v>
      </c>
      <c r="I24" s="180">
        <v>6.5</v>
      </c>
      <c r="AB24" s="167">
        <v>19</v>
      </c>
      <c r="AC24" s="166">
        <f t="shared" si="0"/>
        <v>0</v>
      </c>
      <c r="AD24" s="165">
        <v>1214</v>
      </c>
      <c r="AE24" s="164">
        <v>621</v>
      </c>
      <c r="AF24" s="164">
        <v>593</v>
      </c>
      <c r="AG24" s="163">
        <f>SUM(AE20:AE24)</f>
        <v>3127</v>
      </c>
      <c r="AH24" s="163">
        <f>SUM(AF20:AF24)</f>
        <v>2966</v>
      </c>
      <c r="AI24" s="159"/>
    </row>
    <row r="25" spans="1:35" ht="11.25" customHeight="1">
      <c r="B25" s="154" t="s">
        <v>423</v>
      </c>
      <c r="C25" s="185">
        <f>(H7/C18)*100</f>
        <v>-6.5325525450694366</v>
      </c>
      <c r="D25" s="185">
        <f>(H8/D18)*100</f>
        <v>5.9385905230120928</v>
      </c>
      <c r="E25" s="154">
        <f>(H10/E18)*100</f>
        <v>-5.3369704749679077</v>
      </c>
      <c r="F25" s="154">
        <f>(H11/F18)*100</f>
        <v>4.8656543833490549</v>
      </c>
      <c r="G25" s="185"/>
      <c r="H25" s="154" t="s">
        <v>420</v>
      </c>
      <c r="I25" s="180">
        <v>7.5</v>
      </c>
      <c r="AB25" s="172">
        <v>20</v>
      </c>
      <c r="AC25" s="166">
        <f t="shared" si="0"/>
        <v>0</v>
      </c>
      <c r="AD25" s="178">
        <v>1236</v>
      </c>
      <c r="AE25" s="177">
        <v>630</v>
      </c>
      <c r="AF25" s="177">
        <v>606</v>
      </c>
      <c r="AG25" s="176"/>
      <c r="AH25" s="176"/>
      <c r="AI25" s="159"/>
    </row>
    <row r="26" spans="1:35" ht="11.25" customHeight="1">
      <c r="B26" s="154" t="s">
        <v>422</v>
      </c>
      <c r="C26" s="185">
        <f>(I7/C18)*100</f>
        <v>-8.1987559781098138</v>
      </c>
      <c r="D26" s="185">
        <f>(I8/D18)*100</f>
        <v>8.0014485437745542</v>
      </c>
      <c r="E26" s="154">
        <f>(I10/E18)*100</f>
        <v>-6.0253530166880616</v>
      </c>
      <c r="F26" s="154">
        <f>(I11/F18)*100</f>
        <v>5.5320573289109332</v>
      </c>
      <c r="G26" s="185"/>
      <c r="H26" s="154" t="s">
        <v>419</v>
      </c>
      <c r="I26" s="180">
        <v>8.5</v>
      </c>
      <c r="AB26" s="172">
        <v>21</v>
      </c>
      <c r="AC26" s="166">
        <f t="shared" si="0"/>
        <v>0</v>
      </c>
      <c r="AD26" s="171">
        <v>1268</v>
      </c>
      <c r="AE26" s="170">
        <v>645</v>
      </c>
      <c r="AF26" s="170">
        <v>623</v>
      </c>
      <c r="AG26" s="169"/>
      <c r="AH26" s="169"/>
      <c r="AI26" s="159"/>
    </row>
    <row r="27" spans="1:35" ht="11.25" customHeight="1">
      <c r="B27" s="154" t="s">
        <v>421</v>
      </c>
      <c r="C27" s="185">
        <f>(J7/C18)*100</f>
        <v>-9.3419047527770047</v>
      </c>
      <c r="D27" s="185">
        <f>(J8/D18)*100</f>
        <v>9.2316133704979908</v>
      </c>
      <c r="E27" s="154">
        <f>(J10/E18)*100</f>
        <v>-6.8565468549422333</v>
      </c>
      <c r="F27" s="154">
        <f>(J11/F18)*100</f>
        <v>6.3080059641542157</v>
      </c>
      <c r="G27" s="185"/>
      <c r="H27" s="184" t="s">
        <v>418</v>
      </c>
      <c r="I27" s="180">
        <v>9.5</v>
      </c>
      <c r="AB27" s="172">
        <v>22</v>
      </c>
      <c r="AC27" s="166">
        <f t="shared" si="0"/>
        <v>-1</v>
      </c>
      <c r="AD27" s="171">
        <v>1308</v>
      </c>
      <c r="AE27" s="170">
        <v>668</v>
      </c>
      <c r="AF27" s="170">
        <v>641</v>
      </c>
      <c r="AG27" s="169"/>
      <c r="AH27" s="169"/>
      <c r="AI27" s="159"/>
    </row>
    <row r="28" spans="1:35" ht="11.25" customHeight="1">
      <c r="B28" s="154" t="s">
        <v>420</v>
      </c>
      <c r="C28" s="185">
        <f>(K7/C18)*100</f>
        <v>-9.4789580118651706</v>
      </c>
      <c r="D28" s="185">
        <f>(K8/D18)*100</f>
        <v>9.5035445427210679</v>
      </c>
      <c r="E28" s="154">
        <f>(K10/E18)*100</f>
        <v>-8.026315789473685</v>
      </c>
      <c r="F28" s="154">
        <f>(K11/F18)*100</f>
        <v>7.3958555214070536</v>
      </c>
      <c r="G28" s="185"/>
      <c r="H28" s="184" t="s">
        <v>417</v>
      </c>
      <c r="I28" s="180">
        <v>10.5</v>
      </c>
      <c r="AB28" s="172">
        <v>23</v>
      </c>
      <c r="AC28" s="166">
        <f t="shared" si="0"/>
        <v>1</v>
      </c>
      <c r="AD28" s="171">
        <v>1343</v>
      </c>
      <c r="AE28" s="170">
        <v>684</v>
      </c>
      <c r="AF28" s="170">
        <v>658</v>
      </c>
      <c r="AG28" s="169"/>
      <c r="AH28" s="169"/>
      <c r="AI28" s="159"/>
    </row>
    <row r="29" spans="1:35" ht="11.25" customHeight="1">
      <c r="B29" s="154" t="s">
        <v>419</v>
      </c>
      <c r="C29" s="185">
        <f>(L7/C18)*100</f>
        <v>-9.0093349562483827</v>
      </c>
      <c r="D29" s="185">
        <f>(L8/D18)*100</f>
        <v>8.5299475451572544</v>
      </c>
      <c r="E29" s="154">
        <f>(L10/E18)*100</f>
        <v>-7.1325417201540438</v>
      </c>
      <c r="F29" s="154">
        <f>(L11/F18)*100</f>
        <v>6.6381645011106718</v>
      </c>
      <c r="G29" s="185"/>
      <c r="H29" s="184" t="s">
        <v>416</v>
      </c>
      <c r="I29" s="180">
        <v>11.5</v>
      </c>
      <c r="AB29" s="167">
        <v>24</v>
      </c>
      <c r="AC29" s="166">
        <f t="shared" si="0"/>
        <v>0</v>
      </c>
      <c r="AD29" s="165">
        <v>1369</v>
      </c>
      <c r="AE29" s="164">
        <v>699</v>
      </c>
      <c r="AF29" s="164">
        <v>670</v>
      </c>
      <c r="AG29" s="163">
        <f>SUM(AE25:AE29)</f>
        <v>3326</v>
      </c>
      <c r="AH29" s="162">
        <f>SUM(AF25:AF29)</f>
        <v>3198</v>
      </c>
      <c r="AI29" s="159"/>
    </row>
    <row r="30" spans="1:35" ht="11.25" customHeight="1">
      <c r="B30" s="184" t="s">
        <v>418</v>
      </c>
      <c r="C30" s="188">
        <f>(M7/C18)*100</f>
        <v>-7.8566020375890124</v>
      </c>
      <c r="D30" s="188">
        <f>(M8/D18)*100</f>
        <v>7.2012378464982554</v>
      </c>
      <c r="E30" s="184">
        <f>(M10/E18)*100</f>
        <v>-6.5259948652118096</v>
      </c>
      <c r="F30" s="184">
        <f>(M11/F18)*100</f>
        <v>6.1223868788607252</v>
      </c>
      <c r="G30" s="188"/>
      <c r="H30" s="184" t="s">
        <v>415</v>
      </c>
      <c r="I30" s="180">
        <v>12.5</v>
      </c>
      <c r="AB30" s="172">
        <v>25</v>
      </c>
      <c r="AC30" s="166">
        <f t="shared" si="0"/>
        <v>0</v>
      </c>
      <c r="AD30" s="178">
        <v>1425</v>
      </c>
      <c r="AE30" s="177">
        <v>725</v>
      </c>
      <c r="AF30" s="177">
        <v>700</v>
      </c>
      <c r="AG30" s="176"/>
      <c r="AH30" s="176"/>
      <c r="AI30" s="159"/>
    </row>
    <row r="31" spans="1:35" ht="11.25" customHeight="1">
      <c r="B31" s="184" t="s">
        <v>417</v>
      </c>
      <c r="C31" s="188">
        <f>(N7/C18)*100</f>
        <v>-6.198065919742378</v>
      </c>
      <c r="D31" s="188">
        <f>(N8/D18)*100</f>
        <v>5.7019950398349541</v>
      </c>
      <c r="E31" s="184">
        <f>(N10/E18)*100</f>
        <v>-6.1713735558408214</v>
      </c>
      <c r="F31" s="184">
        <f>(N11/F18)*100</f>
        <v>5.8622158658673884</v>
      </c>
      <c r="G31" s="188"/>
      <c r="H31" s="184" t="s">
        <v>414</v>
      </c>
      <c r="I31" s="180">
        <v>13.5</v>
      </c>
      <c r="AB31" s="172">
        <v>26</v>
      </c>
      <c r="AC31" s="166">
        <f t="shared" si="0"/>
        <v>0</v>
      </c>
      <c r="AD31" s="171">
        <v>1470</v>
      </c>
      <c r="AE31" s="170">
        <v>748</v>
      </c>
      <c r="AF31" s="170">
        <v>722</v>
      </c>
      <c r="AG31" s="169"/>
      <c r="AH31" s="169"/>
      <c r="AI31" s="159"/>
    </row>
    <row r="32" spans="1:35" ht="11.25" customHeight="1">
      <c r="B32" s="184" t="s">
        <v>416</v>
      </c>
      <c r="C32" s="188">
        <f>(O7/C18)*100</f>
        <v>-5.416239373580348</v>
      </c>
      <c r="D32" s="188">
        <f>(O8/D18)*100</f>
        <v>5.1339902991462374</v>
      </c>
      <c r="E32" s="184">
        <f>(O10/E18)*100</f>
        <v>-6.9480102695763799</v>
      </c>
      <c r="F32" s="184">
        <f>(O11/F18)*100</f>
        <v>6.6914158780391322</v>
      </c>
      <c r="G32" s="188"/>
      <c r="H32" s="182" t="s">
        <v>413</v>
      </c>
      <c r="I32" s="189">
        <v>14.5</v>
      </c>
      <c r="AB32" s="172">
        <v>27</v>
      </c>
      <c r="AC32" s="166">
        <f t="shared" si="0"/>
        <v>1</v>
      </c>
      <c r="AD32" s="171">
        <v>1490</v>
      </c>
      <c r="AE32" s="170">
        <v>757</v>
      </c>
      <c r="AF32" s="170">
        <v>732</v>
      </c>
      <c r="AG32" s="169"/>
      <c r="AH32" s="169"/>
      <c r="AI32" s="159"/>
    </row>
    <row r="33" spans="2:35" ht="11.25" customHeight="1">
      <c r="B33" s="184" t="s">
        <v>415</v>
      </c>
      <c r="C33" s="188">
        <f>(P7/C18)*100</f>
        <v>-6.2284955769175472</v>
      </c>
      <c r="D33" s="188">
        <f>(P8/D18)*100</f>
        <v>6.0893707613633872</v>
      </c>
      <c r="E33" s="184">
        <f>(P10/E18)*100</f>
        <v>-7.9653401797175869</v>
      </c>
      <c r="F33" s="184">
        <f>(P11/F18)*100</f>
        <v>7.8309953443081888</v>
      </c>
      <c r="G33" s="188"/>
      <c r="H33" s="182" t="s">
        <v>412</v>
      </c>
      <c r="I33" s="189">
        <v>15.5</v>
      </c>
      <c r="AB33" s="172">
        <v>28</v>
      </c>
      <c r="AC33" s="166">
        <f t="shared" si="0"/>
        <v>0</v>
      </c>
      <c r="AD33" s="171">
        <v>1495</v>
      </c>
      <c r="AE33" s="170">
        <v>758</v>
      </c>
      <c r="AF33" s="170">
        <v>737</v>
      </c>
      <c r="AG33" s="169"/>
      <c r="AH33" s="169"/>
      <c r="AI33" s="159"/>
    </row>
    <row r="34" spans="2:35" s="184" customFormat="1" ht="11.25" customHeight="1">
      <c r="B34" s="184" t="s">
        <v>414</v>
      </c>
      <c r="C34" s="188">
        <f>(Q7/C18)*100</f>
        <v>-4.7384007897334648</v>
      </c>
      <c r="D34" s="188">
        <f>(Q8/D18)*100</f>
        <v>5.1526457871518554</v>
      </c>
      <c r="E34" s="184">
        <f>(Q10/E18)*100</f>
        <v>-6.3446726572528878</v>
      </c>
      <c r="F34" s="184">
        <f>(Q11/F18)*100</f>
        <v>6.5696984450597933</v>
      </c>
      <c r="G34" s="188"/>
      <c r="H34" s="187" t="s">
        <v>411</v>
      </c>
      <c r="I34" s="186">
        <v>16.5</v>
      </c>
      <c r="J34" s="154"/>
      <c r="AB34" s="167">
        <v>29</v>
      </c>
      <c r="AC34" s="166">
        <f t="shared" si="0"/>
        <v>-1</v>
      </c>
      <c r="AD34" s="165">
        <v>1511</v>
      </c>
      <c r="AE34" s="164">
        <v>767</v>
      </c>
      <c r="AF34" s="164">
        <v>745</v>
      </c>
      <c r="AG34" s="163">
        <f>SUM(AE30:AE34)</f>
        <v>3755</v>
      </c>
      <c r="AH34" s="162">
        <f>SUM(AF30:AF34)</f>
        <v>3636</v>
      </c>
      <c r="AI34" s="159"/>
    </row>
    <row r="35" spans="2:35" s="184" customFormat="1" ht="11.25" customHeight="1">
      <c r="B35" s="182" t="s">
        <v>413</v>
      </c>
      <c r="C35" s="183">
        <f>(R7/C18)*100</f>
        <v>-3.8753486232377155</v>
      </c>
      <c r="D35" s="183">
        <f>(R8/D18)*100</f>
        <v>4.5181397186313452</v>
      </c>
      <c r="E35" s="182">
        <f>(R10/E18)*100</f>
        <v>-5.2118100128369704</v>
      </c>
      <c r="F35" s="182">
        <f>(R11/F18)*100</f>
        <v>5.7328910933268418</v>
      </c>
      <c r="G35" s="183"/>
      <c r="H35" s="184" t="s">
        <v>410</v>
      </c>
      <c r="I35" s="186">
        <v>17.5</v>
      </c>
      <c r="J35" s="154"/>
      <c r="AB35" s="172">
        <v>30</v>
      </c>
      <c r="AC35" s="166">
        <f t="shared" si="0"/>
        <v>0</v>
      </c>
      <c r="AD35" s="178">
        <v>1578</v>
      </c>
      <c r="AE35" s="177">
        <v>801</v>
      </c>
      <c r="AF35" s="177">
        <v>777</v>
      </c>
      <c r="AG35" s="176"/>
      <c r="AH35" s="176"/>
      <c r="AI35" s="159"/>
    </row>
    <row r="36" spans="2:35" s="184" customFormat="1" ht="11.25" customHeight="1">
      <c r="B36" s="182" t="s">
        <v>412</v>
      </c>
      <c r="C36" s="183">
        <f>(S7/C18)*100</f>
        <v>-3.2267416785669787</v>
      </c>
      <c r="D36" s="183">
        <f>(S8/$D$18)*100</f>
        <v>4.2380879222175887</v>
      </c>
      <c r="E36" s="182">
        <f>(S10/$E$18)*100</f>
        <v>-4.1736200256739409</v>
      </c>
      <c r="F36" s="182">
        <f>(S11/$F$18)*100</f>
        <v>5.1577762224994679</v>
      </c>
      <c r="G36" s="183"/>
      <c r="H36" s="184" t="s">
        <v>409</v>
      </c>
      <c r="I36" s="186">
        <v>18.5</v>
      </c>
      <c r="J36" s="154"/>
      <c r="AB36" s="172">
        <v>31</v>
      </c>
      <c r="AC36" s="166">
        <f t="shared" si="0"/>
        <v>0</v>
      </c>
      <c r="AD36" s="171">
        <v>1617</v>
      </c>
      <c r="AE36" s="170">
        <v>821</v>
      </c>
      <c r="AF36" s="170">
        <v>796</v>
      </c>
      <c r="AG36" s="169"/>
      <c r="AH36" s="169"/>
      <c r="AI36" s="159"/>
    </row>
    <row r="37" spans="2:35" s="184" customFormat="1" ht="11.25" customHeight="1">
      <c r="B37" s="187" t="s">
        <v>411</v>
      </c>
      <c r="C37" s="182">
        <f>(T7/$C$18)*100</f>
        <v>-2.2630560001533464</v>
      </c>
      <c r="D37" s="183">
        <f>(T8/$D$18)*100</f>
        <v>3.3937624827162391</v>
      </c>
      <c r="E37" s="182">
        <f>(T10/$E$18)*100</f>
        <v>-2.735879332477535</v>
      </c>
      <c r="F37" s="182">
        <f>(T11/$F$18)*100</f>
        <v>4.063840793597663</v>
      </c>
      <c r="G37" s="185"/>
      <c r="H37" s="184" t="s">
        <v>408</v>
      </c>
      <c r="I37" s="186">
        <v>19</v>
      </c>
      <c r="J37" s="154"/>
      <c r="AB37" s="172">
        <v>32</v>
      </c>
      <c r="AC37" s="166">
        <f t="shared" ref="AC37:AC68" si="3">AD37-(AE37+AF37)</f>
        <v>1</v>
      </c>
      <c r="AD37" s="171">
        <v>1686</v>
      </c>
      <c r="AE37" s="170">
        <v>855</v>
      </c>
      <c r="AF37" s="170">
        <v>830</v>
      </c>
      <c r="AG37" s="169"/>
      <c r="AH37" s="169"/>
      <c r="AI37" s="159"/>
    </row>
    <row r="38" spans="2:35" s="184" customFormat="1" ht="11.25" customHeight="1">
      <c r="B38" s="184" t="s">
        <v>410</v>
      </c>
      <c r="C38" s="182">
        <f>(U7/$C$18)*100</f>
        <v>-1.0789350099195891</v>
      </c>
      <c r="D38" s="183">
        <f>(U8/$D$18)*100</f>
        <v>2.1620613216864562</v>
      </c>
      <c r="E38" s="182">
        <f>(U10/$E$18)*100</f>
        <v>-1.2018613607188704</v>
      </c>
      <c r="F38" s="182">
        <f>(U11/$F$18)*100</f>
        <v>2.592581322459909</v>
      </c>
      <c r="G38" s="185"/>
      <c r="H38" s="154"/>
      <c r="I38" s="154"/>
      <c r="J38" s="154"/>
      <c r="AB38" s="172">
        <v>33</v>
      </c>
      <c r="AC38" s="166">
        <f t="shared" si="3"/>
        <v>0</v>
      </c>
      <c r="AD38" s="171">
        <v>1727</v>
      </c>
      <c r="AE38" s="170">
        <v>876</v>
      </c>
      <c r="AF38" s="170">
        <v>851</v>
      </c>
      <c r="AG38" s="169"/>
      <c r="AH38" s="169"/>
      <c r="AI38" s="159"/>
    </row>
    <row r="39" spans="2:35" s="182" customFormat="1" ht="11.25" customHeight="1">
      <c r="B39" s="184" t="s">
        <v>409</v>
      </c>
      <c r="C39" s="182">
        <f>(V7/$C$18)*100</f>
        <v>-0.37090637249734043</v>
      </c>
      <c r="D39" s="183">
        <f>(V8/$D$18)*100</f>
        <v>0.92158110747755861</v>
      </c>
      <c r="E39" s="182">
        <f>(V10/$E$18)*100</f>
        <v>-0.38992297817715016</v>
      </c>
      <c r="F39" s="182">
        <f>(V11/$F$18)*100</f>
        <v>1.1943523111097587</v>
      </c>
      <c r="G39" s="185"/>
      <c r="H39" s="154"/>
      <c r="I39" s="154"/>
      <c r="J39" s="154"/>
      <c r="AB39" s="167">
        <v>34</v>
      </c>
      <c r="AC39" s="166">
        <f t="shared" si="3"/>
        <v>0</v>
      </c>
      <c r="AD39" s="165">
        <v>1812</v>
      </c>
      <c r="AE39" s="164">
        <v>920</v>
      </c>
      <c r="AF39" s="164">
        <v>892</v>
      </c>
      <c r="AG39" s="163">
        <f>SUM(AE35:AE39)</f>
        <v>4273</v>
      </c>
      <c r="AH39" s="162">
        <f>SUM(AF35:AF39)</f>
        <v>4146</v>
      </c>
      <c r="AI39" s="159"/>
    </row>
    <row r="40" spans="2:35" s="182" customFormat="1" ht="11.25" customHeight="1">
      <c r="B40" s="184" t="s">
        <v>408</v>
      </c>
      <c r="C40" s="182">
        <f>(W7/$C$18)*100</f>
        <v>-0.10039390831807857</v>
      </c>
      <c r="D40" s="183">
        <f>(W8/$D$18)*100</f>
        <v>0.35972170401422204</v>
      </c>
      <c r="E40" s="182">
        <f>(W10/$E$18)*100</f>
        <v>-9.9486521181001278E-2</v>
      </c>
      <c r="F40" s="182">
        <f>(W11/$F$18)*100</f>
        <v>0.42601101542768466</v>
      </c>
      <c r="G40" s="154"/>
      <c r="H40" s="154"/>
      <c r="I40" s="154"/>
      <c r="J40" s="154"/>
      <c r="AB40" s="172">
        <v>35</v>
      </c>
      <c r="AC40" s="166">
        <f t="shared" si="3"/>
        <v>1</v>
      </c>
      <c r="AD40" s="178">
        <v>1896</v>
      </c>
      <c r="AE40" s="177">
        <v>962</v>
      </c>
      <c r="AF40" s="177">
        <v>933</v>
      </c>
      <c r="AG40" s="176"/>
      <c r="AH40" s="176"/>
      <c r="AI40" s="159"/>
    </row>
    <row r="41" spans="2:35" ht="11.25" customHeight="1">
      <c r="AB41" s="172">
        <v>36</v>
      </c>
      <c r="AC41" s="166">
        <f t="shared" si="3"/>
        <v>0</v>
      </c>
      <c r="AD41" s="171">
        <v>1998</v>
      </c>
      <c r="AE41" s="170">
        <v>1014</v>
      </c>
      <c r="AF41" s="170">
        <v>984</v>
      </c>
      <c r="AG41" s="169"/>
      <c r="AH41" s="169"/>
      <c r="AI41" s="159"/>
    </row>
    <row r="42" spans="2:35" ht="11.25" customHeight="1">
      <c r="AB42" s="172">
        <v>37</v>
      </c>
      <c r="AC42" s="166">
        <f t="shared" si="3"/>
        <v>0</v>
      </c>
      <c r="AD42" s="171">
        <v>2033</v>
      </c>
      <c r="AE42" s="170">
        <v>1030</v>
      </c>
      <c r="AF42" s="170">
        <v>1003</v>
      </c>
      <c r="AG42" s="169"/>
      <c r="AH42" s="169"/>
      <c r="AI42" s="159"/>
    </row>
    <row r="43" spans="2:35" ht="11.25" customHeight="1">
      <c r="AB43" s="172">
        <v>38</v>
      </c>
      <c r="AC43" s="166">
        <f t="shared" si="3"/>
        <v>0</v>
      </c>
      <c r="AD43" s="171">
        <v>1994</v>
      </c>
      <c r="AE43" s="170">
        <v>1012</v>
      </c>
      <c r="AF43" s="170">
        <v>982</v>
      </c>
      <c r="AG43" s="169"/>
      <c r="AH43" s="169"/>
      <c r="AI43" s="159"/>
    </row>
    <row r="44" spans="2:35" ht="11.25" customHeight="1">
      <c r="AB44" s="167">
        <v>39</v>
      </c>
      <c r="AC44" s="166">
        <f t="shared" si="3"/>
        <v>0</v>
      </c>
      <c r="AD44" s="165">
        <v>1943</v>
      </c>
      <c r="AE44" s="164">
        <v>984</v>
      </c>
      <c r="AF44" s="164">
        <v>959</v>
      </c>
      <c r="AG44" s="163">
        <f>SUM(AE40:AE44)</f>
        <v>5002</v>
      </c>
      <c r="AH44" s="162">
        <f>SUM(AF40:AF44)</f>
        <v>4861</v>
      </c>
      <c r="AI44" s="159"/>
    </row>
    <row r="45" spans="2:35" ht="11.25" customHeight="1">
      <c r="AB45" s="172">
        <v>40</v>
      </c>
      <c r="AC45" s="166">
        <f t="shared" si="3"/>
        <v>0</v>
      </c>
      <c r="AD45" s="171">
        <v>1889</v>
      </c>
      <c r="AE45" s="170">
        <v>956</v>
      </c>
      <c r="AF45" s="170">
        <v>933</v>
      </c>
      <c r="AG45" s="169"/>
      <c r="AH45" s="169"/>
      <c r="AI45" s="159"/>
    </row>
    <row r="46" spans="2:35" ht="11.25" customHeight="1">
      <c r="AB46" s="172">
        <v>41</v>
      </c>
      <c r="AC46" s="166">
        <f t="shared" si="3"/>
        <v>1</v>
      </c>
      <c r="AD46" s="171">
        <v>1861</v>
      </c>
      <c r="AE46" s="170">
        <v>939</v>
      </c>
      <c r="AF46" s="170">
        <v>921</v>
      </c>
      <c r="AG46" s="169"/>
      <c r="AH46" s="169"/>
      <c r="AI46" s="159"/>
    </row>
    <row r="47" spans="2:35" ht="11.25" customHeight="1">
      <c r="F47" s="180"/>
      <c r="AB47" s="172">
        <v>42</v>
      </c>
      <c r="AC47" s="166">
        <f t="shared" si="3"/>
        <v>0</v>
      </c>
      <c r="AD47" s="171">
        <v>1821</v>
      </c>
      <c r="AE47" s="170">
        <v>918</v>
      </c>
      <c r="AF47" s="170">
        <v>903</v>
      </c>
      <c r="AG47" s="169"/>
      <c r="AH47" s="169"/>
      <c r="AI47" s="159"/>
    </row>
    <row r="48" spans="2:35" ht="11.25" customHeight="1">
      <c r="E48" s="180"/>
      <c r="AB48" s="172">
        <v>43</v>
      </c>
      <c r="AC48" s="166">
        <f t="shared" si="3"/>
        <v>0</v>
      </c>
      <c r="AD48" s="171">
        <v>1817</v>
      </c>
      <c r="AE48" s="170">
        <v>917</v>
      </c>
      <c r="AF48" s="170">
        <v>900</v>
      </c>
      <c r="AG48" s="169"/>
      <c r="AH48" s="169"/>
      <c r="AI48" s="159"/>
    </row>
    <row r="49" spans="5:35" ht="11.25" customHeight="1">
      <c r="E49" s="180"/>
      <c r="AB49" s="167">
        <v>44</v>
      </c>
      <c r="AC49" s="166">
        <f t="shared" si="3"/>
        <v>0</v>
      </c>
      <c r="AD49" s="165">
        <v>1421</v>
      </c>
      <c r="AE49" s="164">
        <v>715</v>
      </c>
      <c r="AF49" s="164">
        <v>706</v>
      </c>
      <c r="AG49" s="163">
        <f>SUM(AE45:AE49)</f>
        <v>4445</v>
      </c>
      <c r="AH49" s="162">
        <f>SUM(AF45:AF49)</f>
        <v>4363</v>
      </c>
      <c r="AI49" s="159"/>
    </row>
    <row r="50" spans="5:35" ht="11.25" customHeight="1">
      <c r="E50" s="181"/>
      <c r="AB50" s="172">
        <v>45</v>
      </c>
      <c r="AC50" s="166">
        <f t="shared" si="3"/>
        <v>0</v>
      </c>
      <c r="AD50" s="171">
        <v>1757</v>
      </c>
      <c r="AE50" s="170">
        <v>884</v>
      </c>
      <c r="AF50" s="170">
        <v>873</v>
      </c>
      <c r="AG50" s="169"/>
      <c r="AH50" s="169"/>
      <c r="AI50" s="159"/>
    </row>
    <row r="51" spans="5:35" ht="11.25" customHeight="1">
      <c r="E51" s="180"/>
      <c r="AB51" s="172">
        <v>46</v>
      </c>
      <c r="AC51" s="166">
        <f t="shared" si="3"/>
        <v>1</v>
      </c>
      <c r="AD51" s="171">
        <v>1645</v>
      </c>
      <c r="AE51" s="170">
        <v>828</v>
      </c>
      <c r="AF51" s="170">
        <v>816</v>
      </c>
      <c r="AG51" s="169"/>
      <c r="AH51" s="169"/>
      <c r="AI51" s="159"/>
    </row>
    <row r="52" spans="5:35" ht="11.25" customHeight="1">
      <c r="E52" s="180"/>
      <c r="AB52" s="172">
        <v>47</v>
      </c>
      <c r="AC52" s="166">
        <f t="shared" si="3"/>
        <v>0</v>
      </c>
      <c r="AD52" s="171">
        <v>1606</v>
      </c>
      <c r="AE52" s="170">
        <v>807</v>
      </c>
      <c r="AF52" s="170">
        <v>799</v>
      </c>
      <c r="AG52" s="169"/>
      <c r="AH52" s="169"/>
      <c r="AI52" s="159"/>
    </row>
    <row r="53" spans="5:35" ht="11.25" customHeight="1">
      <c r="E53" s="181"/>
      <c r="AB53" s="172">
        <v>48</v>
      </c>
      <c r="AC53" s="166">
        <f t="shared" si="3"/>
        <v>0</v>
      </c>
      <c r="AD53" s="171">
        <v>1554</v>
      </c>
      <c r="AE53" s="170">
        <v>780</v>
      </c>
      <c r="AF53" s="170">
        <v>774</v>
      </c>
      <c r="AG53" s="169"/>
      <c r="AH53" s="169"/>
      <c r="AI53" s="159"/>
    </row>
    <row r="54" spans="5:35" ht="11.25" customHeight="1">
      <c r="E54" s="180"/>
      <c r="AB54" s="167">
        <v>49</v>
      </c>
      <c r="AC54" s="166">
        <f t="shared" si="3"/>
        <v>0</v>
      </c>
      <c r="AD54" s="165">
        <v>1530</v>
      </c>
      <c r="AE54" s="164">
        <v>768</v>
      </c>
      <c r="AF54" s="164">
        <v>762</v>
      </c>
      <c r="AG54" s="163">
        <f>SUM(AE50:AE54)</f>
        <v>4067</v>
      </c>
      <c r="AH54" s="162">
        <f>SUM(AF50:AF54)</f>
        <v>4024</v>
      </c>
      <c r="AI54" s="159"/>
    </row>
    <row r="55" spans="5:35" ht="11.25" customHeight="1">
      <c r="E55" s="180"/>
      <c r="AB55" s="179">
        <v>50</v>
      </c>
      <c r="AC55" s="166">
        <f t="shared" si="3"/>
        <v>0</v>
      </c>
      <c r="AD55" s="178">
        <v>1543</v>
      </c>
      <c r="AE55" s="177">
        <v>773</v>
      </c>
      <c r="AF55" s="177">
        <v>770</v>
      </c>
      <c r="AG55" s="176"/>
      <c r="AH55" s="176"/>
      <c r="AI55" s="159"/>
    </row>
    <row r="56" spans="5:35" ht="11.25" customHeight="1">
      <c r="E56" s="181"/>
      <c r="AB56" s="172">
        <v>51</v>
      </c>
      <c r="AC56" s="166">
        <f t="shared" si="3"/>
        <v>0</v>
      </c>
      <c r="AD56" s="171">
        <v>1571</v>
      </c>
      <c r="AE56" s="170">
        <v>786</v>
      </c>
      <c r="AF56" s="170">
        <v>785</v>
      </c>
      <c r="AG56" s="169"/>
      <c r="AH56" s="169"/>
      <c r="AI56" s="159"/>
    </row>
    <row r="57" spans="5:35" ht="11.25" customHeight="1">
      <c r="E57" s="180"/>
      <c r="AB57" s="172">
        <v>52</v>
      </c>
      <c r="AC57" s="166">
        <f t="shared" si="3"/>
        <v>0</v>
      </c>
      <c r="AD57" s="171">
        <v>1531</v>
      </c>
      <c r="AE57" s="170">
        <v>764</v>
      </c>
      <c r="AF57" s="170">
        <v>767</v>
      </c>
      <c r="AG57" s="169"/>
      <c r="AH57" s="169"/>
      <c r="AI57" s="159"/>
    </row>
    <row r="58" spans="5:35" ht="11.25" customHeight="1">
      <c r="E58" s="180"/>
      <c r="AB58" s="172">
        <v>53</v>
      </c>
      <c r="AC58" s="166">
        <f t="shared" si="3"/>
        <v>0</v>
      </c>
      <c r="AD58" s="171">
        <v>1489</v>
      </c>
      <c r="AE58" s="170">
        <v>743</v>
      </c>
      <c r="AF58" s="170">
        <v>746</v>
      </c>
      <c r="AG58" s="169"/>
      <c r="AH58" s="169"/>
      <c r="AI58" s="159"/>
    </row>
    <row r="59" spans="5:35" ht="11.25" customHeight="1">
      <c r="E59" s="181"/>
      <c r="AB59" s="167">
        <v>54</v>
      </c>
      <c r="AC59" s="166">
        <f t="shared" si="3"/>
        <v>1</v>
      </c>
      <c r="AD59" s="165">
        <v>1566</v>
      </c>
      <c r="AE59" s="164">
        <v>780</v>
      </c>
      <c r="AF59" s="164">
        <v>785</v>
      </c>
      <c r="AG59" s="163">
        <f>SUM(AE55:AE59)</f>
        <v>3846</v>
      </c>
      <c r="AH59" s="162">
        <f>SUM(AF55:AF59)</f>
        <v>3853</v>
      </c>
      <c r="AI59" s="159"/>
    </row>
    <row r="60" spans="5:35" ht="11.25" customHeight="1">
      <c r="E60" s="180"/>
      <c r="AB60" s="179">
        <v>55</v>
      </c>
      <c r="AC60" s="166">
        <f t="shared" si="3"/>
        <v>0</v>
      </c>
      <c r="AD60" s="178">
        <v>1620</v>
      </c>
      <c r="AE60" s="177">
        <v>808</v>
      </c>
      <c r="AF60" s="177">
        <v>812</v>
      </c>
      <c r="AG60" s="176"/>
      <c r="AH60" s="176"/>
      <c r="AI60" s="159"/>
    </row>
    <row r="61" spans="5:35" ht="11.25" customHeight="1">
      <c r="E61" s="180"/>
      <c r="AB61" s="172">
        <v>56</v>
      </c>
      <c r="AC61" s="166">
        <f t="shared" si="3"/>
        <v>0</v>
      </c>
      <c r="AD61" s="171">
        <v>1623</v>
      </c>
      <c r="AE61" s="170">
        <v>808</v>
      </c>
      <c r="AF61" s="170">
        <v>815</v>
      </c>
      <c r="AG61" s="169"/>
      <c r="AH61" s="169"/>
      <c r="AI61" s="159"/>
    </row>
    <row r="62" spans="5:35" ht="11.25" customHeight="1">
      <c r="E62" s="181"/>
      <c r="AB62" s="172">
        <v>57</v>
      </c>
      <c r="AC62" s="166">
        <f t="shared" si="3"/>
        <v>-1</v>
      </c>
      <c r="AD62" s="171">
        <v>1726</v>
      </c>
      <c r="AE62" s="170">
        <v>856</v>
      </c>
      <c r="AF62" s="170">
        <v>871</v>
      </c>
      <c r="AG62" s="169"/>
      <c r="AH62" s="169"/>
      <c r="AI62" s="159"/>
    </row>
    <row r="63" spans="5:35" ht="11.25" customHeight="1">
      <c r="E63" s="180"/>
      <c r="AB63" s="172">
        <v>58</v>
      </c>
      <c r="AC63" s="166">
        <f t="shared" si="3"/>
        <v>0</v>
      </c>
      <c r="AD63" s="171">
        <v>1823</v>
      </c>
      <c r="AE63" s="170">
        <v>902</v>
      </c>
      <c r="AF63" s="170">
        <v>921</v>
      </c>
      <c r="AG63" s="169"/>
      <c r="AH63" s="169"/>
      <c r="AI63" s="159"/>
    </row>
    <row r="64" spans="5:35" ht="11.25" customHeight="1">
      <c r="E64" s="181"/>
      <c r="AB64" s="167">
        <v>59</v>
      </c>
      <c r="AC64" s="166">
        <f t="shared" si="3"/>
        <v>0</v>
      </c>
      <c r="AD64" s="165">
        <v>1935</v>
      </c>
      <c r="AE64" s="164">
        <v>956</v>
      </c>
      <c r="AF64" s="164">
        <v>979</v>
      </c>
      <c r="AG64" s="163">
        <f>SUM(AE60:AE64)</f>
        <v>4330</v>
      </c>
      <c r="AH64" s="162">
        <f>SUM(AF60:AF64)</f>
        <v>4398</v>
      </c>
      <c r="AI64" s="159"/>
    </row>
    <row r="65" spans="5:35" ht="11.25" customHeight="1">
      <c r="E65" s="180"/>
      <c r="AB65" s="179">
        <v>60</v>
      </c>
      <c r="AC65" s="166">
        <f t="shared" si="3"/>
        <v>0</v>
      </c>
      <c r="AD65" s="178">
        <v>2082</v>
      </c>
      <c r="AE65" s="177">
        <v>1027</v>
      </c>
      <c r="AF65" s="177">
        <v>1055</v>
      </c>
      <c r="AG65" s="176"/>
      <c r="AH65" s="176"/>
      <c r="AI65" s="159"/>
    </row>
    <row r="66" spans="5:35" ht="11.25" customHeight="1">
      <c r="AB66" s="172">
        <v>61</v>
      </c>
      <c r="AC66" s="166">
        <f t="shared" si="3"/>
        <v>1</v>
      </c>
      <c r="AD66" s="171">
        <v>2279</v>
      </c>
      <c r="AE66" s="170">
        <v>1121</v>
      </c>
      <c r="AF66" s="170">
        <v>1157</v>
      </c>
      <c r="AG66" s="169"/>
      <c r="AH66" s="169"/>
      <c r="AI66" s="159"/>
    </row>
    <row r="67" spans="5:35" ht="11.25" customHeight="1">
      <c r="AB67" s="172">
        <v>62</v>
      </c>
      <c r="AC67" s="166">
        <f t="shared" si="3"/>
        <v>0</v>
      </c>
      <c r="AD67" s="171">
        <v>2261</v>
      </c>
      <c r="AE67" s="170">
        <v>1110</v>
      </c>
      <c r="AF67" s="170">
        <v>1151</v>
      </c>
      <c r="AG67" s="169"/>
      <c r="AH67" s="169"/>
      <c r="AI67" s="159"/>
    </row>
    <row r="68" spans="5:35" ht="11.25" customHeight="1">
      <c r="AB68" s="172">
        <v>63</v>
      </c>
      <c r="AC68" s="166">
        <f t="shared" si="3"/>
        <v>1</v>
      </c>
      <c r="AD68" s="171">
        <v>2149</v>
      </c>
      <c r="AE68" s="170">
        <v>1053</v>
      </c>
      <c r="AF68" s="170">
        <v>1095</v>
      </c>
      <c r="AG68" s="169"/>
      <c r="AH68" s="169"/>
      <c r="AI68" s="159"/>
    </row>
    <row r="69" spans="5:35" ht="11.25" customHeight="1">
      <c r="AB69" s="167">
        <v>64</v>
      </c>
      <c r="AC69" s="166">
        <f t="shared" ref="AC69:AC100" si="4">AD69-(AE69+AF69)</f>
        <v>0</v>
      </c>
      <c r="AD69" s="165">
        <v>1342</v>
      </c>
      <c r="AE69" s="164">
        <v>653</v>
      </c>
      <c r="AF69" s="164">
        <v>689</v>
      </c>
      <c r="AG69" s="163">
        <f>SUM(AE65:AE69)</f>
        <v>4964</v>
      </c>
      <c r="AH69" s="162">
        <f>SUM(AF65:AF69)</f>
        <v>5147</v>
      </c>
      <c r="AI69" s="159"/>
    </row>
    <row r="70" spans="5:35" ht="11.25" customHeight="1">
      <c r="AB70" s="179">
        <v>65</v>
      </c>
      <c r="AC70" s="166">
        <f t="shared" si="4"/>
        <v>0</v>
      </c>
      <c r="AD70" s="178">
        <v>1438</v>
      </c>
      <c r="AE70" s="177">
        <v>693</v>
      </c>
      <c r="AF70" s="177">
        <v>745</v>
      </c>
      <c r="AG70" s="176"/>
      <c r="AH70" s="176"/>
      <c r="AI70" s="159"/>
    </row>
    <row r="71" spans="5:35" ht="11.25" customHeight="1">
      <c r="AB71" s="172">
        <v>66</v>
      </c>
      <c r="AC71" s="166">
        <f t="shared" si="4"/>
        <v>0</v>
      </c>
      <c r="AD71" s="171">
        <v>1746</v>
      </c>
      <c r="AE71" s="170">
        <v>837</v>
      </c>
      <c r="AF71" s="170">
        <v>909</v>
      </c>
      <c r="AG71" s="169"/>
      <c r="AH71" s="169"/>
      <c r="AI71" s="159"/>
    </row>
    <row r="72" spans="5:35" ht="11.25" customHeight="1">
      <c r="AB72" s="172">
        <v>67</v>
      </c>
      <c r="AC72" s="166">
        <f t="shared" si="4"/>
        <v>0</v>
      </c>
      <c r="AD72" s="171">
        <v>1687</v>
      </c>
      <c r="AE72" s="170">
        <v>807</v>
      </c>
      <c r="AF72" s="170">
        <v>880</v>
      </c>
      <c r="AG72" s="169"/>
      <c r="AH72" s="169"/>
      <c r="AI72" s="159"/>
    </row>
    <row r="73" spans="5:35" ht="11.25" customHeight="1">
      <c r="AB73" s="172">
        <v>68</v>
      </c>
      <c r="AC73" s="166">
        <f t="shared" si="4"/>
        <v>0</v>
      </c>
      <c r="AD73" s="171">
        <v>1728</v>
      </c>
      <c r="AE73" s="170">
        <v>823</v>
      </c>
      <c r="AF73" s="170">
        <v>905</v>
      </c>
      <c r="AG73" s="169"/>
      <c r="AH73" s="169"/>
      <c r="AI73" s="159"/>
    </row>
    <row r="74" spans="5:35" ht="11.25" customHeight="1">
      <c r="AB74" s="167">
        <v>69</v>
      </c>
      <c r="AC74" s="166">
        <f t="shared" si="4"/>
        <v>1</v>
      </c>
      <c r="AD74" s="165">
        <v>1674</v>
      </c>
      <c r="AE74" s="164">
        <v>794</v>
      </c>
      <c r="AF74" s="164">
        <v>879</v>
      </c>
      <c r="AG74" s="163">
        <f>SUM(AE70:AE74)</f>
        <v>3954</v>
      </c>
      <c r="AH74" s="162">
        <f>SUM(AF70:AF74)</f>
        <v>4318</v>
      </c>
      <c r="AI74" s="159"/>
    </row>
    <row r="75" spans="5:35" ht="11.25" customHeight="1">
      <c r="AB75" s="179">
        <v>70</v>
      </c>
      <c r="AC75" s="166">
        <f t="shared" si="4"/>
        <v>0</v>
      </c>
      <c r="AD75" s="178">
        <v>1512</v>
      </c>
      <c r="AE75" s="177">
        <v>712</v>
      </c>
      <c r="AF75" s="177">
        <v>800</v>
      </c>
      <c r="AG75" s="176"/>
      <c r="AH75" s="176"/>
      <c r="AI75" s="159"/>
    </row>
    <row r="76" spans="5:35" ht="11.25" customHeight="1">
      <c r="AB76" s="172">
        <v>71</v>
      </c>
      <c r="AC76" s="166">
        <f t="shared" si="4"/>
        <v>1</v>
      </c>
      <c r="AD76" s="171">
        <v>1309</v>
      </c>
      <c r="AE76" s="170">
        <v>612</v>
      </c>
      <c r="AF76" s="170">
        <v>696</v>
      </c>
      <c r="AG76" s="169"/>
      <c r="AH76" s="169"/>
      <c r="AI76" s="159"/>
    </row>
    <row r="77" spans="5:35" ht="11.25" customHeight="1">
      <c r="AB77" s="172">
        <v>72</v>
      </c>
      <c r="AC77" s="166">
        <f t="shared" si="4"/>
        <v>1</v>
      </c>
      <c r="AD77" s="171">
        <v>1388</v>
      </c>
      <c r="AE77" s="170">
        <v>642</v>
      </c>
      <c r="AF77" s="170">
        <v>745</v>
      </c>
      <c r="AG77" s="169"/>
      <c r="AH77" s="169"/>
      <c r="AI77" s="159"/>
    </row>
    <row r="78" spans="5:35" ht="11.25" customHeight="1">
      <c r="AB78" s="172">
        <v>73</v>
      </c>
      <c r="AC78" s="166">
        <f t="shared" si="4"/>
        <v>-1</v>
      </c>
      <c r="AD78" s="171">
        <v>1411</v>
      </c>
      <c r="AE78" s="170">
        <v>648</v>
      </c>
      <c r="AF78" s="170">
        <v>764</v>
      </c>
      <c r="AG78" s="169"/>
      <c r="AH78" s="169"/>
      <c r="AI78" s="159"/>
    </row>
    <row r="79" spans="5:35" ht="11.25" customHeight="1">
      <c r="AB79" s="167">
        <v>74</v>
      </c>
      <c r="AC79" s="166">
        <f t="shared" si="4"/>
        <v>1</v>
      </c>
      <c r="AD79" s="165">
        <v>1398</v>
      </c>
      <c r="AE79" s="164">
        <v>634</v>
      </c>
      <c r="AF79" s="164">
        <v>763</v>
      </c>
      <c r="AG79" s="163">
        <f>SUM(AE75:AE79)</f>
        <v>3248</v>
      </c>
      <c r="AH79" s="162">
        <f>SUM(AF75:AF79)</f>
        <v>3768</v>
      </c>
      <c r="AI79" s="159"/>
    </row>
    <row r="80" spans="5:35" ht="11.25" customHeight="1">
      <c r="AB80" s="179">
        <v>75</v>
      </c>
      <c r="AC80" s="166">
        <f t="shared" si="4"/>
        <v>1</v>
      </c>
      <c r="AD80" s="178">
        <v>1320</v>
      </c>
      <c r="AE80" s="177">
        <v>590</v>
      </c>
      <c r="AF80" s="177">
        <v>729</v>
      </c>
      <c r="AG80" s="176"/>
      <c r="AH80" s="176"/>
      <c r="AI80" s="159"/>
    </row>
    <row r="81" spans="28:35" ht="11.25" customHeight="1">
      <c r="AB81" s="172">
        <v>76</v>
      </c>
      <c r="AC81" s="166">
        <f t="shared" si="4"/>
        <v>1</v>
      </c>
      <c r="AD81" s="171">
        <v>1228</v>
      </c>
      <c r="AE81" s="170">
        <v>541</v>
      </c>
      <c r="AF81" s="170">
        <v>686</v>
      </c>
      <c r="AG81" s="169"/>
      <c r="AH81" s="169"/>
      <c r="AI81" s="159"/>
    </row>
    <row r="82" spans="28:35" ht="11.25" customHeight="1">
      <c r="AB82" s="172">
        <v>77</v>
      </c>
      <c r="AC82" s="166">
        <f t="shared" si="4"/>
        <v>1</v>
      </c>
      <c r="AD82" s="171">
        <v>1208</v>
      </c>
      <c r="AE82" s="170">
        <v>523</v>
      </c>
      <c r="AF82" s="170">
        <v>684</v>
      </c>
      <c r="AG82" s="169"/>
      <c r="AH82" s="169"/>
      <c r="AI82" s="159"/>
    </row>
    <row r="83" spans="28:35" ht="11.25" customHeight="1">
      <c r="AB83" s="172">
        <v>78</v>
      </c>
      <c r="AC83" s="166">
        <f t="shared" si="4"/>
        <v>0</v>
      </c>
      <c r="AD83" s="171">
        <v>1154</v>
      </c>
      <c r="AE83" s="170">
        <v>493</v>
      </c>
      <c r="AF83" s="170">
        <v>661</v>
      </c>
      <c r="AG83" s="169"/>
      <c r="AH83" s="169"/>
      <c r="AI83" s="159"/>
    </row>
    <row r="84" spans="28:35" ht="11.25" customHeight="1">
      <c r="AB84" s="167">
        <v>79</v>
      </c>
      <c r="AC84" s="166">
        <f t="shared" si="4"/>
        <v>0</v>
      </c>
      <c r="AD84" s="165">
        <v>1084</v>
      </c>
      <c r="AE84" s="164">
        <v>454</v>
      </c>
      <c r="AF84" s="164">
        <v>630</v>
      </c>
      <c r="AG84" s="163">
        <f>SUM(AE80:AE84)</f>
        <v>2601</v>
      </c>
      <c r="AH84" s="162">
        <f>SUM(AF80:AF84)</f>
        <v>3390</v>
      </c>
      <c r="AI84" s="159"/>
    </row>
    <row r="85" spans="28:35" ht="11.25" customHeight="1">
      <c r="AB85" s="179">
        <v>80</v>
      </c>
      <c r="AC85" s="166">
        <f t="shared" si="4"/>
        <v>0</v>
      </c>
      <c r="AD85" s="178">
        <v>999</v>
      </c>
      <c r="AE85" s="177">
        <v>409</v>
      </c>
      <c r="AF85" s="177">
        <v>590</v>
      </c>
      <c r="AG85" s="176"/>
      <c r="AH85" s="176"/>
      <c r="AI85" s="159"/>
    </row>
    <row r="86" spans="28:35" ht="11.25" customHeight="1">
      <c r="AB86" s="172">
        <v>81</v>
      </c>
      <c r="AC86" s="166">
        <f t="shared" si="4"/>
        <v>1</v>
      </c>
      <c r="AD86" s="171">
        <v>941</v>
      </c>
      <c r="AE86" s="170">
        <v>375</v>
      </c>
      <c r="AF86" s="170">
        <v>565</v>
      </c>
      <c r="AG86" s="169"/>
      <c r="AH86" s="169"/>
      <c r="AI86" s="159"/>
    </row>
    <row r="87" spans="28:35" ht="11.25" customHeight="1">
      <c r="AB87" s="172">
        <v>82</v>
      </c>
      <c r="AC87" s="166">
        <f t="shared" si="4"/>
        <v>0</v>
      </c>
      <c r="AD87" s="171">
        <v>877</v>
      </c>
      <c r="AE87" s="170">
        <v>342</v>
      </c>
      <c r="AF87" s="170">
        <v>535</v>
      </c>
      <c r="AG87" s="169"/>
      <c r="AH87" s="169"/>
      <c r="AI87" s="159"/>
    </row>
    <row r="88" spans="28:35" ht="11.25" customHeight="1">
      <c r="AB88" s="172">
        <v>83</v>
      </c>
      <c r="AC88" s="166">
        <f t="shared" si="4"/>
        <v>0</v>
      </c>
      <c r="AD88" s="171">
        <v>809</v>
      </c>
      <c r="AE88" s="170">
        <v>306</v>
      </c>
      <c r="AF88" s="170">
        <v>503</v>
      </c>
      <c r="AG88" s="169"/>
      <c r="AH88" s="169"/>
      <c r="AI88" s="159"/>
    </row>
    <row r="89" spans="28:35" ht="11.25" customHeight="1">
      <c r="AB89" s="167">
        <v>84</v>
      </c>
      <c r="AC89" s="166">
        <f t="shared" si="4"/>
        <v>-1</v>
      </c>
      <c r="AD89" s="165">
        <v>750</v>
      </c>
      <c r="AE89" s="164">
        <v>273</v>
      </c>
      <c r="AF89" s="164">
        <v>478</v>
      </c>
      <c r="AG89" s="163">
        <f>SUM(AE85:AE89)</f>
        <v>1705</v>
      </c>
      <c r="AH89" s="162">
        <f>SUM(AF85:AF89)</f>
        <v>2671</v>
      </c>
      <c r="AI89" s="159"/>
    </row>
    <row r="90" spans="28:35" ht="11.25" customHeight="1">
      <c r="AB90" s="179">
        <v>85</v>
      </c>
      <c r="AC90" s="166">
        <f t="shared" si="4"/>
        <v>1</v>
      </c>
      <c r="AD90" s="178">
        <v>655</v>
      </c>
      <c r="AE90" s="177">
        <v>225</v>
      </c>
      <c r="AF90" s="177">
        <v>429</v>
      </c>
      <c r="AG90" s="176"/>
      <c r="AH90" s="176"/>
      <c r="AI90" s="159"/>
    </row>
    <row r="91" spans="28:35" ht="11.25" customHeight="1">
      <c r="AB91" s="172">
        <v>86</v>
      </c>
      <c r="AC91" s="166">
        <f t="shared" si="4"/>
        <v>0</v>
      </c>
      <c r="AD91" s="171">
        <v>552</v>
      </c>
      <c r="AE91" s="170">
        <v>179</v>
      </c>
      <c r="AF91" s="170">
        <v>373</v>
      </c>
      <c r="AG91" s="169"/>
      <c r="AH91" s="169"/>
      <c r="AI91" s="159"/>
    </row>
    <row r="92" spans="28:35" ht="11.25" customHeight="1">
      <c r="AB92" s="172">
        <v>87</v>
      </c>
      <c r="AC92" s="166">
        <f t="shared" si="4"/>
        <v>0</v>
      </c>
      <c r="AD92" s="171">
        <v>477</v>
      </c>
      <c r="AE92" s="170">
        <v>139</v>
      </c>
      <c r="AF92" s="170">
        <v>338</v>
      </c>
      <c r="AG92" s="169"/>
      <c r="AH92" s="169"/>
      <c r="AI92" s="159"/>
    </row>
    <row r="93" spans="28:35" ht="11.25" customHeight="1">
      <c r="AB93" s="172">
        <v>88</v>
      </c>
      <c r="AC93" s="166">
        <f t="shared" si="4"/>
        <v>-1</v>
      </c>
      <c r="AD93" s="171">
        <v>415</v>
      </c>
      <c r="AE93" s="170">
        <v>114</v>
      </c>
      <c r="AF93" s="170">
        <v>302</v>
      </c>
      <c r="AG93" s="169"/>
      <c r="AH93" s="169"/>
      <c r="AI93" s="159"/>
    </row>
    <row r="94" spans="28:35" ht="11.25" customHeight="1">
      <c r="AB94" s="167">
        <v>89</v>
      </c>
      <c r="AC94" s="166">
        <f t="shared" si="4"/>
        <v>0</v>
      </c>
      <c r="AD94" s="165">
        <v>354</v>
      </c>
      <c r="AE94" s="164">
        <v>92</v>
      </c>
      <c r="AF94" s="164">
        <v>262</v>
      </c>
      <c r="AG94" s="163">
        <f>SUM(AE90:AE94)</f>
        <v>749</v>
      </c>
      <c r="AH94" s="162">
        <f>SUM(AF90:AF94)</f>
        <v>1704</v>
      </c>
      <c r="AI94" s="159"/>
    </row>
    <row r="95" spans="28:35" ht="11.25" customHeight="1">
      <c r="AB95" s="172">
        <v>90</v>
      </c>
      <c r="AC95" s="166">
        <f t="shared" si="4"/>
        <v>0</v>
      </c>
      <c r="AD95" s="171">
        <v>319</v>
      </c>
      <c r="AE95" s="170">
        <v>80</v>
      </c>
      <c r="AF95" s="170">
        <v>239</v>
      </c>
      <c r="AG95" s="169"/>
      <c r="AH95" s="169"/>
      <c r="AI95" s="159"/>
    </row>
    <row r="96" spans="28:35" ht="11.25" customHeight="1">
      <c r="AB96" s="172">
        <v>91</v>
      </c>
      <c r="AC96" s="166">
        <f t="shared" si="4"/>
        <v>0</v>
      </c>
      <c r="AD96" s="171">
        <v>221</v>
      </c>
      <c r="AE96" s="170">
        <v>54</v>
      </c>
      <c r="AF96" s="170">
        <v>167</v>
      </c>
      <c r="AG96" s="169"/>
      <c r="AH96" s="169"/>
      <c r="AI96" s="159"/>
    </row>
    <row r="97" spans="28:35" ht="11.25" customHeight="1">
      <c r="AB97" s="172">
        <v>92</v>
      </c>
      <c r="AC97" s="166">
        <f t="shared" si="4"/>
        <v>0</v>
      </c>
      <c r="AD97" s="171">
        <v>194</v>
      </c>
      <c r="AE97" s="170">
        <v>45</v>
      </c>
      <c r="AF97" s="170">
        <v>149</v>
      </c>
      <c r="AG97" s="169"/>
      <c r="AH97" s="169"/>
      <c r="AI97" s="159"/>
    </row>
    <row r="98" spans="28:35" ht="11.25" customHeight="1">
      <c r="AB98" s="172">
        <v>93</v>
      </c>
      <c r="AC98" s="166">
        <f t="shared" si="4"/>
        <v>0</v>
      </c>
      <c r="AD98" s="171">
        <v>161</v>
      </c>
      <c r="AE98" s="170">
        <v>36</v>
      </c>
      <c r="AF98" s="170">
        <v>125</v>
      </c>
      <c r="AG98" s="169"/>
      <c r="AH98" s="169"/>
      <c r="AI98" s="159"/>
    </row>
    <row r="99" spans="28:35" ht="11.25" customHeight="1">
      <c r="AB99" s="167">
        <v>94</v>
      </c>
      <c r="AC99" s="166">
        <f t="shared" si="4"/>
        <v>0</v>
      </c>
      <c r="AD99" s="165">
        <v>133</v>
      </c>
      <c r="AE99" s="164">
        <v>28</v>
      </c>
      <c r="AF99" s="164">
        <v>105</v>
      </c>
      <c r="AG99" s="163">
        <f>SUM(AE95:AE99)</f>
        <v>243</v>
      </c>
      <c r="AH99" s="162">
        <f>SUM(AF95:AF99)</f>
        <v>785</v>
      </c>
      <c r="AI99" s="159"/>
    </row>
    <row r="100" spans="28:35" ht="11.25" customHeight="1">
      <c r="AB100" s="175">
        <v>95</v>
      </c>
      <c r="AC100" s="166">
        <f t="shared" si="4"/>
        <v>0</v>
      </c>
      <c r="AD100" s="174">
        <v>98</v>
      </c>
      <c r="AE100" s="173">
        <v>20</v>
      </c>
      <c r="AF100" s="173">
        <v>78</v>
      </c>
      <c r="AG100" s="160">
        <f>SUM(AE100:AE105)</f>
        <v>62</v>
      </c>
      <c r="AH100" s="160">
        <f>SUM(AF100:AF105)</f>
        <v>280</v>
      </c>
      <c r="AI100" s="159"/>
    </row>
    <row r="101" spans="28:35" ht="11.25" customHeight="1">
      <c r="AB101" s="172">
        <v>96</v>
      </c>
      <c r="AC101" s="166">
        <f t="shared" ref="AC101:AC105" si="5">AD101-(AE101+AF101)</f>
        <v>0</v>
      </c>
      <c r="AD101" s="171">
        <v>78</v>
      </c>
      <c r="AE101" s="170">
        <v>15</v>
      </c>
      <c r="AF101" s="170">
        <v>63</v>
      </c>
      <c r="AG101" s="169"/>
      <c r="AH101" s="169"/>
      <c r="AI101" s="159"/>
    </row>
    <row r="102" spans="28:35" ht="11.25" customHeight="1">
      <c r="AB102" s="172">
        <v>97</v>
      </c>
      <c r="AC102" s="166">
        <f t="shared" si="5"/>
        <v>0</v>
      </c>
      <c r="AD102" s="171">
        <v>56</v>
      </c>
      <c r="AE102" s="170">
        <v>10</v>
      </c>
      <c r="AF102" s="170">
        <v>46</v>
      </c>
      <c r="AG102" s="169"/>
      <c r="AH102" s="169"/>
      <c r="AI102" s="159"/>
    </row>
    <row r="103" spans="28:35" ht="11.25" customHeight="1">
      <c r="AB103" s="172">
        <v>98</v>
      </c>
      <c r="AC103" s="166">
        <f t="shared" si="5"/>
        <v>0</v>
      </c>
      <c r="AD103" s="171">
        <v>40</v>
      </c>
      <c r="AE103" s="170">
        <v>7</v>
      </c>
      <c r="AF103" s="170">
        <v>33</v>
      </c>
      <c r="AG103" s="169"/>
      <c r="AH103" s="169"/>
      <c r="AI103" s="159"/>
    </row>
    <row r="104" spans="28:35" ht="11.25" customHeight="1">
      <c r="AB104" s="167">
        <v>99</v>
      </c>
      <c r="AC104" s="166">
        <f t="shared" si="5"/>
        <v>0</v>
      </c>
      <c r="AD104" s="165">
        <v>26</v>
      </c>
      <c r="AE104" s="164">
        <v>4</v>
      </c>
      <c r="AF104" s="164">
        <v>22</v>
      </c>
      <c r="AG104" s="168"/>
      <c r="AH104" s="168"/>
      <c r="AI104" s="159"/>
    </row>
    <row r="105" spans="28:35" ht="11.25" customHeight="1">
      <c r="AB105" s="167" t="s">
        <v>407</v>
      </c>
      <c r="AC105" s="166">
        <f t="shared" si="5"/>
        <v>0</v>
      </c>
      <c r="AD105" s="165">
        <v>44</v>
      </c>
      <c r="AE105" s="164">
        <v>6</v>
      </c>
      <c r="AF105" s="164">
        <v>38</v>
      </c>
      <c r="AG105" s="163"/>
      <c r="AH105" s="162"/>
      <c r="AI105" s="159"/>
    </row>
    <row r="106" spans="28:35" ht="11.25" customHeight="1">
      <c r="AB106" s="159" t="s">
        <v>406</v>
      </c>
      <c r="AD106" s="161">
        <f>SUM(AD5:AD105)</f>
        <v>128057</v>
      </c>
      <c r="AE106" s="161">
        <f>SUM(AE5:AE105)</f>
        <v>62320</v>
      </c>
      <c r="AF106" s="161">
        <f>SUM(AF5:AF105)</f>
        <v>65726</v>
      </c>
      <c r="AG106" s="160">
        <f>AG9+AG14+AG19+AG24+AG29+AG34+AG39+AG44+AG49+AG54+AG59+AG64+AG69+AG74+AG79+AG84+AG89+AG94+AG99+AG100</f>
        <v>62320</v>
      </c>
      <c r="AH106" s="160">
        <f>AH9+AH14+AH19+AH24+AH29+AH34+AH39+AH44+AH49+AH54+AH59+AH64+AH69+AH74+AH79+AH84+AH89+AH94+AH99+AH100</f>
        <v>65726</v>
      </c>
      <c r="AI106" s="159"/>
    </row>
    <row r="107" spans="28:35" ht="11.25" customHeight="1">
      <c r="AD107" s="158">
        <f>AG106+AH106</f>
        <v>128046</v>
      </c>
    </row>
    <row r="108" spans="28:35" ht="11.25" customHeight="1">
      <c r="AD108" s="158">
        <f>AD106-AD107</f>
        <v>11</v>
      </c>
      <c r="AE108" s="154" t="s">
        <v>405</v>
      </c>
    </row>
  </sheetData>
  <phoneticPr fontId="31"/>
  <hyperlinks>
    <hyperlink ref="AB2" r:id="rId1"/>
  </hyperlinks>
  <pageMargins left="0.59055118110236227" right="0.59055118110236227" top="0.59055118110236227" bottom="0.59055118110236227" header="0.51181102362204722" footer="0.51181102362204722"/>
  <pageSetup paperSize="9" scale="42" orientation="landscape" r:id="rId2"/>
  <headerFooter alignWithMargins="0">
    <oddHeader>&amp;C&amp;18&amp;A</oddHead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showGridLines="0" zoomScale="55" zoomScaleNormal="55" workbookViewId="0">
      <selection activeCell="K53" sqref="K53"/>
    </sheetView>
  </sheetViews>
  <sheetFormatPr defaultColWidth="9" defaultRowHeight="13.5"/>
  <cols>
    <col min="1" max="1" width="31" style="9" customWidth="1"/>
    <col min="2" max="9" width="9.75" style="9" bestFit="1" customWidth="1"/>
    <col min="10" max="20" width="10.875" style="9" bestFit="1" customWidth="1"/>
    <col min="21" max="55" width="9.75" style="9" bestFit="1" customWidth="1"/>
    <col min="56" max="16384" width="9" style="9"/>
  </cols>
  <sheetData>
    <row r="1" spans="1:56">
      <c r="A1" s="9" t="s">
        <v>604</v>
      </c>
      <c r="B1" s="9">
        <v>1961</v>
      </c>
      <c r="C1" s="9">
        <v>1962</v>
      </c>
      <c r="D1" s="9">
        <v>1963</v>
      </c>
      <c r="E1" s="9">
        <v>1964</v>
      </c>
      <c r="F1" s="9">
        <v>1965</v>
      </c>
      <c r="G1" s="9">
        <v>1966</v>
      </c>
      <c r="H1" s="9">
        <v>1967</v>
      </c>
      <c r="I1" s="9">
        <v>1968</v>
      </c>
      <c r="J1" s="9">
        <v>1969</v>
      </c>
      <c r="K1" s="9">
        <v>1970</v>
      </c>
      <c r="L1" s="9">
        <v>1971</v>
      </c>
      <c r="M1" s="9">
        <v>1972</v>
      </c>
      <c r="N1" s="9">
        <v>1973</v>
      </c>
      <c r="O1" s="9">
        <v>1974</v>
      </c>
      <c r="P1" s="9">
        <v>1975</v>
      </c>
      <c r="Q1" s="9">
        <v>1976</v>
      </c>
      <c r="R1" s="9">
        <v>1977</v>
      </c>
      <c r="S1" s="9">
        <v>1978</v>
      </c>
      <c r="T1" s="9">
        <v>1979</v>
      </c>
      <c r="U1" s="9">
        <v>1980</v>
      </c>
      <c r="V1" s="9">
        <v>1981</v>
      </c>
      <c r="W1" s="9">
        <v>1982</v>
      </c>
      <c r="X1" s="9">
        <v>1983</v>
      </c>
      <c r="Y1" s="9">
        <v>1984</v>
      </c>
      <c r="Z1" s="9">
        <v>1985</v>
      </c>
      <c r="AA1" s="9">
        <v>1986</v>
      </c>
      <c r="AB1" s="9">
        <v>1987</v>
      </c>
      <c r="AC1" s="9">
        <v>1988</v>
      </c>
      <c r="AD1" s="9">
        <v>1989</v>
      </c>
      <c r="AE1" s="9">
        <v>1990</v>
      </c>
      <c r="AF1" s="9">
        <v>1991</v>
      </c>
      <c r="AG1" s="9">
        <v>1992</v>
      </c>
      <c r="AH1" s="9">
        <v>1993</v>
      </c>
      <c r="AI1" s="9">
        <v>1994</v>
      </c>
      <c r="AJ1" s="9">
        <v>1995</v>
      </c>
      <c r="AK1" s="9">
        <v>1996</v>
      </c>
      <c r="AL1" s="9">
        <v>1997</v>
      </c>
      <c r="AM1" s="9">
        <v>1998</v>
      </c>
      <c r="AN1" s="9">
        <v>1999</v>
      </c>
      <c r="AO1" s="9">
        <v>2000</v>
      </c>
      <c r="AP1" s="9">
        <v>2001</v>
      </c>
      <c r="AQ1" s="9">
        <v>2002</v>
      </c>
      <c r="AR1" s="9">
        <v>2003</v>
      </c>
      <c r="AS1" s="9">
        <v>2004</v>
      </c>
      <c r="AT1" s="9">
        <v>2005</v>
      </c>
      <c r="AU1" s="9">
        <v>2006</v>
      </c>
      <c r="AV1" s="9">
        <v>2007</v>
      </c>
      <c r="AW1" s="9">
        <v>2008</v>
      </c>
      <c r="AX1" s="9">
        <v>2009</v>
      </c>
      <c r="AY1" s="9">
        <v>2010</v>
      </c>
      <c r="AZ1" s="9">
        <v>2011</v>
      </c>
      <c r="BA1" s="9">
        <v>2012</v>
      </c>
      <c r="BB1" s="9">
        <v>2013</v>
      </c>
      <c r="BC1" s="9">
        <v>2014</v>
      </c>
    </row>
    <row r="2" spans="1:56">
      <c r="B2" s="9" t="s">
        <v>601</v>
      </c>
      <c r="C2" s="9" t="s">
        <v>600</v>
      </c>
      <c r="D2" s="9" t="s">
        <v>599</v>
      </c>
      <c r="E2" s="9" t="s">
        <v>598</v>
      </c>
      <c r="F2" s="9" t="s">
        <v>597</v>
      </c>
      <c r="G2" s="9" t="s">
        <v>596</v>
      </c>
      <c r="H2" s="9" t="s">
        <v>595</v>
      </c>
      <c r="I2" s="9" t="s">
        <v>594</v>
      </c>
      <c r="J2" s="9" t="s">
        <v>593</v>
      </c>
      <c r="K2" s="9" t="s">
        <v>592</v>
      </c>
      <c r="L2" s="9" t="s">
        <v>591</v>
      </c>
      <c r="M2" s="9" t="s">
        <v>590</v>
      </c>
      <c r="N2" s="9" t="s">
        <v>589</v>
      </c>
      <c r="O2" s="9" t="s">
        <v>588</v>
      </c>
      <c r="P2" s="9" t="s">
        <v>587</v>
      </c>
      <c r="Q2" s="9" t="s">
        <v>586</v>
      </c>
      <c r="R2" s="9" t="s">
        <v>585</v>
      </c>
      <c r="S2" s="9" t="s">
        <v>584</v>
      </c>
      <c r="T2" s="9" t="s">
        <v>583</v>
      </c>
      <c r="U2" s="9" t="s">
        <v>582</v>
      </c>
      <c r="V2" s="9" t="s">
        <v>581</v>
      </c>
      <c r="W2" s="9" t="s">
        <v>580</v>
      </c>
      <c r="X2" s="9" t="s">
        <v>579</v>
      </c>
      <c r="Y2" s="9" t="s">
        <v>578</v>
      </c>
      <c r="Z2" s="9" t="s">
        <v>577</v>
      </c>
      <c r="AA2" s="9" t="s">
        <v>576</v>
      </c>
      <c r="AB2" s="9" t="s">
        <v>575</v>
      </c>
      <c r="AC2" s="9" t="s">
        <v>574</v>
      </c>
      <c r="AD2" s="9" t="s">
        <v>573</v>
      </c>
      <c r="AE2" s="9" t="s">
        <v>572</v>
      </c>
      <c r="AF2" s="9" t="s">
        <v>571</v>
      </c>
      <c r="AG2" s="9" t="s">
        <v>570</v>
      </c>
      <c r="AH2" s="9" t="s">
        <v>569</v>
      </c>
      <c r="AI2" s="9" t="s">
        <v>568</v>
      </c>
      <c r="AJ2" s="9" t="s">
        <v>567</v>
      </c>
      <c r="AK2" s="9" t="s">
        <v>566</v>
      </c>
      <c r="AL2" s="9" t="s">
        <v>565</v>
      </c>
      <c r="AM2" s="9" t="s">
        <v>564</v>
      </c>
      <c r="AN2" s="9" t="s">
        <v>563</v>
      </c>
      <c r="AO2" s="9" t="s">
        <v>562</v>
      </c>
      <c r="AP2" s="9" t="s">
        <v>561</v>
      </c>
      <c r="AQ2" s="9" t="s">
        <v>560</v>
      </c>
      <c r="AR2" s="9" t="s">
        <v>559</v>
      </c>
      <c r="AS2" s="9" t="s">
        <v>558</v>
      </c>
      <c r="AT2" s="9" t="s">
        <v>557</v>
      </c>
      <c r="AU2" s="9" t="s">
        <v>556</v>
      </c>
      <c r="AV2" s="9" t="s">
        <v>555</v>
      </c>
      <c r="AW2" s="9" t="s">
        <v>554</v>
      </c>
      <c r="AX2" s="9" t="s">
        <v>553</v>
      </c>
      <c r="AY2" s="9" t="s">
        <v>552</v>
      </c>
      <c r="AZ2" s="9" t="s">
        <v>551</v>
      </c>
      <c r="BA2" s="9" t="s">
        <v>607</v>
      </c>
      <c r="BB2" s="9" t="s">
        <v>606</v>
      </c>
      <c r="BC2" s="9" t="s">
        <v>605</v>
      </c>
    </row>
    <row r="3" spans="1:56">
      <c r="A3" s="9" t="s">
        <v>830</v>
      </c>
      <c r="B3" s="380">
        <v>461916</v>
      </c>
      <c r="C3" s="380">
        <v>551342</v>
      </c>
      <c r="D3" s="380">
        <v>609851</v>
      </c>
      <c r="E3" s="380">
        <v>647806</v>
      </c>
      <c r="F3" s="380">
        <v>658168</v>
      </c>
      <c r="G3" s="380">
        <v>670634</v>
      </c>
      <c r="H3" s="380">
        <v>670456</v>
      </c>
      <c r="I3" s="380">
        <v>694514</v>
      </c>
      <c r="J3" s="380">
        <v>711180</v>
      </c>
      <c r="K3" s="380">
        <v>733626</v>
      </c>
      <c r="L3" s="380">
        <v>720856</v>
      </c>
      <c r="M3" s="380">
        <v>713090</v>
      </c>
      <c r="N3" s="380">
        <v>721693</v>
      </c>
      <c r="O3" s="380">
        <v>652809</v>
      </c>
      <c r="P3" s="380">
        <v>594635</v>
      </c>
      <c r="Q3" s="380">
        <v>583611</v>
      </c>
      <c r="R3" s="380">
        <v>560682</v>
      </c>
      <c r="S3" s="380">
        <v>539822</v>
      </c>
      <c r="T3" s="380">
        <v>533062</v>
      </c>
      <c r="U3" s="380">
        <v>499878</v>
      </c>
      <c r="V3" s="380">
        <v>471768</v>
      </c>
      <c r="W3" s="380">
        <v>455278</v>
      </c>
      <c r="X3" s="380">
        <v>433010</v>
      </c>
      <c r="Y3" s="380">
        <v>422292</v>
      </c>
      <c r="Z3" s="380">
        <v>420240</v>
      </c>
      <c r="AA3" s="380">
        <v>425384</v>
      </c>
      <c r="AB3" s="380">
        <v>457412</v>
      </c>
      <c r="AC3" s="380">
        <v>450449</v>
      </c>
      <c r="AD3" s="380">
        <v>439408</v>
      </c>
      <c r="AE3" s="380">
        <v>422957</v>
      </c>
      <c r="AF3" s="380">
        <v>403825</v>
      </c>
      <c r="AG3" s="380">
        <v>400097</v>
      </c>
      <c r="AH3" s="380">
        <v>403669</v>
      </c>
      <c r="AI3" s="380">
        <v>392793</v>
      </c>
      <c r="AJ3" s="380">
        <v>380727</v>
      </c>
      <c r="AK3" s="380">
        <v>357754</v>
      </c>
      <c r="AL3" s="380">
        <v>342407</v>
      </c>
      <c r="AM3" s="380">
        <v>335386</v>
      </c>
      <c r="AN3" s="380">
        <v>330337</v>
      </c>
      <c r="AO3" s="380">
        <v>321889</v>
      </c>
      <c r="AP3" s="380">
        <v>316270</v>
      </c>
      <c r="AQ3" s="380">
        <v>307084</v>
      </c>
      <c r="AR3" s="380">
        <v>314605</v>
      </c>
      <c r="AS3" s="380">
        <v>303895</v>
      </c>
      <c r="AT3" s="380">
        <v>294194</v>
      </c>
      <c r="AU3" s="380">
        <v>289494</v>
      </c>
      <c r="AV3" s="380">
        <v>292162</v>
      </c>
      <c r="AW3" s="380">
        <v>288152</v>
      </c>
      <c r="AX3" s="380">
        <v>308497</v>
      </c>
      <c r="AY3" s="380">
        <v>301801</v>
      </c>
      <c r="AZ3" s="380">
        <v>300703</v>
      </c>
      <c r="BA3" s="380">
        <v>294607</v>
      </c>
      <c r="BB3" s="380">
        <v>290422</v>
      </c>
      <c r="BC3" s="380">
        <v>309916</v>
      </c>
    </row>
    <row r="4" spans="1:56">
      <c r="A4" s="9" t="s">
        <v>829</v>
      </c>
      <c r="B4" s="380">
        <v>601473</v>
      </c>
      <c r="C4" s="380">
        <v>624372</v>
      </c>
      <c r="D4" s="380">
        <v>638550</v>
      </c>
      <c r="E4" s="380">
        <v>617130</v>
      </c>
      <c r="F4" s="380">
        <v>629331</v>
      </c>
      <c r="G4" s="380">
        <v>623731</v>
      </c>
      <c r="H4" s="380">
        <v>597337</v>
      </c>
      <c r="I4" s="380">
        <v>599391</v>
      </c>
      <c r="J4" s="380">
        <v>603392</v>
      </c>
      <c r="K4" s="380">
        <v>584870</v>
      </c>
      <c r="L4" s="380">
        <v>582268</v>
      </c>
      <c r="M4" s="380">
        <v>566948</v>
      </c>
      <c r="N4" s="380">
        <v>545052</v>
      </c>
      <c r="O4" s="380">
        <v>488138</v>
      </c>
      <c r="P4" s="380">
        <v>468738</v>
      </c>
      <c r="Q4" s="380">
        <v>454129</v>
      </c>
      <c r="R4" s="380">
        <v>449904</v>
      </c>
      <c r="S4" s="380">
        <v>435966</v>
      </c>
      <c r="T4" s="380">
        <v>432395</v>
      </c>
      <c r="U4" s="380">
        <v>415325</v>
      </c>
      <c r="V4" s="380">
        <v>410052</v>
      </c>
      <c r="W4" s="380">
        <v>411733</v>
      </c>
      <c r="X4" s="380">
        <v>415418</v>
      </c>
      <c r="Y4" s="380">
        <v>405002</v>
      </c>
      <c r="Z4" s="380">
        <v>402884</v>
      </c>
      <c r="AA4" s="380">
        <v>400566</v>
      </c>
      <c r="AB4" s="380">
        <v>383876</v>
      </c>
      <c r="AC4" s="380">
        <v>367972</v>
      </c>
      <c r="AD4" s="380">
        <v>360815</v>
      </c>
      <c r="AE4" s="380">
        <v>359152</v>
      </c>
      <c r="AF4" s="380">
        <v>354514</v>
      </c>
      <c r="AG4" s="380">
        <v>341219</v>
      </c>
      <c r="AH4" s="380">
        <v>335569</v>
      </c>
      <c r="AI4" s="380">
        <v>336277</v>
      </c>
      <c r="AJ4" s="380">
        <v>347564</v>
      </c>
      <c r="AK4" s="380">
        <v>351012</v>
      </c>
      <c r="AL4" s="380">
        <v>350873</v>
      </c>
      <c r="AM4" s="380">
        <v>356130</v>
      </c>
      <c r="AN4" s="380">
        <v>352827</v>
      </c>
      <c r="AO4" s="380">
        <v>362123</v>
      </c>
      <c r="AP4" s="380">
        <v>366656</v>
      </c>
      <c r="AQ4" s="380">
        <v>360267</v>
      </c>
      <c r="AR4" s="380">
        <v>358924</v>
      </c>
      <c r="AS4" s="380">
        <v>353608</v>
      </c>
      <c r="AT4" s="380">
        <v>364152</v>
      </c>
      <c r="AU4" s="380">
        <v>366280</v>
      </c>
      <c r="AV4" s="380">
        <v>369429</v>
      </c>
      <c r="AW4" s="380">
        <v>355994</v>
      </c>
      <c r="AX4" s="380">
        <v>345888</v>
      </c>
      <c r="AY4" s="380">
        <v>334899</v>
      </c>
      <c r="AZ4" s="380">
        <v>336138</v>
      </c>
      <c r="BA4" s="380">
        <v>344262</v>
      </c>
      <c r="BB4" s="380">
        <v>351703</v>
      </c>
      <c r="BC4" s="380">
        <v>375570</v>
      </c>
    </row>
    <row r="5" spans="1:56">
      <c r="A5" s="9" t="s">
        <v>828</v>
      </c>
      <c r="B5" s="380">
        <v>139557</v>
      </c>
      <c r="C5" s="380">
        <v>73030</v>
      </c>
      <c r="D5" s="380">
        <v>28699</v>
      </c>
      <c r="E5" s="380">
        <v>-30676</v>
      </c>
      <c r="F5" s="380">
        <v>-28837</v>
      </c>
      <c r="G5" s="380">
        <v>-46903</v>
      </c>
      <c r="H5" s="380">
        <v>-73119</v>
      </c>
      <c r="I5" s="380">
        <v>-95123</v>
      </c>
      <c r="J5" s="380">
        <v>-107788</v>
      </c>
      <c r="K5" s="380">
        <v>-148756</v>
      </c>
      <c r="L5" s="380">
        <v>-138588</v>
      </c>
      <c r="M5" s="380">
        <v>-146142</v>
      </c>
      <c r="N5" s="380">
        <v>-176641</v>
      </c>
      <c r="O5" s="380">
        <v>-164671</v>
      </c>
      <c r="P5" s="380">
        <v>-125897</v>
      </c>
      <c r="Q5" s="380">
        <v>-129482</v>
      </c>
      <c r="R5" s="380">
        <v>-110778</v>
      </c>
      <c r="S5" s="380">
        <v>-103856</v>
      </c>
      <c r="T5" s="380">
        <v>-100667</v>
      </c>
      <c r="U5" s="380">
        <v>-84553</v>
      </c>
      <c r="V5" s="380">
        <v>-61716</v>
      </c>
      <c r="W5" s="380">
        <v>-43545</v>
      </c>
      <c r="X5" s="380">
        <v>-17592</v>
      </c>
      <c r="Y5" s="380">
        <v>-17290</v>
      </c>
      <c r="Z5" s="380">
        <v>-17356</v>
      </c>
      <c r="AA5" s="380">
        <v>-24818</v>
      </c>
      <c r="AB5" s="380">
        <v>-73536</v>
      </c>
      <c r="AC5" s="380">
        <v>-82477</v>
      </c>
      <c r="AD5" s="380">
        <v>-78593</v>
      </c>
      <c r="AE5" s="380">
        <v>-63805</v>
      </c>
      <c r="AF5" s="380">
        <v>-49311</v>
      </c>
      <c r="AG5" s="380">
        <v>-58878</v>
      </c>
      <c r="AH5" s="380">
        <v>-68100</v>
      </c>
      <c r="AI5" s="380">
        <v>-56516</v>
      </c>
      <c r="AJ5" s="380">
        <v>-33163</v>
      </c>
      <c r="AK5" s="380">
        <v>-6742</v>
      </c>
      <c r="AL5" s="380">
        <v>8466</v>
      </c>
      <c r="AM5" s="380">
        <v>20744</v>
      </c>
      <c r="AN5" s="380">
        <v>22490</v>
      </c>
      <c r="AO5" s="380">
        <v>40234</v>
      </c>
      <c r="AP5" s="380">
        <v>50386</v>
      </c>
      <c r="AQ5" s="380">
        <v>53183</v>
      </c>
      <c r="AR5" s="380">
        <v>44319</v>
      </c>
      <c r="AS5" s="380">
        <v>49713</v>
      </c>
      <c r="AT5" s="380">
        <v>69958</v>
      </c>
      <c r="AU5" s="380">
        <v>76786</v>
      </c>
      <c r="AV5" s="380">
        <v>77267</v>
      </c>
      <c r="AW5" s="380">
        <v>67842</v>
      </c>
      <c r="AX5" s="380">
        <v>37391</v>
      </c>
      <c r="AY5" s="380">
        <v>33098</v>
      </c>
      <c r="AZ5" s="380">
        <v>35435</v>
      </c>
      <c r="BA5" s="380">
        <v>49655</v>
      </c>
      <c r="BB5" s="380">
        <v>61281</v>
      </c>
      <c r="BC5" s="380">
        <v>65654</v>
      </c>
    </row>
    <row r="6" spans="1:56">
      <c r="A6" s="9" t="s">
        <v>827</v>
      </c>
      <c r="B6" s="380">
        <v>13592</v>
      </c>
      <c r="C6" s="380">
        <v>13786</v>
      </c>
      <c r="D6" s="380">
        <v>14806</v>
      </c>
      <c r="E6" s="380">
        <v>15826</v>
      </c>
      <c r="F6" s="380">
        <v>16183</v>
      </c>
      <c r="G6" s="380">
        <v>18919</v>
      </c>
      <c r="H6" s="380">
        <v>25317</v>
      </c>
      <c r="I6" s="381">
        <v>27018</v>
      </c>
      <c r="J6" s="380">
        <v>26536</v>
      </c>
      <c r="K6" s="380">
        <v>26289</v>
      </c>
      <c r="L6" s="380">
        <v>24236</v>
      </c>
      <c r="M6" s="380">
        <v>23757.5</v>
      </c>
      <c r="N6" s="380">
        <v>23279</v>
      </c>
      <c r="O6" s="380">
        <v>22482</v>
      </c>
      <c r="P6" s="380">
        <v>21277</v>
      </c>
      <c r="Q6" s="380">
        <v>20599</v>
      </c>
      <c r="R6" s="380">
        <v>19674</v>
      </c>
      <c r="S6" s="380">
        <v>18822</v>
      </c>
      <c r="T6" s="380">
        <v>18289</v>
      </c>
      <c r="U6" s="380">
        <v>17589</v>
      </c>
      <c r="V6" s="380">
        <v>16822</v>
      </c>
      <c r="W6" s="380">
        <v>16282</v>
      </c>
      <c r="X6" s="380">
        <v>15985</v>
      </c>
      <c r="Y6" s="380">
        <v>15746</v>
      </c>
      <c r="Z6" s="380">
        <v>15497</v>
      </c>
      <c r="AA6" s="380">
        <v>15431</v>
      </c>
      <c r="AB6" s="380">
        <v>15268</v>
      </c>
      <c r="AC6" s="380">
        <v>14981</v>
      </c>
      <c r="AD6" s="380">
        <v>14759</v>
      </c>
      <c r="AE6" s="380">
        <v>14569</v>
      </c>
      <c r="AF6" s="380">
        <v>14448</v>
      </c>
      <c r="AG6" s="380">
        <v>14295</v>
      </c>
      <c r="AH6" s="380">
        <v>14184</v>
      </c>
      <c r="AI6" s="380">
        <v>14040</v>
      </c>
      <c r="AJ6" s="380">
        <v>13917</v>
      </c>
      <c r="AK6" s="380">
        <v>13921</v>
      </c>
      <c r="AL6" s="380">
        <v>13850</v>
      </c>
      <c r="AM6" s="380">
        <v>13778</v>
      </c>
      <c r="AN6" s="380">
        <v>13670</v>
      </c>
      <c r="AO6" s="380">
        <v>13541</v>
      </c>
      <c r="AP6" s="380">
        <v>13359</v>
      </c>
      <c r="AQ6" s="380">
        <v>13188</v>
      </c>
      <c r="AR6" s="380">
        <v>13076</v>
      </c>
      <c r="AS6" s="380">
        <v>12947</v>
      </c>
      <c r="AT6" s="380">
        <v>12784</v>
      </c>
      <c r="AU6" s="380">
        <v>12655</v>
      </c>
      <c r="AV6" s="380">
        <v>12552</v>
      </c>
      <c r="AW6" s="380">
        <v>12393</v>
      </c>
      <c r="AX6" s="380">
        <v>12258</v>
      </c>
      <c r="AY6" s="380">
        <v>12074</v>
      </c>
      <c r="AZ6" s="380">
        <v>11930</v>
      </c>
      <c r="BA6" s="380">
        <v>11786</v>
      </c>
      <c r="BB6" s="380">
        <v>11635</v>
      </c>
      <c r="BC6" s="380">
        <v>11485</v>
      </c>
    </row>
    <row r="7" spans="1:56">
      <c r="A7" s="9" t="s">
        <v>826</v>
      </c>
      <c r="B7" s="378">
        <v>13</v>
      </c>
      <c r="C7" s="378">
        <v>14</v>
      </c>
      <c r="D7" s="378">
        <v>15</v>
      </c>
      <c r="E7" s="378">
        <v>16</v>
      </c>
      <c r="F7" s="378">
        <v>17</v>
      </c>
      <c r="G7" s="378">
        <v>18</v>
      </c>
      <c r="H7" s="378">
        <v>19</v>
      </c>
      <c r="I7" s="379">
        <v>20</v>
      </c>
      <c r="J7" s="378">
        <v>21</v>
      </c>
      <c r="K7" s="378">
        <v>22</v>
      </c>
      <c r="L7" s="378">
        <v>23</v>
      </c>
      <c r="M7" s="378">
        <v>24</v>
      </c>
      <c r="N7" s="378">
        <v>25</v>
      </c>
      <c r="O7" s="378">
        <v>26</v>
      </c>
      <c r="P7" s="378">
        <v>27</v>
      </c>
      <c r="Q7" s="378">
        <v>28</v>
      </c>
      <c r="R7" s="378">
        <v>29</v>
      </c>
      <c r="S7" s="378">
        <v>30</v>
      </c>
      <c r="T7" s="378">
        <v>31</v>
      </c>
      <c r="U7" s="378">
        <v>32</v>
      </c>
      <c r="V7" s="378">
        <v>33</v>
      </c>
      <c r="W7" s="378">
        <v>34</v>
      </c>
      <c r="X7" s="378">
        <v>35</v>
      </c>
      <c r="Y7" s="378">
        <v>36</v>
      </c>
      <c r="Z7" s="378">
        <v>37</v>
      </c>
      <c r="AA7" s="378">
        <v>38</v>
      </c>
      <c r="AB7" s="378">
        <v>39</v>
      </c>
      <c r="AC7" s="378">
        <v>40</v>
      </c>
      <c r="AD7" s="378">
        <v>41</v>
      </c>
      <c r="AE7" s="378">
        <v>42</v>
      </c>
      <c r="AF7" s="378">
        <v>43</v>
      </c>
      <c r="AG7" s="378">
        <v>44</v>
      </c>
      <c r="AH7" s="378">
        <v>45</v>
      </c>
      <c r="AI7" s="378">
        <v>46</v>
      </c>
      <c r="AJ7" s="378">
        <v>47</v>
      </c>
      <c r="AK7" s="378">
        <v>48</v>
      </c>
      <c r="AL7" s="378">
        <v>49</v>
      </c>
      <c r="AM7" s="378">
        <v>50</v>
      </c>
      <c r="AN7" s="378">
        <v>51</v>
      </c>
      <c r="AO7" s="378">
        <v>52</v>
      </c>
      <c r="AP7" s="378">
        <v>53</v>
      </c>
      <c r="AQ7" s="378">
        <v>54</v>
      </c>
      <c r="AR7" s="378">
        <v>55</v>
      </c>
      <c r="AS7" s="378">
        <v>56</v>
      </c>
      <c r="AT7" s="378">
        <v>57</v>
      </c>
      <c r="AU7" s="378">
        <v>58</v>
      </c>
      <c r="AV7" s="378">
        <v>59</v>
      </c>
      <c r="AW7" s="378">
        <v>60</v>
      </c>
      <c r="AX7" s="378">
        <v>61</v>
      </c>
      <c r="AY7" s="378">
        <v>62</v>
      </c>
      <c r="AZ7" s="378">
        <v>63</v>
      </c>
      <c r="BA7" s="378">
        <v>64</v>
      </c>
      <c r="BB7" s="378">
        <v>65</v>
      </c>
      <c r="BC7" s="378">
        <v>66</v>
      </c>
      <c r="BD7" s="378"/>
    </row>
    <row r="8" spans="1:56">
      <c r="B8" s="9">
        <f>CORREL(B3:BC3,B6:BC6)</f>
        <v>0.89075401121385012</v>
      </c>
      <c r="D8" s="9" t="s">
        <v>825</v>
      </c>
      <c r="I8" s="377"/>
      <c r="J8" s="377"/>
      <c r="K8" s="377"/>
      <c r="L8" s="377"/>
      <c r="M8" s="9" t="s">
        <v>825</v>
      </c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7"/>
      <c r="Y8" s="377"/>
      <c r="Z8" s="377"/>
      <c r="AA8" s="377"/>
      <c r="AB8" s="377"/>
      <c r="AC8" s="377"/>
      <c r="AD8" s="377"/>
      <c r="AE8" s="377"/>
      <c r="AF8" s="377"/>
      <c r="AG8" s="377"/>
      <c r="AH8" s="377"/>
      <c r="AI8" s="377"/>
      <c r="AJ8" s="377"/>
      <c r="AK8" s="377"/>
      <c r="AL8" s="377"/>
      <c r="AM8" s="377"/>
      <c r="AN8" s="377"/>
      <c r="AO8" s="377"/>
      <c r="AP8" s="377"/>
      <c r="AQ8" s="377"/>
      <c r="AR8" s="377"/>
      <c r="AS8" s="377"/>
      <c r="AT8" s="377"/>
      <c r="AU8" s="377"/>
      <c r="AV8" s="377"/>
      <c r="AW8" s="377"/>
      <c r="AX8" s="377"/>
      <c r="AY8" s="377"/>
      <c r="AZ8" s="377"/>
      <c r="BA8" s="377"/>
      <c r="BB8" s="377"/>
      <c r="BC8" s="377"/>
    </row>
    <row r="36" spans="2:2">
      <c r="B36" s="9" t="s">
        <v>824</v>
      </c>
    </row>
  </sheetData>
  <phoneticPr fontId="3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showGridLines="0" zoomScale="90" zoomScaleNormal="90" workbookViewId="0">
      <selection activeCell="F9" sqref="F9"/>
    </sheetView>
  </sheetViews>
  <sheetFormatPr defaultRowHeight="13.5"/>
  <cols>
    <col min="1" max="1" width="5" style="9" customWidth="1"/>
    <col min="2" max="2" width="9.375" style="55" customWidth="1"/>
    <col min="3" max="3" width="11.125" style="9" customWidth="1"/>
    <col min="4" max="5" width="11" style="9" customWidth="1"/>
    <col min="6" max="6" width="13" style="9" customWidth="1"/>
    <col min="7" max="7" width="10.5" style="9" bestFit="1" customWidth="1"/>
    <col min="8" max="17" width="9" style="9"/>
    <col min="18" max="18" width="10.875" style="9" customWidth="1"/>
    <col min="19" max="19" width="4.875" style="9" customWidth="1"/>
    <col min="20" max="16384" width="9" style="9"/>
  </cols>
  <sheetData>
    <row r="1" spans="1:18" ht="27.75" customHeight="1">
      <c r="B1" s="65"/>
      <c r="C1" s="75" t="s">
        <v>753</v>
      </c>
      <c r="D1" s="61"/>
      <c r="E1" s="61"/>
      <c r="F1" s="61"/>
      <c r="G1" s="61"/>
      <c r="H1" s="61"/>
      <c r="I1" s="61"/>
      <c r="J1" s="61"/>
    </row>
    <row r="2" spans="1:18" ht="11.25" customHeight="1">
      <c r="B2" s="65"/>
      <c r="C2" s="61"/>
      <c r="D2" s="61"/>
      <c r="E2" s="61"/>
      <c r="F2" s="61"/>
      <c r="G2" s="61"/>
      <c r="H2" s="61"/>
      <c r="I2" s="61"/>
      <c r="J2" s="61"/>
    </row>
    <row r="3" spans="1:18" ht="14.25">
      <c r="A3" s="64"/>
      <c r="B3" s="74" t="s">
        <v>110</v>
      </c>
      <c r="C3" s="73" t="s">
        <v>109</v>
      </c>
      <c r="D3" s="73" t="s">
        <v>108</v>
      </c>
      <c r="E3" s="73" t="s">
        <v>460</v>
      </c>
      <c r="F3" s="73"/>
      <c r="G3" s="73" t="s">
        <v>107</v>
      </c>
      <c r="H3" s="73" t="s">
        <v>106</v>
      </c>
      <c r="I3" s="73" t="s">
        <v>462</v>
      </c>
      <c r="J3" s="73"/>
    </row>
    <row r="4" spans="1:18" ht="14.25">
      <c r="A4" s="64"/>
      <c r="B4" s="69" t="s">
        <v>105</v>
      </c>
      <c r="C4" s="68">
        <v>17787</v>
      </c>
      <c r="D4" s="68">
        <v>14257</v>
      </c>
      <c r="E4" s="68">
        <v>13138</v>
      </c>
      <c r="F4" s="68"/>
      <c r="G4" s="68">
        <v>18691</v>
      </c>
      <c r="H4" s="68">
        <v>15321</v>
      </c>
      <c r="I4" s="68">
        <v>14037</v>
      </c>
      <c r="J4" s="68"/>
    </row>
    <row r="5" spans="1:18" ht="14.25">
      <c r="A5" s="64"/>
      <c r="B5" s="69" t="s">
        <v>104</v>
      </c>
      <c r="C5" s="68">
        <v>15790</v>
      </c>
      <c r="D5" s="68">
        <v>14384</v>
      </c>
      <c r="E5" s="68">
        <v>13923</v>
      </c>
      <c r="F5" s="68"/>
      <c r="G5" s="68">
        <v>17152</v>
      </c>
      <c r="H5" s="68">
        <v>14883</v>
      </c>
      <c r="I5" s="68">
        <v>14459</v>
      </c>
      <c r="J5" s="68"/>
    </row>
    <row r="6" spans="1:18" ht="14.25">
      <c r="A6" s="64"/>
      <c r="B6" s="69" t="s">
        <v>103</v>
      </c>
      <c r="C6" s="68">
        <v>15178</v>
      </c>
      <c r="D6" s="68">
        <v>13757</v>
      </c>
      <c r="E6" s="68">
        <v>15761</v>
      </c>
      <c r="F6" s="68"/>
      <c r="G6" s="68">
        <v>16384</v>
      </c>
      <c r="H6" s="68">
        <v>14246</v>
      </c>
      <c r="I6" s="68">
        <v>16377</v>
      </c>
      <c r="J6" s="68"/>
    </row>
    <row r="7" spans="1:18" ht="14.25">
      <c r="A7" s="64"/>
      <c r="B7" s="69" t="s">
        <v>102</v>
      </c>
      <c r="C7" s="68">
        <v>16193</v>
      </c>
      <c r="D7" s="68">
        <v>15795</v>
      </c>
      <c r="E7" s="68">
        <v>21128</v>
      </c>
      <c r="F7" s="68"/>
      <c r="G7" s="68">
        <v>16447</v>
      </c>
      <c r="H7" s="68">
        <v>16142</v>
      </c>
      <c r="I7" s="68">
        <v>21742</v>
      </c>
      <c r="J7" s="68"/>
    </row>
    <row r="8" spans="1:18" ht="14.25">
      <c r="A8" s="64"/>
      <c r="B8" s="69" t="s">
        <v>101</v>
      </c>
      <c r="C8" s="68">
        <v>22373</v>
      </c>
      <c r="D8" s="68">
        <v>28907</v>
      </c>
      <c r="E8" s="68">
        <v>40049</v>
      </c>
      <c r="F8" s="68"/>
      <c r="G8" s="68">
        <v>22203</v>
      </c>
      <c r="H8" s="68">
        <v>29337</v>
      </c>
      <c r="I8" s="68">
        <v>42335</v>
      </c>
      <c r="J8" s="68"/>
    </row>
    <row r="9" spans="1:18" ht="14.25">
      <c r="A9" s="64"/>
      <c r="B9" s="69" t="s">
        <v>100</v>
      </c>
      <c r="C9" s="68">
        <v>30627</v>
      </c>
      <c r="D9" s="68">
        <v>39791</v>
      </c>
      <c r="E9" s="68">
        <v>39183</v>
      </c>
      <c r="F9" s="72"/>
      <c r="G9" s="68">
        <v>28355</v>
      </c>
      <c r="H9" s="68">
        <v>38461</v>
      </c>
      <c r="I9" s="68">
        <v>41568</v>
      </c>
      <c r="J9" s="68"/>
      <c r="K9" s="56"/>
      <c r="L9" s="56"/>
      <c r="M9" s="56"/>
      <c r="N9" s="56"/>
      <c r="O9" s="56"/>
      <c r="P9" s="56"/>
      <c r="Q9" s="56"/>
      <c r="R9" s="56"/>
    </row>
    <row r="10" spans="1:18" ht="14.25">
      <c r="A10" s="64"/>
      <c r="B10" s="69" t="s">
        <v>99</v>
      </c>
      <c r="C10" s="68">
        <v>36415</v>
      </c>
      <c r="D10" s="68">
        <v>42170</v>
      </c>
      <c r="E10" s="68">
        <v>31739</v>
      </c>
      <c r="F10" s="68"/>
      <c r="G10" s="68">
        <v>34014</v>
      </c>
      <c r="H10" s="68">
        <v>39403</v>
      </c>
      <c r="I10" s="68">
        <v>33569</v>
      </c>
      <c r="J10" s="68"/>
      <c r="K10" s="56"/>
      <c r="L10" s="56"/>
      <c r="M10" s="56"/>
      <c r="N10" s="56"/>
      <c r="O10" s="56"/>
      <c r="P10" s="56"/>
      <c r="Q10" s="56"/>
      <c r="R10" s="56"/>
    </row>
    <row r="11" spans="1:18" ht="14.25">
      <c r="A11" s="64"/>
      <c r="B11" s="69" t="s">
        <v>98</v>
      </c>
      <c r="C11" s="68">
        <v>40255</v>
      </c>
      <c r="D11" s="68">
        <v>36942</v>
      </c>
      <c r="E11" s="68">
        <v>25441</v>
      </c>
      <c r="F11" s="68"/>
      <c r="G11" s="68">
        <v>36496</v>
      </c>
      <c r="H11" s="68">
        <v>36682</v>
      </c>
      <c r="I11" s="68">
        <v>26308</v>
      </c>
      <c r="J11" s="68"/>
      <c r="K11" s="56"/>
      <c r="L11" s="56"/>
      <c r="M11" s="56"/>
      <c r="N11" s="56"/>
      <c r="O11" s="56"/>
      <c r="P11" s="56"/>
      <c r="Q11" s="56"/>
      <c r="R11" s="56"/>
    </row>
    <row r="12" spans="1:18" ht="14.25">
      <c r="A12" s="64"/>
      <c r="B12" s="69" t="s">
        <v>97</v>
      </c>
      <c r="C12" s="68">
        <v>41749</v>
      </c>
      <c r="D12" s="68">
        <v>30445</v>
      </c>
      <c r="E12" s="68">
        <v>25315</v>
      </c>
      <c r="F12" s="68"/>
      <c r="G12" s="68">
        <v>37650</v>
      </c>
      <c r="H12" s="68">
        <v>30553</v>
      </c>
      <c r="I12" s="68">
        <v>24847</v>
      </c>
      <c r="J12" s="68"/>
      <c r="K12" s="56"/>
      <c r="L12" s="56"/>
      <c r="M12" s="56"/>
      <c r="N12" s="56"/>
      <c r="O12" s="56"/>
      <c r="P12" s="56"/>
      <c r="Q12" s="56"/>
      <c r="R12" s="56"/>
    </row>
    <row r="13" spans="1:18" ht="14.25">
      <c r="A13" s="64"/>
      <c r="B13" s="69" t="s">
        <v>96</v>
      </c>
      <c r="C13" s="68">
        <v>36640</v>
      </c>
      <c r="D13" s="68">
        <v>24896</v>
      </c>
      <c r="E13" s="68">
        <v>29984</v>
      </c>
      <c r="F13" s="68"/>
      <c r="G13" s="68">
        <v>35345</v>
      </c>
      <c r="H13" s="68">
        <v>24661</v>
      </c>
      <c r="I13" s="68">
        <v>28873</v>
      </c>
      <c r="J13" s="68"/>
      <c r="K13" s="56"/>
      <c r="L13" s="56"/>
      <c r="M13" s="56"/>
      <c r="N13" s="56"/>
      <c r="O13" s="56"/>
      <c r="P13" s="56"/>
      <c r="Q13" s="56"/>
      <c r="R13" s="56"/>
    </row>
    <row r="14" spans="1:18" ht="14.25">
      <c r="A14" s="64"/>
      <c r="B14" s="69" t="s">
        <v>95</v>
      </c>
      <c r="C14" s="68">
        <v>29786</v>
      </c>
      <c r="D14" s="68">
        <v>24096</v>
      </c>
      <c r="E14" s="68">
        <v>27179</v>
      </c>
      <c r="F14" s="68"/>
      <c r="G14" s="68">
        <v>29574</v>
      </c>
      <c r="H14" s="68">
        <v>23216</v>
      </c>
      <c r="I14" s="68">
        <v>24727</v>
      </c>
      <c r="J14" s="68"/>
      <c r="K14" s="56"/>
      <c r="L14" s="56"/>
      <c r="M14" s="56"/>
      <c r="N14" s="56"/>
      <c r="O14" s="56"/>
      <c r="P14" s="56"/>
      <c r="Q14" s="56"/>
      <c r="R14" s="56"/>
    </row>
    <row r="15" spans="1:18" ht="14.25">
      <c r="A15" s="64"/>
      <c r="B15" s="69" t="s">
        <v>94</v>
      </c>
      <c r="C15" s="68">
        <v>23719</v>
      </c>
      <c r="D15" s="68">
        <v>27658</v>
      </c>
      <c r="E15" s="68">
        <v>24196</v>
      </c>
      <c r="F15" s="68"/>
      <c r="G15" s="68">
        <v>23030</v>
      </c>
      <c r="H15" s="68">
        <v>26355</v>
      </c>
      <c r="I15" s="68">
        <v>21490</v>
      </c>
      <c r="J15" s="68"/>
      <c r="K15" s="56"/>
      <c r="L15" s="56"/>
      <c r="M15" s="56"/>
      <c r="N15" s="56"/>
      <c r="O15" s="56"/>
      <c r="P15" s="56"/>
      <c r="Q15" s="56"/>
      <c r="R15" s="56"/>
    </row>
    <row r="16" spans="1:18" ht="14.25">
      <c r="A16" s="64"/>
      <c r="B16" s="69" t="s">
        <v>93</v>
      </c>
      <c r="C16" s="68">
        <v>22181</v>
      </c>
      <c r="D16" s="68">
        <v>24281</v>
      </c>
      <c r="E16" s="68">
        <v>22564</v>
      </c>
      <c r="F16" s="68"/>
      <c r="G16" s="68">
        <v>20984</v>
      </c>
      <c r="H16" s="68">
        <v>21298</v>
      </c>
      <c r="I16" s="68">
        <v>19225</v>
      </c>
      <c r="J16" s="68"/>
      <c r="K16" s="56"/>
      <c r="L16" s="56"/>
      <c r="M16" s="56"/>
      <c r="N16" s="56"/>
      <c r="O16" s="56"/>
      <c r="P16" s="56"/>
      <c r="Q16" s="56"/>
      <c r="R16" s="56"/>
    </row>
    <row r="17" spans="1:18" ht="14.25">
      <c r="A17" s="64"/>
      <c r="B17" s="69" t="s">
        <v>92</v>
      </c>
      <c r="C17" s="68">
        <v>25287</v>
      </c>
      <c r="D17" s="68">
        <v>21404</v>
      </c>
      <c r="E17" s="68">
        <v>19768</v>
      </c>
      <c r="F17" s="68"/>
      <c r="G17" s="68">
        <v>22614</v>
      </c>
      <c r="H17" s="68">
        <v>17628</v>
      </c>
      <c r="I17" s="68">
        <v>15793</v>
      </c>
      <c r="J17" s="68"/>
      <c r="K17" s="56"/>
      <c r="L17" s="56"/>
      <c r="M17" s="56"/>
      <c r="N17" s="56"/>
      <c r="O17" s="56"/>
      <c r="P17" s="56"/>
      <c r="Q17" s="56"/>
      <c r="R17" s="56"/>
    </row>
    <row r="18" spans="1:18" ht="14.25">
      <c r="A18" s="64"/>
      <c r="B18" s="69" t="s">
        <v>91</v>
      </c>
      <c r="C18" s="68">
        <v>22073</v>
      </c>
      <c r="D18" s="68">
        <v>19993</v>
      </c>
      <c r="E18" s="68">
        <v>15407</v>
      </c>
      <c r="F18" s="68"/>
      <c r="G18" s="68">
        <v>17496</v>
      </c>
      <c r="H18" s="68">
        <v>15122</v>
      </c>
      <c r="I18" s="68">
        <v>10566</v>
      </c>
      <c r="J18" s="68"/>
      <c r="K18" s="56"/>
      <c r="L18" s="56"/>
      <c r="M18" s="56"/>
      <c r="N18" s="56"/>
      <c r="O18" s="56"/>
      <c r="P18" s="56"/>
      <c r="Q18" s="56"/>
      <c r="R18" s="56"/>
    </row>
    <row r="19" spans="1:18" ht="14.25">
      <c r="A19" s="64"/>
      <c r="B19" s="69" t="s">
        <v>90</v>
      </c>
      <c r="C19" s="68">
        <v>18851</v>
      </c>
      <c r="D19" s="68">
        <v>16817</v>
      </c>
      <c r="E19" s="68">
        <v>10717</v>
      </c>
      <c r="F19" s="68"/>
      <c r="G19" s="68">
        <v>13514</v>
      </c>
      <c r="H19" s="68">
        <v>11541</v>
      </c>
      <c r="I19" s="68">
        <v>7207</v>
      </c>
      <c r="J19" s="68"/>
      <c r="K19" s="56"/>
      <c r="L19" s="56"/>
      <c r="M19" s="56"/>
      <c r="N19" s="56"/>
      <c r="O19" s="56"/>
      <c r="P19" s="56"/>
      <c r="Q19" s="56"/>
      <c r="R19" s="56"/>
    </row>
    <row r="20" spans="1:18" ht="14.25">
      <c r="A20" s="64"/>
      <c r="B20" s="69" t="s">
        <v>89</v>
      </c>
      <c r="C20" s="68">
        <v>16386</v>
      </c>
      <c r="D20" s="68">
        <v>11720</v>
      </c>
      <c r="E20" s="68">
        <v>8287</v>
      </c>
      <c r="F20" s="68"/>
      <c r="G20" s="68">
        <v>10049</v>
      </c>
      <c r="H20" s="68">
        <v>6551</v>
      </c>
      <c r="I20" s="68">
        <v>5042</v>
      </c>
      <c r="J20" s="68"/>
      <c r="K20" s="56"/>
      <c r="L20" s="56"/>
      <c r="M20" s="56"/>
      <c r="N20" s="56"/>
      <c r="O20" s="56"/>
      <c r="P20" s="56"/>
      <c r="Q20" s="56"/>
      <c r="R20" s="56"/>
    </row>
    <row r="21" spans="1:18" ht="14.25">
      <c r="A21" s="64"/>
      <c r="B21" s="69" t="s">
        <v>88</v>
      </c>
      <c r="C21" s="68">
        <v>11450</v>
      </c>
      <c r="D21" s="68">
        <v>6526</v>
      </c>
      <c r="E21" s="68">
        <v>4607</v>
      </c>
      <c r="F21" s="68"/>
      <c r="G21" s="68">
        <v>5845</v>
      </c>
      <c r="H21" s="68">
        <v>3249</v>
      </c>
      <c r="I21" s="68">
        <v>2335</v>
      </c>
      <c r="J21" s="68"/>
      <c r="K21" s="56"/>
      <c r="L21" s="56"/>
      <c r="M21" s="56"/>
      <c r="N21" s="56"/>
      <c r="O21" s="56"/>
      <c r="P21" s="56"/>
      <c r="Q21" s="56"/>
      <c r="R21" s="56"/>
    </row>
    <row r="22" spans="1:18" ht="14.25">
      <c r="A22" s="64"/>
      <c r="B22" s="69" t="s">
        <v>87</v>
      </c>
      <c r="C22" s="68">
        <v>5539</v>
      </c>
      <c r="D22" s="68">
        <v>3435</v>
      </c>
      <c r="E22" s="68">
        <v>1770</v>
      </c>
      <c r="F22" s="68"/>
      <c r="G22" s="68">
        <v>2016</v>
      </c>
      <c r="H22" s="68">
        <v>1355</v>
      </c>
      <c r="I22" s="68">
        <v>802</v>
      </c>
      <c r="J22" s="68"/>
      <c r="K22" s="56"/>
      <c r="L22" s="56"/>
      <c r="M22" s="56"/>
      <c r="N22" s="56"/>
      <c r="O22" s="56"/>
      <c r="P22" s="56"/>
      <c r="Q22" s="56"/>
      <c r="R22" s="56"/>
    </row>
    <row r="23" spans="1:18" ht="14.25">
      <c r="A23" s="64"/>
      <c r="B23" s="69" t="s">
        <v>86</v>
      </c>
      <c r="C23" s="68">
        <v>1664</v>
      </c>
      <c r="D23" s="68">
        <v>966</v>
      </c>
      <c r="E23" s="68">
        <v>364</v>
      </c>
      <c r="F23" s="68"/>
      <c r="G23" s="68">
        <v>415</v>
      </c>
      <c r="H23" s="68">
        <v>287</v>
      </c>
      <c r="I23" s="68">
        <v>127</v>
      </c>
      <c r="J23" s="68"/>
      <c r="K23" s="56"/>
      <c r="L23" s="56"/>
      <c r="M23" s="56"/>
      <c r="N23" s="56"/>
      <c r="O23" s="56"/>
      <c r="P23" s="56"/>
      <c r="Q23" s="56"/>
      <c r="R23" s="56"/>
    </row>
    <row r="24" spans="1:18" ht="14.25">
      <c r="A24" s="64"/>
      <c r="B24" s="69" t="s">
        <v>85</v>
      </c>
      <c r="C24" s="68">
        <v>361</v>
      </c>
      <c r="D24" s="68">
        <v>164</v>
      </c>
      <c r="E24" s="68">
        <v>44</v>
      </c>
      <c r="F24" s="68"/>
      <c r="G24" s="68">
        <v>61</v>
      </c>
      <c r="H24" s="68">
        <v>35</v>
      </c>
      <c r="I24" s="68">
        <v>14</v>
      </c>
      <c r="J24" s="68"/>
      <c r="K24" s="56"/>
      <c r="L24" s="56"/>
      <c r="M24" s="56"/>
      <c r="N24" s="56"/>
      <c r="O24" s="56"/>
      <c r="P24" s="56"/>
      <c r="Q24" s="56"/>
      <c r="R24" s="56"/>
    </row>
    <row r="25" spans="1:18" ht="14.25">
      <c r="A25" s="64"/>
      <c r="B25" s="67"/>
      <c r="C25" s="63">
        <v>450304</v>
      </c>
      <c r="D25" s="63">
        <v>418404</v>
      </c>
      <c r="E25" s="63">
        <f>SUM(E4:E24)</f>
        <v>390564</v>
      </c>
      <c r="F25" s="66"/>
      <c r="G25" s="63">
        <v>408335</v>
      </c>
      <c r="H25" s="63">
        <v>386326</v>
      </c>
      <c r="I25" s="63">
        <f>SUM(I4:I24)</f>
        <v>371443</v>
      </c>
      <c r="J25" s="63"/>
      <c r="K25" s="56"/>
      <c r="L25" s="56"/>
      <c r="M25" s="56"/>
      <c r="N25" s="56"/>
      <c r="O25" s="56"/>
      <c r="P25" s="56"/>
      <c r="Q25" s="56"/>
      <c r="R25" s="56"/>
    </row>
    <row r="26" spans="1:18" ht="14.25">
      <c r="B26" s="65"/>
      <c r="C26" s="63"/>
      <c r="E26" s="9" t="s">
        <v>461</v>
      </c>
      <c r="F26" s="64"/>
      <c r="H26" s="63"/>
      <c r="I26" s="63"/>
      <c r="J26" s="63"/>
      <c r="K26" s="56"/>
      <c r="L26" s="56"/>
      <c r="M26" s="56"/>
      <c r="N26" s="56"/>
      <c r="O26" s="56"/>
      <c r="P26" s="56"/>
      <c r="Q26" s="56"/>
      <c r="R26" s="56"/>
    </row>
    <row r="27" spans="1:18" ht="17.25">
      <c r="B27" s="62"/>
      <c r="C27" s="62" t="s">
        <v>404</v>
      </c>
      <c r="D27" s="62"/>
      <c r="E27" s="62"/>
      <c r="F27" s="57"/>
      <c r="H27" s="61"/>
      <c r="I27" s="61"/>
      <c r="J27" s="61"/>
      <c r="K27" s="56"/>
      <c r="L27" s="56"/>
      <c r="M27" s="56"/>
      <c r="N27" s="56"/>
      <c r="O27" s="56"/>
      <c r="P27" s="56"/>
      <c r="Q27" s="56"/>
      <c r="R27" s="56"/>
    </row>
    <row r="28" spans="1:18" ht="17.25">
      <c r="B28" s="60" t="s">
        <v>84</v>
      </c>
      <c r="C28" s="59">
        <v>858639</v>
      </c>
      <c r="D28" s="62"/>
      <c r="E28" s="62"/>
      <c r="F28" s="57"/>
      <c r="H28" s="61"/>
      <c r="I28" s="61"/>
      <c r="J28" s="61"/>
      <c r="K28" s="56"/>
      <c r="L28" s="56"/>
      <c r="M28" s="56"/>
      <c r="N28" s="56"/>
      <c r="O28" s="56"/>
      <c r="P28" s="56"/>
      <c r="Q28" s="56"/>
      <c r="R28" s="56"/>
    </row>
    <row r="29" spans="1:18" ht="17.25">
      <c r="B29" s="60" t="s">
        <v>83</v>
      </c>
      <c r="C29" s="59">
        <v>804730</v>
      </c>
      <c r="D29" s="58"/>
      <c r="E29" s="58"/>
      <c r="F29" s="57"/>
      <c r="K29" s="56"/>
      <c r="L29" s="56"/>
      <c r="M29" s="56"/>
      <c r="N29" s="56"/>
      <c r="O29" s="56"/>
      <c r="P29" s="56"/>
      <c r="Q29" s="56"/>
      <c r="R29" s="56"/>
    </row>
    <row r="30" spans="1:18" ht="17.25">
      <c r="B30" s="60" t="s">
        <v>463</v>
      </c>
      <c r="C30" s="215">
        <f>E25+I25</f>
        <v>762007</v>
      </c>
      <c r="K30" s="56"/>
      <c r="L30" s="56"/>
      <c r="M30" s="56"/>
      <c r="N30" s="56"/>
      <c r="O30" s="56" t="s">
        <v>750</v>
      </c>
      <c r="P30" s="56"/>
      <c r="Q30" s="56"/>
      <c r="R30" s="56"/>
    </row>
    <row r="31" spans="1:18">
      <c r="K31" s="56"/>
      <c r="L31" s="56"/>
      <c r="M31" s="56"/>
      <c r="N31" s="56"/>
      <c r="O31" s="56" t="s">
        <v>752</v>
      </c>
      <c r="P31" s="56"/>
      <c r="Q31" s="56"/>
      <c r="R31" s="56"/>
    </row>
    <row r="32" spans="1:18">
      <c r="H32" s="56"/>
      <c r="I32" s="56"/>
      <c r="J32" s="56"/>
      <c r="K32" s="56"/>
      <c r="L32" s="56"/>
      <c r="M32" s="56"/>
      <c r="O32" s="56"/>
      <c r="P32" s="56"/>
      <c r="Q32" s="56"/>
      <c r="R32" s="56"/>
    </row>
    <row r="33" spans="8:18">
      <c r="H33" s="56"/>
      <c r="I33" s="56"/>
      <c r="J33" s="56"/>
      <c r="K33" s="56"/>
      <c r="L33" s="56"/>
      <c r="M33" s="56"/>
      <c r="N33" s="56" t="s">
        <v>751</v>
      </c>
      <c r="O33" s="56"/>
      <c r="P33" s="56"/>
      <c r="Q33" s="56"/>
      <c r="R33" s="56"/>
    </row>
    <row r="34" spans="8:18"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</row>
    <row r="35" spans="8:18"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</row>
    <row r="36" spans="8:18"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</row>
    <row r="37" spans="8:18"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</row>
    <row r="38" spans="8:18"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</row>
    <row r="39" spans="8:18"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</row>
    <row r="40" spans="8:18"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</row>
  </sheetData>
  <phoneticPr fontId="31"/>
  <pageMargins left="0.75" right="0.75" top="1" bottom="1" header="0.51200000000000001" footer="0.51200000000000001"/>
  <pageSetup paperSize="9" scale="8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65"/>
  <sheetViews>
    <sheetView showGridLines="0" topLeftCell="D4" zoomScale="55" zoomScaleNormal="55" workbookViewId="0">
      <selection activeCell="AE64" sqref="AE64"/>
    </sheetView>
  </sheetViews>
  <sheetFormatPr defaultRowHeight="13.5"/>
  <cols>
    <col min="1" max="2" width="9" style="146"/>
    <col min="3" max="3" width="34.75" style="146" customWidth="1"/>
    <col min="4" max="4" width="31.875" style="146" customWidth="1"/>
    <col min="5" max="12" width="9" style="146"/>
    <col min="13" max="13" width="13.25" style="146" customWidth="1"/>
    <col min="14" max="17" width="9" style="146"/>
    <col min="18" max="18" width="11.875" style="146" customWidth="1"/>
    <col min="19" max="16384" width="9" style="146"/>
  </cols>
  <sheetData>
    <row r="2" spans="2:30">
      <c r="B2" s="146" t="s">
        <v>145</v>
      </c>
    </row>
    <row r="3" spans="2:30">
      <c r="B3" s="146" t="s">
        <v>296</v>
      </c>
    </row>
    <row r="4" spans="2:30">
      <c r="B4" s="146" t="s">
        <v>144</v>
      </c>
      <c r="D4" s="228">
        <v>1985</v>
      </c>
      <c r="Q4" s="146" t="s">
        <v>144</v>
      </c>
      <c r="S4" s="146">
        <v>1985</v>
      </c>
    </row>
    <row r="5" spans="2:30">
      <c r="B5" s="146" t="s">
        <v>295</v>
      </c>
      <c r="C5" s="146" t="s">
        <v>117</v>
      </c>
      <c r="D5" s="147">
        <f>D8+D26+D27</f>
        <v>343661</v>
      </c>
      <c r="E5" s="227">
        <v>1990</v>
      </c>
      <c r="F5" s="228">
        <v>1995</v>
      </c>
      <c r="G5" s="227">
        <v>2000</v>
      </c>
      <c r="H5" s="228">
        <v>2005</v>
      </c>
      <c r="I5" s="227">
        <v>2010</v>
      </c>
      <c r="K5" s="146" t="s">
        <v>294</v>
      </c>
      <c r="Q5" s="146" t="s">
        <v>295</v>
      </c>
      <c r="R5" s="146" t="s">
        <v>117</v>
      </c>
      <c r="S5" s="146">
        <v>343661</v>
      </c>
      <c r="T5" s="146">
        <v>1990</v>
      </c>
      <c r="U5" s="146">
        <v>1995</v>
      </c>
      <c r="V5" s="146">
        <v>2000</v>
      </c>
      <c r="W5" s="146">
        <v>2005</v>
      </c>
      <c r="X5" s="146">
        <v>2010</v>
      </c>
    </row>
    <row r="6" spans="2:30">
      <c r="B6" s="146" t="s">
        <v>293</v>
      </c>
      <c r="C6" s="150" t="s">
        <v>292</v>
      </c>
      <c r="D6" s="229" t="s">
        <v>512</v>
      </c>
      <c r="E6" s="229" t="s">
        <v>511</v>
      </c>
      <c r="F6" s="229" t="s">
        <v>510</v>
      </c>
      <c r="G6" s="229" t="s">
        <v>509</v>
      </c>
      <c r="H6" s="229" t="s">
        <v>508</v>
      </c>
      <c r="I6" s="229" t="s">
        <v>507</v>
      </c>
      <c r="K6" s="146" t="s">
        <v>291</v>
      </c>
      <c r="L6" s="146" t="s">
        <v>290</v>
      </c>
      <c r="M6" s="146" t="s">
        <v>289</v>
      </c>
      <c r="Q6" s="146" t="s">
        <v>293</v>
      </c>
      <c r="R6" s="146" t="s">
        <v>292</v>
      </c>
      <c r="S6" s="146" t="s">
        <v>512</v>
      </c>
      <c r="T6" s="146" t="s">
        <v>500</v>
      </c>
      <c r="U6" s="146" t="s">
        <v>501</v>
      </c>
      <c r="V6" s="146" t="s">
        <v>509</v>
      </c>
      <c r="W6" s="146" t="s">
        <v>1</v>
      </c>
      <c r="X6" s="146" t="s">
        <v>2</v>
      </c>
      <c r="Y6" s="146" t="s">
        <v>512</v>
      </c>
      <c r="Z6" s="146" t="s">
        <v>500</v>
      </c>
      <c r="AA6" s="146" t="s">
        <v>501</v>
      </c>
      <c r="AB6" s="146" t="s">
        <v>509</v>
      </c>
      <c r="AC6" s="146" t="s">
        <v>1</v>
      </c>
      <c r="AD6" s="146" t="s">
        <v>2</v>
      </c>
    </row>
    <row r="7" spans="2:30">
      <c r="C7" s="152" t="s">
        <v>288</v>
      </c>
      <c r="D7" s="151">
        <v>343661</v>
      </c>
      <c r="E7" s="151">
        <v>347869</v>
      </c>
      <c r="F7" s="151">
        <v>364436</v>
      </c>
      <c r="G7" s="151">
        <v>388879</v>
      </c>
      <c r="H7" s="151">
        <v>409193</v>
      </c>
      <c r="I7" s="151">
        <v>448666</v>
      </c>
      <c r="K7" s="146">
        <f>I7/D7</f>
        <v>1.3055482001158119</v>
      </c>
      <c r="L7" s="147">
        <f>I7-D7</f>
        <v>105005</v>
      </c>
      <c r="R7" s="146" t="s">
        <v>288</v>
      </c>
      <c r="S7" s="315">
        <v>343661</v>
      </c>
      <c r="T7" s="315">
        <v>347869</v>
      </c>
      <c r="U7" s="315">
        <v>364436</v>
      </c>
      <c r="V7" s="315">
        <v>388879</v>
      </c>
      <c r="W7" s="315">
        <v>409193</v>
      </c>
      <c r="X7" s="315">
        <v>448666</v>
      </c>
      <c r="Y7" s="316">
        <f>S7/S$7</f>
        <v>1</v>
      </c>
      <c r="Z7" s="316">
        <f>T7/T$7</f>
        <v>1</v>
      </c>
      <c r="AA7" s="316">
        <f t="shared" ref="Z7:AD22" si="0">U7/U$7</f>
        <v>1</v>
      </c>
      <c r="AB7" s="316">
        <f t="shared" si="0"/>
        <v>1</v>
      </c>
      <c r="AC7" s="316">
        <f t="shared" si="0"/>
        <v>1</v>
      </c>
      <c r="AD7" s="316">
        <f t="shared" si="0"/>
        <v>1</v>
      </c>
    </row>
    <row r="8" spans="2:30">
      <c r="C8" s="146" t="s">
        <v>287</v>
      </c>
      <c r="D8" s="148">
        <v>197543</v>
      </c>
      <c r="E8" s="148">
        <v>193957</v>
      </c>
      <c r="F8" s="148">
        <v>195791</v>
      </c>
      <c r="G8" s="148">
        <v>201128</v>
      </c>
      <c r="H8" s="148">
        <v>208358</v>
      </c>
      <c r="I8" s="148">
        <v>219994</v>
      </c>
      <c r="N8" s="146">
        <f>M9+M10+M27</f>
        <v>1.382934145993048</v>
      </c>
      <c r="R8" s="146" t="s">
        <v>701</v>
      </c>
      <c r="S8" s="315">
        <v>197543</v>
      </c>
      <c r="T8" s="315">
        <v>193957</v>
      </c>
      <c r="U8" s="315">
        <v>195791</v>
      </c>
      <c r="V8" s="315">
        <v>201128</v>
      </c>
      <c r="W8" s="315">
        <v>208358</v>
      </c>
      <c r="X8" s="315">
        <v>219994</v>
      </c>
      <c r="Y8" s="316">
        <f t="shared" ref="Y8:Y26" si="1">S8/S$7</f>
        <v>0.5748193714154356</v>
      </c>
      <c r="Z8" s="316">
        <f t="shared" si="0"/>
        <v>0.55755758633278618</v>
      </c>
      <c r="AA8" s="316">
        <f t="shared" si="0"/>
        <v>0.53724385077215209</v>
      </c>
      <c r="AB8" s="316">
        <f t="shared" si="0"/>
        <v>0.51719943735712137</v>
      </c>
      <c r="AC8" s="316">
        <f t="shared" si="0"/>
        <v>0.50919248374239046</v>
      </c>
      <c r="AD8" s="316">
        <f t="shared" si="0"/>
        <v>0.49032910895855714</v>
      </c>
    </row>
    <row r="9" spans="2:30">
      <c r="C9" s="146" t="s">
        <v>286</v>
      </c>
      <c r="D9" s="148">
        <v>168232</v>
      </c>
      <c r="E9" s="148">
        <v>168582</v>
      </c>
      <c r="F9" s="148">
        <v>172654</v>
      </c>
      <c r="G9" s="148">
        <v>180081</v>
      </c>
      <c r="H9" s="148">
        <v>189253</v>
      </c>
      <c r="I9" s="148">
        <v>204921</v>
      </c>
      <c r="K9" s="146">
        <f>I9/D9</f>
        <v>1.2180857387417376</v>
      </c>
      <c r="L9" s="147">
        <f>I9-D9</f>
        <v>36689</v>
      </c>
      <c r="M9" s="146">
        <f>L9/L7</f>
        <v>0.34940240940907574</v>
      </c>
      <c r="R9" s="318" t="s">
        <v>286</v>
      </c>
      <c r="S9" s="319">
        <v>168232</v>
      </c>
      <c r="T9" s="319">
        <v>168582</v>
      </c>
      <c r="U9" s="319">
        <v>172654</v>
      </c>
      <c r="V9" s="319">
        <v>180081</v>
      </c>
      <c r="W9" s="319">
        <v>189253</v>
      </c>
      <c r="X9" s="319">
        <v>204921</v>
      </c>
      <c r="Y9" s="317">
        <f>S9/S$7</f>
        <v>0.48952892530720682</v>
      </c>
      <c r="Z9" s="317">
        <f t="shared" si="0"/>
        <v>0.48461346081427203</v>
      </c>
      <c r="AA9" s="317">
        <f t="shared" si="0"/>
        <v>0.4737567089969158</v>
      </c>
      <c r="AB9" s="317">
        <f t="shared" si="0"/>
        <v>0.46307720396318647</v>
      </c>
      <c r="AC9" s="317">
        <f t="shared" si="0"/>
        <v>0.46250302424528278</v>
      </c>
      <c r="AD9" s="317">
        <f t="shared" si="0"/>
        <v>0.45673396245759651</v>
      </c>
    </row>
    <row r="10" spans="2:30">
      <c r="C10" s="146" t="s">
        <v>285</v>
      </c>
      <c r="D10" s="148">
        <v>44348</v>
      </c>
      <c r="E10" s="148">
        <v>48481</v>
      </c>
      <c r="F10" s="148">
        <v>55977</v>
      </c>
      <c r="G10" s="148">
        <v>62293</v>
      </c>
      <c r="H10" s="148">
        <v>67606</v>
      </c>
      <c r="I10" s="148">
        <v>73932</v>
      </c>
      <c r="K10" s="146">
        <f>I10/D10</f>
        <v>1.6670875800487057</v>
      </c>
      <c r="L10" s="147">
        <f>I10-D10</f>
        <v>29584</v>
      </c>
      <c r="M10" s="146">
        <f>L10/L7</f>
        <v>0.28173896481119948</v>
      </c>
      <c r="R10" s="146" t="s">
        <v>285</v>
      </c>
      <c r="S10" s="315">
        <v>44348</v>
      </c>
      <c r="T10" s="315">
        <v>48481</v>
      </c>
      <c r="U10" s="315">
        <v>55977</v>
      </c>
      <c r="V10" s="315">
        <v>62293</v>
      </c>
      <c r="W10" s="315">
        <v>67606</v>
      </c>
      <c r="X10" s="315">
        <v>73932</v>
      </c>
      <c r="Y10" s="316">
        <f t="shared" si="1"/>
        <v>0.12904577476059256</v>
      </c>
      <c r="Z10" s="316">
        <f t="shared" si="0"/>
        <v>0.13936568075913633</v>
      </c>
      <c r="AA10" s="316">
        <f t="shared" si="0"/>
        <v>0.15359898583015949</v>
      </c>
      <c r="AB10" s="316">
        <f t="shared" si="0"/>
        <v>0.16018607330300685</v>
      </c>
      <c r="AC10" s="316">
        <f t="shared" si="0"/>
        <v>0.16521788007126223</v>
      </c>
      <c r="AD10" s="316">
        <f t="shared" si="0"/>
        <v>0.16478181988383342</v>
      </c>
    </row>
    <row r="11" spans="2:30">
      <c r="C11" s="146" t="s">
        <v>284</v>
      </c>
      <c r="D11" s="148">
        <v>105079</v>
      </c>
      <c r="E11" s="148">
        <v>99787</v>
      </c>
      <c r="F11" s="148">
        <v>94493</v>
      </c>
      <c r="G11" s="148">
        <v>93745</v>
      </c>
      <c r="H11" s="148">
        <v>95501</v>
      </c>
      <c r="I11" s="148">
        <v>101924</v>
      </c>
      <c r="R11" s="324" t="s">
        <v>284</v>
      </c>
      <c r="S11" s="325">
        <v>105079</v>
      </c>
      <c r="T11" s="325">
        <v>99787</v>
      </c>
      <c r="U11" s="325">
        <v>94493</v>
      </c>
      <c r="V11" s="325">
        <v>93745</v>
      </c>
      <c r="W11" s="325">
        <v>95501</v>
      </c>
      <c r="X11" s="325">
        <v>101924</v>
      </c>
      <c r="Y11" s="326">
        <f t="shared" si="1"/>
        <v>0.30576352859358497</v>
      </c>
      <c r="Z11" s="326">
        <f t="shared" si="0"/>
        <v>0.28685223460555553</v>
      </c>
      <c r="AA11" s="326">
        <f t="shared" si="0"/>
        <v>0.25928558100736482</v>
      </c>
      <c r="AB11" s="326">
        <f t="shared" si="0"/>
        <v>0.24106470135954886</v>
      </c>
      <c r="AC11" s="326">
        <f t="shared" si="0"/>
        <v>0.23338864545581181</v>
      </c>
      <c r="AD11" s="326">
        <f t="shared" si="0"/>
        <v>0.22717121422171505</v>
      </c>
    </row>
    <row r="12" spans="2:30" ht="27">
      <c r="C12" s="383" t="s">
        <v>833</v>
      </c>
      <c r="D12" s="148">
        <f t="shared" ref="D12:I12" si="2">D13+D14</f>
        <v>18805</v>
      </c>
      <c r="E12" s="148">
        <f t="shared" si="2"/>
        <v>20314</v>
      </c>
      <c r="F12" s="148">
        <f t="shared" si="2"/>
        <v>22184</v>
      </c>
      <c r="G12" s="148">
        <f t="shared" si="2"/>
        <v>24043</v>
      </c>
      <c r="H12" s="148">
        <f t="shared" si="2"/>
        <v>26146</v>
      </c>
      <c r="I12" s="148">
        <f t="shared" si="2"/>
        <v>29065</v>
      </c>
      <c r="R12" s="382" t="s">
        <v>832</v>
      </c>
      <c r="S12" s="315">
        <v>18805</v>
      </c>
      <c r="T12" s="315">
        <v>20314</v>
      </c>
      <c r="U12" s="315">
        <v>22184</v>
      </c>
      <c r="V12" s="315">
        <v>24043</v>
      </c>
      <c r="W12" s="315">
        <v>26146</v>
      </c>
      <c r="X12" s="315">
        <v>29065</v>
      </c>
      <c r="Y12" s="316">
        <f t="shared" si="1"/>
        <v>5.471962195302929E-2</v>
      </c>
      <c r="Z12" s="316">
        <f t="shared" si="0"/>
        <v>5.8395545449580158E-2</v>
      </c>
      <c r="AA12" s="316">
        <f t="shared" si="0"/>
        <v>6.0872142159391497E-2</v>
      </c>
      <c r="AB12" s="316">
        <f t="shared" si="0"/>
        <v>6.1826429300630786E-2</v>
      </c>
      <c r="AC12" s="316">
        <f t="shared" si="0"/>
        <v>6.3896498718208766E-2</v>
      </c>
      <c r="AD12" s="316">
        <f t="shared" si="0"/>
        <v>6.4780928352048073E-2</v>
      </c>
    </row>
    <row r="13" spans="2:30">
      <c r="C13" s="146" t="s">
        <v>283</v>
      </c>
      <c r="D13" s="148">
        <v>2544</v>
      </c>
      <c r="E13" s="148">
        <v>2922</v>
      </c>
      <c r="F13" s="148">
        <v>3162</v>
      </c>
      <c r="G13" s="148">
        <v>3415</v>
      </c>
      <c r="H13" s="148">
        <v>3700</v>
      </c>
      <c r="I13" s="148">
        <v>3847</v>
      </c>
      <c r="K13" s="227" t="s">
        <v>513</v>
      </c>
      <c r="R13" s="146" t="s">
        <v>702</v>
      </c>
      <c r="S13" s="315">
        <v>2544</v>
      </c>
      <c r="T13" s="315">
        <v>2922</v>
      </c>
      <c r="U13" s="315">
        <v>3162</v>
      </c>
      <c r="V13" s="315">
        <v>3415</v>
      </c>
      <c r="W13" s="315">
        <v>3700</v>
      </c>
      <c r="X13" s="315">
        <v>3847</v>
      </c>
      <c r="Y13" s="316">
        <f t="shared" si="1"/>
        <v>7.4026438845257387E-3</v>
      </c>
      <c r="Z13" s="316">
        <f t="shared" si="0"/>
        <v>8.3997136853240732E-3</v>
      </c>
      <c r="AA13" s="316">
        <f t="shared" si="0"/>
        <v>8.6764205512078942E-3</v>
      </c>
      <c r="AB13" s="316">
        <f t="shared" si="0"/>
        <v>8.7816518762905693E-3</v>
      </c>
      <c r="AC13" s="316">
        <f t="shared" si="0"/>
        <v>9.0421879162155758E-3</v>
      </c>
      <c r="AD13" s="316">
        <f t="shared" si="0"/>
        <v>8.574306945478373E-3</v>
      </c>
    </row>
    <row r="14" spans="2:30">
      <c r="C14" s="150" t="s">
        <v>282</v>
      </c>
      <c r="D14" s="149">
        <v>16261</v>
      </c>
      <c r="E14" s="149">
        <v>17392</v>
      </c>
      <c r="F14" s="149">
        <v>19022</v>
      </c>
      <c r="G14" s="149">
        <v>20628</v>
      </c>
      <c r="H14" s="149">
        <v>22446</v>
      </c>
      <c r="I14" s="149">
        <v>25218</v>
      </c>
      <c r="K14" s="147">
        <f>I7-I9-I27</f>
        <v>20529</v>
      </c>
      <c r="R14" s="146" t="s">
        <v>703</v>
      </c>
      <c r="S14" s="315">
        <v>16261</v>
      </c>
      <c r="T14" s="315">
        <v>17392</v>
      </c>
      <c r="U14" s="315">
        <v>19022</v>
      </c>
      <c r="V14" s="315">
        <v>20628</v>
      </c>
      <c r="W14" s="315">
        <v>22446</v>
      </c>
      <c r="X14" s="315">
        <v>25218</v>
      </c>
      <c r="Y14" s="316">
        <f t="shared" si="1"/>
        <v>4.7316978068503553E-2</v>
      </c>
      <c r="Z14" s="316">
        <f t="shared" si="0"/>
        <v>4.9995831764256086E-2</v>
      </c>
      <c r="AA14" s="316">
        <f t="shared" si="0"/>
        <v>5.2195721608183601E-2</v>
      </c>
      <c r="AB14" s="316">
        <f t="shared" si="0"/>
        <v>5.3044777424340217E-2</v>
      </c>
      <c r="AC14" s="316">
        <f t="shared" si="0"/>
        <v>5.485431080199319E-2</v>
      </c>
      <c r="AD14" s="316">
        <f t="shared" si="0"/>
        <v>5.62066214065697E-2</v>
      </c>
    </row>
    <row r="15" spans="2:30">
      <c r="C15" s="146" t="s">
        <v>281</v>
      </c>
      <c r="D15" s="148">
        <v>29311</v>
      </c>
      <c r="E15" s="148">
        <v>25375</v>
      </c>
      <c r="F15" s="148">
        <v>23137</v>
      </c>
      <c r="G15" s="148">
        <v>21047</v>
      </c>
      <c r="H15" s="148">
        <v>19105</v>
      </c>
      <c r="I15" s="148">
        <v>15073</v>
      </c>
      <c r="R15" s="146" t="s">
        <v>281</v>
      </c>
      <c r="S15" s="315">
        <v>29311</v>
      </c>
      <c r="T15" s="315">
        <v>25375</v>
      </c>
      <c r="U15" s="315">
        <v>23137</v>
      </c>
      <c r="V15" s="315">
        <v>21047</v>
      </c>
      <c r="W15" s="315">
        <v>19105</v>
      </c>
      <c r="X15" s="315">
        <v>15073</v>
      </c>
      <c r="Y15" s="316">
        <f t="shared" si="1"/>
        <v>8.5290446108228751E-2</v>
      </c>
      <c r="Z15" s="316">
        <f t="shared" si="0"/>
        <v>7.2944125518514147E-2</v>
      </c>
      <c r="AA15" s="316">
        <f t="shared" si="0"/>
        <v>6.3487141775236261E-2</v>
      </c>
      <c r="AB15" s="316">
        <f t="shared" si="0"/>
        <v>5.4122233393934877E-2</v>
      </c>
      <c r="AC15" s="316">
        <f t="shared" si="0"/>
        <v>4.6689459497107719E-2</v>
      </c>
      <c r="AD15" s="316">
        <f t="shared" si="0"/>
        <v>3.3595146500960626E-2</v>
      </c>
    </row>
    <row r="16" spans="2:30">
      <c r="C16" s="146" t="s">
        <v>280</v>
      </c>
      <c r="D16" s="148">
        <v>481</v>
      </c>
      <c r="E16" s="148">
        <v>386</v>
      </c>
      <c r="F16" s="148">
        <v>420</v>
      </c>
      <c r="G16" s="148">
        <v>372</v>
      </c>
      <c r="H16" s="148">
        <v>385</v>
      </c>
      <c r="I16" s="148">
        <v>310</v>
      </c>
      <c r="R16" s="146" t="s">
        <v>280</v>
      </c>
      <c r="S16" s="315">
        <v>481</v>
      </c>
      <c r="T16" s="315">
        <v>386</v>
      </c>
      <c r="U16" s="315">
        <v>420</v>
      </c>
      <c r="V16" s="315">
        <v>372</v>
      </c>
      <c r="W16" s="315">
        <v>385</v>
      </c>
      <c r="X16" s="315">
        <v>310</v>
      </c>
      <c r="Y16" s="316">
        <f t="shared" si="1"/>
        <v>1.3996351055255033E-3</v>
      </c>
      <c r="Z16" s="316">
        <f t="shared" si="0"/>
        <v>1.1096131014836045E-3</v>
      </c>
      <c r="AA16" s="316">
        <f t="shared" si="0"/>
        <v>1.1524657278644262E-3</v>
      </c>
      <c r="AB16" s="316">
        <f t="shared" si="0"/>
        <v>9.5659575343487306E-4</v>
      </c>
      <c r="AC16" s="316">
        <f t="shared" si="0"/>
        <v>9.4087631020080991E-4</v>
      </c>
      <c r="AD16" s="316">
        <f t="shared" si="0"/>
        <v>6.9093713363615691E-4</v>
      </c>
    </row>
    <row r="17" spans="3:30">
      <c r="C17" s="146" t="s">
        <v>279</v>
      </c>
      <c r="D17" s="148">
        <v>2111</v>
      </c>
      <c r="E17" s="148">
        <v>2159</v>
      </c>
      <c r="F17" s="148">
        <v>2347</v>
      </c>
      <c r="G17" s="148">
        <v>2265</v>
      </c>
      <c r="H17" s="148">
        <v>2173</v>
      </c>
      <c r="I17" s="148">
        <v>1863</v>
      </c>
      <c r="R17" s="146" t="s">
        <v>279</v>
      </c>
      <c r="S17" s="315">
        <v>2111</v>
      </c>
      <c r="T17" s="315">
        <v>2159</v>
      </c>
      <c r="U17" s="315">
        <v>2347</v>
      </c>
      <c r="V17" s="315">
        <v>2265</v>
      </c>
      <c r="W17" s="315">
        <v>2173</v>
      </c>
      <c r="X17" s="315">
        <v>1863</v>
      </c>
      <c r="Y17" s="316">
        <f t="shared" si="1"/>
        <v>6.1426813051233629E-3</v>
      </c>
      <c r="Z17" s="316">
        <f t="shared" si="0"/>
        <v>6.2063592904225444E-3</v>
      </c>
      <c r="AA17" s="316">
        <f t="shared" si="0"/>
        <v>6.440088245947162E-3</v>
      </c>
      <c r="AB17" s="316">
        <f t="shared" si="0"/>
        <v>5.8244338213171709E-3</v>
      </c>
      <c r="AC17" s="316">
        <f t="shared" si="0"/>
        <v>5.3104525248476881E-3</v>
      </c>
      <c r="AD17" s="316">
        <f t="shared" si="0"/>
        <v>4.1523092902069694E-3</v>
      </c>
    </row>
    <row r="18" spans="3:30">
      <c r="C18" s="146" t="s">
        <v>278</v>
      </c>
      <c r="D18" s="148">
        <v>2973</v>
      </c>
      <c r="E18" s="148">
        <v>2053</v>
      </c>
      <c r="F18" s="148">
        <v>1582</v>
      </c>
      <c r="G18" s="148">
        <v>1062</v>
      </c>
      <c r="H18" s="148">
        <v>863</v>
      </c>
      <c r="I18" s="148">
        <v>551</v>
      </c>
      <c r="R18" s="146" t="s">
        <v>278</v>
      </c>
      <c r="S18" s="315">
        <v>2973</v>
      </c>
      <c r="T18" s="315">
        <v>2053</v>
      </c>
      <c r="U18" s="315">
        <v>1582</v>
      </c>
      <c r="V18" s="315">
        <v>1062</v>
      </c>
      <c r="W18" s="315">
        <v>863</v>
      </c>
      <c r="X18" s="315">
        <v>551</v>
      </c>
      <c r="Y18" s="316">
        <f t="shared" si="1"/>
        <v>8.6509670867511886E-3</v>
      </c>
      <c r="Z18" s="316">
        <f t="shared" si="0"/>
        <v>5.9016468843156476E-3</v>
      </c>
      <c r="AA18" s="316">
        <f t="shared" si="0"/>
        <v>4.3409542416226717E-3</v>
      </c>
      <c r="AB18" s="316">
        <f t="shared" si="0"/>
        <v>2.730926586418912E-3</v>
      </c>
      <c r="AC18" s="316">
        <f t="shared" si="0"/>
        <v>2.109029235592984E-3</v>
      </c>
      <c r="AD18" s="316">
        <f t="shared" si="0"/>
        <v>1.2280850343016855E-3</v>
      </c>
    </row>
    <row r="19" spans="3:30">
      <c r="C19" s="146" t="s">
        <v>277</v>
      </c>
      <c r="D19" s="148">
        <v>10561</v>
      </c>
      <c r="E19" s="148">
        <v>8737</v>
      </c>
      <c r="F19" s="148">
        <v>7709</v>
      </c>
      <c r="G19" s="148">
        <v>6076</v>
      </c>
      <c r="H19" s="148">
        <v>5012</v>
      </c>
      <c r="I19" s="148">
        <v>3677</v>
      </c>
      <c r="R19" s="146" t="s">
        <v>277</v>
      </c>
      <c r="S19" s="315">
        <v>10561</v>
      </c>
      <c r="T19" s="315">
        <v>8737</v>
      </c>
      <c r="U19" s="315">
        <v>7709</v>
      </c>
      <c r="V19" s="315">
        <v>6076</v>
      </c>
      <c r="W19" s="315">
        <v>5012</v>
      </c>
      <c r="X19" s="315">
        <v>3677</v>
      </c>
      <c r="Y19" s="316">
        <f t="shared" si="1"/>
        <v>3.0730865591382207E-2</v>
      </c>
      <c r="Z19" s="316">
        <f t="shared" si="0"/>
        <v>2.5115776341093916E-2</v>
      </c>
      <c r="AA19" s="316">
        <f t="shared" si="0"/>
        <v>2.1153234038349671E-2</v>
      </c>
      <c r="AB19" s="316">
        <f t="shared" si="0"/>
        <v>1.5624397306102926E-2</v>
      </c>
      <c r="AC19" s="316">
        <f t="shared" si="0"/>
        <v>1.224849887461418E-2</v>
      </c>
      <c r="AD19" s="316">
        <f t="shared" si="0"/>
        <v>8.1954059367101584E-3</v>
      </c>
    </row>
    <row r="20" spans="3:30">
      <c r="C20" s="146" t="s">
        <v>276</v>
      </c>
      <c r="D20" s="148">
        <v>752</v>
      </c>
      <c r="E20" s="148">
        <v>696</v>
      </c>
      <c r="F20" s="148">
        <v>686</v>
      </c>
      <c r="G20" s="148">
        <v>689</v>
      </c>
      <c r="H20" s="148">
        <v>705</v>
      </c>
      <c r="I20" s="148">
        <v>503</v>
      </c>
      <c r="R20" s="146" t="s">
        <v>276</v>
      </c>
      <c r="S20" s="315">
        <v>752</v>
      </c>
      <c r="T20" s="315">
        <v>696</v>
      </c>
      <c r="U20" s="315">
        <v>686</v>
      </c>
      <c r="V20" s="315">
        <v>689</v>
      </c>
      <c r="W20" s="315">
        <v>705</v>
      </c>
      <c r="X20" s="315">
        <v>503</v>
      </c>
      <c r="Y20" s="316">
        <f t="shared" si="1"/>
        <v>2.1882029092623254E-3</v>
      </c>
      <c r="Z20" s="316">
        <f t="shared" si="0"/>
        <v>2.0007531570792455E-3</v>
      </c>
      <c r="AA20" s="316">
        <f t="shared" si="0"/>
        <v>1.8823606888452294E-3</v>
      </c>
      <c r="AB20" s="316">
        <f t="shared" si="0"/>
        <v>1.7717593390231923E-3</v>
      </c>
      <c r="AC20" s="316">
        <f t="shared" si="0"/>
        <v>1.7229033732248597E-3</v>
      </c>
      <c r="AD20" s="316">
        <f t="shared" si="0"/>
        <v>1.1211012200612483E-3</v>
      </c>
    </row>
    <row r="21" spans="3:30">
      <c r="C21" s="146" t="s">
        <v>275</v>
      </c>
      <c r="D21" s="148">
        <v>1709</v>
      </c>
      <c r="E21" s="148">
        <v>1255</v>
      </c>
      <c r="F21" s="148">
        <v>1129</v>
      </c>
      <c r="G21" s="148">
        <v>1063</v>
      </c>
      <c r="H21" s="148">
        <v>1190</v>
      </c>
      <c r="I21" s="148">
        <v>1021</v>
      </c>
      <c r="R21" s="146" t="s">
        <v>275</v>
      </c>
      <c r="S21" s="315">
        <v>1709</v>
      </c>
      <c r="T21" s="315">
        <v>1255</v>
      </c>
      <c r="U21" s="315">
        <v>1129</v>
      </c>
      <c r="V21" s="315">
        <v>1063</v>
      </c>
      <c r="W21" s="315">
        <v>1190</v>
      </c>
      <c r="X21" s="315">
        <v>1021</v>
      </c>
      <c r="Y21" s="316">
        <f t="shared" si="1"/>
        <v>4.9729238988421732E-3</v>
      </c>
      <c r="Z21" s="316">
        <f t="shared" si="0"/>
        <v>3.6076799024920302E-3</v>
      </c>
      <c r="AA21" s="316">
        <f t="shared" si="0"/>
        <v>3.0979376351403264E-3</v>
      </c>
      <c r="AB21" s="316">
        <f t="shared" si="0"/>
        <v>2.7334980803797584E-3</v>
      </c>
      <c r="AC21" s="316">
        <f t="shared" si="0"/>
        <v>2.9081631406206853E-3</v>
      </c>
      <c r="AD21" s="316">
        <f t="shared" si="0"/>
        <v>2.2756348820726332E-3</v>
      </c>
    </row>
    <row r="22" spans="3:30">
      <c r="C22" s="146" t="s">
        <v>274</v>
      </c>
      <c r="D22" s="148">
        <v>396</v>
      </c>
      <c r="E22" s="148">
        <v>290</v>
      </c>
      <c r="F22" s="148">
        <v>268</v>
      </c>
      <c r="G22" s="148">
        <v>225</v>
      </c>
      <c r="H22" s="148">
        <v>228</v>
      </c>
      <c r="I22" s="148">
        <v>169</v>
      </c>
      <c r="R22" s="146" t="s">
        <v>274</v>
      </c>
      <c r="S22" s="315">
        <v>396</v>
      </c>
      <c r="T22" s="315">
        <v>290</v>
      </c>
      <c r="U22" s="315">
        <v>268</v>
      </c>
      <c r="V22" s="315">
        <v>225</v>
      </c>
      <c r="W22" s="315">
        <v>228</v>
      </c>
      <c r="X22" s="315">
        <v>169</v>
      </c>
      <c r="Y22" s="316">
        <f t="shared" si="1"/>
        <v>1.1522983405157991E-3</v>
      </c>
      <c r="Z22" s="316">
        <f t="shared" si="0"/>
        <v>8.3364714878301886E-4</v>
      </c>
      <c r="AA22" s="316">
        <f t="shared" si="0"/>
        <v>7.3538289301825291E-4</v>
      </c>
      <c r="AB22" s="316">
        <f t="shared" si="0"/>
        <v>5.7858614119044743E-4</v>
      </c>
      <c r="AC22" s="316">
        <f t="shared" si="0"/>
        <v>5.5719428240463549E-4</v>
      </c>
      <c r="AD22" s="316">
        <f t="shared" si="0"/>
        <v>3.7667217930487264E-4</v>
      </c>
    </row>
    <row r="23" spans="3:30">
      <c r="C23" s="146" t="s">
        <v>273</v>
      </c>
      <c r="D23" s="148">
        <v>1220</v>
      </c>
      <c r="E23" s="148">
        <v>807</v>
      </c>
      <c r="F23" s="148">
        <v>612</v>
      </c>
      <c r="G23" s="148">
        <v>406</v>
      </c>
      <c r="H23" s="148">
        <v>366</v>
      </c>
      <c r="I23" s="148">
        <v>282</v>
      </c>
      <c r="R23" s="146" t="s">
        <v>273</v>
      </c>
      <c r="S23" s="315">
        <v>1220</v>
      </c>
      <c r="T23" s="315">
        <v>807</v>
      </c>
      <c r="U23" s="315">
        <v>612</v>
      </c>
      <c r="V23" s="315">
        <v>406</v>
      </c>
      <c r="W23" s="315">
        <v>366</v>
      </c>
      <c r="X23" s="315">
        <v>282</v>
      </c>
      <c r="Y23" s="316">
        <f t="shared" si="1"/>
        <v>3.5500100389628149E-3</v>
      </c>
      <c r="Z23" s="316">
        <f t="shared" ref="Z23:Z28" si="3">T23/T$7</f>
        <v>2.3198387898892975E-3</v>
      </c>
      <c r="AA23" s="316">
        <f t="shared" ref="AA23:AA28" si="4">U23/U$7</f>
        <v>1.6793072034595924E-3</v>
      </c>
      <c r="AB23" s="316">
        <f t="shared" ref="AB23:AB28" si="5">V23/V$7</f>
        <v>1.0440265481036519E-3</v>
      </c>
      <c r="AC23" s="316">
        <f t="shared" ref="AC23:AC28" si="6">W23/W$7</f>
        <v>8.944434533337569E-4</v>
      </c>
      <c r="AD23" s="316">
        <f t="shared" ref="AD23:AD28" si="7">X23/X$7</f>
        <v>6.2852990866256854E-4</v>
      </c>
    </row>
    <row r="24" spans="3:30">
      <c r="C24" s="146" t="s">
        <v>272</v>
      </c>
      <c r="D24" s="148">
        <v>6264</v>
      </c>
      <c r="E24" s="148">
        <v>6212</v>
      </c>
      <c r="F24" s="148">
        <v>5634</v>
      </c>
      <c r="G24" s="148">
        <v>6076</v>
      </c>
      <c r="H24" s="148">
        <v>5489</v>
      </c>
      <c r="I24" s="148">
        <v>4448</v>
      </c>
      <c r="R24" s="146" t="s">
        <v>272</v>
      </c>
      <c r="S24" s="315">
        <v>6264</v>
      </c>
      <c r="T24" s="315">
        <v>6212</v>
      </c>
      <c r="U24" s="315">
        <v>5634</v>
      </c>
      <c r="V24" s="315">
        <v>6076</v>
      </c>
      <c r="W24" s="315">
        <v>5489</v>
      </c>
      <c r="X24" s="315">
        <v>4448</v>
      </c>
      <c r="Y24" s="316">
        <f t="shared" si="1"/>
        <v>1.8227264659068092E-2</v>
      </c>
      <c r="Z24" s="316">
        <f t="shared" si="3"/>
        <v>1.785729685600039E-2</v>
      </c>
      <c r="AA24" s="316">
        <f t="shared" si="4"/>
        <v>1.545950454949566E-2</v>
      </c>
      <c r="AB24" s="316">
        <f t="shared" si="5"/>
        <v>1.5624397306102926E-2</v>
      </c>
      <c r="AC24" s="316">
        <f t="shared" si="6"/>
        <v>1.3414207965434403E-2</v>
      </c>
      <c r="AD24" s="316">
        <f t="shared" si="7"/>
        <v>9.9138334529471819E-3</v>
      </c>
    </row>
    <row r="25" spans="3:30">
      <c r="C25" s="150" t="s">
        <v>271</v>
      </c>
      <c r="D25" s="149">
        <v>2844</v>
      </c>
      <c r="E25" s="149">
        <v>2780</v>
      </c>
      <c r="F25" s="149">
        <v>2750</v>
      </c>
      <c r="G25" s="149">
        <v>2813</v>
      </c>
      <c r="H25" s="149">
        <v>2694</v>
      </c>
      <c r="I25" s="149">
        <v>2249</v>
      </c>
      <c r="R25" s="146" t="s">
        <v>271</v>
      </c>
      <c r="S25" s="315">
        <v>2844</v>
      </c>
      <c r="T25" s="315">
        <v>2780</v>
      </c>
      <c r="U25" s="315">
        <v>2750</v>
      </c>
      <c r="V25" s="315">
        <v>2813</v>
      </c>
      <c r="W25" s="315">
        <v>2694</v>
      </c>
      <c r="X25" s="315">
        <v>2249</v>
      </c>
      <c r="Y25" s="316">
        <f t="shared" si="1"/>
        <v>8.2755971727952841E-3</v>
      </c>
      <c r="Z25" s="316">
        <f t="shared" si="3"/>
        <v>7.9915140469544576E-3</v>
      </c>
      <c r="AA25" s="316">
        <f t="shared" si="4"/>
        <v>7.5459065514932666E-3</v>
      </c>
      <c r="AB25" s="316">
        <f t="shared" si="5"/>
        <v>7.2336125118610158E-3</v>
      </c>
      <c r="AC25" s="316">
        <f t="shared" si="6"/>
        <v>6.5836903368337195E-3</v>
      </c>
      <c r="AD25" s="316">
        <f t="shared" si="7"/>
        <v>5.012637463057152E-3</v>
      </c>
    </row>
    <row r="26" spans="3:30">
      <c r="C26" s="146" t="s">
        <v>270</v>
      </c>
      <c r="D26" s="148">
        <v>1844</v>
      </c>
      <c r="E26" s="148">
        <v>1963</v>
      </c>
      <c r="F26" s="148">
        <v>2247</v>
      </c>
      <c r="G26" s="148">
        <v>3202</v>
      </c>
      <c r="H26" s="148">
        <v>3673</v>
      </c>
      <c r="I26" s="148">
        <v>4793</v>
      </c>
      <c r="R26" s="146" t="s">
        <v>704</v>
      </c>
      <c r="S26" s="315">
        <v>1844</v>
      </c>
      <c r="T26" s="315">
        <v>1963</v>
      </c>
      <c r="U26" s="315">
        <v>2247</v>
      </c>
      <c r="V26" s="315">
        <v>3202</v>
      </c>
      <c r="W26" s="315">
        <v>3673</v>
      </c>
      <c r="X26" s="315">
        <v>4793</v>
      </c>
      <c r="Y26" s="316">
        <f t="shared" si="1"/>
        <v>5.3657528785634682E-3</v>
      </c>
      <c r="Z26" s="316">
        <f t="shared" si="3"/>
        <v>5.6429288036588489E-3</v>
      </c>
      <c r="AA26" s="316">
        <f t="shared" si="4"/>
        <v>6.1656916440746799E-3</v>
      </c>
      <c r="AB26" s="316">
        <f t="shared" si="5"/>
        <v>8.2339236626302777E-3</v>
      </c>
      <c r="AC26" s="316">
        <f t="shared" si="6"/>
        <v>8.9762043827729208E-3</v>
      </c>
      <c r="AD26" s="316">
        <f t="shared" si="7"/>
        <v>1.0682779617800323E-2</v>
      </c>
    </row>
    <row r="27" spans="3:30">
      <c r="C27" s="146" t="s">
        <v>269</v>
      </c>
      <c r="D27" s="148">
        <v>144274</v>
      </c>
      <c r="E27" s="148">
        <v>151949</v>
      </c>
      <c r="F27" s="148">
        <v>166398</v>
      </c>
      <c r="G27" s="148">
        <v>184549</v>
      </c>
      <c r="H27" s="148">
        <v>197162</v>
      </c>
      <c r="I27" s="148">
        <v>223216</v>
      </c>
      <c r="K27" s="146">
        <f>I27/D27</f>
        <v>1.5471671957525264</v>
      </c>
      <c r="L27" s="147">
        <f>I27-D27</f>
        <v>78942</v>
      </c>
      <c r="M27" s="146">
        <f>L27/L7</f>
        <v>0.75179277177277271</v>
      </c>
      <c r="R27" s="321" t="s">
        <v>269</v>
      </c>
      <c r="S27" s="322">
        <v>144274</v>
      </c>
      <c r="T27" s="322">
        <v>151949</v>
      </c>
      <c r="U27" s="322">
        <v>166398</v>
      </c>
      <c r="V27" s="322">
        <v>184549</v>
      </c>
      <c r="W27" s="322">
        <v>197162</v>
      </c>
      <c r="X27" s="322">
        <v>223216</v>
      </c>
      <c r="Y27" s="323">
        <f>S27/S$7</f>
        <v>0.41981487570600096</v>
      </c>
      <c r="Z27" s="323">
        <f t="shared" si="3"/>
        <v>0.43679948486355497</v>
      </c>
      <c r="AA27" s="323">
        <f t="shared" si="4"/>
        <v>0.45659045758377326</v>
      </c>
      <c r="AB27" s="323">
        <f t="shared" si="5"/>
        <v>0.47456663898024837</v>
      </c>
      <c r="AC27" s="323">
        <f t="shared" si="6"/>
        <v>0.48183131187483658</v>
      </c>
      <c r="AD27" s="323">
        <f t="shared" si="7"/>
        <v>0.49751039748944648</v>
      </c>
    </row>
    <row r="28" spans="3:30">
      <c r="Q28" s="146" t="s">
        <v>835</v>
      </c>
      <c r="R28" s="146" t="s">
        <v>834</v>
      </c>
      <c r="S28" s="315">
        <v>3055</v>
      </c>
      <c r="T28" s="315">
        <v>3010</v>
      </c>
      <c r="U28" s="315">
        <v>2824</v>
      </c>
      <c r="V28" s="315">
        <v>2952</v>
      </c>
      <c r="W28" s="315">
        <v>2979</v>
      </c>
      <c r="X28" s="315">
        <v>2592</v>
      </c>
      <c r="Y28" s="316">
        <f>S28/S$7</f>
        <v>8.8895743188781972E-3</v>
      </c>
      <c r="Z28" s="316">
        <f t="shared" si="3"/>
        <v>8.6526824752996105E-3</v>
      </c>
      <c r="AA28" s="316">
        <f t="shared" si="4"/>
        <v>7.7489600368789036E-3</v>
      </c>
      <c r="AB28" s="316">
        <f t="shared" si="5"/>
        <v>7.5910501724186698E-3</v>
      </c>
      <c r="AC28" s="316">
        <f t="shared" si="6"/>
        <v>7.280183189839513E-3</v>
      </c>
      <c r="AD28" s="316">
        <f t="shared" si="7"/>
        <v>5.7771259689836088E-3</v>
      </c>
    </row>
    <row r="65" spans="5:18" ht="24">
      <c r="E65" s="343" t="s">
        <v>754</v>
      </c>
      <c r="R65" s="343" t="s">
        <v>755</v>
      </c>
    </row>
  </sheetData>
  <phoneticPr fontId="3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図表1,2</vt:lpstr>
      <vt:lpstr>図表3,4</vt:lpstr>
      <vt:lpstr>図表7</vt:lpstr>
      <vt:lpstr>図表10,11</vt:lpstr>
      <vt:lpstr>図表12</vt:lpstr>
      <vt:lpstr>図表13</vt:lpstr>
      <vt:lpstr>図表14</vt:lpstr>
      <vt:lpstr>図表15</vt:lpstr>
      <vt:lpstr>図表16,18</vt:lpstr>
      <vt:lpstr>図表17,19</vt:lpstr>
      <vt:lpstr>図表20</vt:lpstr>
      <vt:lpstr>図表21</vt:lpstr>
      <vt:lpstr>図表26,27</vt:lpstr>
      <vt:lpstr>図表28</vt:lpstr>
      <vt:lpstr>図表29</vt:lpstr>
      <vt:lpstr>図表30</vt:lpstr>
      <vt:lpstr>図表31</vt:lpstr>
      <vt:lpstr>図表32</vt:lpstr>
      <vt:lpstr>図表33</vt:lpstr>
      <vt:lpstr>図表34</vt:lpstr>
      <vt:lpstr>図表35</vt:lpstr>
      <vt:lpstr>図表36</vt:lpstr>
      <vt:lpstr>図表37</vt:lpstr>
      <vt:lpstr>図表38</vt:lpstr>
      <vt:lpstr>図表39</vt:lpstr>
      <vt:lpstr>図表40</vt:lpstr>
      <vt:lpstr>図表41</vt:lpstr>
      <vt:lpstr>図表42</vt:lpstr>
      <vt:lpstr>図表43</vt:lpstr>
      <vt:lpstr>図表44,45</vt:lpstr>
      <vt:lpstr>図表46</vt:lpstr>
      <vt:lpstr>図表47,48</vt:lpstr>
      <vt:lpstr>図表49</vt:lpstr>
      <vt:lpstr>図表50</vt:lpstr>
      <vt:lpstr>図表51,52</vt:lpstr>
      <vt:lpstr>図表53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2017-01-26T08:24:29Z</dcterms:modified>
</cp:coreProperties>
</file>