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setagaya.local\files\SEA02074\令和６年度\03 みどり保全\07　地下水湧水保全\02　R5報告書\HP用\"/>
    </mc:Choice>
  </mc:AlternateContent>
  <xr:revisionPtr revIDLastSave="0" documentId="8_{71B20632-F656-482D-8004-CB6EBDD73174}" xr6:coauthVersionLast="47" xr6:coauthVersionMax="47" xr10:uidLastSave="{00000000-0000-0000-0000-000000000000}"/>
  <bookViews>
    <workbookView xWindow="-110" yWindow="-110" windowWidth="19420" windowHeight="10420" tabRatio="724" xr2:uid="{00000000-000D-0000-FFFF-FFFF00000000}"/>
  </bookViews>
  <sheets>
    <sheet name="グラフデータ" sheetId="3" r:id="rId1"/>
    <sheet name="令和5年度 烏山弁天池_水位変動図 " sheetId="9" r:id="rId2"/>
    <sheet name="NKAMO_池水位_観測結果" sheetId="1" r:id="rId3"/>
    <sheet name="W8_地下水位_観測結果" sheetId="4" r:id="rId4"/>
    <sheet name="W14_地下水位_観測結果" sheetId="28" r:id="rId5"/>
    <sheet name="W15_地下水位_観測結果" sheetId="29" r:id="rId6"/>
    <sheet name="降水量_烏山観測点" sheetId="24" r:id="rId7"/>
    <sheet name="降水量_気象庁" sheetId="25" r:id="rId8"/>
  </sheets>
  <definedNames>
    <definedName name="_xlnm._FilterDatabase" localSheetId="0" hidden="1">グラフデータ!#REF!</definedName>
    <definedName name="_xlnm.Print_Area" localSheetId="2">NKAMO_池水位_観測結果!$B$3:$N$46</definedName>
    <definedName name="_xlnm.Print_Area" localSheetId="4">W14_地下水位_観測結果!$B$3:$N$45</definedName>
    <definedName name="_xlnm.Print_Area" localSheetId="5">W15_地下水位_観測結果!$B$3:$N$46</definedName>
    <definedName name="_xlnm.Print_Area" localSheetId="3">W8_地下水位_観測結果!$B$3:$N$46</definedName>
    <definedName name="_xlnm.Print_Area" localSheetId="6">降水量_烏山観測点!$B$3:$N$46</definedName>
    <definedName name="_xlnm.Print_Area" localSheetId="7">降水量_気象庁!$B$3:$N$46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24" l="1"/>
  <c r="M36" i="24"/>
  <c r="N8" i="29"/>
  <c r="M36" i="29"/>
  <c r="N8" i="28"/>
  <c r="M36" i="28"/>
  <c r="M35" i="28"/>
  <c r="M39" i="28" s="1"/>
  <c r="N9" i="4"/>
  <c r="N8" i="4"/>
  <c r="M36" i="4"/>
  <c r="M35" i="4"/>
  <c r="N8" i="1"/>
  <c r="N9" i="1"/>
  <c r="M35" i="1"/>
  <c r="M40" i="1" s="1"/>
  <c r="M36" i="1"/>
  <c r="N8" i="25"/>
  <c r="M36" i="25"/>
  <c r="I186" i="3"/>
  <c r="H34" i="1"/>
  <c r="I185" i="3"/>
  <c r="H33" i="1"/>
  <c r="I184" i="3"/>
  <c r="H32" i="1"/>
  <c r="I183" i="3"/>
  <c r="I182" i="3"/>
  <c r="H30" i="1" s="1"/>
  <c r="I181" i="3"/>
  <c r="H29" i="1" s="1"/>
  <c r="I180" i="3"/>
  <c r="H28" i="1" s="1"/>
  <c r="I179" i="3"/>
  <c r="H27" i="1"/>
  <c r="I178" i="3"/>
  <c r="H26" i="1" s="1"/>
  <c r="I177" i="3"/>
  <c r="H25" i="1" s="1"/>
  <c r="I176" i="3"/>
  <c r="H24" i="1" s="1"/>
  <c r="I175" i="3"/>
  <c r="H23" i="1"/>
  <c r="I174" i="3"/>
  <c r="H22" i="1" s="1"/>
  <c r="I173" i="3"/>
  <c r="H21" i="1" s="1"/>
  <c r="I172" i="3"/>
  <c r="H20" i="1" s="1"/>
  <c r="I171" i="3"/>
  <c r="I170" i="3"/>
  <c r="I169" i="3"/>
  <c r="H17" i="1" s="1"/>
  <c r="I168" i="3"/>
  <c r="H16" i="1" s="1"/>
  <c r="I167" i="3"/>
  <c r="H15" i="1" s="1"/>
  <c r="I166" i="3"/>
  <c r="H14" i="1"/>
  <c r="I165" i="3"/>
  <c r="H13" i="1" s="1"/>
  <c r="I164" i="3"/>
  <c r="H12" i="1" s="1"/>
  <c r="I163" i="3"/>
  <c r="H11" i="1" s="1"/>
  <c r="H19" i="1"/>
  <c r="I162" i="3"/>
  <c r="H10" i="1" s="1"/>
  <c r="I160" i="3"/>
  <c r="I161" i="3"/>
  <c r="H9" i="1" s="1"/>
  <c r="H31" i="1"/>
  <c r="F10" i="1"/>
  <c r="N30" i="28"/>
  <c r="N22" i="28"/>
  <c r="N41" i="28" s="1"/>
  <c r="N14" i="28"/>
  <c r="E33" i="28"/>
  <c r="E30" i="28"/>
  <c r="E29" i="28"/>
  <c r="E22" i="28"/>
  <c r="E21" i="28"/>
  <c r="E17" i="28"/>
  <c r="E14" i="28"/>
  <c r="E13" i="28"/>
  <c r="K375" i="3"/>
  <c r="N31" i="1"/>
  <c r="N23" i="1"/>
  <c r="K13" i="1"/>
  <c r="K22" i="1"/>
  <c r="K23" i="1"/>
  <c r="K21" i="1"/>
  <c r="K15" i="1"/>
  <c r="J37" i="1"/>
  <c r="U375" i="3"/>
  <c r="L31" i="28"/>
  <c r="L30" i="28"/>
  <c r="L27" i="28"/>
  <c r="L26" i="28"/>
  <c r="L23" i="28"/>
  <c r="L22" i="28"/>
  <c r="L19" i="28"/>
  <c r="L18" i="28"/>
  <c r="L15" i="28"/>
  <c r="L14" i="28"/>
  <c r="L11" i="28"/>
  <c r="L10" i="28"/>
  <c r="K38" i="28"/>
  <c r="K41" i="28" s="1"/>
  <c r="K37" i="28"/>
  <c r="E12" i="1"/>
  <c r="D13" i="1"/>
  <c r="E375" i="3"/>
  <c r="G30" i="1"/>
  <c r="G28" i="1"/>
  <c r="G24" i="1"/>
  <c r="G22" i="1"/>
  <c r="G18" i="1"/>
  <c r="G16" i="1"/>
  <c r="G14" i="1"/>
  <c r="G12" i="1"/>
  <c r="G10" i="1"/>
  <c r="G8" i="1"/>
  <c r="F37" i="1"/>
  <c r="F35" i="1"/>
  <c r="F29" i="1"/>
  <c r="F27" i="1"/>
  <c r="F21" i="1"/>
  <c r="F9" i="1"/>
  <c r="E37" i="1"/>
  <c r="E41" i="1" s="1"/>
  <c r="E27" i="1"/>
  <c r="E25" i="1"/>
  <c r="E23" i="1"/>
  <c r="E21" i="1"/>
  <c r="E19" i="1"/>
  <c r="E17" i="1"/>
  <c r="E15" i="1"/>
  <c r="E13" i="1"/>
  <c r="D38" i="1"/>
  <c r="D36" i="1"/>
  <c r="C32" i="1"/>
  <c r="C30" i="1"/>
  <c r="C28" i="1"/>
  <c r="C26" i="1"/>
  <c r="C24" i="1"/>
  <c r="C22" i="1"/>
  <c r="C18" i="1"/>
  <c r="C16" i="1"/>
  <c r="C14" i="1"/>
  <c r="C8" i="1"/>
  <c r="D33" i="1"/>
  <c r="I32" i="1"/>
  <c r="I35" i="4"/>
  <c r="I34" i="1"/>
  <c r="I31" i="1"/>
  <c r="I29" i="1"/>
  <c r="I28" i="1"/>
  <c r="I27" i="1"/>
  <c r="I25" i="1"/>
  <c r="I24" i="1"/>
  <c r="I23" i="1"/>
  <c r="I22" i="1"/>
  <c r="I21" i="1"/>
  <c r="I20" i="1"/>
  <c r="I19" i="1"/>
  <c r="I16" i="1"/>
  <c r="I15" i="1"/>
  <c r="I13" i="1"/>
  <c r="I12" i="1"/>
  <c r="I11" i="1"/>
  <c r="I10" i="1"/>
  <c r="I8" i="1"/>
  <c r="I39" i="1" s="1"/>
  <c r="H37" i="1"/>
  <c r="H35" i="1"/>
  <c r="G38" i="1"/>
  <c r="G39" i="1" s="1"/>
  <c r="G37" i="1"/>
  <c r="G35" i="1"/>
  <c r="G33" i="1"/>
  <c r="G32" i="1"/>
  <c r="G31" i="1"/>
  <c r="G29" i="1"/>
  <c r="G27" i="1"/>
  <c r="G26" i="1"/>
  <c r="G23" i="1"/>
  <c r="G21" i="1"/>
  <c r="G20" i="1"/>
  <c r="G19" i="1"/>
  <c r="G17" i="1"/>
  <c r="G15" i="1"/>
  <c r="G11" i="1"/>
  <c r="G9" i="1"/>
  <c r="F38" i="1"/>
  <c r="F40" i="1" s="1"/>
  <c r="F36" i="1"/>
  <c r="F34" i="1"/>
  <c r="F33" i="1"/>
  <c r="F32" i="1"/>
  <c r="F31" i="1"/>
  <c r="F30" i="1"/>
  <c r="F28" i="1"/>
  <c r="F26" i="1"/>
  <c r="F25" i="1"/>
  <c r="F23" i="1"/>
  <c r="F22" i="1"/>
  <c r="F19" i="1"/>
  <c r="F18" i="1"/>
  <c r="F17" i="1"/>
  <c r="F15" i="1"/>
  <c r="F14" i="1"/>
  <c r="F13" i="1"/>
  <c r="F11" i="1"/>
  <c r="F8" i="1"/>
  <c r="E36" i="1"/>
  <c r="E35" i="1"/>
  <c r="E34" i="1"/>
  <c r="E33" i="1"/>
  <c r="E32" i="1"/>
  <c r="E31" i="1"/>
  <c r="E30" i="1"/>
  <c r="E29" i="1"/>
  <c r="E28" i="1"/>
  <c r="E26" i="1"/>
  <c r="E24" i="1"/>
  <c r="E22" i="1"/>
  <c r="E20" i="1"/>
  <c r="E16" i="1"/>
  <c r="E11" i="1"/>
  <c r="E10" i="1"/>
  <c r="E9" i="1"/>
  <c r="E8" i="1"/>
  <c r="D37" i="1"/>
  <c r="D35" i="1"/>
  <c r="D34" i="1"/>
  <c r="C31" i="1"/>
  <c r="C29" i="1"/>
  <c r="C27" i="1"/>
  <c r="C20" i="1"/>
  <c r="C19" i="1"/>
  <c r="C17" i="1"/>
  <c r="C13" i="1"/>
  <c r="C10" i="1"/>
  <c r="C41" i="1" s="1"/>
  <c r="C9" i="1"/>
  <c r="H377" i="3"/>
  <c r="F375" i="3"/>
  <c r="F377" i="3"/>
  <c r="C8" i="25"/>
  <c r="D8" i="25"/>
  <c r="E8" i="25"/>
  <c r="F8" i="25"/>
  <c r="F40" i="25" s="1"/>
  <c r="G8" i="25"/>
  <c r="H8" i="25"/>
  <c r="I8" i="25"/>
  <c r="I39" i="25" s="1"/>
  <c r="J8" i="25"/>
  <c r="K8" i="25"/>
  <c r="L8" i="25"/>
  <c r="M8" i="25"/>
  <c r="C9" i="25"/>
  <c r="D9" i="25"/>
  <c r="E9" i="25"/>
  <c r="F9" i="25"/>
  <c r="G9" i="25"/>
  <c r="H9" i="25"/>
  <c r="I9" i="25"/>
  <c r="J9" i="25"/>
  <c r="J40" i="25" s="1"/>
  <c r="K9" i="25"/>
  <c r="L9" i="25"/>
  <c r="M9" i="25"/>
  <c r="M39" i="25" s="1"/>
  <c r="N9" i="25"/>
  <c r="C10" i="25"/>
  <c r="D10" i="25"/>
  <c r="E10" i="25"/>
  <c r="E40" i="25"/>
  <c r="F10" i="25"/>
  <c r="G10" i="25"/>
  <c r="H10" i="25"/>
  <c r="H39" i="25" s="1"/>
  <c r="I10" i="25"/>
  <c r="J10" i="25"/>
  <c r="K10" i="25"/>
  <c r="L10" i="25"/>
  <c r="M10" i="25"/>
  <c r="N10" i="25"/>
  <c r="C11" i="25"/>
  <c r="D11" i="25"/>
  <c r="E11" i="25"/>
  <c r="F11" i="25"/>
  <c r="G11" i="25"/>
  <c r="H11" i="25"/>
  <c r="I11" i="25"/>
  <c r="J11" i="25"/>
  <c r="K11" i="25"/>
  <c r="K39" i="25" s="1"/>
  <c r="L11" i="25"/>
  <c r="M11" i="25"/>
  <c r="N11" i="25"/>
  <c r="C12" i="25"/>
  <c r="D12" i="25"/>
  <c r="D39" i="25" s="1"/>
  <c r="E12" i="25"/>
  <c r="F12" i="25"/>
  <c r="G12" i="25"/>
  <c r="G39" i="25" s="1"/>
  <c r="H12" i="25"/>
  <c r="I12" i="25"/>
  <c r="J12" i="25"/>
  <c r="K12" i="25"/>
  <c r="L12" i="25"/>
  <c r="M12" i="25"/>
  <c r="N12" i="25"/>
  <c r="C13" i="25"/>
  <c r="D13" i="25"/>
  <c r="E13" i="25"/>
  <c r="F13" i="25"/>
  <c r="G13" i="25"/>
  <c r="H13" i="25"/>
  <c r="I13" i="25"/>
  <c r="J13" i="25"/>
  <c r="K13" i="25"/>
  <c r="L13" i="25"/>
  <c r="M13" i="25"/>
  <c r="N13" i="25"/>
  <c r="C14" i="25"/>
  <c r="D14" i="25"/>
  <c r="E14" i="25"/>
  <c r="F14" i="25"/>
  <c r="G14" i="25"/>
  <c r="H14" i="25"/>
  <c r="I14" i="25"/>
  <c r="J14" i="25"/>
  <c r="K14" i="25"/>
  <c r="L14" i="25"/>
  <c r="M14" i="25"/>
  <c r="N14" i="25"/>
  <c r="C15" i="25"/>
  <c r="D15" i="25"/>
  <c r="E15" i="25"/>
  <c r="F15" i="25"/>
  <c r="G15" i="25"/>
  <c r="H15" i="25"/>
  <c r="I15" i="25"/>
  <c r="J15" i="25"/>
  <c r="K15" i="25"/>
  <c r="L15" i="25"/>
  <c r="M15" i="25"/>
  <c r="N15" i="25"/>
  <c r="C16" i="25"/>
  <c r="D16" i="25"/>
  <c r="E16" i="25"/>
  <c r="F16" i="25"/>
  <c r="G16" i="25"/>
  <c r="H16" i="25"/>
  <c r="I16" i="25"/>
  <c r="J16" i="25"/>
  <c r="K16" i="25"/>
  <c r="L16" i="25"/>
  <c r="M16" i="25"/>
  <c r="N16" i="25"/>
  <c r="C17" i="25"/>
  <c r="D17" i="25"/>
  <c r="E17" i="25"/>
  <c r="F17" i="25"/>
  <c r="G17" i="25"/>
  <c r="H17" i="25"/>
  <c r="I17" i="25"/>
  <c r="J17" i="25"/>
  <c r="K17" i="25"/>
  <c r="L17" i="25"/>
  <c r="M17" i="25"/>
  <c r="N17" i="25"/>
  <c r="C18" i="25"/>
  <c r="D18" i="25"/>
  <c r="E18" i="25"/>
  <c r="F18" i="25"/>
  <c r="G18" i="25"/>
  <c r="H18" i="25"/>
  <c r="I18" i="25"/>
  <c r="J18" i="25"/>
  <c r="K18" i="25"/>
  <c r="L18" i="25"/>
  <c r="M18" i="25"/>
  <c r="N18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C20" i="25"/>
  <c r="D20" i="25"/>
  <c r="E20" i="25"/>
  <c r="F20" i="25"/>
  <c r="G20" i="25"/>
  <c r="H20" i="25"/>
  <c r="I20" i="25"/>
  <c r="J20" i="25"/>
  <c r="K20" i="25"/>
  <c r="L20" i="25"/>
  <c r="M20" i="25"/>
  <c r="N20" i="25"/>
  <c r="C21" i="25"/>
  <c r="D21" i="25"/>
  <c r="E21" i="25"/>
  <c r="F21" i="25"/>
  <c r="G21" i="25"/>
  <c r="H21" i="25"/>
  <c r="I21" i="25"/>
  <c r="J21" i="25"/>
  <c r="K21" i="25"/>
  <c r="L21" i="25"/>
  <c r="M21" i="25"/>
  <c r="N21" i="25"/>
  <c r="C22" i="25"/>
  <c r="D22" i="25"/>
  <c r="E22" i="25"/>
  <c r="F22" i="25"/>
  <c r="G22" i="25"/>
  <c r="H22" i="25"/>
  <c r="I22" i="25"/>
  <c r="J22" i="25"/>
  <c r="K22" i="25"/>
  <c r="L22" i="25"/>
  <c r="M22" i="25"/>
  <c r="N22" i="25"/>
  <c r="C23" i="25"/>
  <c r="D23" i="25"/>
  <c r="E23" i="25"/>
  <c r="F23" i="25"/>
  <c r="G23" i="25"/>
  <c r="H23" i="25"/>
  <c r="I23" i="25"/>
  <c r="J23" i="25"/>
  <c r="K23" i="25"/>
  <c r="L23" i="25"/>
  <c r="M23" i="25"/>
  <c r="N23" i="25"/>
  <c r="C24" i="25"/>
  <c r="D24" i="25"/>
  <c r="E24" i="25"/>
  <c r="F24" i="25"/>
  <c r="G24" i="25"/>
  <c r="H24" i="25"/>
  <c r="I24" i="25"/>
  <c r="J24" i="25"/>
  <c r="K24" i="25"/>
  <c r="L24" i="25"/>
  <c r="M24" i="25"/>
  <c r="N24" i="25"/>
  <c r="C25" i="25"/>
  <c r="D25" i="25"/>
  <c r="E25" i="25"/>
  <c r="F25" i="25"/>
  <c r="G25" i="25"/>
  <c r="H25" i="25"/>
  <c r="I25" i="25"/>
  <c r="J25" i="25"/>
  <c r="K25" i="25"/>
  <c r="L25" i="25"/>
  <c r="M25" i="25"/>
  <c r="N25" i="25"/>
  <c r="C26" i="25"/>
  <c r="D26" i="25"/>
  <c r="E26" i="25"/>
  <c r="F26" i="25"/>
  <c r="G26" i="25"/>
  <c r="H26" i="25"/>
  <c r="I26" i="25"/>
  <c r="J26" i="25"/>
  <c r="K26" i="25"/>
  <c r="L26" i="25"/>
  <c r="M26" i="25"/>
  <c r="N26" i="25"/>
  <c r="C27" i="25"/>
  <c r="D27" i="25"/>
  <c r="E27" i="25"/>
  <c r="F27" i="25"/>
  <c r="G27" i="25"/>
  <c r="H27" i="25"/>
  <c r="I27" i="25"/>
  <c r="J27" i="25"/>
  <c r="K27" i="25"/>
  <c r="L27" i="25"/>
  <c r="M27" i="25"/>
  <c r="N27" i="25"/>
  <c r="C28" i="25"/>
  <c r="D28" i="25"/>
  <c r="E28" i="25"/>
  <c r="F28" i="25"/>
  <c r="G28" i="25"/>
  <c r="H28" i="25"/>
  <c r="I28" i="25"/>
  <c r="J28" i="25"/>
  <c r="K28" i="25"/>
  <c r="L28" i="25"/>
  <c r="M28" i="25"/>
  <c r="N28" i="25"/>
  <c r="C29" i="25"/>
  <c r="D29" i="25"/>
  <c r="E29" i="25"/>
  <c r="F29" i="25"/>
  <c r="G29" i="25"/>
  <c r="H29" i="25"/>
  <c r="I29" i="25"/>
  <c r="J29" i="25"/>
  <c r="K29" i="25"/>
  <c r="L29" i="25"/>
  <c r="M29" i="25"/>
  <c r="N29" i="25"/>
  <c r="C30" i="25"/>
  <c r="D30" i="25"/>
  <c r="E30" i="25"/>
  <c r="F30" i="25"/>
  <c r="G30" i="25"/>
  <c r="H30" i="25"/>
  <c r="I30" i="25"/>
  <c r="J30" i="25"/>
  <c r="K30" i="25"/>
  <c r="L30" i="25"/>
  <c r="M30" i="25"/>
  <c r="N30" i="25"/>
  <c r="C31" i="25"/>
  <c r="D31" i="25"/>
  <c r="E31" i="25"/>
  <c r="F31" i="25"/>
  <c r="G31" i="25"/>
  <c r="H31" i="25"/>
  <c r="I31" i="25"/>
  <c r="J31" i="25"/>
  <c r="K31" i="25"/>
  <c r="L31" i="25"/>
  <c r="M31" i="25"/>
  <c r="N31" i="25"/>
  <c r="C32" i="25"/>
  <c r="D32" i="25"/>
  <c r="E32" i="25"/>
  <c r="F32" i="25"/>
  <c r="G32" i="25"/>
  <c r="H32" i="25"/>
  <c r="I32" i="25"/>
  <c r="J32" i="25"/>
  <c r="K32" i="25"/>
  <c r="L32" i="25"/>
  <c r="M32" i="25"/>
  <c r="N32" i="25"/>
  <c r="C33" i="25"/>
  <c r="D33" i="25"/>
  <c r="E33" i="25"/>
  <c r="F33" i="25"/>
  <c r="G33" i="25"/>
  <c r="H33" i="25"/>
  <c r="I33" i="25"/>
  <c r="J33" i="25"/>
  <c r="K33" i="25"/>
  <c r="L33" i="25"/>
  <c r="M33" i="25"/>
  <c r="N33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C35" i="25"/>
  <c r="D35" i="25"/>
  <c r="E35" i="25"/>
  <c r="F35" i="25"/>
  <c r="G35" i="25"/>
  <c r="H35" i="25"/>
  <c r="I35" i="25"/>
  <c r="J35" i="25"/>
  <c r="K35" i="25"/>
  <c r="L35" i="25"/>
  <c r="M35" i="25"/>
  <c r="M40" i="25" s="1"/>
  <c r="N35" i="25"/>
  <c r="C36" i="25"/>
  <c r="D36" i="25"/>
  <c r="E36" i="25"/>
  <c r="F36" i="25"/>
  <c r="G36" i="25"/>
  <c r="H36" i="25"/>
  <c r="I36" i="25"/>
  <c r="J36" i="25"/>
  <c r="K36" i="25"/>
  <c r="L36" i="25"/>
  <c r="N36" i="25"/>
  <c r="C37" i="25"/>
  <c r="C40" i="25" s="1"/>
  <c r="D37" i="25"/>
  <c r="E37" i="25"/>
  <c r="F37" i="25"/>
  <c r="G37" i="25"/>
  <c r="H37" i="25"/>
  <c r="I37" i="25"/>
  <c r="J37" i="25"/>
  <c r="K37" i="25"/>
  <c r="L37" i="25"/>
  <c r="N37" i="25"/>
  <c r="D38" i="25"/>
  <c r="F38" i="25"/>
  <c r="F39" i="25"/>
  <c r="G38" i="25"/>
  <c r="I38" i="25"/>
  <c r="I40" i="25" s="1"/>
  <c r="K38" i="25"/>
  <c r="L38" i="25"/>
  <c r="N38" i="25"/>
  <c r="N40" i="25" s="1"/>
  <c r="C8" i="24"/>
  <c r="D8" i="24"/>
  <c r="D39" i="24" s="1"/>
  <c r="E8" i="24"/>
  <c r="F8" i="24"/>
  <c r="G8" i="24"/>
  <c r="H8" i="24"/>
  <c r="I8" i="24"/>
  <c r="I40" i="24" s="1"/>
  <c r="J8" i="24"/>
  <c r="K8" i="24"/>
  <c r="L8" i="24"/>
  <c r="L40" i="24" s="1"/>
  <c r="M8" i="24"/>
  <c r="M39" i="24" s="1"/>
  <c r="C9" i="24"/>
  <c r="D9" i="24"/>
  <c r="E9" i="24"/>
  <c r="F9" i="24"/>
  <c r="G9" i="24"/>
  <c r="H9" i="24"/>
  <c r="I9" i="24"/>
  <c r="J9" i="24"/>
  <c r="K9" i="24"/>
  <c r="L9" i="24"/>
  <c r="M9" i="24"/>
  <c r="N9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C12" i="24"/>
  <c r="D12" i="24"/>
  <c r="E12" i="24"/>
  <c r="F12" i="24"/>
  <c r="G12" i="24"/>
  <c r="H12" i="24"/>
  <c r="I12" i="24"/>
  <c r="J12" i="24"/>
  <c r="K12" i="24"/>
  <c r="L12" i="24"/>
  <c r="M12" i="24"/>
  <c r="N12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C17" i="24"/>
  <c r="D17" i="24"/>
  <c r="E17" i="24"/>
  <c r="F17" i="24"/>
  <c r="G17" i="24"/>
  <c r="H17" i="24"/>
  <c r="I17" i="24"/>
  <c r="J17" i="24"/>
  <c r="K17" i="24"/>
  <c r="L17" i="24"/>
  <c r="M17" i="24"/>
  <c r="N17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C19" i="24"/>
  <c r="D19" i="24"/>
  <c r="E19" i="24"/>
  <c r="F19" i="24"/>
  <c r="G19" i="24"/>
  <c r="H19" i="24"/>
  <c r="I19" i="24"/>
  <c r="J19" i="24"/>
  <c r="K19" i="24"/>
  <c r="L19" i="24"/>
  <c r="M19" i="24"/>
  <c r="N19" i="24"/>
  <c r="C20" i="24"/>
  <c r="D20" i="24"/>
  <c r="E20" i="24"/>
  <c r="F20" i="24"/>
  <c r="G20" i="24"/>
  <c r="H20" i="24"/>
  <c r="I20" i="24"/>
  <c r="J20" i="24"/>
  <c r="K20" i="24"/>
  <c r="L20" i="24"/>
  <c r="M20" i="24"/>
  <c r="N20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C28" i="24"/>
  <c r="D28" i="24"/>
  <c r="E28" i="24"/>
  <c r="F28" i="24"/>
  <c r="G28" i="24"/>
  <c r="H28" i="24"/>
  <c r="I28" i="24"/>
  <c r="J28" i="24"/>
  <c r="K28" i="24"/>
  <c r="L28" i="24"/>
  <c r="M28" i="24"/>
  <c r="N28" i="24"/>
  <c r="C29" i="24"/>
  <c r="D29" i="24"/>
  <c r="E29" i="24"/>
  <c r="F29" i="24"/>
  <c r="G29" i="24"/>
  <c r="H29" i="24"/>
  <c r="I29" i="24"/>
  <c r="J29" i="24"/>
  <c r="K29" i="24"/>
  <c r="L29" i="24"/>
  <c r="M29" i="24"/>
  <c r="N29" i="24"/>
  <c r="C30" i="24"/>
  <c r="D30" i="24"/>
  <c r="E30" i="24"/>
  <c r="F30" i="24"/>
  <c r="G30" i="24"/>
  <c r="H30" i="24"/>
  <c r="I30" i="24"/>
  <c r="J30" i="24"/>
  <c r="K30" i="24"/>
  <c r="L30" i="24"/>
  <c r="M30" i="24"/>
  <c r="N30" i="24"/>
  <c r="N40" i="24" s="1"/>
  <c r="C31" i="24"/>
  <c r="D31" i="24"/>
  <c r="E31" i="24"/>
  <c r="F31" i="24"/>
  <c r="G31" i="24"/>
  <c r="H31" i="24"/>
  <c r="I31" i="24"/>
  <c r="J31" i="24"/>
  <c r="K31" i="24"/>
  <c r="L31" i="24"/>
  <c r="M31" i="24"/>
  <c r="N31" i="24"/>
  <c r="C32" i="24"/>
  <c r="D32" i="24"/>
  <c r="E32" i="24"/>
  <c r="F32" i="24"/>
  <c r="G32" i="24"/>
  <c r="H32" i="24"/>
  <c r="I32" i="24"/>
  <c r="J32" i="24"/>
  <c r="K32" i="24"/>
  <c r="L32" i="24"/>
  <c r="M32" i="24"/>
  <c r="N32" i="24"/>
  <c r="C33" i="24"/>
  <c r="D33" i="24"/>
  <c r="E33" i="24"/>
  <c r="F33" i="24"/>
  <c r="G33" i="24"/>
  <c r="H33" i="24"/>
  <c r="I33" i="24"/>
  <c r="J33" i="24"/>
  <c r="K33" i="24"/>
  <c r="L33" i="24"/>
  <c r="M33" i="24"/>
  <c r="N33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C35" i="24"/>
  <c r="D35" i="24"/>
  <c r="E35" i="24"/>
  <c r="F35" i="24"/>
  <c r="G35" i="24"/>
  <c r="H35" i="24"/>
  <c r="I35" i="24"/>
  <c r="J35" i="24"/>
  <c r="K35" i="24"/>
  <c r="L35" i="24"/>
  <c r="M35" i="24"/>
  <c r="M40" i="24" s="1"/>
  <c r="N35" i="24"/>
  <c r="C36" i="24"/>
  <c r="C39" i="24" s="1"/>
  <c r="D36" i="24"/>
  <c r="E36" i="24"/>
  <c r="F36" i="24"/>
  <c r="G36" i="24"/>
  <c r="H36" i="24"/>
  <c r="I36" i="24"/>
  <c r="J36" i="24"/>
  <c r="K36" i="24"/>
  <c r="K39" i="24" s="1"/>
  <c r="L36" i="24"/>
  <c r="N36" i="24"/>
  <c r="C37" i="24"/>
  <c r="D37" i="24"/>
  <c r="E37" i="24"/>
  <c r="E40" i="24" s="1"/>
  <c r="F37" i="24"/>
  <c r="G37" i="24"/>
  <c r="H37" i="24"/>
  <c r="H39" i="24" s="1"/>
  <c r="I37" i="24"/>
  <c r="J37" i="24"/>
  <c r="J40" i="24" s="1"/>
  <c r="J39" i="24"/>
  <c r="K37" i="24"/>
  <c r="L37" i="24"/>
  <c r="N37" i="24"/>
  <c r="D38" i="24"/>
  <c r="F38" i="24"/>
  <c r="F39" i="24" s="1"/>
  <c r="G38" i="24"/>
  <c r="I38" i="24"/>
  <c r="K38" i="24"/>
  <c r="L38" i="24"/>
  <c r="N38" i="24"/>
  <c r="N39" i="24" s="1"/>
  <c r="C8" i="29"/>
  <c r="D8" i="29"/>
  <c r="E8" i="29"/>
  <c r="E39" i="29" s="1"/>
  <c r="F8" i="29"/>
  <c r="G8" i="29"/>
  <c r="H8" i="29"/>
  <c r="I8" i="29"/>
  <c r="J8" i="29"/>
  <c r="J41" i="29" s="1"/>
  <c r="K8" i="29"/>
  <c r="L8" i="29"/>
  <c r="M8" i="29"/>
  <c r="M40" i="29" s="1"/>
  <c r="C9" i="29"/>
  <c r="D9" i="29"/>
  <c r="E9" i="29"/>
  <c r="F9" i="29"/>
  <c r="F40" i="29" s="1"/>
  <c r="G9" i="29"/>
  <c r="H9" i="29"/>
  <c r="I9" i="29"/>
  <c r="J9" i="29"/>
  <c r="K9" i="29"/>
  <c r="L9" i="29"/>
  <c r="M9" i="29"/>
  <c r="N9" i="29"/>
  <c r="D10" i="29"/>
  <c r="E10" i="29"/>
  <c r="F10" i="29"/>
  <c r="G10" i="29"/>
  <c r="H10" i="29"/>
  <c r="I10" i="29"/>
  <c r="J10" i="29"/>
  <c r="K10" i="29"/>
  <c r="K40" i="29" s="1"/>
  <c r="L10" i="29"/>
  <c r="M10" i="29"/>
  <c r="N10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C13" i="29"/>
  <c r="D13" i="29"/>
  <c r="E13" i="29"/>
  <c r="F13" i="29"/>
  <c r="G13" i="29"/>
  <c r="H13" i="29"/>
  <c r="I13" i="29"/>
  <c r="J13" i="29"/>
  <c r="K13" i="29"/>
  <c r="L13" i="29"/>
  <c r="M13" i="29"/>
  <c r="N13" i="29"/>
  <c r="C14" i="29"/>
  <c r="D14" i="29"/>
  <c r="E14" i="29"/>
  <c r="F14" i="29"/>
  <c r="G14" i="29"/>
  <c r="H14" i="29"/>
  <c r="I14" i="29"/>
  <c r="J14" i="29"/>
  <c r="K14" i="29"/>
  <c r="L14" i="29"/>
  <c r="M14" i="29"/>
  <c r="N14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C20" i="29"/>
  <c r="D20" i="29"/>
  <c r="E20" i="29"/>
  <c r="F20" i="29"/>
  <c r="G20" i="29"/>
  <c r="H20" i="29"/>
  <c r="I20" i="29"/>
  <c r="J20" i="29"/>
  <c r="K20" i="29"/>
  <c r="L20" i="29"/>
  <c r="M20" i="29"/>
  <c r="N20" i="29"/>
  <c r="C21" i="29"/>
  <c r="D21" i="29"/>
  <c r="E21" i="29"/>
  <c r="F21" i="29"/>
  <c r="G21" i="29"/>
  <c r="H21" i="29"/>
  <c r="I21" i="29"/>
  <c r="J21" i="29"/>
  <c r="K21" i="29"/>
  <c r="L21" i="29"/>
  <c r="M21" i="29"/>
  <c r="N21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C27" i="29"/>
  <c r="D27" i="29"/>
  <c r="E27" i="29"/>
  <c r="F27" i="29"/>
  <c r="G27" i="29"/>
  <c r="H27" i="29"/>
  <c r="I27" i="29"/>
  <c r="J27" i="29"/>
  <c r="K27" i="29"/>
  <c r="L27" i="29"/>
  <c r="M27" i="29"/>
  <c r="N27" i="29"/>
  <c r="C28" i="29"/>
  <c r="D28" i="29"/>
  <c r="E28" i="29"/>
  <c r="F28" i="29"/>
  <c r="G28" i="29"/>
  <c r="H28" i="29"/>
  <c r="I28" i="29"/>
  <c r="J28" i="29"/>
  <c r="K28" i="29"/>
  <c r="L28" i="29"/>
  <c r="M28" i="29"/>
  <c r="N28" i="29"/>
  <c r="C29" i="29"/>
  <c r="D29" i="29"/>
  <c r="E29" i="29"/>
  <c r="F29" i="29"/>
  <c r="G29" i="29"/>
  <c r="H29" i="29"/>
  <c r="I29" i="29"/>
  <c r="J29" i="29"/>
  <c r="K29" i="29"/>
  <c r="L29" i="29"/>
  <c r="M29" i="29"/>
  <c r="N29" i="29"/>
  <c r="C30" i="29"/>
  <c r="D30" i="29"/>
  <c r="E30" i="29"/>
  <c r="F30" i="29"/>
  <c r="G30" i="29"/>
  <c r="H30" i="29"/>
  <c r="I30" i="29"/>
  <c r="J30" i="29"/>
  <c r="K30" i="29"/>
  <c r="L30" i="29"/>
  <c r="M30" i="29"/>
  <c r="N30" i="29"/>
  <c r="C31" i="29"/>
  <c r="D31" i="29"/>
  <c r="E31" i="29"/>
  <c r="F31" i="29"/>
  <c r="G31" i="29"/>
  <c r="H31" i="29"/>
  <c r="I31" i="29"/>
  <c r="J31" i="29"/>
  <c r="K31" i="29"/>
  <c r="L31" i="29"/>
  <c r="M31" i="29"/>
  <c r="N31" i="29"/>
  <c r="C32" i="29"/>
  <c r="D32" i="29"/>
  <c r="E32" i="29"/>
  <c r="F32" i="29"/>
  <c r="G32" i="29"/>
  <c r="H32" i="29"/>
  <c r="I32" i="29"/>
  <c r="J32" i="29"/>
  <c r="K32" i="29"/>
  <c r="L32" i="29"/>
  <c r="M32" i="29"/>
  <c r="N32" i="29"/>
  <c r="C33" i="29"/>
  <c r="D33" i="29"/>
  <c r="E33" i="29"/>
  <c r="F33" i="29"/>
  <c r="G33" i="29"/>
  <c r="H33" i="29"/>
  <c r="I33" i="29"/>
  <c r="J33" i="29"/>
  <c r="K33" i="29"/>
  <c r="L33" i="29"/>
  <c r="M33" i="29"/>
  <c r="N33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C35" i="29"/>
  <c r="D35" i="29"/>
  <c r="E35" i="29"/>
  <c r="F35" i="29"/>
  <c r="G35" i="29"/>
  <c r="H35" i="29"/>
  <c r="I35" i="29"/>
  <c r="J35" i="29"/>
  <c r="K35" i="29"/>
  <c r="L35" i="29"/>
  <c r="M35" i="29"/>
  <c r="N35" i="29"/>
  <c r="N41" i="29" s="1"/>
  <c r="C36" i="29"/>
  <c r="D36" i="29"/>
  <c r="E36" i="29"/>
  <c r="F36" i="29"/>
  <c r="G36" i="29"/>
  <c r="H36" i="29"/>
  <c r="I36" i="29"/>
  <c r="J36" i="29"/>
  <c r="K36" i="29"/>
  <c r="L36" i="29"/>
  <c r="L40" i="29" s="1"/>
  <c r="N36" i="29"/>
  <c r="C37" i="29"/>
  <c r="C40" i="29" s="1"/>
  <c r="D37" i="29"/>
  <c r="E37" i="29"/>
  <c r="F37" i="29"/>
  <c r="G37" i="29"/>
  <c r="H37" i="29"/>
  <c r="I37" i="29"/>
  <c r="J37" i="29"/>
  <c r="K37" i="29"/>
  <c r="L37" i="29"/>
  <c r="N37" i="29"/>
  <c r="D38" i="29"/>
  <c r="D40" i="29" s="1"/>
  <c r="F38" i="29"/>
  <c r="G38" i="29"/>
  <c r="I38" i="29"/>
  <c r="I40" i="29" s="1"/>
  <c r="K38" i="29"/>
  <c r="L38" i="29"/>
  <c r="N38" i="29"/>
  <c r="N46" i="29" s="1"/>
  <c r="D8" i="28"/>
  <c r="N44" i="28" s="1"/>
  <c r="E8" i="28"/>
  <c r="F8" i="28"/>
  <c r="G8" i="28"/>
  <c r="G41" i="28" s="1"/>
  <c r="H8" i="28"/>
  <c r="I8" i="28"/>
  <c r="J8" i="28"/>
  <c r="K8" i="28"/>
  <c r="L8" i="28"/>
  <c r="L39" i="28" s="1"/>
  <c r="M8" i="28"/>
  <c r="C9" i="28"/>
  <c r="D9" i="28"/>
  <c r="E9" i="28"/>
  <c r="F9" i="28"/>
  <c r="G9" i="28"/>
  <c r="H9" i="28"/>
  <c r="I9" i="28"/>
  <c r="I40" i="28" s="1"/>
  <c r="J9" i="28"/>
  <c r="K9" i="28"/>
  <c r="L9" i="28"/>
  <c r="M9" i="28"/>
  <c r="N9" i="28"/>
  <c r="D10" i="28"/>
  <c r="E10" i="28"/>
  <c r="F10" i="28"/>
  <c r="F40" i="28" s="1"/>
  <c r="G10" i="28"/>
  <c r="H10" i="28"/>
  <c r="I10" i="28"/>
  <c r="J10" i="28"/>
  <c r="K10" i="28"/>
  <c r="M10" i="28"/>
  <c r="N10" i="28"/>
  <c r="C11" i="28"/>
  <c r="C39" i="28" s="1"/>
  <c r="D11" i="28"/>
  <c r="E11" i="28"/>
  <c r="F11" i="28"/>
  <c r="G11" i="28"/>
  <c r="H11" i="28"/>
  <c r="I11" i="28"/>
  <c r="J11" i="28"/>
  <c r="K11" i="28"/>
  <c r="M11" i="28"/>
  <c r="N11" i="28"/>
  <c r="C12" i="28"/>
  <c r="D12" i="28"/>
  <c r="E12" i="28"/>
  <c r="F12" i="28"/>
  <c r="G12" i="28"/>
  <c r="H12" i="28"/>
  <c r="H39" i="28" s="1"/>
  <c r="I12" i="28"/>
  <c r="J12" i="28"/>
  <c r="K12" i="28"/>
  <c r="L12" i="28"/>
  <c r="M12" i="28"/>
  <c r="N12" i="28"/>
  <c r="C13" i="28"/>
  <c r="D13" i="28"/>
  <c r="F13" i="28"/>
  <c r="G13" i="28"/>
  <c r="H13" i="28"/>
  <c r="I13" i="28"/>
  <c r="J13" i="28"/>
  <c r="K13" i="28"/>
  <c r="L13" i="28"/>
  <c r="M13" i="28"/>
  <c r="N13" i="28"/>
  <c r="C14" i="28"/>
  <c r="D14" i="28"/>
  <c r="F14" i="28"/>
  <c r="G14" i="28"/>
  <c r="H14" i="28"/>
  <c r="I14" i="28"/>
  <c r="J14" i="28"/>
  <c r="J41" i="28" s="1"/>
  <c r="K14" i="28"/>
  <c r="M14" i="28"/>
  <c r="C15" i="28"/>
  <c r="D15" i="28"/>
  <c r="E15" i="28"/>
  <c r="F15" i="28"/>
  <c r="G15" i="28"/>
  <c r="H15" i="28"/>
  <c r="I15" i="28"/>
  <c r="J15" i="28"/>
  <c r="K15" i="28"/>
  <c r="M15" i="28"/>
  <c r="N15" i="28"/>
  <c r="C16" i="28"/>
  <c r="D16" i="28"/>
  <c r="E16" i="28"/>
  <c r="F16" i="28"/>
  <c r="G16" i="28"/>
  <c r="H16" i="28"/>
  <c r="I16" i="28"/>
  <c r="J16" i="28"/>
  <c r="K16" i="28"/>
  <c r="L16" i="28"/>
  <c r="M16" i="28"/>
  <c r="N16" i="28"/>
  <c r="C17" i="28"/>
  <c r="D17" i="28"/>
  <c r="F17" i="28"/>
  <c r="G17" i="28"/>
  <c r="H17" i="28"/>
  <c r="I17" i="28"/>
  <c r="J17" i="28"/>
  <c r="K17" i="28"/>
  <c r="L17" i="28"/>
  <c r="M17" i="28"/>
  <c r="N17" i="28"/>
  <c r="C18" i="28"/>
  <c r="D18" i="28"/>
  <c r="E18" i="28"/>
  <c r="F18" i="28"/>
  <c r="G18" i="28"/>
  <c r="H18" i="28"/>
  <c r="I18" i="28"/>
  <c r="I39" i="28" s="1"/>
  <c r="J18" i="28"/>
  <c r="K18" i="28"/>
  <c r="M18" i="28"/>
  <c r="N18" i="28"/>
  <c r="C19" i="28"/>
  <c r="D19" i="28"/>
  <c r="E19" i="28"/>
  <c r="F19" i="28"/>
  <c r="G19" i="28"/>
  <c r="H19" i="28"/>
  <c r="I19" i="28"/>
  <c r="J19" i="28"/>
  <c r="K19" i="28"/>
  <c r="M19" i="28"/>
  <c r="N19" i="28"/>
  <c r="C20" i="28"/>
  <c r="D20" i="28"/>
  <c r="E20" i="28"/>
  <c r="F20" i="28"/>
  <c r="G20" i="28"/>
  <c r="H20" i="28"/>
  <c r="I20" i="28"/>
  <c r="J20" i="28"/>
  <c r="K20" i="28"/>
  <c r="L20" i="28"/>
  <c r="M20" i="28"/>
  <c r="N20" i="28"/>
  <c r="C21" i="28"/>
  <c r="D21" i="28"/>
  <c r="F21" i="28"/>
  <c r="G21" i="28"/>
  <c r="H21" i="28"/>
  <c r="I21" i="28"/>
  <c r="J21" i="28"/>
  <c r="K21" i="28"/>
  <c r="L21" i="28"/>
  <c r="M21" i="28"/>
  <c r="N21" i="28"/>
  <c r="C22" i="28"/>
  <c r="D22" i="28"/>
  <c r="F22" i="28"/>
  <c r="G22" i="28"/>
  <c r="H22" i="28"/>
  <c r="I22" i="28"/>
  <c r="J22" i="28"/>
  <c r="K22" i="28"/>
  <c r="M22" i="28"/>
  <c r="C23" i="28"/>
  <c r="D23" i="28"/>
  <c r="E23" i="28"/>
  <c r="F23" i="28"/>
  <c r="G23" i="28"/>
  <c r="H23" i="28"/>
  <c r="I23" i="28"/>
  <c r="J23" i="28"/>
  <c r="K23" i="28"/>
  <c r="M23" i="28"/>
  <c r="N23" i="28"/>
  <c r="C24" i="28"/>
  <c r="D24" i="28"/>
  <c r="E24" i="28"/>
  <c r="F24" i="28"/>
  <c r="G24" i="28"/>
  <c r="H24" i="28"/>
  <c r="I24" i="28"/>
  <c r="J24" i="28"/>
  <c r="K24" i="28"/>
  <c r="L24" i="28"/>
  <c r="M24" i="28"/>
  <c r="N24" i="28"/>
  <c r="C25" i="28"/>
  <c r="D25" i="28"/>
  <c r="E25" i="28"/>
  <c r="F25" i="28"/>
  <c r="G25" i="28"/>
  <c r="H25" i="28"/>
  <c r="I25" i="28"/>
  <c r="J25" i="28"/>
  <c r="K25" i="28"/>
  <c r="L25" i="28"/>
  <c r="M25" i="28"/>
  <c r="N25" i="28"/>
  <c r="C26" i="28"/>
  <c r="D26" i="28"/>
  <c r="E26" i="28"/>
  <c r="F26" i="28"/>
  <c r="G26" i="28"/>
  <c r="H26" i="28"/>
  <c r="I26" i="28"/>
  <c r="J26" i="28"/>
  <c r="K26" i="28"/>
  <c r="M26" i="28"/>
  <c r="N26" i="28"/>
  <c r="C27" i="28"/>
  <c r="D27" i="28"/>
  <c r="E27" i="28"/>
  <c r="F27" i="28"/>
  <c r="G27" i="28"/>
  <c r="H27" i="28"/>
  <c r="I27" i="28"/>
  <c r="J27" i="28"/>
  <c r="K27" i="28"/>
  <c r="M27" i="28"/>
  <c r="N27" i="28"/>
  <c r="C28" i="28"/>
  <c r="D28" i="28"/>
  <c r="E28" i="28"/>
  <c r="F28" i="28"/>
  <c r="G28" i="28"/>
  <c r="H28" i="28"/>
  <c r="I28" i="28"/>
  <c r="J28" i="28"/>
  <c r="K28" i="28"/>
  <c r="L28" i="28"/>
  <c r="M28" i="28"/>
  <c r="N28" i="28"/>
  <c r="C29" i="28"/>
  <c r="D29" i="28"/>
  <c r="F29" i="28"/>
  <c r="G29" i="28"/>
  <c r="H29" i="28"/>
  <c r="I29" i="28"/>
  <c r="J29" i="28"/>
  <c r="K29" i="28"/>
  <c r="L29" i="28"/>
  <c r="M29" i="28"/>
  <c r="N29" i="28"/>
  <c r="C30" i="28"/>
  <c r="D30" i="28"/>
  <c r="F30" i="28"/>
  <c r="G30" i="28"/>
  <c r="H30" i="28"/>
  <c r="I30" i="28"/>
  <c r="J30" i="28"/>
  <c r="K30" i="28"/>
  <c r="M30" i="28"/>
  <c r="C31" i="28"/>
  <c r="D31" i="28"/>
  <c r="E31" i="28"/>
  <c r="F31" i="28"/>
  <c r="G31" i="28"/>
  <c r="H31" i="28"/>
  <c r="I31" i="28"/>
  <c r="J31" i="28"/>
  <c r="K31" i="28"/>
  <c r="M31" i="28"/>
  <c r="N31" i="28"/>
  <c r="C32" i="28"/>
  <c r="D32" i="28"/>
  <c r="E32" i="28"/>
  <c r="F32" i="28"/>
  <c r="G32" i="28"/>
  <c r="H32" i="28"/>
  <c r="I32" i="28"/>
  <c r="J32" i="28"/>
  <c r="K32" i="28"/>
  <c r="L32" i="28"/>
  <c r="M32" i="28"/>
  <c r="N32" i="28"/>
  <c r="C33" i="28"/>
  <c r="D33" i="28"/>
  <c r="F33" i="28"/>
  <c r="G33" i="28"/>
  <c r="H33" i="28"/>
  <c r="I33" i="28"/>
  <c r="J33" i="28"/>
  <c r="K33" i="28"/>
  <c r="L33" i="28"/>
  <c r="M33" i="28"/>
  <c r="N33" i="28"/>
  <c r="C34" i="28"/>
  <c r="D34" i="28"/>
  <c r="E34" i="28"/>
  <c r="F34" i="28"/>
  <c r="G34" i="28"/>
  <c r="H34" i="28"/>
  <c r="I34" i="28"/>
  <c r="J34" i="28"/>
  <c r="K34" i="28"/>
  <c r="L34" i="28"/>
  <c r="M34" i="28"/>
  <c r="N34" i="28"/>
  <c r="C35" i="28"/>
  <c r="D35" i="28"/>
  <c r="E35" i="28"/>
  <c r="F35" i="28"/>
  <c r="G35" i="28"/>
  <c r="H35" i="28"/>
  <c r="I35" i="28"/>
  <c r="J35" i="28"/>
  <c r="K35" i="28"/>
  <c r="L35" i="28"/>
  <c r="N35" i="28"/>
  <c r="C36" i="28"/>
  <c r="D36" i="28"/>
  <c r="E36" i="28"/>
  <c r="F36" i="28"/>
  <c r="G36" i="28"/>
  <c r="H36" i="28"/>
  <c r="I36" i="28"/>
  <c r="J36" i="28"/>
  <c r="K36" i="28"/>
  <c r="L36" i="28"/>
  <c r="N36" i="28"/>
  <c r="C37" i="28"/>
  <c r="D37" i="28"/>
  <c r="E37" i="28"/>
  <c r="E40" i="28" s="1"/>
  <c r="F37" i="28"/>
  <c r="G37" i="28"/>
  <c r="H37" i="28"/>
  <c r="H41" i="28" s="1"/>
  <c r="I37" i="28"/>
  <c r="J37" i="28"/>
  <c r="L37" i="28"/>
  <c r="N37" i="28"/>
  <c r="D38" i="28"/>
  <c r="F38" i="28"/>
  <c r="G38" i="28"/>
  <c r="I38" i="28"/>
  <c r="L38" i="28"/>
  <c r="N38" i="28"/>
  <c r="C8" i="4"/>
  <c r="N43" i="4" s="1"/>
  <c r="N45" i="4" s="1"/>
  <c r="D8" i="4"/>
  <c r="E8" i="4"/>
  <c r="F8" i="4"/>
  <c r="G8" i="4"/>
  <c r="H8" i="4"/>
  <c r="H39" i="4" s="1"/>
  <c r="I8" i="4"/>
  <c r="J8" i="4"/>
  <c r="K8" i="4"/>
  <c r="K39" i="4" s="1"/>
  <c r="L8" i="4"/>
  <c r="M8" i="4"/>
  <c r="C9" i="4"/>
  <c r="D9" i="4"/>
  <c r="E9" i="4"/>
  <c r="E41" i="4" s="1"/>
  <c r="F9" i="4"/>
  <c r="G9" i="4"/>
  <c r="H9" i="4"/>
  <c r="I9" i="4"/>
  <c r="J9" i="4"/>
  <c r="K9" i="4"/>
  <c r="L9" i="4"/>
  <c r="M9" i="4"/>
  <c r="C10" i="4"/>
  <c r="D10" i="4"/>
  <c r="E10" i="4"/>
  <c r="F10" i="4"/>
  <c r="G10" i="4"/>
  <c r="H10" i="4"/>
  <c r="I10" i="4"/>
  <c r="I40" i="4" s="1"/>
  <c r="J10" i="4"/>
  <c r="K10" i="4"/>
  <c r="L10" i="4"/>
  <c r="L40" i="4" s="1"/>
  <c r="M10" i="4"/>
  <c r="N10" i="4"/>
  <c r="C11" i="4"/>
  <c r="D11" i="4"/>
  <c r="E11" i="4"/>
  <c r="F11" i="4"/>
  <c r="G11" i="4"/>
  <c r="H11" i="4"/>
  <c r="I11" i="4"/>
  <c r="J11" i="4"/>
  <c r="K11" i="4"/>
  <c r="L11" i="4"/>
  <c r="M11" i="4"/>
  <c r="M39" i="4" s="1"/>
  <c r="N11" i="4"/>
  <c r="C12" i="4"/>
  <c r="D12" i="4"/>
  <c r="E12" i="4"/>
  <c r="F12" i="4"/>
  <c r="G12" i="4"/>
  <c r="H12" i="4"/>
  <c r="I12" i="4"/>
  <c r="J12" i="4"/>
  <c r="K12" i="4"/>
  <c r="L12" i="4"/>
  <c r="M12" i="4"/>
  <c r="N12" i="4"/>
  <c r="C13" i="4"/>
  <c r="D13" i="4"/>
  <c r="E13" i="4"/>
  <c r="F13" i="4"/>
  <c r="G13" i="4"/>
  <c r="H13" i="4"/>
  <c r="I13" i="4"/>
  <c r="J13" i="4"/>
  <c r="K13" i="4"/>
  <c r="L13" i="4"/>
  <c r="M13" i="4"/>
  <c r="N13" i="4"/>
  <c r="C14" i="4"/>
  <c r="D14" i="4"/>
  <c r="E14" i="4"/>
  <c r="F14" i="4"/>
  <c r="G14" i="4"/>
  <c r="H14" i="4"/>
  <c r="I14" i="4"/>
  <c r="J14" i="4"/>
  <c r="K14" i="4"/>
  <c r="L14" i="4"/>
  <c r="M14" i="4"/>
  <c r="N14" i="4"/>
  <c r="C15" i="4"/>
  <c r="D15" i="4"/>
  <c r="E15" i="4"/>
  <c r="F15" i="4"/>
  <c r="G15" i="4"/>
  <c r="H15" i="4"/>
  <c r="I15" i="4"/>
  <c r="J15" i="4"/>
  <c r="K15" i="4"/>
  <c r="L15" i="4"/>
  <c r="M15" i="4"/>
  <c r="N15" i="4"/>
  <c r="C16" i="4"/>
  <c r="D16" i="4"/>
  <c r="E16" i="4"/>
  <c r="F16" i="4"/>
  <c r="G16" i="4"/>
  <c r="H16" i="4"/>
  <c r="I16" i="4"/>
  <c r="J16" i="4"/>
  <c r="K16" i="4"/>
  <c r="L16" i="4"/>
  <c r="M16" i="4"/>
  <c r="N16" i="4"/>
  <c r="C17" i="4"/>
  <c r="D17" i="4"/>
  <c r="E17" i="4"/>
  <c r="F17" i="4"/>
  <c r="G17" i="4"/>
  <c r="H17" i="4"/>
  <c r="I17" i="4"/>
  <c r="J17" i="4"/>
  <c r="K17" i="4"/>
  <c r="L17" i="4"/>
  <c r="M17" i="4"/>
  <c r="N17" i="4"/>
  <c r="C18" i="4"/>
  <c r="D18" i="4"/>
  <c r="E18" i="4"/>
  <c r="F18" i="4"/>
  <c r="G18" i="4"/>
  <c r="H18" i="4"/>
  <c r="I18" i="4"/>
  <c r="J18" i="4"/>
  <c r="K18" i="4"/>
  <c r="L18" i="4"/>
  <c r="M18" i="4"/>
  <c r="N18" i="4"/>
  <c r="C19" i="4"/>
  <c r="D19" i="4"/>
  <c r="E19" i="4"/>
  <c r="F19" i="4"/>
  <c r="G19" i="4"/>
  <c r="H19" i="4"/>
  <c r="I19" i="4"/>
  <c r="J19" i="4"/>
  <c r="K19" i="4"/>
  <c r="L19" i="4"/>
  <c r="M19" i="4"/>
  <c r="N19" i="4"/>
  <c r="C20" i="4"/>
  <c r="D20" i="4"/>
  <c r="E20" i="4"/>
  <c r="F20" i="4"/>
  <c r="G20" i="4"/>
  <c r="H20" i="4"/>
  <c r="I20" i="4"/>
  <c r="J20" i="4"/>
  <c r="K20" i="4"/>
  <c r="L20" i="4"/>
  <c r="M20" i="4"/>
  <c r="N20" i="4"/>
  <c r="C21" i="4"/>
  <c r="D21" i="4"/>
  <c r="E21" i="4"/>
  <c r="F21" i="4"/>
  <c r="G21" i="4"/>
  <c r="H21" i="4"/>
  <c r="I21" i="4"/>
  <c r="J21" i="4"/>
  <c r="K21" i="4"/>
  <c r="L21" i="4"/>
  <c r="M21" i="4"/>
  <c r="N21" i="4"/>
  <c r="C22" i="4"/>
  <c r="D22" i="4"/>
  <c r="E22" i="4"/>
  <c r="F22" i="4"/>
  <c r="G22" i="4"/>
  <c r="H22" i="4"/>
  <c r="I22" i="4"/>
  <c r="J22" i="4"/>
  <c r="K22" i="4"/>
  <c r="L22" i="4"/>
  <c r="M22" i="4"/>
  <c r="N22" i="4"/>
  <c r="C23" i="4"/>
  <c r="D23" i="4"/>
  <c r="E23" i="4"/>
  <c r="F23" i="4"/>
  <c r="G23" i="4"/>
  <c r="H23" i="4"/>
  <c r="I23" i="4"/>
  <c r="J23" i="4"/>
  <c r="K23" i="4"/>
  <c r="L23" i="4"/>
  <c r="M23" i="4"/>
  <c r="N23" i="4"/>
  <c r="C24" i="4"/>
  <c r="D24" i="4"/>
  <c r="E24" i="4"/>
  <c r="F24" i="4"/>
  <c r="G24" i="4"/>
  <c r="H24" i="4"/>
  <c r="I24" i="4"/>
  <c r="J24" i="4"/>
  <c r="K24" i="4"/>
  <c r="L24" i="4"/>
  <c r="M24" i="4"/>
  <c r="N24" i="4"/>
  <c r="C25" i="4"/>
  <c r="D25" i="4"/>
  <c r="E25" i="4"/>
  <c r="F25" i="4"/>
  <c r="G25" i="4"/>
  <c r="H25" i="4"/>
  <c r="I25" i="4"/>
  <c r="J25" i="4"/>
  <c r="K25" i="4"/>
  <c r="L25" i="4"/>
  <c r="M25" i="4"/>
  <c r="N25" i="4"/>
  <c r="C26" i="4"/>
  <c r="D26" i="4"/>
  <c r="E26" i="4"/>
  <c r="F26" i="4"/>
  <c r="G26" i="4"/>
  <c r="H26" i="4"/>
  <c r="I26" i="4"/>
  <c r="J26" i="4"/>
  <c r="K26" i="4"/>
  <c r="L26" i="4"/>
  <c r="M26" i="4"/>
  <c r="N26" i="4"/>
  <c r="C27" i="4"/>
  <c r="D27" i="4"/>
  <c r="E27" i="4"/>
  <c r="F27" i="4"/>
  <c r="G27" i="4"/>
  <c r="H27" i="4"/>
  <c r="I27" i="4"/>
  <c r="J27" i="4"/>
  <c r="K27" i="4"/>
  <c r="L27" i="4"/>
  <c r="M27" i="4"/>
  <c r="N27" i="4"/>
  <c r="C28" i="4"/>
  <c r="D28" i="4"/>
  <c r="E28" i="4"/>
  <c r="F28" i="4"/>
  <c r="G28" i="4"/>
  <c r="H28" i="4"/>
  <c r="I28" i="4"/>
  <c r="J28" i="4"/>
  <c r="K28" i="4"/>
  <c r="L28" i="4"/>
  <c r="M28" i="4"/>
  <c r="N28" i="4"/>
  <c r="C29" i="4"/>
  <c r="D29" i="4"/>
  <c r="E29" i="4"/>
  <c r="F29" i="4"/>
  <c r="G29" i="4"/>
  <c r="H29" i="4"/>
  <c r="I29" i="4"/>
  <c r="J29" i="4"/>
  <c r="K29" i="4"/>
  <c r="L29" i="4"/>
  <c r="M29" i="4"/>
  <c r="N29" i="4"/>
  <c r="C30" i="4"/>
  <c r="D30" i="4"/>
  <c r="E30" i="4"/>
  <c r="F30" i="4"/>
  <c r="G30" i="4"/>
  <c r="H30" i="4"/>
  <c r="I30" i="4"/>
  <c r="J30" i="4"/>
  <c r="K30" i="4"/>
  <c r="L30" i="4"/>
  <c r="M30" i="4"/>
  <c r="N30" i="4"/>
  <c r="C31" i="4"/>
  <c r="D31" i="4"/>
  <c r="E31" i="4"/>
  <c r="F31" i="4"/>
  <c r="G31" i="4"/>
  <c r="H31" i="4"/>
  <c r="I31" i="4"/>
  <c r="J31" i="4"/>
  <c r="K31" i="4"/>
  <c r="L31" i="4"/>
  <c r="M31" i="4"/>
  <c r="N31" i="4"/>
  <c r="C32" i="4"/>
  <c r="D32" i="4"/>
  <c r="E32" i="4"/>
  <c r="F32" i="4"/>
  <c r="G32" i="4"/>
  <c r="H32" i="4"/>
  <c r="I32" i="4"/>
  <c r="J32" i="4"/>
  <c r="K32" i="4"/>
  <c r="L32" i="4"/>
  <c r="M32" i="4"/>
  <c r="N32" i="4"/>
  <c r="C33" i="4"/>
  <c r="D33" i="4"/>
  <c r="E33" i="4"/>
  <c r="F33" i="4"/>
  <c r="G33" i="4"/>
  <c r="H33" i="4"/>
  <c r="I33" i="4"/>
  <c r="J33" i="4"/>
  <c r="K33" i="4"/>
  <c r="L33" i="4"/>
  <c r="M33" i="4"/>
  <c r="N33" i="4"/>
  <c r="C34" i="4"/>
  <c r="D34" i="4"/>
  <c r="E34" i="4"/>
  <c r="F34" i="4"/>
  <c r="G34" i="4"/>
  <c r="H34" i="4"/>
  <c r="I34" i="4"/>
  <c r="J34" i="4"/>
  <c r="K34" i="4"/>
  <c r="L34" i="4"/>
  <c r="L41" i="4" s="1"/>
  <c r="M34" i="4"/>
  <c r="N34" i="4"/>
  <c r="C35" i="4"/>
  <c r="D35" i="4"/>
  <c r="E35" i="4"/>
  <c r="F35" i="4"/>
  <c r="G35" i="4"/>
  <c r="H35" i="4"/>
  <c r="J35" i="4"/>
  <c r="K35" i="4"/>
  <c r="L35" i="4"/>
  <c r="N35" i="4"/>
  <c r="N40" i="4" s="1"/>
  <c r="C36" i="4"/>
  <c r="D36" i="4"/>
  <c r="E36" i="4"/>
  <c r="F36" i="4"/>
  <c r="G36" i="4"/>
  <c r="H36" i="4"/>
  <c r="I36" i="4"/>
  <c r="J36" i="4"/>
  <c r="J40" i="4" s="1"/>
  <c r="K36" i="4"/>
  <c r="L36" i="4"/>
  <c r="N36" i="4"/>
  <c r="C37" i="4"/>
  <c r="D37" i="4"/>
  <c r="E37" i="4"/>
  <c r="F37" i="4"/>
  <c r="F39" i="4"/>
  <c r="G37" i="4"/>
  <c r="H37" i="4"/>
  <c r="I37" i="4"/>
  <c r="J37" i="4"/>
  <c r="K37" i="4"/>
  <c r="L37" i="4"/>
  <c r="N37" i="4"/>
  <c r="D38" i="4"/>
  <c r="D39" i="4" s="1"/>
  <c r="F38" i="4"/>
  <c r="G38" i="4"/>
  <c r="G41" i="4" s="1"/>
  <c r="I38" i="4"/>
  <c r="K38" i="4"/>
  <c r="L38" i="4"/>
  <c r="N38" i="4"/>
  <c r="D8" i="1"/>
  <c r="J8" i="1"/>
  <c r="K8" i="1"/>
  <c r="L8" i="1"/>
  <c r="M8" i="1"/>
  <c r="D9" i="1"/>
  <c r="I9" i="1"/>
  <c r="J9" i="1"/>
  <c r="J40" i="1" s="1"/>
  <c r="K9" i="1"/>
  <c r="L9" i="1"/>
  <c r="L40" i="1" s="1"/>
  <c r="M9" i="1"/>
  <c r="D10" i="1"/>
  <c r="J10" i="1"/>
  <c r="K10" i="1"/>
  <c r="L10" i="1"/>
  <c r="M10" i="1"/>
  <c r="N10" i="1"/>
  <c r="C11" i="1"/>
  <c r="D11" i="1"/>
  <c r="J11" i="1"/>
  <c r="K11" i="1"/>
  <c r="L11" i="1"/>
  <c r="M11" i="1"/>
  <c r="N11" i="1"/>
  <c r="D12" i="1"/>
  <c r="F12" i="1"/>
  <c r="J12" i="1"/>
  <c r="K12" i="1"/>
  <c r="L12" i="1"/>
  <c r="M12" i="1"/>
  <c r="N12" i="1"/>
  <c r="G13" i="1"/>
  <c r="J13" i="1"/>
  <c r="L13" i="1"/>
  <c r="M13" i="1"/>
  <c r="N13" i="1"/>
  <c r="D14" i="1"/>
  <c r="E14" i="1"/>
  <c r="I14" i="1"/>
  <c r="J14" i="1"/>
  <c r="K14" i="1"/>
  <c r="L14" i="1"/>
  <c r="M14" i="1"/>
  <c r="N14" i="1"/>
  <c r="C15" i="1"/>
  <c r="D15" i="1"/>
  <c r="J15" i="1"/>
  <c r="L15" i="1"/>
  <c r="M15" i="1"/>
  <c r="D16" i="1"/>
  <c r="D40" i="1" s="1"/>
  <c r="F16" i="1"/>
  <c r="J16" i="1"/>
  <c r="K16" i="1"/>
  <c r="L16" i="1"/>
  <c r="M16" i="1"/>
  <c r="N16" i="1"/>
  <c r="D17" i="1"/>
  <c r="I17" i="1"/>
  <c r="J17" i="1"/>
  <c r="K17" i="1"/>
  <c r="L17" i="1"/>
  <c r="M17" i="1"/>
  <c r="N17" i="1"/>
  <c r="D18" i="1"/>
  <c r="E18" i="1"/>
  <c r="H18" i="1"/>
  <c r="I18" i="1"/>
  <c r="J18" i="1"/>
  <c r="K18" i="1"/>
  <c r="L18" i="1"/>
  <c r="M18" i="1"/>
  <c r="N18" i="1"/>
  <c r="D19" i="1"/>
  <c r="J19" i="1"/>
  <c r="K19" i="1"/>
  <c r="L19" i="1"/>
  <c r="M19" i="1"/>
  <c r="N19" i="1"/>
  <c r="D20" i="1"/>
  <c r="F20" i="1"/>
  <c r="J20" i="1"/>
  <c r="K20" i="1"/>
  <c r="L20" i="1"/>
  <c r="M20" i="1"/>
  <c r="N20" i="1"/>
  <c r="C21" i="1"/>
  <c r="D21" i="1"/>
  <c r="J21" i="1"/>
  <c r="L21" i="1"/>
  <c r="M21" i="1"/>
  <c r="N21" i="1"/>
  <c r="D22" i="1"/>
  <c r="J22" i="1"/>
  <c r="L22" i="1"/>
  <c r="M22" i="1"/>
  <c r="N22" i="1"/>
  <c r="C23" i="1"/>
  <c r="D23" i="1"/>
  <c r="J23" i="1"/>
  <c r="L23" i="1"/>
  <c r="M23" i="1"/>
  <c r="D24" i="1"/>
  <c r="F24" i="1"/>
  <c r="J24" i="1"/>
  <c r="K24" i="1"/>
  <c r="L24" i="1"/>
  <c r="M24" i="1"/>
  <c r="N24" i="1"/>
  <c r="C25" i="1"/>
  <c r="D25" i="1"/>
  <c r="G25" i="1"/>
  <c r="J25" i="1"/>
  <c r="K25" i="1"/>
  <c r="L25" i="1"/>
  <c r="M25" i="1"/>
  <c r="N25" i="1"/>
  <c r="D26" i="1"/>
  <c r="I26" i="1"/>
  <c r="J26" i="1"/>
  <c r="K26" i="1"/>
  <c r="L26" i="1"/>
  <c r="M26" i="1"/>
  <c r="N26" i="1"/>
  <c r="D27" i="1"/>
  <c r="J27" i="1"/>
  <c r="K27" i="1"/>
  <c r="L27" i="1"/>
  <c r="M27" i="1"/>
  <c r="N27" i="1"/>
  <c r="D28" i="1"/>
  <c r="J28" i="1"/>
  <c r="K28" i="1"/>
  <c r="L28" i="1"/>
  <c r="M28" i="1"/>
  <c r="N28" i="1"/>
  <c r="D29" i="1"/>
  <c r="J29" i="1"/>
  <c r="K29" i="1"/>
  <c r="L29" i="1"/>
  <c r="M29" i="1"/>
  <c r="N29" i="1"/>
  <c r="D30" i="1"/>
  <c r="I30" i="1"/>
  <c r="J30" i="1"/>
  <c r="K30" i="1"/>
  <c r="L30" i="1"/>
  <c r="L41" i="1" s="1"/>
  <c r="M30" i="1"/>
  <c r="N30" i="1"/>
  <c r="D31" i="1"/>
  <c r="J31" i="1"/>
  <c r="K31" i="1"/>
  <c r="L31" i="1"/>
  <c r="M31" i="1"/>
  <c r="D32" i="1"/>
  <c r="J32" i="1"/>
  <c r="K32" i="1"/>
  <c r="L32" i="1"/>
  <c r="M32" i="1"/>
  <c r="N32" i="1"/>
  <c r="C33" i="1"/>
  <c r="I33" i="1"/>
  <c r="J33" i="1"/>
  <c r="K33" i="1"/>
  <c r="L33" i="1"/>
  <c r="M33" i="1"/>
  <c r="N33" i="1"/>
  <c r="C34" i="1"/>
  <c r="G34" i="1"/>
  <c r="J34" i="1"/>
  <c r="K34" i="1"/>
  <c r="L34" i="1"/>
  <c r="M34" i="1"/>
  <c r="N34" i="1"/>
  <c r="C35" i="1"/>
  <c r="I35" i="1"/>
  <c r="J35" i="1"/>
  <c r="K35" i="1"/>
  <c r="L35" i="1"/>
  <c r="N35" i="1"/>
  <c r="C36" i="1"/>
  <c r="G36" i="1"/>
  <c r="H36" i="1"/>
  <c r="I36" i="1"/>
  <c r="J36" i="1"/>
  <c r="K36" i="1"/>
  <c r="L36" i="1"/>
  <c r="N36" i="1"/>
  <c r="C37" i="1"/>
  <c r="I37" i="1"/>
  <c r="K37" i="1"/>
  <c r="L37" i="1"/>
  <c r="N37" i="1"/>
  <c r="I38" i="1"/>
  <c r="I41" i="1" s="1"/>
  <c r="K38" i="1"/>
  <c r="K41" i="1" s="1"/>
  <c r="L38" i="1"/>
  <c r="N38" i="1"/>
  <c r="N39" i="1" s="1"/>
  <c r="N46" i="1"/>
  <c r="C8" i="28"/>
  <c r="C40" i="28" s="1"/>
  <c r="L376" i="3"/>
  <c r="C10" i="28"/>
  <c r="C10" i="29"/>
  <c r="C41" i="29" s="1"/>
  <c r="U377" i="3"/>
  <c r="W375" i="3"/>
  <c r="W376" i="3"/>
  <c r="Q375" i="3"/>
  <c r="R375" i="3"/>
  <c r="S375" i="3"/>
  <c r="T375" i="3"/>
  <c r="V375" i="3"/>
  <c r="F376" i="3"/>
  <c r="Q376" i="3"/>
  <c r="R376" i="3"/>
  <c r="S376" i="3"/>
  <c r="T376" i="3"/>
  <c r="U376" i="3"/>
  <c r="J377" i="3"/>
  <c r="L377" i="3"/>
  <c r="Q377" i="3"/>
  <c r="R377" i="3"/>
  <c r="S377" i="3"/>
  <c r="T377" i="3"/>
  <c r="V377" i="3"/>
  <c r="X377" i="3"/>
  <c r="H376" i="3"/>
  <c r="H375" i="3"/>
  <c r="G375" i="3"/>
  <c r="G377" i="3"/>
  <c r="G376" i="3"/>
  <c r="J375" i="3"/>
  <c r="J376" i="3"/>
  <c r="L375" i="3"/>
  <c r="C12" i="1"/>
  <c r="E377" i="3"/>
  <c r="E376" i="3"/>
  <c r="X375" i="3"/>
  <c r="W377" i="3"/>
  <c r="V376" i="3"/>
  <c r="X376" i="3"/>
  <c r="N15" i="1"/>
  <c r="K377" i="3"/>
  <c r="K376" i="3"/>
  <c r="H8" i="1"/>
  <c r="G39" i="24"/>
  <c r="M39" i="29"/>
  <c r="F41" i="4"/>
  <c r="J39" i="4"/>
  <c r="I39" i="29"/>
  <c r="F40" i="4"/>
  <c r="E39" i="4"/>
  <c r="G40" i="24"/>
  <c r="H40" i="24"/>
  <c r="K40" i="24"/>
  <c r="G40" i="29"/>
  <c r="H41" i="29"/>
  <c r="D39" i="29"/>
  <c r="E40" i="1"/>
  <c r="G40" i="1"/>
  <c r="C41" i="28"/>
  <c r="D39" i="28"/>
  <c r="L39" i="25"/>
  <c r="I40" i="1"/>
  <c r="N46" i="28"/>
  <c r="E39" i="28"/>
  <c r="E40" i="29"/>
  <c r="I39" i="4"/>
  <c r="H39" i="29"/>
  <c r="G39" i="4"/>
  <c r="F39" i="28"/>
  <c r="L40" i="25"/>
  <c r="K41" i="29"/>
  <c r="H40" i="29"/>
  <c r="G40" i="25"/>
  <c r="I377" i="3"/>
  <c r="G39" i="29"/>
  <c r="H40" i="4"/>
  <c r="K40" i="1"/>
  <c r="L39" i="24"/>
  <c r="N41" i="1"/>
  <c r="G40" i="28"/>
  <c r="D41" i="28"/>
  <c r="I375" i="3"/>
  <c r="G41" i="1"/>
  <c r="K41" i="4"/>
  <c r="G41" i="29"/>
  <c r="C39" i="25"/>
  <c r="E39" i="25"/>
  <c r="N43" i="28"/>
  <c r="N45" i="28" s="1"/>
  <c r="N39" i="4"/>
  <c r="N44" i="4"/>
  <c r="N40" i="1"/>
  <c r="N42" i="1" l="1"/>
  <c r="H40" i="1"/>
  <c r="H41" i="1"/>
  <c r="H39" i="1"/>
  <c r="M41" i="4"/>
  <c r="J41" i="1"/>
  <c r="E40" i="4"/>
  <c r="G39" i="28"/>
  <c r="C39" i="1"/>
  <c r="M41" i="29"/>
  <c r="E39" i="1"/>
  <c r="N40" i="28"/>
  <c r="D41" i="1"/>
  <c r="L39" i="29"/>
  <c r="D40" i="24"/>
  <c r="C40" i="24"/>
  <c r="J41" i="4"/>
  <c r="K39" i="1"/>
  <c r="H40" i="25"/>
  <c r="N39" i="25"/>
  <c r="N44" i="29"/>
  <c r="N41" i="4"/>
  <c r="F39" i="1"/>
  <c r="C41" i="4"/>
  <c r="N42" i="29"/>
  <c r="K40" i="25"/>
  <c r="J39" i="1"/>
  <c r="F41" i="28"/>
  <c r="C39" i="29"/>
  <c r="F40" i="24"/>
  <c r="E41" i="29"/>
  <c r="K40" i="4"/>
  <c r="D39" i="1"/>
  <c r="E39" i="24"/>
  <c r="M41" i="24" s="1"/>
  <c r="L41" i="28"/>
  <c r="N39" i="29"/>
  <c r="D40" i="25"/>
  <c r="K40" i="28"/>
  <c r="F41" i="1"/>
  <c r="C39" i="4"/>
  <c r="D40" i="4"/>
  <c r="N40" i="29"/>
  <c r="N43" i="29"/>
  <c r="N45" i="29" s="1"/>
  <c r="M41" i="1"/>
  <c r="M40" i="4"/>
  <c r="M41" i="28"/>
  <c r="N42" i="28"/>
  <c r="F41" i="29"/>
  <c r="L40" i="28"/>
  <c r="D41" i="4"/>
  <c r="I41" i="4"/>
  <c r="J40" i="29"/>
  <c r="H40" i="28"/>
  <c r="C40" i="1"/>
  <c r="K39" i="28"/>
  <c r="J39" i="29"/>
  <c r="H41" i="4"/>
  <c r="F39" i="29"/>
  <c r="E41" i="28"/>
  <c r="L39" i="1"/>
  <c r="M40" i="28"/>
  <c r="C40" i="4"/>
  <c r="N39" i="28"/>
  <c r="D41" i="29"/>
  <c r="L41" i="29"/>
  <c r="J39" i="28"/>
  <c r="I39" i="24"/>
  <c r="G40" i="4"/>
  <c r="N46" i="4"/>
  <c r="N44" i="1"/>
  <c r="N43" i="1"/>
  <c r="N45" i="1" s="1"/>
  <c r="J40" i="28"/>
  <c r="L39" i="4"/>
  <c r="I376" i="3"/>
  <c r="J39" i="25"/>
  <c r="M39" i="1"/>
  <c r="N42" i="4"/>
  <c r="K39" i="29"/>
  <c r="D40" i="28"/>
  <c r="I41" i="28"/>
  <c r="I41" i="29"/>
  <c r="M41" i="25" l="1"/>
</calcChain>
</file>

<file path=xl/sharedStrings.xml><?xml version="1.0" encoding="utf-8"?>
<sst xmlns="http://schemas.openxmlformats.org/spreadsheetml/2006/main" count="211" uniqueCount="78">
  <si>
    <t>日付</t>
    <rPh sb="0" eb="2">
      <t>ヒヅケ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</si>
  <si>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</si>
  <si>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</si>
  <si>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平均</t>
    <rPh sb="0" eb="2">
      <t>ヘイキン</t>
    </rPh>
    <phoneticPr fontId="1"/>
  </si>
  <si>
    <t>-</t>
  </si>
  <si>
    <t>-</t>
    <phoneticPr fontId="1"/>
  </si>
  <si>
    <t>日付</t>
  </si>
  <si>
    <t>日積算雨量
（mm）</t>
  </si>
  <si>
    <t>最高</t>
  </si>
  <si>
    <t>最低</t>
  </si>
  <si>
    <t>平均</t>
  </si>
  <si>
    <t>-</t>
    <phoneticPr fontId="1"/>
  </si>
  <si>
    <t>-</t>
    <phoneticPr fontId="1"/>
  </si>
  <si>
    <t>W8_寺町通り区民集会所【地下水位】</t>
    <rPh sb="13" eb="15">
      <t>チカ</t>
    </rPh>
    <rPh sb="15" eb="17">
      <t>スイイ</t>
    </rPh>
    <phoneticPr fontId="1"/>
  </si>
  <si>
    <t>合計</t>
    <rPh sb="0" eb="2">
      <t>ゴウケイ</t>
    </rPh>
    <phoneticPr fontId="11"/>
  </si>
  <si>
    <t>最大</t>
    <rPh sb="0" eb="2">
      <t>サイダイ</t>
    </rPh>
    <phoneticPr fontId="11"/>
  </si>
  <si>
    <t>年間降水量：</t>
    <rPh sb="0" eb="2">
      <t>ネンカン</t>
    </rPh>
    <rPh sb="2" eb="5">
      <t>コウスイリョウ</t>
    </rPh>
    <phoneticPr fontId="11"/>
  </si>
  <si>
    <t>：年最大日降水量</t>
    <rPh sb="1" eb="2">
      <t>ネン</t>
    </rPh>
    <rPh sb="2" eb="4">
      <t>サイダイ</t>
    </rPh>
    <rPh sb="4" eb="5">
      <t>ニチ</t>
    </rPh>
    <rPh sb="5" eb="8">
      <t>コウスイリョウ</t>
    </rPh>
    <phoneticPr fontId="11"/>
  </si>
  <si>
    <t>：月最大日降水量</t>
    <rPh sb="1" eb="2">
      <t>ツキ</t>
    </rPh>
    <rPh sb="2" eb="4">
      <t>サイダイ</t>
    </rPh>
    <rPh sb="4" eb="5">
      <t>ニチ</t>
    </rPh>
    <rPh sb="5" eb="8">
      <t>コウスイリョウ</t>
    </rPh>
    <phoneticPr fontId="11"/>
  </si>
  <si>
    <t>：年最大月降水量</t>
    <rPh sb="1" eb="2">
      <t>ネン</t>
    </rPh>
    <rPh sb="2" eb="4">
      <t>サイダイ</t>
    </rPh>
    <rPh sb="4" eb="5">
      <t>ツキ</t>
    </rPh>
    <rPh sb="5" eb="8">
      <t>コウスイリョウ</t>
    </rPh>
    <phoneticPr fontId="11"/>
  </si>
  <si>
    <t xml:space="preserve"> 単位：mm </t>
    <phoneticPr fontId="11"/>
  </si>
  <si>
    <t>気象庁 世田谷観測所</t>
    <rPh sb="0" eb="3">
      <t>キショウチョウ</t>
    </rPh>
    <phoneticPr fontId="6"/>
  </si>
  <si>
    <t>世田谷区 烏山観測点</t>
    <phoneticPr fontId="1"/>
  </si>
  <si>
    <t>W14_北烏山五丁目緑地【地下水位】</t>
    <rPh sb="13" eb="15">
      <t>チカ</t>
    </rPh>
    <rPh sb="15" eb="17">
      <t>スイイ</t>
    </rPh>
    <phoneticPr fontId="1"/>
  </si>
  <si>
    <t>W15_北烏山四丁目緑地【地下水位】</t>
    <rPh sb="7" eb="8">
      <t>４</t>
    </rPh>
    <rPh sb="13" eb="15">
      <t>チカ</t>
    </rPh>
    <rPh sb="15" eb="17">
      <t>スイイ</t>
    </rPh>
    <phoneticPr fontId="1"/>
  </si>
  <si>
    <t>気象庁</t>
  </si>
  <si>
    <t>烏山弁天池地区</t>
  </si>
  <si>
    <t>世田谷観測所</t>
  </si>
  <si>
    <t>世田谷区
烏山観測点</t>
  </si>
  <si>
    <t>-</t>
    <phoneticPr fontId="1"/>
  </si>
  <si>
    <t>4月</t>
    <rPh sb="1" eb="2">
      <t>ガツ</t>
    </rPh>
    <phoneticPr fontId="1"/>
  </si>
  <si>
    <t>5月</t>
    <phoneticPr fontId="1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</si>
  <si>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</si>
  <si>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</si>
  <si>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</si>
  <si>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</si>
  <si>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</si>
  <si>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</si>
  <si>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</si>
  <si>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</si>
  <si>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</si>
  <si>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</si>
  <si>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単位：T.P.（ｍ）</t>
    <phoneticPr fontId="11"/>
  </si>
  <si>
    <t>5月</t>
    <phoneticPr fontId="1"/>
  </si>
  <si>
    <t>単位：T.P.（ｍ）</t>
    <phoneticPr fontId="1"/>
  </si>
  <si>
    <t>管頭換算（－ｍ）</t>
    <phoneticPr fontId="7"/>
  </si>
  <si>
    <t>標高換算（T.P.ｍ）</t>
    <phoneticPr fontId="7"/>
  </si>
  <si>
    <r>
      <t>4</t>
    </r>
    <r>
      <rPr>
        <sz val="14"/>
        <rFont val="ＭＳ ゴシック"/>
        <family val="3"/>
        <charset val="128"/>
      </rPr>
      <t>月</t>
    </r>
    <phoneticPr fontId="11"/>
  </si>
  <si>
    <r>
      <t>5</t>
    </r>
    <r>
      <rPr>
        <sz val="14"/>
        <rFont val="ＭＳ ゴシック"/>
        <family val="3"/>
        <charset val="128"/>
      </rPr>
      <t>月</t>
    </r>
    <phoneticPr fontId="11"/>
  </si>
  <si>
    <r>
      <t>6</t>
    </r>
    <r>
      <rPr>
        <sz val="14"/>
        <rFont val="ＭＳ ゴシック"/>
        <family val="3"/>
        <charset val="128"/>
      </rPr>
      <t>月</t>
    </r>
  </si>
  <si>
    <r>
      <t>7</t>
    </r>
    <r>
      <rPr>
        <sz val="14"/>
        <rFont val="ＭＳ ゴシック"/>
        <family val="3"/>
        <charset val="128"/>
      </rPr>
      <t>月</t>
    </r>
  </si>
  <si>
    <r>
      <t>8</t>
    </r>
    <r>
      <rPr>
        <sz val="14"/>
        <rFont val="ＭＳ ゴシック"/>
        <family val="3"/>
        <charset val="128"/>
      </rPr>
      <t>月</t>
    </r>
  </si>
  <si>
    <r>
      <t>9</t>
    </r>
    <r>
      <rPr>
        <sz val="14"/>
        <rFont val="ＭＳ ゴシック"/>
        <family val="3"/>
        <charset val="128"/>
      </rPr>
      <t>月</t>
    </r>
  </si>
  <si>
    <r>
      <t>10</t>
    </r>
    <r>
      <rPr>
        <sz val="14"/>
        <rFont val="ＭＳ ゴシック"/>
        <family val="3"/>
        <charset val="128"/>
      </rPr>
      <t>月</t>
    </r>
  </si>
  <si>
    <r>
      <t>11</t>
    </r>
    <r>
      <rPr>
        <sz val="14"/>
        <rFont val="ＭＳ ゴシック"/>
        <family val="3"/>
        <charset val="128"/>
      </rPr>
      <t>月</t>
    </r>
  </si>
  <si>
    <r>
      <t>12</t>
    </r>
    <r>
      <rPr>
        <sz val="14"/>
        <rFont val="ＭＳ ゴシック"/>
        <family val="3"/>
        <charset val="128"/>
      </rPr>
      <t>月</t>
    </r>
  </si>
  <si>
    <r>
      <t>1</t>
    </r>
    <r>
      <rPr>
        <sz val="14"/>
        <rFont val="ＭＳ ゴシック"/>
        <family val="3"/>
        <charset val="128"/>
      </rPr>
      <t>月</t>
    </r>
    <phoneticPr fontId="11"/>
  </si>
  <si>
    <r>
      <t>2</t>
    </r>
    <r>
      <rPr>
        <sz val="14"/>
        <rFont val="ＭＳ ゴシック"/>
        <family val="3"/>
        <charset val="128"/>
      </rPr>
      <t>月</t>
    </r>
    <phoneticPr fontId="11"/>
  </si>
  <si>
    <r>
      <t>3</t>
    </r>
    <r>
      <rPr>
        <sz val="14"/>
        <rFont val="ＭＳ ゴシック"/>
        <family val="3"/>
        <charset val="128"/>
      </rPr>
      <t>月</t>
    </r>
    <phoneticPr fontId="11"/>
  </si>
  <si>
    <t>●令和4年度　観測データ</t>
    <rPh sb="1" eb="3">
      <t>レイワ</t>
    </rPh>
    <phoneticPr fontId="7"/>
  </si>
  <si>
    <t>NKAMO_高源院内弁天池【池水位】</t>
    <rPh sb="14" eb="15">
      <t>イケ</t>
    </rPh>
    <rPh sb="15" eb="17">
      <t>スイイ</t>
    </rPh>
    <phoneticPr fontId="1"/>
  </si>
  <si>
    <t>W8_地下水位（R4）</t>
    <phoneticPr fontId="6"/>
  </si>
  <si>
    <t>W14_地下水位（R4）</t>
    <phoneticPr fontId="6"/>
  </si>
  <si>
    <t>W15_地下水位（R4）</t>
    <phoneticPr fontId="6"/>
  </si>
  <si>
    <t>●令和5年度　観測データ</t>
    <rPh sb="1" eb="3">
      <t>レイワ</t>
    </rPh>
    <phoneticPr fontId="7"/>
  </si>
  <si>
    <t>NKAMO_池水位（R5）</t>
    <phoneticPr fontId="7"/>
  </si>
  <si>
    <t>W8_地下水位（R5）</t>
    <phoneticPr fontId="7"/>
  </si>
  <si>
    <t>W14_地下水位（R5）</t>
    <phoneticPr fontId="7"/>
  </si>
  <si>
    <t>W15_地下水位（R5）</t>
    <phoneticPr fontId="7"/>
  </si>
  <si>
    <t>NKAMO_池水位（R4）</t>
    <phoneticPr fontId="6"/>
  </si>
  <si>
    <t>令和5年度　観測結果　</t>
    <rPh sb="0" eb="2">
      <t>レイワ</t>
    </rPh>
    <rPh sb="3" eb="4">
      <t>ネン</t>
    </rPh>
    <rPh sb="4" eb="5">
      <t>ド</t>
    </rPh>
    <rPh sb="6" eb="8">
      <t>カンソク</t>
    </rPh>
    <rPh sb="8" eb="10">
      <t>ケッカ</t>
    </rPh>
    <phoneticPr fontId="1"/>
  </si>
  <si>
    <t>機器故障により欠測</t>
    <rPh sb="0" eb="4">
      <t>キキコショウ</t>
    </rPh>
    <rPh sb="7" eb="9">
      <t>ケッソク</t>
    </rPh>
    <phoneticPr fontId="7"/>
  </si>
  <si>
    <t>集計</t>
    <rPh sb="0" eb="2">
      <t>シュウケイ</t>
    </rPh>
    <phoneticPr fontId="11"/>
  </si>
  <si>
    <t>平均</t>
    <rPh sb="0" eb="2">
      <t>ヘイキン</t>
    </rPh>
    <phoneticPr fontId="11"/>
  </si>
  <si>
    <t>最高</t>
    <rPh sb="0" eb="2">
      <t>サイコウ</t>
    </rPh>
    <phoneticPr fontId="11"/>
  </si>
  <si>
    <t>最低</t>
    <rPh sb="0" eb="2">
      <t>サイテイ</t>
    </rPh>
    <phoneticPr fontId="11"/>
  </si>
  <si>
    <t>変動幅</t>
    <rPh sb="0" eb="3">
      <t>ヘンドウハバ</t>
    </rPh>
    <phoneticPr fontId="11"/>
  </si>
  <si>
    <t>初日と最終日の差</t>
    <rPh sb="0" eb="2">
      <t>ショニチ</t>
    </rPh>
    <rPh sb="3" eb="6">
      <t>サイシュウビ</t>
    </rPh>
    <rPh sb="7" eb="8">
      <t>サ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</si>
</sst>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\ "/>
    <numFmt numFmtId="177" formatCode="0.000\ "/>
    <numFmt numFmtId="178" formatCode="0.00\ "/>
    <numFmt numFmtId="179" formatCode="0.0\ &quot;mm&quot;"/>
    <numFmt numFmtId="180" formatCode="0.00_);[Red]\(0.00\)"/>
    <numFmt numFmtId="181" formatCode="0.00_ "/>
  </numFmts>
  <fonts count="18" x14ac:knownFonts="1"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FF00"/>
      <name val="ＭＳ 明朝"/>
      <family val="1"/>
      <charset val="128"/>
    </font>
    <font>
      <sz val="8"/>
      <color rgb="FFFFFF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mediumGray">
        <fgColor indexed="14"/>
      </patternFill>
    </fill>
    <fill>
      <patternFill patternType="mediumGray">
        <fgColor indexed="11"/>
      </patternFill>
    </fill>
    <fill>
      <patternFill patternType="solid">
        <fgColor rgb="FFCCFFFF"/>
      </patternFill>
    </fill>
    <fill>
      <patternFill patternType="solid">
        <fgColor rgb="FFFF99CC"/>
        <bgColor indexed="64"/>
      </patternFill>
    </fill>
    <fill>
      <patternFill patternType="mediumGray">
        <fgColor rgb="FF00CCFF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 style="hair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14" fontId="0" fillId="0" borderId="0" xfId="0" applyNumberForma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2" fontId="3" fillId="0" borderId="2" xfId="0" quotePrefix="1" applyNumberFormat="1" applyFont="1" applyBorder="1" applyAlignment="1" applyProtection="1">
      <alignment horizontal="center" vertical="center"/>
    </xf>
    <xf numFmtId="2" fontId="3" fillId="0" borderId="3" xfId="0" applyNumberFormat="1" applyFont="1" applyBorder="1" applyAlignment="1" applyProtection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1" fontId="3" fillId="0" borderId="6" xfId="0" quotePrefix="1" applyNumberFormat="1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3" fillId="0" borderId="6" xfId="0" applyNumberFormat="1" applyFont="1" applyBorder="1" applyAlignment="1" applyProtection="1">
      <alignment horizontal="center" vertical="center"/>
    </xf>
    <xf numFmtId="2" fontId="3" fillId="0" borderId="8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56" fontId="2" fillId="0" borderId="20" xfId="0" applyNumberFormat="1" applyFont="1" applyFill="1" applyBorder="1">
      <alignment vertical="center"/>
    </xf>
    <xf numFmtId="176" fontId="2" fillId="0" borderId="21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23" xfId="0" applyNumberFormat="1" applyFont="1" applyFill="1" applyBorder="1" applyAlignment="1">
      <alignment vertical="center"/>
    </xf>
    <xf numFmtId="177" fontId="2" fillId="0" borderId="24" xfId="0" applyNumberFormat="1" applyFont="1" applyFill="1" applyBorder="1" applyAlignment="1">
      <alignment vertical="center"/>
    </xf>
    <xf numFmtId="178" fontId="2" fillId="0" borderId="23" xfId="0" applyNumberFormat="1" applyFont="1" applyFill="1" applyBorder="1" applyAlignment="1">
      <alignment vertical="center"/>
    </xf>
    <xf numFmtId="56" fontId="2" fillId="0" borderId="25" xfId="0" applyNumberFormat="1" applyFont="1" applyFill="1" applyBorder="1">
      <alignment vertical="center"/>
    </xf>
    <xf numFmtId="176" fontId="2" fillId="0" borderId="26" xfId="0" applyNumberFormat="1" applyFont="1" applyFill="1" applyBorder="1" applyAlignment="1">
      <alignment vertical="center"/>
    </xf>
    <xf numFmtId="177" fontId="2" fillId="0" borderId="27" xfId="0" applyNumberFormat="1" applyFont="1" applyFill="1" applyBorder="1" applyAlignment="1">
      <alignment vertical="center"/>
    </xf>
    <xf numFmtId="177" fontId="2" fillId="0" borderId="28" xfId="0" applyNumberFormat="1" applyFont="1" applyFill="1" applyBorder="1" applyAlignment="1">
      <alignment vertical="center"/>
    </xf>
    <xf numFmtId="177" fontId="2" fillId="0" borderId="29" xfId="0" applyNumberFormat="1" applyFont="1" applyFill="1" applyBorder="1" applyAlignment="1">
      <alignment vertical="center"/>
    </xf>
    <xf numFmtId="178" fontId="2" fillId="0" borderId="30" xfId="0" applyNumberFormat="1" applyFont="1" applyFill="1" applyBorder="1" applyAlignment="1">
      <alignment vertical="center"/>
    </xf>
    <xf numFmtId="178" fontId="2" fillId="0" borderId="28" xfId="0" applyNumberFormat="1" applyFont="1" applyFill="1" applyBorder="1" applyAlignment="1">
      <alignment vertical="center"/>
    </xf>
    <xf numFmtId="178" fontId="2" fillId="0" borderId="29" xfId="0" applyNumberFormat="1" applyFont="1" applyFill="1" applyBorder="1" applyAlignment="1">
      <alignment vertical="center"/>
    </xf>
    <xf numFmtId="5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 applyAlignment="1">
      <alignment vertical="center"/>
    </xf>
    <xf numFmtId="177" fontId="2" fillId="0" borderId="33" xfId="0" applyNumberFormat="1" applyFont="1" applyFill="1" applyBorder="1" applyAlignment="1">
      <alignment vertical="center"/>
    </xf>
    <xf numFmtId="177" fontId="2" fillId="0" borderId="34" xfId="0" applyNumberFormat="1" applyFont="1" applyFill="1" applyBorder="1" applyAlignment="1">
      <alignment vertical="center"/>
    </xf>
    <xf numFmtId="177" fontId="2" fillId="0" borderId="35" xfId="0" applyNumberFormat="1" applyFont="1" applyFill="1" applyBorder="1" applyAlignment="1">
      <alignment vertical="center"/>
    </xf>
    <xf numFmtId="178" fontId="2" fillId="0" borderId="36" xfId="0" applyNumberFormat="1" applyFont="1" applyFill="1" applyBorder="1" applyAlignment="1">
      <alignment vertical="center"/>
    </xf>
    <xf numFmtId="178" fontId="2" fillId="0" borderId="34" xfId="0" applyNumberFormat="1" applyFont="1" applyFill="1" applyBorder="1" applyAlignment="1">
      <alignment vertical="center"/>
    </xf>
    <xf numFmtId="178" fontId="2" fillId="0" borderId="35" xfId="0" applyNumberFormat="1" applyFont="1" applyFill="1" applyBorder="1" applyAlignment="1">
      <alignment vertical="center"/>
    </xf>
    <xf numFmtId="177" fontId="2" fillId="0" borderId="37" xfId="0" applyNumberFormat="1" applyFont="1" applyFill="1" applyBorder="1" applyAlignment="1">
      <alignment vertical="center"/>
    </xf>
    <xf numFmtId="177" fontId="2" fillId="0" borderId="38" xfId="0" applyNumberFormat="1" applyFont="1" applyFill="1" applyBorder="1" applyAlignment="1">
      <alignment vertical="center"/>
    </xf>
    <xf numFmtId="177" fontId="2" fillId="0" borderId="39" xfId="0" applyNumberFormat="1" applyFont="1" applyFill="1" applyBorder="1" applyAlignment="1">
      <alignment vertical="center"/>
    </xf>
    <xf numFmtId="178" fontId="2" fillId="0" borderId="37" xfId="0" applyNumberFormat="1" applyFont="1" applyFill="1" applyBorder="1" applyAlignment="1">
      <alignment vertical="center"/>
    </xf>
    <xf numFmtId="178" fontId="2" fillId="0" borderId="38" xfId="0" applyNumberFormat="1" applyFont="1" applyFill="1" applyBorder="1" applyAlignment="1">
      <alignment vertical="center"/>
    </xf>
    <xf numFmtId="178" fontId="2" fillId="0" borderId="40" xfId="0" applyNumberFormat="1" applyFont="1" applyFill="1" applyBorder="1" applyAlignment="1">
      <alignment vertical="center"/>
    </xf>
    <xf numFmtId="177" fontId="2" fillId="0" borderId="30" xfId="0" applyNumberFormat="1" applyFont="1" applyFill="1" applyBorder="1" applyAlignment="1">
      <alignment vertical="center"/>
    </xf>
    <xf numFmtId="177" fontId="2" fillId="0" borderId="36" xfId="0" applyNumberFormat="1" applyFont="1" applyFill="1" applyBorder="1" applyAlignment="1">
      <alignment vertical="center"/>
    </xf>
    <xf numFmtId="56" fontId="2" fillId="0" borderId="41" xfId="0" applyNumberFormat="1" applyFont="1" applyFill="1" applyBorder="1">
      <alignment vertical="center"/>
    </xf>
    <xf numFmtId="0" fontId="0" fillId="0" borderId="41" xfId="0" applyFill="1" applyBorder="1">
      <alignment vertical="center"/>
    </xf>
    <xf numFmtId="56" fontId="2" fillId="0" borderId="42" xfId="0" applyNumberFormat="1" applyFont="1" applyFill="1" applyBorder="1">
      <alignment vertical="center"/>
    </xf>
    <xf numFmtId="0" fontId="0" fillId="0" borderId="42" xfId="0" applyFill="1" applyBorder="1">
      <alignment vertical="center"/>
    </xf>
    <xf numFmtId="177" fontId="0" fillId="0" borderId="0" xfId="0" applyNumberFormat="1">
      <alignment vertical="center"/>
    </xf>
    <xf numFmtId="0" fontId="3" fillId="0" borderId="43" xfId="0" applyFont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78" fontId="2" fillId="0" borderId="46" xfId="0" applyNumberFormat="1" applyFont="1" applyFill="1" applyBorder="1" applyAlignment="1">
      <alignment vertical="center"/>
    </xf>
    <xf numFmtId="178" fontId="2" fillId="0" borderId="47" xfId="0" applyNumberFormat="1" applyFont="1" applyFill="1" applyBorder="1" applyAlignment="1">
      <alignment vertical="center"/>
    </xf>
    <xf numFmtId="178" fontId="2" fillId="0" borderId="48" xfId="0" applyNumberFormat="1" applyFont="1" applyFill="1" applyBorder="1" applyAlignme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178" fontId="9" fillId="0" borderId="1" xfId="0" applyNumberFormat="1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43" xfId="0" applyNumberFormat="1" applyFont="1" applyFill="1" applyBorder="1" applyAlignment="1">
      <alignment horizontal="center" vertical="center"/>
    </xf>
    <xf numFmtId="178" fontId="9" fillId="0" borderId="43" xfId="0" applyNumberFormat="1" applyFont="1" applyFill="1" applyBorder="1" applyAlignment="1">
      <alignment vertical="center"/>
    </xf>
    <xf numFmtId="178" fontId="9" fillId="0" borderId="45" xfId="0" applyNumberFormat="1" applyFont="1" applyBorder="1" applyAlignment="1">
      <alignment vertical="center"/>
    </xf>
    <xf numFmtId="178" fontId="9" fillId="0" borderId="44" xfId="0" applyNumberFormat="1" applyFont="1" applyBorder="1" applyAlignment="1">
      <alignment vertical="center"/>
    </xf>
    <xf numFmtId="178" fontId="9" fillId="0" borderId="1" xfId="0" applyNumberFormat="1" applyFont="1" applyBorder="1" applyAlignment="1">
      <alignment vertical="center"/>
    </xf>
    <xf numFmtId="176" fontId="9" fillId="0" borderId="49" xfId="0" applyNumberFormat="1" applyFont="1" applyBorder="1" applyAlignment="1" applyProtection="1">
      <alignment vertical="center"/>
    </xf>
    <xf numFmtId="176" fontId="9" fillId="0" borderId="44" xfId="0" applyNumberFormat="1" applyFont="1" applyBorder="1" applyAlignment="1" applyProtection="1">
      <alignment vertical="center"/>
    </xf>
    <xf numFmtId="176" fontId="9" fillId="0" borderId="50" xfId="0" applyNumberFormat="1" applyFont="1" applyBorder="1" applyAlignment="1" applyProtection="1">
      <alignment vertical="center"/>
    </xf>
    <xf numFmtId="176" fontId="9" fillId="0" borderId="51" xfId="0" applyNumberFormat="1" applyFont="1" applyBorder="1" applyAlignment="1" applyProtection="1">
      <alignment vertical="center"/>
    </xf>
    <xf numFmtId="176" fontId="9" fillId="0" borderId="52" xfId="0" applyNumberFormat="1" applyFont="1" applyBorder="1" applyAlignment="1" applyProtection="1">
      <alignment vertical="center"/>
    </xf>
    <xf numFmtId="176" fontId="9" fillId="0" borderId="53" xfId="0" applyNumberFormat="1" applyFont="1" applyBorder="1" applyAlignment="1" applyProtection="1">
      <alignment vertical="center"/>
    </xf>
    <xf numFmtId="176" fontId="9" fillId="0" borderId="43" xfId="0" applyNumberFormat="1" applyFont="1" applyBorder="1" applyAlignment="1" applyProtection="1">
      <alignment vertical="center"/>
    </xf>
    <xf numFmtId="176" fontId="9" fillId="0" borderId="54" xfId="0" applyNumberFormat="1" applyFont="1" applyBorder="1" applyAlignment="1" applyProtection="1">
      <alignment vertical="center"/>
    </xf>
    <xf numFmtId="176" fontId="9" fillId="0" borderId="55" xfId="0" applyNumberFormat="1" applyFont="1" applyBorder="1" applyAlignment="1" applyProtection="1">
      <alignment vertical="center"/>
    </xf>
    <xf numFmtId="176" fontId="9" fillId="0" borderId="56" xfId="0" applyNumberFormat="1" applyFont="1" applyBorder="1" applyAlignment="1" applyProtection="1">
      <alignment vertical="center"/>
    </xf>
    <xf numFmtId="176" fontId="9" fillId="0" borderId="57" xfId="0" applyNumberFormat="1" applyFont="1" applyBorder="1" applyAlignment="1" applyProtection="1">
      <alignment vertical="center"/>
    </xf>
    <xf numFmtId="176" fontId="9" fillId="0" borderId="58" xfId="0" applyNumberFormat="1" applyFont="1" applyBorder="1" applyAlignment="1" applyProtection="1">
      <alignment vertical="center"/>
    </xf>
    <xf numFmtId="176" fontId="9" fillId="0" borderId="59" xfId="0" applyNumberFormat="1" applyFont="1" applyBorder="1" applyAlignment="1" applyProtection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79" fontId="10" fillId="0" borderId="9" xfId="0" applyNumberFormat="1" applyFont="1" applyBorder="1" applyAlignment="1">
      <alignment horizontal="centerContinuous" vertical="center"/>
    </xf>
    <xf numFmtId="1" fontId="10" fillId="0" borderId="9" xfId="0" applyNumberFormat="1" applyFont="1" applyBorder="1" applyAlignment="1">
      <alignment horizontal="centerContinuous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6" borderId="4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8" fontId="15" fillId="0" borderId="30" xfId="0" applyNumberFormat="1" applyFont="1" applyFill="1" applyBorder="1" applyAlignment="1">
      <alignment vertical="center"/>
    </xf>
    <xf numFmtId="0" fontId="16" fillId="0" borderId="0" xfId="0" applyFont="1" applyFill="1">
      <alignment vertical="center"/>
    </xf>
    <xf numFmtId="178" fontId="17" fillId="0" borderId="30" xfId="0" applyNumberFormat="1" applyFont="1" applyFill="1" applyBorder="1" applyAlignment="1">
      <alignment vertical="center"/>
    </xf>
    <xf numFmtId="180" fontId="9" fillId="0" borderId="60" xfId="0" applyNumberFormat="1" applyFont="1" applyBorder="1" applyAlignment="1">
      <alignment horizontal="right" vertical="center"/>
    </xf>
    <xf numFmtId="180" fontId="9" fillId="5" borderId="60" xfId="0" applyNumberFormat="1" applyFont="1" applyFill="1" applyBorder="1" applyAlignment="1">
      <alignment horizontal="right" vertical="center"/>
    </xf>
    <xf numFmtId="180" fontId="9" fillId="7" borderId="60" xfId="0" applyNumberFormat="1" applyFont="1" applyFill="1" applyBorder="1" applyAlignment="1">
      <alignment horizontal="right" vertical="center"/>
    </xf>
    <xf numFmtId="181" fontId="9" fillId="0" borderId="61" xfId="0" applyNumberFormat="1" applyFont="1" applyBorder="1" applyAlignment="1">
      <alignment horizontal="right" vertical="center"/>
    </xf>
    <xf numFmtId="0" fontId="5" fillId="0" borderId="62" xfId="0" applyFont="1" applyFill="1" applyBorder="1" applyAlignment="1">
      <alignment horizontal="center" vertical="center" wrapText="1" shrinkToFit="1"/>
    </xf>
    <xf numFmtId="178" fontId="2" fillId="0" borderId="63" xfId="0" applyNumberFormat="1" applyFont="1" applyFill="1" applyBorder="1" applyAlignment="1">
      <alignment vertical="center"/>
    </xf>
    <xf numFmtId="178" fontId="2" fillId="0" borderId="64" xfId="0" applyNumberFormat="1" applyFont="1" applyFill="1" applyBorder="1" applyAlignment="1">
      <alignment vertical="center"/>
    </xf>
    <xf numFmtId="178" fontId="2" fillId="0" borderId="65" xfId="0" applyNumberFormat="1" applyFont="1" applyFill="1" applyBorder="1" applyAlignment="1">
      <alignment vertical="center"/>
    </xf>
    <xf numFmtId="178" fontId="2" fillId="0" borderId="66" xfId="0" applyNumberFormat="1" applyFont="1" applyFill="1" applyBorder="1" applyAlignment="1">
      <alignment vertical="center"/>
    </xf>
    <xf numFmtId="178" fontId="2" fillId="0" borderId="67" xfId="0" applyNumberFormat="1" applyFont="1" applyFill="1" applyBorder="1" applyAlignment="1">
      <alignment vertical="center"/>
    </xf>
    <xf numFmtId="178" fontId="2" fillId="0" borderId="68" xfId="0" applyNumberFormat="1" applyFont="1" applyFill="1" applyBorder="1" applyAlignment="1">
      <alignment vertical="center"/>
    </xf>
    <xf numFmtId="178" fontId="2" fillId="0" borderId="69" xfId="0" applyNumberFormat="1" applyFont="1" applyFill="1" applyBorder="1" applyAlignment="1">
      <alignment vertical="center"/>
    </xf>
    <xf numFmtId="177" fontId="2" fillId="8" borderId="70" xfId="0" applyNumberFormat="1" applyFont="1" applyFill="1" applyBorder="1" applyAlignment="1">
      <alignment vertical="center" textRotation="255"/>
    </xf>
    <xf numFmtId="0" fontId="0" fillId="8" borderId="71" xfId="0" applyFill="1" applyBorder="1" applyAlignment="1">
      <alignment vertical="center" textRotation="255"/>
    </xf>
    <xf numFmtId="0" fontId="0" fillId="8" borderId="72" xfId="0" applyFill="1" applyBorder="1" applyAlignment="1">
      <alignment vertical="center" textRotation="255"/>
    </xf>
    <xf numFmtId="56" fontId="2" fillId="0" borderId="73" xfId="0" applyNumberFormat="1" applyFont="1" applyFill="1" applyBorder="1" applyAlignment="1">
      <alignment horizontal="center" vertical="center"/>
    </xf>
    <xf numFmtId="56" fontId="2" fillId="0" borderId="74" xfId="0" applyNumberFormat="1" applyFont="1" applyFill="1" applyBorder="1" applyAlignment="1">
      <alignment horizontal="center" vertical="center"/>
    </xf>
    <xf numFmtId="56" fontId="2" fillId="0" borderId="75" xfId="0" applyNumberFormat="1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 wrapText="1"/>
    </xf>
    <xf numFmtId="0" fontId="8" fillId="0" borderId="77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80" xfId="0" applyFont="1" applyFill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</cellXfs>
  <cellStyles count="1">
    <cellStyle name="標準" xfId="0" builtinId="0" customBuiltin="1"/>
  </cellStyles>
  <dxfs count="22">
    <dxf>
      <fill>
        <patternFill patternType="mediumGray">
          <fgColor indexed="40"/>
          <bgColor indexed="65"/>
        </patternFill>
      </fill>
    </dxf>
    <dxf>
      <fill>
        <patternFill patternType="mediumGray">
          <fgColor indexed="14"/>
          <bgColor indexed="65"/>
        </patternFill>
      </fill>
    </dxf>
    <dxf>
      <fill>
        <patternFill patternType="mediumGray">
          <fgColor indexed="40"/>
          <bgColor indexed="65"/>
        </patternFill>
      </fill>
    </dxf>
    <dxf>
      <fill>
        <patternFill patternType="mediumGray">
          <fgColor indexed="14"/>
          <bgColor indexed="65"/>
        </patternFill>
      </fill>
    </dxf>
    <dxf>
      <fill>
        <patternFill patternType="mediumGray">
          <fgColor indexed="11"/>
          <bgColor indexed="65"/>
        </patternFill>
      </fill>
    </dxf>
    <dxf>
      <fill>
        <patternFill patternType="mediumGray">
          <fgColor indexed="40"/>
          <bgColor indexed="65"/>
        </patternFill>
      </fill>
    </dxf>
    <dxf>
      <fill>
        <patternFill patternType="mediumGray">
          <fgColor indexed="14"/>
          <bgColor indexed="65"/>
        </patternFill>
      </fill>
    </dxf>
    <dxf>
      <fill>
        <patternFill patternType="mediumGray">
          <fgColor indexed="40"/>
          <bgColor indexed="65"/>
        </patternFill>
      </fill>
    </dxf>
    <dxf>
      <fill>
        <patternFill patternType="mediumGray">
          <fgColor indexed="14"/>
          <bgColor indexed="65"/>
        </patternFill>
      </fill>
    </dxf>
    <dxf>
      <fill>
        <patternFill patternType="mediumGray">
          <fgColor indexed="40"/>
          <bgColor indexed="65"/>
        </patternFill>
      </fill>
    </dxf>
    <dxf>
      <fill>
        <patternFill patternType="mediumGray">
          <fgColor indexed="14"/>
          <bgColor indexed="65"/>
        </patternFill>
      </fill>
    </dxf>
    <dxf>
      <fill>
        <patternFill patternType="mediumGray">
          <fgColor indexed="11"/>
          <bgColor indexed="65"/>
        </patternFill>
      </fill>
    </dxf>
    <dxf>
      <fill>
        <patternFill patternType="mediumGray">
          <fgColor indexed="40"/>
          <bgColor indexed="65"/>
        </patternFill>
      </fill>
    </dxf>
    <dxf>
      <fill>
        <patternFill patternType="mediumGray">
          <fgColor indexed="14"/>
          <bgColor indexed="65"/>
        </patternFill>
      </fill>
    </dxf>
    <dxf>
      <font>
        <b/>
        <i val="0"/>
      </font>
      <fill>
        <patternFill patternType="solid">
          <fgColor indexed="64"/>
          <bgColor rgb="FFFF99CC"/>
        </patternFill>
      </fill>
    </dxf>
    <dxf>
      <font>
        <b/>
        <i val="0"/>
      </font>
      <fill>
        <patternFill patternType="solid">
          <fgColor rgb="FFCCFFFF"/>
          <bgColor rgb="FFCCFFFF"/>
        </patternFill>
      </fill>
    </dxf>
    <dxf>
      <font>
        <b/>
        <i val="0"/>
      </font>
      <fill>
        <patternFill patternType="solid">
          <fgColor indexed="64"/>
          <bgColor rgb="FFFF99CC"/>
        </patternFill>
      </fill>
    </dxf>
    <dxf>
      <font>
        <b/>
        <i val="0"/>
      </font>
      <fill>
        <patternFill patternType="solid">
          <fgColor rgb="FFCCFFFF"/>
          <bgColor rgb="FFCCFFFF"/>
        </patternFill>
      </fill>
    </dxf>
    <dxf>
      <font>
        <b/>
        <i val="0"/>
      </font>
      <fill>
        <patternFill patternType="solid">
          <fgColor indexed="64"/>
          <bgColor rgb="FFFF99CC"/>
        </patternFill>
      </fill>
    </dxf>
    <dxf>
      <font>
        <b/>
        <i val="0"/>
      </font>
      <fill>
        <patternFill patternType="solid">
          <fgColor rgb="FFCCFFFF"/>
          <bgColor rgb="FFCCFFFF"/>
        </patternFill>
      </fill>
    </dxf>
    <dxf>
      <font>
        <b/>
        <i val="0"/>
      </font>
      <fill>
        <patternFill patternType="solid">
          <fgColor indexed="64"/>
          <bgColor rgb="FFFF99CC"/>
        </patternFill>
      </fill>
    </dxf>
    <dxf>
      <font>
        <b/>
        <i val="0"/>
      </font>
      <fill>
        <patternFill patternType="solid">
          <fgColor rgb="FFCCFFFF"/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烏山弁天池地区観測結果</a:t>
            </a:r>
          </a:p>
        </c:rich>
      </c:tx>
      <c:layout>
        <c:manualLayout>
          <c:xMode val="edge"/>
          <c:yMode val="edge"/>
          <c:x val="0.75327424312602631"/>
          <c:y val="2.4622325863498162E-2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2455058286253538E-2"/>
          <c:y val="9.7937234368546573E-3"/>
          <c:w val="0.87748273449786718"/>
          <c:h val="0.92868534829071858"/>
        </c:manualLayout>
      </c:layout>
      <c:barChart>
        <c:barDir val="col"/>
        <c:grouping val="clustered"/>
        <c:varyColors val="0"/>
        <c:ser>
          <c:idx val="1"/>
          <c:order val="7"/>
          <c:tx>
            <c:v>日降水量（R5）</c:v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numRef>
              <c:f>グラフデータ!$B$7:$B$373</c:f>
              <c:numCache>
                <c:formatCode>m"月"d"日"</c:formatCode>
                <c:ptCount val="367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グラフデータ!$D$7:$D$373</c:f>
              <c:numCache>
                <c:formatCode>0.0\ </c:formatCode>
                <c:ptCount val="36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29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32</c:v>
                </c:pt>
                <c:pt idx="37">
                  <c:v>21</c:v>
                </c:pt>
                <c:pt idx="38">
                  <c:v>0</c:v>
                </c:pt>
                <c:pt idx="39">
                  <c:v>0</c:v>
                </c:pt>
                <c:pt idx="40">
                  <c:v>10</c:v>
                </c:pt>
                <c:pt idx="41">
                  <c:v>0</c:v>
                </c:pt>
                <c:pt idx="42">
                  <c:v>11</c:v>
                </c:pt>
                <c:pt idx="43">
                  <c:v>8</c:v>
                </c:pt>
                <c:pt idx="44">
                  <c:v>12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23.5</c:v>
                </c:pt>
                <c:pt idx="49">
                  <c:v>2.5</c:v>
                </c:pt>
                <c:pt idx="50">
                  <c:v>0</c:v>
                </c:pt>
                <c:pt idx="51">
                  <c:v>0</c:v>
                </c:pt>
                <c:pt idx="52">
                  <c:v>11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163</c:v>
                </c:pt>
                <c:pt idx="63">
                  <c:v>91</c:v>
                </c:pt>
                <c:pt idx="64">
                  <c:v>0</c:v>
                </c:pt>
                <c:pt idx="65">
                  <c:v>0</c:v>
                </c:pt>
                <c:pt idx="66">
                  <c:v>2</c:v>
                </c:pt>
                <c:pt idx="67">
                  <c:v>3</c:v>
                </c:pt>
                <c:pt idx="68">
                  <c:v>3</c:v>
                </c:pt>
                <c:pt idx="69">
                  <c:v>24</c:v>
                </c:pt>
                <c:pt idx="70">
                  <c:v>0</c:v>
                </c:pt>
                <c:pt idx="71">
                  <c:v>15</c:v>
                </c:pt>
                <c:pt idx="72">
                  <c:v>8</c:v>
                </c:pt>
                <c:pt idx="73">
                  <c:v>0</c:v>
                </c:pt>
                <c:pt idx="74">
                  <c:v>4</c:v>
                </c:pt>
                <c:pt idx="75">
                  <c:v>10</c:v>
                </c:pt>
                <c:pt idx="76">
                  <c:v>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3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2</c:v>
                </c:pt>
                <c:pt idx="91">
                  <c:v>16</c:v>
                </c:pt>
                <c:pt idx="92">
                  <c:v>2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6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5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</c:v>
                </c:pt>
                <c:pt idx="129">
                  <c:v>4</c:v>
                </c:pt>
                <c:pt idx="130">
                  <c:v>11</c:v>
                </c:pt>
                <c:pt idx="131">
                  <c:v>1</c:v>
                </c:pt>
                <c:pt idx="132">
                  <c:v>0</c:v>
                </c:pt>
                <c:pt idx="133">
                  <c:v>0</c:v>
                </c:pt>
                <c:pt idx="134">
                  <c:v>32</c:v>
                </c:pt>
                <c:pt idx="135">
                  <c:v>12</c:v>
                </c:pt>
                <c:pt idx="136">
                  <c:v>17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15</c:v>
                </c:pt>
                <c:pt idx="144">
                  <c:v>3</c:v>
                </c:pt>
                <c:pt idx="145">
                  <c:v>5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30</c:v>
                </c:pt>
                <c:pt idx="157">
                  <c:v>1</c:v>
                </c:pt>
                <c:pt idx="158">
                  <c:v>3</c:v>
                </c:pt>
                <c:pt idx="159">
                  <c:v>1</c:v>
                </c:pt>
                <c:pt idx="160">
                  <c:v>91</c:v>
                </c:pt>
                <c:pt idx="161">
                  <c:v>7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6</c:v>
                </c:pt>
                <c:pt idx="168">
                  <c:v>1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2</c:v>
                </c:pt>
                <c:pt idx="174">
                  <c:v>74</c:v>
                </c:pt>
                <c:pt idx="175">
                  <c:v>1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17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30</c:v>
                </c:pt>
                <c:pt idx="192">
                  <c:v>17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37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5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1</c:v>
                </c:pt>
                <c:pt idx="220">
                  <c:v>3</c:v>
                </c:pt>
                <c:pt idx="221">
                  <c:v>0</c:v>
                </c:pt>
                <c:pt idx="222">
                  <c:v>0</c:v>
                </c:pt>
                <c:pt idx="223">
                  <c:v>2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43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16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2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2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3</c:v>
                </c:pt>
                <c:pt idx="295">
                  <c:v>31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4</c:v>
                </c:pt>
                <c:pt idx="310">
                  <c:v>2</c:v>
                </c:pt>
                <c:pt idx="311">
                  <c:v>28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4</c:v>
                </c:pt>
                <c:pt idx="325">
                  <c:v>0</c:v>
                </c:pt>
                <c:pt idx="326">
                  <c:v>5</c:v>
                </c:pt>
                <c:pt idx="327">
                  <c:v>6</c:v>
                </c:pt>
                <c:pt idx="328">
                  <c:v>7</c:v>
                </c:pt>
                <c:pt idx="329">
                  <c:v>0</c:v>
                </c:pt>
                <c:pt idx="330">
                  <c:v>8</c:v>
                </c:pt>
                <c:pt idx="331">
                  <c:v>1</c:v>
                </c:pt>
                <c:pt idx="332">
                  <c:v>0</c:v>
                </c:pt>
                <c:pt idx="333">
                  <c:v>0</c:v>
                </c:pt>
                <c:pt idx="334">
                  <c:v>4</c:v>
                </c:pt>
                <c:pt idx="335">
                  <c:v>14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18</c:v>
                </c:pt>
                <c:pt idx="340">
                  <c:v>11</c:v>
                </c:pt>
                <c:pt idx="341">
                  <c:v>1</c:v>
                </c:pt>
                <c:pt idx="342">
                  <c:v>18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35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</c:v>
                </c:pt>
                <c:pt idx="359">
                  <c:v>5</c:v>
                </c:pt>
                <c:pt idx="360">
                  <c:v>39</c:v>
                </c:pt>
                <c:pt idx="361">
                  <c:v>0</c:v>
                </c:pt>
                <c:pt idx="362">
                  <c:v>9</c:v>
                </c:pt>
                <c:pt idx="363">
                  <c:v>28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7-4DE0-8E03-B80D99C11C91}"/>
            </c:ext>
          </c:extLst>
        </c:ser>
        <c:ser>
          <c:idx val="3"/>
          <c:order val="8"/>
          <c:tx>
            <c:v>日降水量（R4）</c:v>
          </c:tx>
          <c:spPr>
            <a:solidFill>
              <a:srgbClr val="00B0F0"/>
            </a:solidFill>
            <a:ln w="12700">
              <a:solidFill>
                <a:srgbClr val="00B0F0">
                  <a:alpha val="50000"/>
                </a:srgbClr>
              </a:solidFill>
            </a:ln>
          </c:spPr>
          <c:invertIfNegative val="0"/>
          <c:cat>
            <c:numRef>
              <c:f>グラフデータ!$B$7:$B$373</c:f>
              <c:numCache>
                <c:formatCode>m"月"d"日"</c:formatCode>
                <c:ptCount val="367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グラフデータ!$P$7:$P$373</c:f>
              <c:numCache>
                <c:formatCode>0.0\ </c:formatCode>
                <c:ptCount val="367"/>
                <c:pt idx="0">
                  <c:v>15</c:v>
                </c:pt>
                <c:pt idx="1">
                  <c:v>0</c:v>
                </c:pt>
                <c:pt idx="2">
                  <c:v>16</c:v>
                </c:pt>
                <c:pt idx="3">
                  <c:v>51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16</c:v>
                </c:pt>
                <c:pt idx="15">
                  <c:v>1</c:v>
                </c:pt>
                <c:pt idx="16">
                  <c:v>0</c:v>
                </c:pt>
                <c:pt idx="17">
                  <c:v>28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  <c:pt idx="21">
                  <c:v>29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35</c:v>
                </c:pt>
                <c:pt idx="29">
                  <c:v>0</c:v>
                </c:pt>
                <c:pt idx="30">
                  <c:v>16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20</c:v>
                </c:pt>
                <c:pt idx="43">
                  <c:v>8</c:v>
                </c:pt>
                <c:pt idx="44">
                  <c:v>0</c:v>
                </c:pt>
                <c:pt idx="45">
                  <c:v>3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6</c:v>
                </c:pt>
                <c:pt idx="51">
                  <c:v>0.5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19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18</c:v>
                </c:pt>
                <c:pt idx="61">
                  <c:v>0</c:v>
                </c:pt>
                <c:pt idx="62">
                  <c:v>0</c:v>
                </c:pt>
                <c:pt idx="63">
                  <c:v>24</c:v>
                </c:pt>
                <c:pt idx="64">
                  <c:v>0</c:v>
                </c:pt>
                <c:pt idx="65">
                  <c:v>0</c:v>
                </c:pt>
                <c:pt idx="66">
                  <c:v>35</c:v>
                </c:pt>
                <c:pt idx="67">
                  <c:v>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0</c:v>
                </c:pt>
                <c:pt idx="74">
                  <c:v>1</c:v>
                </c:pt>
                <c:pt idx="75">
                  <c:v>3</c:v>
                </c:pt>
                <c:pt idx="76">
                  <c:v>0</c:v>
                </c:pt>
                <c:pt idx="77">
                  <c:v>0</c:v>
                </c:pt>
                <c:pt idx="78">
                  <c:v>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45</c:v>
                </c:pt>
                <c:pt idx="103">
                  <c:v>37</c:v>
                </c:pt>
                <c:pt idx="104">
                  <c:v>8</c:v>
                </c:pt>
                <c:pt idx="105">
                  <c:v>54</c:v>
                </c:pt>
                <c:pt idx="106">
                  <c:v>19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41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25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</c:v>
                </c:pt>
                <c:pt idx="134">
                  <c:v>61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1</c:v>
                </c:pt>
                <c:pt idx="139">
                  <c:v>17</c:v>
                </c:pt>
                <c:pt idx="140">
                  <c:v>0</c:v>
                </c:pt>
                <c:pt idx="141">
                  <c:v>1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14</c:v>
                </c:pt>
                <c:pt idx="146">
                  <c:v>0</c:v>
                </c:pt>
                <c:pt idx="147">
                  <c:v>2</c:v>
                </c:pt>
                <c:pt idx="148">
                  <c:v>0</c:v>
                </c:pt>
                <c:pt idx="149">
                  <c:v>4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8</c:v>
                </c:pt>
                <c:pt idx="154">
                  <c:v>21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</c:v>
                </c:pt>
                <c:pt idx="159">
                  <c:v>23</c:v>
                </c:pt>
                <c:pt idx="160">
                  <c:v>3</c:v>
                </c:pt>
                <c:pt idx="161">
                  <c:v>0</c:v>
                </c:pt>
                <c:pt idx="162">
                  <c:v>2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91</c:v>
                </c:pt>
                <c:pt idx="171">
                  <c:v>25</c:v>
                </c:pt>
                <c:pt idx="172">
                  <c:v>41</c:v>
                </c:pt>
                <c:pt idx="173">
                  <c:v>0</c:v>
                </c:pt>
                <c:pt idx="174">
                  <c:v>0</c:v>
                </c:pt>
                <c:pt idx="175">
                  <c:v>36</c:v>
                </c:pt>
                <c:pt idx="176">
                  <c:v>112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12</c:v>
                </c:pt>
                <c:pt idx="188">
                  <c:v>8</c:v>
                </c:pt>
                <c:pt idx="189">
                  <c:v>44</c:v>
                </c:pt>
                <c:pt idx="190">
                  <c:v>0</c:v>
                </c:pt>
                <c:pt idx="191">
                  <c:v>10</c:v>
                </c:pt>
                <c:pt idx="192">
                  <c:v>10</c:v>
                </c:pt>
                <c:pt idx="193">
                  <c:v>0</c:v>
                </c:pt>
                <c:pt idx="194">
                  <c:v>0</c:v>
                </c:pt>
                <c:pt idx="195">
                  <c:v>8</c:v>
                </c:pt>
                <c:pt idx="196">
                  <c:v>5</c:v>
                </c:pt>
                <c:pt idx="197">
                  <c:v>0</c:v>
                </c:pt>
                <c:pt idx="198">
                  <c:v>0</c:v>
                </c:pt>
                <c:pt idx="199">
                  <c:v>2</c:v>
                </c:pt>
                <c:pt idx="200">
                  <c:v>2</c:v>
                </c:pt>
                <c:pt idx="201">
                  <c:v>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2</c:v>
                </c:pt>
                <c:pt idx="207">
                  <c:v>0</c:v>
                </c:pt>
                <c:pt idx="208">
                  <c:v>1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1</c:v>
                </c:pt>
                <c:pt idx="228">
                  <c:v>6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4</c:v>
                </c:pt>
                <c:pt idx="234">
                  <c:v>4</c:v>
                </c:pt>
                <c:pt idx="235">
                  <c:v>0</c:v>
                </c:pt>
                <c:pt idx="236">
                  <c:v>40</c:v>
                </c:pt>
                <c:pt idx="237">
                  <c:v>0</c:v>
                </c:pt>
                <c:pt idx="238">
                  <c:v>1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7</c:v>
                </c:pt>
                <c:pt idx="243">
                  <c:v>22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18</c:v>
                </c:pt>
                <c:pt idx="249">
                  <c:v>9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5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4</c:v>
                </c:pt>
                <c:pt idx="261">
                  <c:v>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18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3</c:v>
                </c:pt>
                <c:pt idx="291">
                  <c:v>6</c:v>
                </c:pt>
                <c:pt idx="292">
                  <c:v>1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25</c:v>
                </c:pt>
                <c:pt idx="316">
                  <c:v>4</c:v>
                </c:pt>
                <c:pt idx="317">
                  <c:v>0</c:v>
                </c:pt>
                <c:pt idx="318">
                  <c:v>7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3</c:v>
                </c:pt>
                <c:pt idx="345">
                  <c:v>0</c:v>
                </c:pt>
                <c:pt idx="346">
                  <c:v>0</c:v>
                </c:pt>
                <c:pt idx="347">
                  <c:v>7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</c:v>
                </c:pt>
                <c:pt idx="352">
                  <c:v>29</c:v>
                </c:pt>
                <c:pt idx="353">
                  <c:v>1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13</c:v>
                </c:pt>
                <c:pt idx="358">
                  <c:v>12</c:v>
                </c:pt>
                <c:pt idx="359">
                  <c:v>23</c:v>
                </c:pt>
                <c:pt idx="360">
                  <c:v>20</c:v>
                </c:pt>
                <c:pt idx="361">
                  <c:v>0</c:v>
                </c:pt>
                <c:pt idx="362">
                  <c:v>6</c:v>
                </c:pt>
                <c:pt idx="363">
                  <c:v>15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7-4DE0-8E03-B80D99C11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グラフデータ!$I$6</c:f>
              <c:strCache>
                <c:ptCount val="1"/>
                <c:pt idx="0">
                  <c:v>NKAMO_池水位（R5）</c:v>
                </c:pt>
              </c:strCache>
            </c:strRef>
          </c:tx>
          <c:spPr>
            <a:ln w="15875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グラフデータ!$B$7:$B$373</c:f>
              <c:numCache>
                <c:formatCode>m"月"d"日"</c:formatCode>
                <c:ptCount val="367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グラフデータ!$I$7:$I$373</c:f>
              <c:numCache>
                <c:formatCode>0.00\ </c:formatCode>
                <c:ptCount val="367"/>
                <c:pt idx="0">
                  <c:v>47.707749999999997</c:v>
                </c:pt>
                <c:pt idx="1">
                  <c:v>47.706249999999997</c:v>
                </c:pt>
                <c:pt idx="2">
                  <c:v>47.699999999999996</c:v>
                </c:pt>
                <c:pt idx="3">
                  <c:v>47.692</c:v>
                </c:pt>
                <c:pt idx="4">
                  <c:v>47.684249999999999</c:v>
                </c:pt>
                <c:pt idx="5">
                  <c:v>47.677500000000002</c:v>
                </c:pt>
                <c:pt idx="6">
                  <c:v>47.671250000000001</c:v>
                </c:pt>
                <c:pt idx="7">
                  <c:v>47.671500000000002</c:v>
                </c:pt>
                <c:pt idx="8">
                  <c:v>47.665500000000002</c:v>
                </c:pt>
                <c:pt idx="9">
                  <c:v>47.658499999999997</c:v>
                </c:pt>
                <c:pt idx="10">
                  <c:v>47.65175</c:v>
                </c:pt>
                <c:pt idx="11">
                  <c:v>47.646749999999997</c:v>
                </c:pt>
                <c:pt idx="12">
                  <c:v>47.641999999999996</c:v>
                </c:pt>
                <c:pt idx="13">
                  <c:v>47.637499999999996</c:v>
                </c:pt>
                <c:pt idx="14">
                  <c:v>47.650500000000001</c:v>
                </c:pt>
                <c:pt idx="15">
                  <c:v>47.670999999999999</c:v>
                </c:pt>
                <c:pt idx="16">
                  <c:v>47.672750000000001</c:v>
                </c:pt>
                <c:pt idx="17">
                  <c:v>47.673749999999998</c:v>
                </c:pt>
                <c:pt idx="18">
                  <c:v>47.6755</c:v>
                </c:pt>
                <c:pt idx="19">
                  <c:v>47.675249999999998</c:v>
                </c:pt>
                <c:pt idx="20">
                  <c:v>47.672750000000001</c:v>
                </c:pt>
                <c:pt idx="21">
                  <c:v>47.66225</c:v>
                </c:pt>
                <c:pt idx="22">
                  <c:v>47.65925</c:v>
                </c:pt>
                <c:pt idx="23">
                  <c:v>47.653999999999996</c:v>
                </c:pt>
                <c:pt idx="24">
                  <c:v>47.650500000000001</c:v>
                </c:pt>
                <c:pt idx="25">
                  <c:v>47.66</c:v>
                </c:pt>
                <c:pt idx="26">
                  <c:v>47.675249999999998</c:v>
                </c:pt>
                <c:pt idx="27">
                  <c:v>47.662749999999996</c:v>
                </c:pt>
                <c:pt idx="28">
                  <c:v>47.65925</c:v>
                </c:pt>
                <c:pt idx="29">
                  <c:v>47.660499999999999</c:v>
                </c:pt>
                <c:pt idx="30">
                  <c:v>47.66075</c:v>
                </c:pt>
                <c:pt idx="31">
                  <c:v>47.658499999999997</c:v>
                </c:pt>
                <c:pt idx="32">
                  <c:v>47.652250000000002</c:v>
                </c:pt>
                <c:pt idx="33">
                  <c:v>47.647750000000002</c:v>
                </c:pt>
                <c:pt idx="34">
                  <c:v>47.641750000000002</c:v>
                </c:pt>
                <c:pt idx="35">
                  <c:v>47.636249999999997</c:v>
                </c:pt>
                <c:pt idx="36">
                  <c:v>47.634</c:v>
                </c:pt>
                <c:pt idx="37">
                  <c:v>47.678750000000001</c:v>
                </c:pt>
                <c:pt idx="38">
                  <c:v>47.673000000000002</c:v>
                </c:pt>
                <c:pt idx="39">
                  <c:v>47.662500000000001</c:v>
                </c:pt>
                <c:pt idx="40">
                  <c:v>47.65025</c:v>
                </c:pt>
                <c:pt idx="41">
                  <c:v>47.655749999999998</c:v>
                </c:pt>
                <c:pt idx="42">
                  <c:v>47.655250000000002</c:v>
                </c:pt>
                <c:pt idx="43">
                  <c:v>47.660499999999999</c:v>
                </c:pt>
                <c:pt idx="44">
                  <c:v>47.676249999999996</c:v>
                </c:pt>
                <c:pt idx="45">
                  <c:v>47.675249999999998</c:v>
                </c:pt>
                <c:pt idx="46">
                  <c:v>47.667749999999998</c:v>
                </c:pt>
                <c:pt idx="47">
                  <c:v>47.659500000000001</c:v>
                </c:pt>
                <c:pt idx="48">
                  <c:v>47.652499999999996</c:v>
                </c:pt>
                <c:pt idx="49">
                  <c:v>47.669499999999999</c:v>
                </c:pt>
                <c:pt idx="50">
                  <c:v>47.633249999999997</c:v>
                </c:pt>
                <c:pt idx="51">
                  <c:v>47.662999999999997</c:v>
                </c:pt>
                <c:pt idx="52">
                  <c:v>47.669249999999998</c:v>
                </c:pt>
                <c:pt idx="53">
                  <c:v>47.672249999999998</c:v>
                </c:pt>
                <c:pt idx="54">
                  <c:v>47.666499999999999</c:v>
                </c:pt>
                <c:pt idx="55">
                  <c:v>47.662999999999997</c:v>
                </c:pt>
                <c:pt idx="56">
                  <c:v>47.655499999999996</c:v>
                </c:pt>
                <c:pt idx="57">
                  <c:v>47.649250000000002</c:v>
                </c:pt>
                <c:pt idx="58">
                  <c:v>47.648499999999999</c:v>
                </c:pt>
                <c:pt idx="59">
                  <c:v>47.65625</c:v>
                </c:pt>
                <c:pt idx="60">
                  <c:v>47.653750000000002</c:v>
                </c:pt>
                <c:pt idx="61">
                  <c:v>47.664749999999998</c:v>
                </c:pt>
                <c:pt idx="62">
                  <c:v>47.734000000000002</c:v>
                </c:pt>
                <c:pt idx="63">
                  <c:v>48.038249999999998</c:v>
                </c:pt>
                <c:pt idx="64">
                  <c:v>47.885249999999999</c:v>
                </c:pt>
                <c:pt idx="65">
                  <c:v>47.862749999999998</c:v>
                </c:pt>
                <c:pt idx="66">
                  <c:v>47.858499999999999</c:v>
                </c:pt>
                <c:pt idx="67">
                  <c:v>47.856999999999999</c:v>
                </c:pt>
                <c:pt idx="68">
                  <c:v>47.845500000000001</c:v>
                </c:pt>
                <c:pt idx="69">
                  <c:v>47.862749999999998</c:v>
                </c:pt>
                <c:pt idx="70">
                  <c:v>47.856249999999996</c:v>
                </c:pt>
                <c:pt idx="71">
                  <c:v>47.862749999999998</c:v>
                </c:pt>
                <c:pt idx="72">
                  <c:v>47.86</c:v>
                </c:pt>
                <c:pt idx="73">
                  <c:v>47.855499999999999</c:v>
                </c:pt>
                <c:pt idx="74">
                  <c:v>47.847000000000001</c:v>
                </c:pt>
                <c:pt idx="75">
                  <c:v>47.835000000000001</c:v>
                </c:pt>
                <c:pt idx="76">
                  <c:v>47.835000000000001</c:v>
                </c:pt>
                <c:pt idx="77">
                  <c:v>47.822249999999997</c:v>
                </c:pt>
                <c:pt idx="78">
                  <c:v>47.811999999999998</c:v>
                </c:pt>
                <c:pt idx="79">
                  <c:v>47.8</c:v>
                </c:pt>
                <c:pt idx="80">
                  <c:v>47.786999999999999</c:v>
                </c:pt>
                <c:pt idx="81">
                  <c:v>47.77675</c:v>
                </c:pt>
                <c:pt idx="82">
                  <c:v>47.769500000000001</c:v>
                </c:pt>
                <c:pt idx="83">
                  <c:v>47.765000000000001</c:v>
                </c:pt>
                <c:pt idx="84">
                  <c:v>47.755249999999997</c:v>
                </c:pt>
                <c:pt idx="85">
                  <c:v>47.7455</c:v>
                </c:pt>
                <c:pt idx="86">
                  <c:v>47.733249999999998</c:v>
                </c:pt>
                <c:pt idx="87">
                  <c:v>47.721499999999999</c:v>
                </c:pt>
                <c:pt idx="88">
                  <c:v>47.70825</c:v>
                </c:pt>
                <c:pt idx="89">
                  <c:v>47.695</c:v>
                </c:pt>
                <c:pt idx="90">
                  <c:v>47.643749999999997</c:v>
                </c:pt>
                <c:pt idx="91">
                  <c:v>47.642499999999998</c:v>
                </c:pt>
                <c:pt idx="92">
                  <c:v>47.638500000000001</c:v>
                </c:pt>
                <c:pt idx="93">
                  <c:v>47.631</c:v>
                </c:pt>
                <c:pt idx="94">
                  <c:v>47.624499999999998</c:v>
                </c:pt>
                <c:pt idx="95">
                  <c:v>47.591000000000001</c:v>
                </c:pt>
                <c:pt idx="96">
                  <c:v>47.6205</c:v>
                </c:pt>
                <c:pt idx="97">
                  <c:v>47.615499999999997</c:v>
                </c:pt>
                <c:pt idx="98">
                  <c:v>47.616999999999997</c:v>
                </c:pt>
                <c:pt idx="99">
                  <c:v>47.611750000000001</c:v>
                </c:pt>
                <c:pt idx="100">
                  <c:v>47.611249999999998</c:v>
                </c:pt>
                <c:pt idx="101">
                  <c:v>47.627749999999999</c:v>
                </c:pt>
                <c:pt idx="102">
                  <c:v>47.603499999999997</c:v>
                </c:pt>
                <c:pt idx="103">
                  <c:v>47.602249999999998</c:v>
                </c:pt>
                <c:pt idx="104">
                  <c:v>47.613250000000001</c:v>
                </c:pt>
                <c:pt idx="105">
                  <c:v>47.623249999999999</c:v>
                </c:pt>
                <c:pt idx="106">
                  <c:v>47.600749999999998</c:v>
                </c:pt>
                <c:pt idx="107">
                  <c:v>47.598999999999997</c:v>
                </c:pt>
                <c:pt idx="108">
                  <c:v>47.591499999999996</c:v>
                </c:pt>
                <c:pt idx="109">
                  <c:v>47.589750000000002</c:v>
                </c:pt>
                <c:pt idx="110">
                  <c:v>47.586750000000002</c:v>
                </c:pt>
                <c:pt idx="111">
                  <c:v>47.585749999999997</c:v>
                </c:pt>
                <c:pt idx="112">
                  <c:v>47.583500000000001</c:v>
                </c:pt>
                <c:pt idx="113">
                  <c:v>47.579749999999997</c:v>
                </c:pt>
                <c:pt idx="114">
                  <c:v>47.577249999999999</c:v>
                </c:pt>
                <c:pt idx="115">
                  <c:v>47.573749999999997</c:v>
                </c:pt>
                <c:pt idx="116">
                  <c:v>47.57</c:v>
                </c:pt>
                <c:pt idx="117">
                  <c:v>47.552500000000002</c:v>
                </c:pt>
                <c:pt idx="118">
                  <c:v>47.543999999999997</c:v>
                </c:pt>
                <c:pt idx="119">
                  <c:v>47.548749999999998</c:v>
                </c:pt>
                <c:pt idx="120">
                  <c:v>47.5565</c:v>
                </c:pt>
                <c:pt idx="121">
                  <c:v>47.553249999999998</c:v>
                </c:pt>
                <c:pt idx="122">
                  <c:v>47.546250000000001</c:v>
                </c:pt>
                <c:pt idx="123">
                  <c:v>47.54</c:v>
                </c:pt>
                <c:pt idx="124">
                  <c:v>47.53725</c:v>
                </c:pt>
                <c:pt idx="125">
                  <c:v>47.520499999999998</c:v>
                </c:pt>
                <c:pt idx="126">
                  <c:v>47.511749999999999</c:v>
                </c:pt>
                <c:pt idx="127">
                  <c:v>47.500500000000002</c:v>
                </c:pt>
                <c:pt idx="128">
                  <c:v>47.469749999999998</c:v>
                </c:pt>
                <c:pt idx="129">
                  <c:v>47.503999999999998</c:v>
                </c:pt>
                <c:pt idx="130">
                  <c:v>47.518000000000001</c:v>
                </c:pt>
                <c:pt idx="131">
                  <c:v>47.516750000000002</c:v>
                </c:pt>
                <c:pt idx="132">
                  <c:v>47.518000000000001</c:v>
                </c:pt>
                <c:pt idx="133">
                  <c:v>47.516750000000002</c:v>
                </c:pt>
                <c:pt idx="134">
                  <c:v>47.521250000000002</c:v>
                </c:pt>
                <c:pt idx="135">
                  <c:v>47.574999999999996</c:v>
                </c:pt>
                <c:pt idx="136">
                  <c:v>47.593249999999998</c:v>
                </c:pt>
                <c:pt idx="137">
                  <c:v>47.592749999999995</c:v>
                </c:pt>
                <c:pt idx="138">
                  <c:v>47.589500000000001</c:v>
                </c:pt>
                <c:pt idx="139">
                  <c:v>47.647999999999996</c:v>
                </c:pt>
                <c:pt idx="140">
                  <c:v>47.592749999999995</c:v>
                </c:pt>
                <c:pt idx="141">
                  <c:v>47.588999999999999</c:v>
                </c:pt>
                <c:pt idx="142">
                  <c:v>47.578249999999997</c:v>
                </c:pt>
                <c:pt idx="143">
                  <c:v>47.618000000000002</c:v>
                </c:pt>
                <c:pt idx="144">
                  <c:v>47.609749999999998</c:v>
                </c:pt>
                <c:pt idx="145">
                  <c:v>47.599249999999998</c:v>
                </c:pt>
                <c:pt idx="146">
                  <c:v>47.591499999999996</c:v>
                </c:pt>
                <c:pt idx="147">
                  <c:v>47.585000000000001</c:v>
                </c:pt>
                <c:pt idx="148">
                  <c:v>47.60425</c:v>
                </c:pt>
                <c:pt idx="149">
                  <c:v>47.604749999999996</c:v>
                </c:pt>
                <c:pt idx="150">
                  <c:v>47.599499999999999</c:v>
                </c:pt>
                <c:pt idx="151">
                  <c:v>47.594250000000002</c:v>
                </c:pt>
                <c:pt idx="152">
                  <c:v>47.59</c:v>
                </c:pt>
                <c:pt idx="153">
                  <c:v>47.596071420000001</c:v>
                </c:pt>
                <c:pt idx="154">
                  <c:v>47.602142840000006</c:v>
                </c:pt>
                <c:pt idx="155">
                  <c:v>47.608214260000004</c:v>
                </c:pt>
                <c:pt idx="156">
                  <c:v>47.614285680000002</c:v>
                </c:pt>
                <c:pt idx="157">
                  <c:v>47.620357100000007</c:v>
                </c:pt>
                <c:pt idx="158">
                  <c:v>47.626428520000005</c:v>
                </c:pt>
                <c:pt idx="159">
                  <c:v>47.632499940000002</c:v>
                </c:pt>
                <c:pt idx="160">
                  <c:v>47.63857136</c:v>
                </c:pt>
                <c:pt idx="161">
                  <c:v>47.644642780000005</c:v>
                </c:pt>
                <c:pt idx="162">
                  <c:v>47.650714200000003</c:v>
                </c:pt>
                <c:pt idx="163">
                  <c:v>47.656785620000001</c:v>
                </c:pt>
                <c:pt idx="164">
                  <c:v>47.662857040000006</c:v>
                </c:pt>
                <c:pt idx="165">
                  <c:v>47.668928460000004</c:v>
                </c:pt>
                <c:pt idx="166">
                  <c:v>47.674999880000001</c:v>
                </c:pt>
                <c:pt idx="167">
                  <c:v>47.681071300000006</c:v>
                </c:pt>
                <c:pt idx="168">
                  <c:v>47.687142720000004</c:v>
                </c:pt>
                <c:pt idx="169">
                  <c:v>47.693214140000002</c:v>
                </c:pt>
                <c:pt idx="170">
                  <c:v>47.699285560000007</c:v>
                </c:pt>
                <c:pt idx="171">
                  <c:v>47.705356980000005</c:v>
                </c:pt>
                <c:pt idx="172">
                  <c:v>47.711428400000003</c:v>
                </c:pt>
                <c:pt idx="173">
                  <c:v>47.71749982</c:v>
                </c:pt>
                <c:pt idx="174">
                  <c:v>47.723571240000005</c:v>
                </c:pt>
                <c:pt idx="175">
                  <c:v>47.729642660000003</c:v>
                </c:pt>
                <c:pt idx="176">
                  <c:v>47.735714080000001</c:v>
                </c:pt>
                <c:pt idx="177">
                  <c:v>47.741785500000006</c:v>
                </c:pt>
                <c:pt idx="178">
                  <c:v>47.747856920000004</c:v>
                </c:pt>
                <c:pt idx="179">
                  <c:v>47.753928340000002</c:v>
                </c:pt>
                <c:pt idx="180">
                  <c:v>47.754999999999995</c:v>
                </c:pt>
                <c:pt idx="181">
                  <c:v>47.7575</c:v>
                </c:pt>
                <c:pt idx="182">
                  <c:v>47.75</c:v>
                </c:pt>
                <c:pt idx="183">
                  <c:v>47.7425</c:v>
                </c:pt>
                <c:pt idx="184">
                  <c:v>47.733750000000001</c:v>
                </c:pt>
                <c:pt idx="185">
                  <c:v>47.725000000000001</c:v>
                </c:pt>
                <c:pt idx="186">
                  <c:v>47.72</c:v>
                </c:pt>
                <c:pt idx="187">
                  <c:v>47.722000000000001</c:v>
                </c:pt>
                <c:pt idx="188">
                  <c:v>47.722000000000001</c:v>
                </c:pt>
                <c:pt idx="189">
                  <c:v>47.72</c:v>
                </c:pt>
                <c:pt idx="190">
                  <c:v>47.716999999999999</c:v>
                </c:pt>
                <c:pt idx="191">
                  <c:v>47.755000000000003</c:v>
                </c:pt>
                <c:pt idx="192">
                  <c:v>47.779000000000003</c:v>
                </c:pt>
                <c:pt idx="193">
                  <c:v>47.78</c:v>
                </c:pt>
                <c:pt idx="194">
                  <c:v>47.777999999999999</c:v>
                </c:pt>
                <c:pt idx="195">
                  <c:v>47.777000000000001</c:v>
                </c:pt>
                <c:pt idx="196">
                  <c:v>47.776000000000003</c:v>
                </c:pt>
                <c:pt idx="197">
                  <c:v>47.784999999999997</c:v>
                </c:pt>
                <c:pt idx="198">
                  <c:v>47.795000000000002</c:v>
                </c:pt>
                <c:pt idx="199">
                  <c:v>47.79</c:v>
                </c:pt>
                <c:pt idx="200">
                  <c:v>47.784999999999997</c:v>
                </c:pt>
                <c:pt idx="201">
                  <c:v>47.78</c:v>
                </c:pt>
                <c:pt idx="202">
                  <c:v>47.776000000000003</c:v>
                </c:pt>
                <c:pt idx="203">
                  <c:v>47.771999999999998</c:v>
                </c:pt>
                <c:pt idx="204">
                  <c:v>47.762</c:v>
                </c:pt>
                <c:pt idx="205">
                  <c:v>47.76</c:v>
                </c:pt>
                <c:pt idx="206">
                  <c:v>47.755000000000003</c:v>
                </c:pt>
                <c:pt idx="207">
                  <c:v>47.752000000000002</c:v>
                </c:pt>
                <c:pt idx="208">
                  <c:v>47.749000000000002</c:v>
                </c:pt>
                <c:pt idx="209">
                  <c:v>47.738</c:v>
                </c:pt>
                <c:pt idx="210">
                  <c:v>47.73</c:v>
                </c:pt>
                <c:pt idx="211">
                  <c:v>47.73</c:v>
                </c:pt>
                <c:pt idx="212">
                  <c:v>47.728000000000002</c:v>
                </c:pt>
                <c:pt idx="213">
                  <c:v>47.725000000000001</c:v>
                </c:pt>
                <c:pt idx="214">
                  <c:v>47.717860222531293</c:v>
                </c:pt>
                <c:pt idx="215">
                  <c:v>47.713192628650901</c:v>
                </c:pt>
                <c:pt idx="216">
                  <c:v>47.709525034770515</c:v>
                </c:pt>
                <c:pt idx="217">
                  <c:v>47.698857440890123</c:v>
                </c:pt>
                <c:pt idx="218">
                  <c:v>47.690189847009734</c:v>
                </c:pt>
                <c:pt idx="219">
                  <c:v>47.688522253129342</c:v>
                </c:pt>
                <c:pt idx="220">
                  <c:v>47.686854659248958</c:v>
                </c:pt>
                <c:pt idx="221">
                  <c:v>47.689687065368567</c:v>
                </c:pt>
                <c:pt idx="222">
                  <c:v>47.682769471488179</c:v>
                </c:pt>
                <c:pt idx="223">
                  <c:v>47.682101877607785</c:v>
                </c:pt>
                <c:pt idx="224">
                  <c:v>47.6714342837274</c:v>
                </c:pt>
                <c:pt idx="225">
                  <c:v>47.66701668984701</c:v>
                </c:pt>
                <c:pt idx="226">
                  <c:v>47.663849095966619</c:v>
                </c:pt>
                <c:pt idx="227">
                  <c:v>47.655681502086232</c:v>
                </c:pt>
                <c:pt idx="228">
                  <c:v>47.650013908205842</c:v>
                </c:pt>
                <c:pt idx="229">
                  <c:v>47.64809631432545</c:v>
                </c:pt>
                <c:pt idx="230">
                  <c:v>47.681178720445061</c:v>
                </c:pt>
                <c:pt idx="231">
                  <c:v>47.680511126564674</c:v>
                </c:pt>
                <c:pt idx="232">
                  <c:v>47.697343532684286</c:v>
                </c:pt>
                <c:pt idx="233">
                  <c:v>47.694175938803895</c:v>
                </c:pt>
                <c:pt idx="234">
                  <c:v>47.692258344923502</c:v>
                </c:pt>
                <c:pt idx="235">
                  <c:v>47.687840751043112</c:v>
                </c:pt>
                <c:pt idx="236">
                  <c:v>47.684673157162727</c:v>
                </c:pt>
                <c:pt idx="237">
                  <c:v>47.679005563282338</c:v>
                </c:pt>
                <c:pt idx="238">
                  <c:v>47.673337969401949</c:v>
                </c:pt>
                <c:pt idx="239">
                  <c:v>47.670170375521558</c:v>
                </c:pt>
                <c:pt idx="240">
                  <c:v>47.665752781641167</c:v>
                </c:pt>
                <c:pt idx="241">
                  <c:v>47.660085187760778</c:v>
                </c:pt>
                <c:pt idx="242">
                  <c:v>47.655667593880388</c:v>
                </c:pt>
                <c:pt idx="243">
                  <c:v>47.65</c:v>
                </c:pt>
                <c:pt idx="244">
                  <c:v>47.626249999999999</c:v>
                </c:pt>
                <c:pt idx="245">
                  <c:v>47.621249999999996</c:v>
                </c:pt>
                <c:pt idx="246">
                  <c:v>47.62</c:v>
                </c:pt>
                <c:pt idx="247">
                  <c:v>47.616250000000001</c:v>
                </c:pt>
                <c:pt idx="248">
                  <c:v>47.612499999999997</c:v>
                </c:pt>
                <c:pt idx="249">
                  <c:v>47.612499999999997</c:v>
                </c:pt>
                <c:pt idx="250">
                  <c:v>47.611249999999998</c:v>
                </c:pt>
                <c:pt idx="251">
                  <c:v>47.606249999999996</c:v>
                </c:pt>
                <c:pt idx="252">
                  <c:v>47.604999999999997</c:v>
                </c:pt>
                <c:pt idx="253">
                  <c:v>47.602499999999999</c:v>
                </c:pt>
                <c:pt idx="254">
                  <c:v>47.6</c:v>
                </c:pt>
                <c:pt idx="255">
                  <c:v>47.622500000000002</c:v>
                </c:pt>
                <c:pt idx="256">
                  <c:v>47.618749999999999</c:v>
                </c:pt>
                <c:pt idx="257">
                  <c:v>47.618749999999999</c:v>
                </c:pt>
                <c:pt idx="258">
                  <c:v>47.625</c:v>
                </c:pt>
                <c:pt idx="259">
                  <c:v>47.6175</c:v>
                </c:pt>
                <c:pt idx="260">
                  <c:v>47.615000000000002</c:v>
                </c:pt>
                <c:pt idx="261">
                  <c:v>47.606249999999996</c:v>
                </c:pt>
                <c:pt idx="262">
                  <c:v>47.606249999999996</c:v>
                </c:pt>
                <c:pt idx="263">
                  <c:v>47.602499999999999</c:v>
                </c:pt>
                <c:pt idx="264">
                  <c:v>47.598749999999995</c:v>
                </c:pt>
                <c:pt idx="265">
                  <c:v>47.594999999999999</c:v>
                </c:pt>
                <c:pt idx="266">
                  <c:v>47.588749999999997</c:v>
                </c:pt>
                <c:pt idx="267">
                  <c:v>47.58625</c:v>
                </c:pt>
                <c:pt idx="268">
                  <c:v>47.583750000000002</c:v>
                </c:pt>
                <c:pt idx="269">
                  <c:v>47.58</c:v>
                </c:pt>
                <c:pt idx="270">
                  <c:v>47.566249999999997</c:v>
                </c:pt>
                <c:pt idx="271">
                  <c:v>47.563749999999999</c:v>
                </c:pt>
                <c:pt idx="272">
                  <c:v>47.5625</c:v>
                </c:pt>
                <c:pt idx="273">
                  <c:v>47.56</c:v>
                </c:pt>
                <c:pt idx="274">
                  <c:v>47.563749999999999</c:v>
                </c:pt>
                <c:pt idx="275">
                  <c:v>47.556249999999999</c:v>
                </c:pt>
                <c:pt idx="276">
                  <c:v>47.553750000000001</c:v>
                </c:pt>
                <c:pt idx="277">
                  <c:v>47.551249999999996</c:v>
                </c:pt>
                <c:pt idx="278">
                  <c:v>47.551249999999996</c:v>
                </c:pt>
                <c:pt idx="279">
                  <c:v>47.55</c:v>
                </c:pt>
                <c:pt idx="280">
                  <c:v>47.55</c:v>
                </c:pt>
                <c:pt idx="281">
                  <c:v>47.55</c:v>
                </c:pt>
                <c:pt idx="282">
                  <c:v>47.546250000000001</c:v>
                </c:pt>
                <c:pt idx="283">
                  <c:v>47.545000000000002</c:v>
                </c:pt>
                <c:pt idx="284">
                  <c:v>47.545000000000002</c:v>
                </c:pt>
                <c:pt idx="285">
                  <c:v>47.54</c:v>
                </c:pt>
                <c:pt idx="286">
                  <c:v>47.534999999999997</c:v>
                </c:pt>
                <c:pt idx="287">
                  <c:v>47.532499999999999</c:v>
                </c:pt>
                <c:pt idx="288">
                  <c:v>47.528750000000002</c:v>
                </c:pt>
                <c:pt idx="289">
                  <c:v>47.527499999999996</c:v>
                </c:pt>
                <c:pt idx="290">
                  <c:v>47.52375</c:v>
                </c:pt>
                <c:pt idx="291">
                  <c:v>47.518749999999997</c:v>
                </c:pt>
                <c:pt idx="292">
                  <c:v>47.518749999999997</c:v>
                </c:pt>
                <c:pt idx="293">
                  <c:v>47.519999999999996</c:v>
                </c:pt>
                <c:pt idx="294">
                  <c:v>47.518749999999997</c:v>
                </c:pt>
                <c:pt idx="295">
                  <c:v>47.57</c:v>
                </c:pt>
                <c:pt idx="296">
                  <c:v>47.572499999999998</c:v>
                </c:pt>
                <c:pt idx="297">
                  <c:v>47.581249999999997</c:v>
                </c:pt>
                <c:pt idx="298">
                  <c:v>47.583750000000002</c:v>
                </c:pt>
                <c:pt idx="299">
                  <c:v>47.582499999999996</c:v>
                </c:pt>
                <c:pt idx="300">
                  <c:v>47.581249999999997</c:v>
                </c:pt>
                <c:pt idx="301">
                  <c:v>47.581249999999997</c:v>
                </c:pt>
                <c:pt idx="302">
                  <c:v>47.58</c:v>
                </c:pt>
                <c:pt idx="303">
                  <c:v>47.581249999999997</c:v>
                </c:pt>
                <c:pt idx="304">
                  <c:v>47.581249999999997</c:v>
                </c:pt>
                <c:pt idx="305">
                  <c:v>47.568750000000001</c:v>
                </c:pt>
                <c:pt idx="306">
                  <c:v>47.567499999999995</c:v>
                </c:pt>
                <c:pt idx="307">
                  <c:v>47.566249999999997</c:v>
                </c:pt>
                <c:pt idx="308">
                  <c:v>47.5625</c:v>
                </c:pt>
                <c:pt idx="309">
                  <c:v>47.566249999999997</c:v>
                </c:pt>
                <c:pt idx="310">
                  <c:v>47.564999999999998</c:v>
                </c:pt>
                <c:pt idx="311">
                  <c:v>47.602499999999999</c:v>
                </c:pt>
                <c:pt idx="312">
                  <c:v>47.608750000000001</c:v>
                </c:pt>
                <c:pt idx="313">
                  <c:v>47.613749999999996</c:v>
                </c:pt>
                <c:pt idx="314">
                  <c:v>47.616250000000001</c:v>
                </c:pt>
                <c:pt idx="315">
                  <c:v>47.618749999999999</c:v>
                </c:pt>
                <c:pt idx="316">
                  <c:v>47.62</c:v>
                </c:pt>
                <c:pt idx="317">
                  <c:v>47.62</c:v>
                </c:pt>
                <c:pt idx="318">
                  <c:v>47.62</c:v>
                </c:pt>
                <c:pt idx="319">
                  <c:v>47.618749999999999</c:v>
                </c:pt>
                <c:pt idx="320">
                  <c:v>47.616250000000001</c:v>
                </c:pt>
                <c:pt idx="321">
                  <c:v>47.615000000000002</c:v>
                </c:pt>
                <c:pt idx="322">
                  <c:v>47.611249999999998</c:v>
                </c:pt>
                <c:pt idx="323">
                  <c:v>47.608750000000001</c:v>
                </c:pt>
                <c:pt idx="324">
                  <c:v>47.612499999999997</c:v>
                </c:pt>
                <c:pt idx="325">
                  <c:v>47.612499999999997</c:v>
                </c:pt>
                <c:pt idx="326">
                  <c:v>47.615000000000002</c:v>
                </c:pt>
                <c:pt idx="327">
                  <c:v>47.62</c:v>
                </c:pt>
                <c:pt idx="328">
                  <c:v>47.626249999999999</c:v>
                </c:pt>
                <c:pt idx="329">
                  <c:v>47.623750000000001</c:v>
                </c:pt>
                <c:pt idx="330">
                  <c:v>47.628749999999997</c:v>
                </c:pt>
                <c:pt idx="331">
                  <c:v>47.633749999999999</c:v>
                </c:pt>
                <c:pt idx="332">
                  <c:v>47.6325</c:v>
                </c:pt>
                <c:pt idx="333">
                  <c:v>47.629999999999995</c:v>
                </c:pt>
                <c:pt idx="334">
                  <c:v>47.629999999999995</c:v>
                </c:pt>
                <c:pt idx="335">
                  <c:v>47.657499999999999</c:v>
                </c:pt>
                <c:pt idx="336">
                  <c:v>47.652499999999996</c:v>
                </c:pt>
                <c:pt idx="337">
                  <c:v>47.647500000000001</c:v>
                </c:pt>
                <c:pt idx="338">
                  <c:v>47.642499999999998</c:v>
                </c:pt>
                <c:pt idx="339">
                  <c:v>47.641249999999999</c:v>
                </c:pt>
                <c:pt idx="340">
                  <c:v>47.677500000000002</c:v>
                </c:pt>
                <c:pt idx="341">
                  <c:v>47.68</c:v>
                </c:pt>
                <c:pt idx="342">
                  <c:v>47.699999999999996</c:v>
                </c:pt>
                <c:pt idx="343">
                  <c:v>47.704999999999998</c:v>
                </c:pt>
                <c:pt idx="344">
                  <c:v>47.704999999999998</c:v>
                </c:pt>
                <c:pt idx="345">
                  <c:v>47.702500000000001</c:v>
                </c:pt>
                <c:pt idx="346">
                  <c:v>47.703749999999999</c:v>
                </c:pt>
                <c:pt idx="347">
                  <c:v>47.752499999999998</c:v>
                </c:pt>
                <c:pt idx="348">
                  <c:v>47.756250000000001</c:v>
                </c:pt>
                <c:pt idx="349">
                  <c:v>47.751249999999999</c:v>
                </c:pt>
                <c:pt idx="350">
                  <c:v>47.744999999999997</c:v>
                </c:pt>
                <c:pt idx="351">
                  <c:v>47.743749999999999</c:v>
                </c:pt>
                <c:pt idx="352">
                  <c:v>47.736249999999998</c:v>
                </c:pt>
                <c:pt idx="353">
                  <c:v>47.72625</c:v>
                </c:pt>
                <c:pt idx="354">
                  <c:v>47.725000000000001</c:v>
                </c:pt>
                <c:pt idx="355">
                  <c:v>47.72</c:v>
                </c:pt>
                <c:pt idx="356">
                  <c:v>47.712499999999999</c:v>
                </c:pt>
                <c:pt idx="357">
                  <c:v>47.71</c:v>
                </c:pt>
                <c:pt idx="358">
                  <c:v>47.704999999999998</c:v>
                </c:pt>
                <c:pt idx="359">
                  <c:v>47.701250000000002</c:v>
                </c:pt>
                <c:pt idx="360">
                  <c:v>47.716250000000002</c:v>
                </c:pt>
                <c:pt idx="361">
                  <c:v>47.763750000000002</c:v>
                </c:pt>
                <c:pt idx="362">
                  <c:v>47.766249999999999</c:v>
                </c:pt>
                <c:pt idx="363">
                  <c:v>47.823749999999997</c:v>
                </c:pt>
                <c:pt idx="364">
                  <c:v>47.833750000000002</c:v>
                </c:pt>
                <c:pt idx="365">
                  <c:v>47.824999999999996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77-4DE0-8E03-B80D99C11C91}"/>
            </c:ext>
          </c:extLst>
        </c:ser>
        <c:ser>
          <c:idx val="4"/>
          <c:order val="1"/>
          <c:tx>
            <c:strRef>
              <c:f>グラフデータ!$U$6</c:f>
              <c:strCache>
                <c:ptCount val="1"/>
                <c:pt idx="0">
                  <c:v>NKAMO_池水位（R4）</c:v>
                </c:pt>
              </c:strCache>
            </c:strRef>
          </c:tx>
          <c:spPr>
            <a:ln w="12700">
              <a:solidFill>
                <a:srgbClr val="008000">
                  <a:alpha val="50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グラフデータ!$B$7:$B$373</c:f>
              <c:numCache>
                <c:formatCode>m"月"d"日"</c:formatCode>
                <c:ptCount val="367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グラフデータ!$U$7:$U$373</c:f>
              <c:numCache>
                <c:formatCode>0.00\ </c:formatCode>
                <c:ptCount val="367"/>
                <c:pt idx="0">
                  <c:v>47.711999999999996</c:v>
                </c:pt>
                <c:pt idx="1">
                  <c:v>47.711999999999996</c:v>
                </c:pt>
                <c:pt idx="2">
                  <c:v>47.772999999999996</c:v>
                </c:pt>
                <c:pt idx="3">
                  <c:v>47.83</c:v>
                </c:pt>
                <c:pt idx="4">
                  <c:v>47.826999999999998</c:v>
                </c:pt>
                <c:pt idx="5">
                  <c:v>47.820999999999998</c:v>
                </c:pt>
                <c:pt idx="6">
                  <c:v>47.813000000000002</c:v>
                </c:pt>
                <c:pt idx="7">
                  <c:v>47.805999999999997</c:v>
                </c:pt>
                <c:pt idx="8">
                  <c:v>47.801000000000002</c:v>
                </c:pt>
                <c:pt idx="9">
                  <c:v>47.798000000000002</c:v>
                </c:pt>
                <c:pt idx="10">
                  <c:v>47.792999999999999</c:v>
                </c:pt>
                <c:pt idx="11">
                  <c:v>47.79</c:v>
                </c:pt>
                <c:pt idx="12">
                  <c:v>47.786000000000001</c:v>
                </c:pt>
                <c:pt idx="13">
                  <c:v>47.795999999999999</c:v>
                </c:pt>
                <c:pt idx="14">
                  <c:v>47.8</c:v>
                </c:pt>
                <c:pt idx="15">
                  <c:v>47.795999999999999</c:v>
                </c:pt>
                <c:pt idx="16">
                  <c:v>47.79</c:v>
                </c:pt>
                <c:pt idx="17">
                  <c:v>47.828000000000003</c:v>
                </c:pt>
                <c:pt idx="18">
                  <c:v>47.823999999999998</c:v>
                </c:pt>
                <c:pt idx="19">
                  <c:v>47.817999999999998</c:v>
                </c:pt>
                <c:pt idx="20">
                  <c:v>47.844999999999999</c:v>
                </c:pt>
                <c:pt idx="21">
                  <c:v>47.836999999999996</c:v>
                </c:pt>
                <c:pt idx="22">
                  <c:v>47.829000000000001</c:v>
                </c:pt>
                <c:pt idx="23">
                  <c:v>47.823999999999998</c:v>
                </c:pt>
                <c:pt idx="24">
                  <c:v>47.819000000000003</c:v>
                </c:pt>
                <c:pt idx="25">
                  <c:v>47.82</c:v>
                </c:pt>
                <c:pt idx="26">
                  <c:v>47.793999999999997</c:v>
                </c:pt>
                <c:pt idx="27">
                  <c:v>47.82</c:v>
                </c:pt>
                <c:pt idx="28">
                  <c:v>47.832000000000001</c:v>
                </c:pt>
                <c:pt idx="29">
                  <c:v>47.865000000000002</c:v>
                </c:pt>
                <c:pt idx="30">
                  <c:v>47.865000000000002</c:v>
                </c:pt>
                <c:pt idx="31">
                  <c:v>47.865000000000002</c:v>
                </c:pt>
                <c:pt idx="32">
                  <c:v>47.853999999999999</c:v>
                </c:pt>
                <c:pt idx="33">
                  <c:v>47.841999999999999</c:v>
                </c:pt>
                <c:pt idx="34">
                  <c:v>47.835000000000001</c:v>
                </c:pt>
                <c:pt idx="35">
                  <c:v>47.826000000000001</c:v>
                </c:pt>
                <c:pt idx="36">
                  <c:v>47.823</c:v>
                </c:pt>
                <c:pt idx="37">
                  <c:v>47.817</c:v>
                </c:pt>
                <c:pt idx="38">
                  <c:v>47.809000000000005</c:v>
                </c:pt>
                <c:pt idx="39">
                  <c:v>47.808</c:v>
                </c:pt>
                <c:pt idx="40">
                  <c:v>47.797000000000004</c:v>
                </c:pt>
                <c:pt idx="41">
                  <c:v>47.792999999999999</c:v>
                </c:pt>
                <c:pt idx="42">
                  <c:v>47.801000000000002</c:v>
                </c:pt>
                <c:pt idx="43">
                  <c:v>47.821000000000005</c:v>
                </c:pt>
                <c:pt idx="44">
                  <c:v>47.82</c:v>
                </c:pt>
                <c:pt idx="45">
                  <c:v>47.822000000000003</c:v>
                </c:pt>
                <c:pt idx="46">
                  <c:v>47.816000000000003</c:v>
                </c:pt>
                <c:pt idx="47">
                  <c:v>47.81</c:v>
                </c:pt>
                <c:pt idx="48">
                  <c:v>47.803000000000004</c:v>
                </c:pt>
                <c:pt idx="49">
                  <c:v>47.795999999999999</c:v>
                </c:pt>
                <c:pt idx="50">
                  <c:v>47.79</c:v>
                </c:pt>
                <c:pt idx="51">
                  <c:v>47.803000000000004</c:v>
                </c:pt>
                <c:pt idx="52">
                  <c:v>47.797000000000004</c:v>
                </c:pt>
                <c:pt idx="53">
                  <c:v>47.791000000000004</c:v>
                </c:pt>
                <c:pt idx="54">
                  <c:v>47.783000000000001</c:v>
                </c:pt>
                <c:pt idx="55">
                  <c:v>47.774000000000001</c:v>
                </c:pt>
                <c:pt idx="56">
                  <c:v>47.79</c:v>
                </c:pt>
                <c:pt idx="57">
                  <c:v>47.791000000000004</c:v>
                </c:pt>
                <c:pt idx="58">
                  <c:v>47.786000000000001</c:v>
                </c:pt>
                <c:pt idx="59">
                  <c:v>47.776000000000003</c:v>
                </c:pt>
                <c:pt idx="60">
                  <c:v>47.78</c:v>
                </c:pt>
                <c:pt idx="61">
                  <c:v>47.783000000000001</c:v>
                </c:pt>
                <c:pt idx="62">
                  <c:v>47.777000000000001</c:v>
                </c:pt>
                <c:pt idx="63">
                  <c:v>47.767000000000003</c:v>
                </c:pt>
                <c:pt idx="64">
                  <c:v>47.774000000000001</c:v>
                </c:pt>
                <c:pt idx="65">
                  <c:v>47.768000000000001</c:v>
                </c:pt>
                <c:pt idx="66">
                  <c:v>47.786000000000001</c:v>
                </c:pt>
                <c:pt idx="67">
                  <c:v>47.813000000000002</c:v>
                </c:pt>
                <c:pt idx="68">
                  <c:v>47.816000000000003</c:v>
                </c:pt>
                <c:pt idx="69">
                  <c:v>47.814</c:v>
                </c:pt>
                <c:pt idx="70">
                  <c:v>47.806000000000004</c:v>
                </c:pt>
                <c:pt idx="71">
                  <c:v>47.801000000000002</c:v>
                </c:pt>
                <c:pt idx="72">
                  <c:v>47.79</c:v>
                </c:pt>
                <c:pt idx="73">
                  <c:v>47.779000000000003</c:v>
                </c:pt>
                <c:pt idx="74">
                  <c:v>47.768000000000001</c:v>
                </c:pt>
                <c:pt idx="75">
                  <c:v>47.764000000000003</c:v>
                </c:pt>
                <c:pt idx="76">
                  <c:v>47.759</c:v>
                </c:pt>
                <c:pt idx="77">
                  <c:v>47.749000000000002</c:v>
                </c:pt>
                <c:pt idx="78">
                  <c:v>47.744</c:v>
                </c:pt>
                <c:pt idx="79">
                  <c:v>47.738</c:v>
                </c:pt>
                <c:pt idx="80">
                  <c:v>47.728999999999999</c:v>
                </c:pt>
                <c:pt idx="81">
                  <c:v>47.72</c:v>
                </c:pt>
                <c:pt idx="82">
                  <c:v>47.716000000000001</c:v>
                </c:pt>
                <c:pt idx="83">
                  <c:v>47.716000000000001</c:v>
                </c:pt>
                <c:pt idx="84">
                  <c:v>47.710999999999999</c:v>
                </c:pt>
                <c:pt idx="85">
                  <c:v>47.701999999999998</c:v>
                </c:pt>
                <c:pt idx="86">
                  <c:v>47.693000000000005</c:v>
                </c:pt>
                <c:pt idx="87">
                  <c:v>47.684000000000005</c:v>
                </c:pt>
                <c:pt idx="88">
                  <c:v>47.675000000000004</c:v>
                </c:pt>
                <c:pt idx="89">
                  <c:v>47.663000000000004</c:v>
                </c:pt>
                <c:pt idx="90">
                  <c:v>47.646999999999998</c:v>
                </c:pt>
                <c:pt idx="91">
                  <c:v>47.618249999999996</c:v>
                </c:pt>
                <c:pt idx="92">
                  <c:v>47.610749999999996</c:v>
                </c:pt>
                <c:pt idx="93">
                  <c:v>47.610999999999997</c:v>
                </c:pt>
                <c:pt idx="94">
                  <c:v>47.609499999999997</c:v>
                </c:pt>
                <c:pt idx="95">
                  <c:v>47.606000000000002</c:v>
                </c:pt>
                <c:pt idx="96">
                  <c:v>47.608750000000001</c:v>
                </c:pt>
                <c:pt idx="97">
                  <c:v>47.607500000000002</c:v>
                </c:pt>
                <c:pt idx="98">
                  <c:v>47.602499999999999</c:v>
                </c:pt>
                <c:pt idx="99">
                  <c:v>47.597000000000001</c:v>
                </c:pt>
                <c:pt idx="100">
                  <c:v>47.593249999999998</c:v>
                </c:pt>
                <c:pt idx="101">
                  <c:v>47.585749999999997</c:v>
                </c:pt>
                <c:pt idx="102">
                  <c:v>47.584249999999997</c:v>
                </c:pt>
                <c:pt idx="103">
                  <c:v>47.659749999999995</c:v>
                </c:pt>
                <c:pt idx="104">
                  <c:v>47.6845</c:v>
                </c:pt>
                <c:pt idx="105">
                  <c:v>47.70975</c:v>
                </c:pt>
                <c:pt idx="106">
                  <c:v>47.786999999999999</c:v>
                </c:pt>
                <c:pt idx="107">
                  <c:v>47.811</c:v>
                </c:pt>
                <c:pt idx="108">
                  <c:v>47.800249999999998</c:v>
                </c:pt>
                <c:pt idx="109">
                  <c:v>47.789749999999998</c:v>
                </c:pt>
                <c:pt idx="110">
                  <c:v>47.782249999999998</c:v>
                </c:pt>
                <c:pt idx="111">
                  <c:v>47.769750000000002</c:v>
                </c:pt>
                <c:pt idx="112">
                  <c:v>47.767749999999999</c:v>
                </c:pt>
                <c:pt idx="113">
                  <c:v>47.757750000000001</c:v>
                </c:pt>
                <c:pt idx="114">
                  <c:v>47.749499999999998</c:v>
                </c:pt>
                <c:pt idx="115">
                  <c:v>47.738749999999996</c:v>
                </c:pt>
                <c:pt idx="116">
                  <c:v>47.790749999999996</c:v>
                </c:pt>
                <c:pt idx="117">
                  <c:v>47.798999999999999</c:v>
                </c:pt>
                <c:pt idx="118">
                  <c:v>47.795000000000002</c:v>
                </c:pt>
                <c:pt idx="119">
                  <c:v>47.787749999999996</c:v>
                </c:pt>
                <c:pt idx="120">
                  <c:v>47.783000000000001</c:v>
                </c:pt>
                <c:pt idx="121">
                  <c:v>47.774250000000002</c:v>
                </c:pt>
                <c:pt idx="122">
                  <c:v>47.763999999999996</c:v>
                </c:pt>
                <c:pt idx="123">
                  <c:v>47.753499999999995</c:v>
                </c:pt>
                <c:pt idx="124">
                  <c:v>47.743749999999999</c:v>
                </c:pt>
                <c:pt idx="125">
                  <c:v>47.745750000000001</c:v>
                </c:pt>
                <c:pt idx="126">
                  <c:v>47.753</c:v>
                </c:pt>
                <c:pt idx="127">
                  <c:v>47.747250000000001</c:v>
                </c:pt>
                <c:pt idx="128">
                  <c:v>47.740499999999997</c:v>
                </c:pt>
                <c:pt idx="129">
                  <c:v>47.734999999999999</c:v>
                </c:pt>
                <c:pt idx="130">
                  <c:v>47.725000000000001</c:v>
                </c:pt>
                <c:pt idx="131">
                  <c:v>47.714999999999996</c:v>
                </c:pt>
                <c:pt idx="132">
                  <c:v>47.704250000000002</c:v>
                </c:pt>
                <c:pt idx="133">
                  <c:v>47.694499999999998</c:v>
                </c:pt>
                <c:pt idx="134">
                  <c:v>47.704250000000002</c:v>
                </c:pt>
                <c:pt idx="135">
                  <c:v>47.79175</c:v>
                </c:pt>
                <c:pt idx="136">
                  <c:v>47.793749999999996</c:v>
                </c:pt>
                <c:pt idx="137">
                  <c:v>47.789000000000001</c:v>
                </c:pt>
                <c:pt idx="138">
                  <c:v>47.780249999999995</c:v>
                </c:pt>
                <c:pt idx="139">
                  <c:v>47.795000000000002</c:v>
                </c:pt>
                <c:pt idx="140">
                  <c:v>47.791249999999998</c:v>
                </c:pt>
                <c:pt idx="141">
                  <c:v>47.783999999999999</c:v>
                </c:pt>
                <c:pt idx="142">
                  <c:v>47.779249999999998</c:v>
                </c:pt>
                <c:pt idx="143">
                  <c:v>47.772750000000002</c:v>
                </c:pt>
                <c:pt idx="144">
                  <c:v>47.764499999999998</c:v>
                </c:pt>
                <c:pt idx="145">
                  <c:v>47.755249999999997</c:v>
                </c:pt>
                <c:pt idx="146">
                  <c:v>47.756</c:v>
                </c:pt>
                <c:pt idx="147">
                  <c:v>47.749249999999996</c:v>
                </c:pt>
                <c:pt idx="148">
                  <c:v>47.738250000000001</c:v>
                </c:pt>
                <c:pt idx="149">
                  <c:v>47.737249999999996</c:v>
                </c:pt>
                <c:pt idx="150">
                  <c:v>47.730499999999999</c:v>
                </c:pt>
                <c:pt idx="151">
                  <c:v>47.725000000000001</c:v>
                </c:pt>
                <c:pt idx="152">
                  <c:v>47.72</c:v>
                </c:pt>
                <c:pt idx="153">
                  <c:v>47.704000000000001</c:v>
                </c:pt>
                <c:pt idx="154">
                  <c:v>47.708500000000001</c:v>
                </c:pt>
                <c:pt idx="155">
                  <c:v>47.713000000000001</c:v>
                </c:pt>
                <c:pt idx="156">
                  <c:v>47.708999999999996</c:v>
                </c:pt>
                <c:pt idx="157">
                  <c:v>47.705500000000001</c:v>
                </c:pt>
                <c:pt idx="158">
                  <c:v>47.701999999999998</c:v>
                </c:pt>
                <c:pt idx="159">
                  <c:v>47.695250000000001</c:v>
                </c:pt>
                <c:pt idx="160">
                  <c:v>47.730499999999999</c:v>
                </c:pt>
                <c:pt idx="161">
                  <c:v>47.730499999999999</c:v>
                </c:pt>
                <c:pt idx="162">
                  <c:v>47.72925</c:v>
                </c:pt>
                <c:pt idx="163">
                  <c:v>47.725499999999997</c:v>
                </c:pt>
                <c:pt idx="164">
                  <c:v>47.718499999999999</c:v>
                </c:pt>
                <c:pt idx="165">
                  <c:v>47.711750000000002</c:v>
                </c:pt>
                <c:pt idx="166">
                  <c:v>47.705500000000001</c:v>
                </c:pt>
                <c:pt idx="167">
                  <c:v>47.698250000000002</c:v>
                </c:pt>
                <c:pt idx="168">
                  <c:v>47.691499999999998</c:v>
                </c:pt>
                <c:pt idx="169">
                  <c:v>47.684750000000001</c:v>
                </c:pt>
                <c:pt idx="170">
                  <c:v>47.703499999999998</c:v>
                </c:pt>
                <c:pt idx="171">
                  <c:v>47.828249999999997</c:v>
                </c:pt>
                <c:pt idx="172">
                  <c:v>47.866749999999996</c:v>
                </c:pt>
                <c:pt idx="173">
                  <c:v>47.841250000000002</c:v>
                </c:pt>
                <c:pt idx="174">
                  <c:v>47.833750000000002</c:v>
                </c:pt>
                <c:pt idx="175">
                  <c:v>47.83325</c:v>
                </c:pt>
                <c:pt idx="176">
                  <c:v>47.876249999999999</c:v>
                </c:pt>
                <c:pt idx="177">
                  <c:v>47.856749999999998</c:v>
                </c:pt>
                <c:pt idx="178">
                  <c:v>47.842500000000001</c:v>
                </c:pt>
                <c:pt idx="179">
                  <c:v>47.841499999999996</c:v>
                </c:pt>
                <c:pt idx="180">
                  <c:v>47.839750000000002</c:v>
                </c:pt>
                <c:pt idx="181">
                  <c:v>47.839999999999996</c:v>
                </c:pt>
                <c:pt idx="182">
                  <c:v>47.83625</c:v>
                </c:pt>
                <c:pt idx="183">
                  <c:v>47.83325</c:v>
                </c:pt>
                <c:pt idx="184">
                  <c:v>47.828499999999998</c:v>
                </c:pt>
                <c:pt idx="185">
                  <c:v>47.8245</c:v>
                </c:pt>
                <c:pt idx="186">
                  <c:v>47.819749999999999</c:v>
                </c:pt>
                <c:pt idx="187">
                  <c:v>47.814500000000002</c:v>
                </c:pt>
                <c:pt idx="188">
                  <c:v>47.829499999999996</c:v>
                </c:pt>
                <c:pt idx="189">
                  <c:v>47.83625</c:v>
                </c:pt>
                <c:pt idx="190">
                  <c:v>47.84225</c:v>
                </c:pt>
                <c:pt idx="191">
                  <c:v>47.83775</c:v>
                </c:pt>
                <c:pt idx="192">
                  <c:v>47.842750000000002</c:v>
                </c:pt>
                <c:pt idx="193">
                  <c:v>47.837249999999997</c:v>
                </c:pt>
                <c:pt idx="194">
                  <c:v>47.835749999999997</c:v>
                </c:pt>
                <c:pt idx="195">
                  <c:v>47.83775</c:v>
                </c:pt>
                <c:pt idx="196">
                  <c:v>47.84075</c:v>
                </c:pt>
                <c:pt idx="197">
                  <c:v>47.83625</c:v>
                </c:pt>
                <c:pt idx="198">
                  <c:v>47.835499999999996</c:v>
                </c:pt>
                <c:pt idx="199">
                  <c:v>47.835250000000002</c:v>
                </c:pt>
                <c:pt idx="200">
                  <c:v>47.833500000000001</c:v>
                </c:pt>
                <c:pt idx="201">
                  <c:v>47.834249999999997</c:v>
                </c:pt>
                <c:pt idx="202">
                  <c:v>47.83325</c:v>
                </c:pt>
                <c:pt idx="203">
                  <c:v>47.830249999999999</c:v>
                </c:pt>
                <c:pt idx="204">
                  <c:v>47.827249999999999</c:v>
                </c:pt>
                <c:pt idx="205">
                  <c:v>47.823250000000002</c:v>
                </c:pt>
                <c:pt idx="206">
                  <c:v>47.819249999999997</c:v>
                </c:pt>
                <c:pt idx="207">
                  <c:v>47.8125</c:v>
                </c:pt>
                <c:pt idx="208">
                  <c:v>47.807249999999996</c:v>
                </c:pt>
                <c:pt idx="209">
                  <c:v>47.8</c:v>
                </c:pt>
                <c:pt idx="210">
                  <c:v>47.802250000000001</c:v>
                </c:pt>
                <c:pt idx="211">
                  <c:v>47.794750000000001</c:v>
                </c:pt>
                <c:pt idx="212">
                  <c:v>47.786749999999998</c:v>
                </c:pt>
                <c:pt idx="213">
                  <c:v>47.778999999999996</c:v>
                </c:pt>
                <c:pt idx="214">
                  <c:v>47.774000000000001</c:v>
                </c:pt>
                <c:pt idx="215">
                  <c:v>47.766750000000002</c:v>
                </c:pt>
                <c:pt idx="216">
                  <c:v>47.758749999999999</c:v>
                </c:pt>
                <c:pt idx="217">
                  <c:v>47.751750000000001</c:v>
                </c:pt>
                <c:pt idx="218">
                  <c:v>47.744250000000001</c:v>
                </c:pt>
                <c:pt idx="219">
                  <c:v>47.737499999999997</c:v>
                </c:pt>
                <c:pt idx="220">
                  <c:v>47.731999999999999</c:v>
                </c:pt>
                <c:pt idx="221">
                  <c:v>47.728499999999997</c:v>
                </c:pt>
                <c:pt idx="222">
                  <c:v>47.719250000000002</c:v>
                </c:pt>
                <c:pt idx="223">
                  <c:v>47.711500000000001</c:v>
                </c:pt>
                <c:pt idx="224">
                  <c:v>47.703249999999997</c:v>
                </c:pt>
                <c:pt idx="225">
                  <c:v>47.695499999999996</c:v>
                </c:pt>
                <c:pt idx="226">
                  <c:v>47.688749999999999</c:v>
                </c:pt>
                <c:pt idx="227">
                  <c:v>47.680999999999997</c:v>
                </c:pt>
                <c:pt idx="228">
                  <c:v>47.685249999999996</c:v>
                </c:pt>
                <c:pt idx="229">
                  <c:v>47.677500000000002</c:v>
                </c:pt>
                <c:pt idx="230">
                  <c:v>47.668500000000002</c:v>
                </c:pt>
                <c:pt idx="231">
                  <c:v>47.665749999999996</c:v>
                </c:pt>
                <c:pt idx="232">
                  <c:v>47.665749999999996</c:v>
                </c:pt>
                <c:pt idx="233">
                  <c:v>47.664499999999997</c:v>
                </c:pt>
                <c:pt idx="234">
                  <c:v>47.675750000000001</c:v>
                </c:pt>
                <c:pt idx="235">
                  <c:v>47.674999999999997</c:v>
                </c:pt>
                <c:pt idx="236">
                  <c:v>47.685249999999996</c:v>
                </c:pt>
                <c:pt idx="237">
                  <c:v>47.733499999999999</c:v>
                </c:pt>
                <c:pt idx="238">
                  <c:v>47.738</c:v>
                </c:pt>
                <c:pt idx="239">
                  <c:v>47.738250000000001</c:v>
                </c:pt>
                <c:pt idx="240">
                  <c:v>47.734999999999999</c:v>
                </c:pt>
                <c:pt idx="241">
                  <c:v>47.731000000000002</c:v>
                </c:pt>
                <c:pt idx="242">
                  <c:v>47.73</c:v>
                </c:pt>
                <c:pt idx="243">
                  <c:v>47.764499999999998</c:v>
                </c:pt>
                <c:pt idx="244">
                  <c:v>47.766999999999996</c:v>
                </c:pt>
                <c:pt idx="245">
                  <c:v>47.762250000000002</c:v>
                </c:pt>
                <c:pt idx="246">
                  <c:v>47.758499999999998</c:v>
                </c:pt>
                <c:pt idx="247">
                  <c:v>47.753749999999997</c:v>
                </c:pt>
                <c:pt idx="248">
                  <c:v>47.749499999999998</c:v>
                </c:pt>
                <c:pt idx="249">
                  <c:v>47.786249999999995</c:v>
                </c:pt>
                <c:pt idx="250">
                  <c:v>47.792249999999996</c:v>
                </c:pt>
                <c:pt idx="251">
                  <c:v>47.790999999999997</c:v>
                </c:pt>
                <c:pt idx="252">
                  <c:v>47.78725</c:v>
                </c:pt>
                <c:pt idx="253">
                  <c:v>47.78275</c:v>
                </c:pt>
                <c:pt idx="254">
                  <c:v>47.780499999999996</c:v>
                </c:pt>
                <c:pt idx="255">
                  <c:v>47.776249999999997</c:v>
                </c:pt>
                <c:pt idx="256">
                  <c:v>47.775500000000001</c:v>
                </c:pt>
                <c:pt idx="257">
                  <c:v>47.771999999999998</c:v>
                </c:pt>
                <c:pt idx="258">
                  <c:v>47.766249999999999</c:v>
                </c:pt>
                <c:pt idx="259">
                  <c:v>47.759749999999997</c:v>
                </c:pt>
                <c:pt idx="260">
                  <c:v>47.754750000000001</c:v>
                </c:pt>
                <c:pt idx="261">
                  <c:v>47.754999999999995</c:v>
                </c:pt>
                <c:pt idx="262">
                  <c:v>47.749749999999999</c:v>
                </c:pt>
                <c:pt idx="263">
                  <c:v>47.744749999999996</c:v>
                </c:pt>
                <c:pt idx="264">
                  <c:v>47.740499999999997</c:v>
                </c:pt>
                <c:pt idx="265">
                  <c:v>47.757249999999999</c:v>
                </c:pt>
                <c:pt idx="266">
                  <c:v>47.768250000000002</c:v>
                </c:pt>
                <c:pt idx="267">
                  <c:v>47.763999999999996</c:v>
                </c:pt>
                <c:pt idx="268">
                  <c:v>47.756499999999996</c:v>
                </c:pt>
                <c:pt idx="269">
                  <c:v>47.749249999999996</c:v>
                </c:pt>
                <c:pt idx="270">
                  <c:v>47.738250000000001</c:v>
                </c:pt>
                <c:pt idx="271">
                  <c:v>47.731749999999998</c:v>
                </c:pt>
                <c:pt idx="272">
                  <c:v>47.723999999999997</c:v>
                </c:pt>
                <c:pt idx="273">
                  <c:v>47.714999999999996</c:v>
                </c:pt>
                <c:pt idx="274">
                  <c:v>47.706499999999998</c:v>
                </c:pt>
                <c:pt idx="275">
                  <c:v>47.698250000000002</c:v>
                </c:pt>
                <c:pt idx="276">
                  <c:v>47.691249999999997</c:v>
                </c:pt>
                <c:pt idx="277">
                  <c:v>47.684249999999999</c:v>
                </c:pt>
                <c:pt idx="278">
                  <c:v>47.678750000000001</c:v>
                </c:pt>
                <c:pt idx="279">
                  <c:v>47.671999999999997</c:v>
                </c:pt>
                <c:pt idx="280">
                  <c:v>47.665500000000002</c:v>
                </c:pt>
                <c:pt idx="281">
                  <c:v>47.658499999999997</c:v>
                </c:pt>
                <c:pt idx="282">
                  <c:v>47.650750000000002</c:v>
                </c:pt>
                <c:pt idx="283">
                  <c:v>47.645499999999998</c:v>
                </c:pt>
                <c:pt idx="284">
                  <c:v>47.641500000000001</c:v>
                </c:pt>
                <c:pt idx="285">
                  <c:v>47.636749999999999</c:v>
                </c:pt>
                <c:pt idx="286">
                  <c:v>47.632999999999996</c:v>
                </c:pt>
                <c:pt idx="287">
                  <c:v>47.628749999999997</c:v>
                </c:pt>
                <c:pt idx="288">
                  <c:v>47.627499999999998</c:v>
                </c:pt>
                <c:pt idx="289">
                  <c:v>47.624749999999999</c:v>
                </c:pt>
                <c:pt idx="290">
                  <c:v>47.629249999999999</c:v>
                </c:pt>
                <c:pt idx="291">
                  <c:v>47.628</c:v>
                </c:pt>
                <c:pt idx="292">
                  <c:v>47.634250000000002</c:v>
                </c:pt>
                <c:pt idx="293">
                  <c:v>47.631</c:v>
                </c:pt>
                <c:pt idx="294">
                  <c:v>47.628999999999998</c:v>
                </c:pt>
                <c:pt idx="295">
                  <c:v>47.628</c:v>
                </c:pt>
                <c:pt idx="296">
                  <c:v>47.625500000000002</c:v>
                </c:pt>
                <c:pt idx="297">
                  <c:v>47.625</c:v>
                </c:pt>
                <c:pt idx="298">
                  <c:v>47.624499999999998</c:v>
                </c:pt>
                <c:pt idx="299">
                  <c:v>47.621499999999997</c:v>
                </c:pt>
                <c:pt idx="300">
                  <c:v>47.62</c:v>
                </c:pt>
                <c:pt idx="301">
                  <c:v>47.616749999999996</c:v>
                </c:pt>
                <c:pt idx="302">
                  <c:v>47.616250000000001</c:v>
                </c:pt>
                <c:pt idx="303">
                  <c:v>47.615000000000002</c:v>
                </c:pt>
                <c:pt idx="304">
                  <c:v>47.614249999999998</c:v>
                </c:pt>
                <c:pt idx="305">
                  <c:v>47.612749999999998</c:v>
                </c:pt>
                <c:pt idx="306">
                  <c:v>47.611249999999998</c:v>
                </c:pt>
                <c:pt idx="307">
                  <c:v>47.611249999999998</c:v>
                </c:pt>
                <c:pt idx="308">
                  <c:v>47.609000000000002</c:v>
                </c:pt>
                <c:pt idx="309">
                  <c:v>47.607500000000002</c:v>
                </c:pt>
                <c:pt idx="310">
                  <c:v>47.606000000000002</c:v>
                </c:pt>
                <c:pt idx="311">
                  <c:v>47.60425</c:v>
                </c:pt>
                <c:pt idx="312">
                  <c:v>47.603000000000002</c:v>
                </c:pt>
                <c:pt idx="313">
                  <c:v>47.601749999999996</c:v>
                </c:pt>
                <c:pt idx="314">
                  <c:v>47.601749999999996</c:v>
                </c:pt>
                <c:pt idx="315">
                  <c:v>47.60425</c:v>
                </c:pt>
                <c:pt idx="316">
                  <c:v>47.630249999999997</c:v>
                </c:pt>
                <c:pt idx="317">
                  <c:v>47.626750000000001</c:v>
                </c:pt>
                <c:pt idx="318">
                  <c:v>47.626750000000001</c:v>
                </c:pt>
                <c:pt idx="319">
                  <c:v>47.6295</c:v>
                </c:pt>
                <c:pt idx="320">
                  <c:v>47.628999999999998</c:v>
                </c:pt>
                <c:pt idx="321">
                  <c:v>47.627499999999998</c:v>
                </c:pt>
                <c:pt idx="322">
                  <c:v>47.625749999999996</c:v>
                </c:pt>
                <c:pt idx="323">
                  <c:v>47.625</c:v>
                </c:pt>
                <c:pt idx="324">
                  <c:v>47.628500000000003</c:v>
                </c:pt>
                <c:pt idx="325">
                  <c:v>47.625999999999998</c:v>
                </c:pt>
                <c:pt idx="326">
                  <c:v>47.625</c:v>
                </c:pt>
                <c:pt idx="327">
                  <c:v>47.621249999999996</c:v>
                </c:pt>
                <c:pt idx="328">
                  <c:v>47.620249999999999</c:v>
                </c:pt>
                <c:pt idx="329">
                  <c:v>47.620750000000001</c:v>
                </c:pt>
                <c:pt idx="330">
                  <c:v>47.622250000000001</c:v>
                </c:pt>
                <c:pt idx="331">
                  <c:v>47.617750000000001</c:v>
                </c:pt>
                <c:pt idx="332">
                  <c:v>47.616500000000002</c:v>
                </c:pt>
                <c:pt idx="333">
                  <c:v>47.611499999999999</c:v>
                </c:pt>
                <c:pt idx="334">
                  <c:v>47.608249999999998</c:v>
                </c:pt>
                <c:pt idx="336">
                  <c:v>47.609249999999996</c:v>
                </c:pt>
                <c:pt idx="337">
                  <c:v>47.604500000000002</c:v>
                </c:pt>
                <c:pt idx="338">
                  <c:v>47.602499999999999</c:v>
                </c:pt>
                <c:pt idx="339">
                  <c:v>47.600749999999998</c:v>
                </c:pt>
                <c:pt idx="340">
                  <c:v>47.600999999999999</c:v>
                </c:pt>
                <c:pt idx="341">
                  <c:v>47.603999999999999</c:v>
                </c:pt>
                <c:pt idx="342">
                  <c:v>47.601500000000001</c:v>
                </c:pt>
                <c:pt idx="343">
                  <c:v>47.59825</c:v>
                </c:pt>
                <c:pt idx="344">
                  <c:v>47.597499999999997</c:v>
                </c:pt>
                <c:pt idx="345">
                  <c:v>47.594749999999998</c:v>
                </c:pt>
                <c:pt idx="346">
                  <c:v>47.591000000000001</c:v>
                </c:pt>
                <c:pt idx="347">
                  <c:v>47.593499999999999</c:v>
                </c:pt>
                <c:pt idx="348">
                  <c:v>47.595999999999997</c:v>
                </c:pt>
                <c:pt idx="349">
                  <c:v>47.594749999999998</c:v>
                </c:pt>
                <c:pt idx="350">
                  <c:v>47.595500000000001</c:v>
                </c:pt>
                <c:pt idx="351">
                  <c:v>47.59225</c:v>
                </c:pt>
                <c:pt idx="352">
                  <c:v>47.612499999999997</c:v>
                </c:pt>
                <c:pt idx="353">
                  <c:v>47.625999999999998</c:v>
                </c:pt>
                <c:pt idx="354">
                  <c:v>47.623750000000001</c:v>
                </c:pt>
                <c:pt idx="355">
                  <c:v>47.621499999999997</c:v>
                </c:pt>
                <c:pt idx="356">
                  <c:v>47.620750000000001</c:v>
                </c:pt>
                <c:pt idx="357">
                  <c:v>47.625250000000001</c:v>
                </c:pt>
                <c:pt idx="358">
                  <c:v>47.632249999999999</c:v>
                </c:pt>
                <c:pt idx="359">
                  <c:v>47.658249999999995</c:v>
                </c:pt>
                <c:pt idx="360">
                  <c:v>47.673249999999996</c:v>
                </c:pt>
                <c:pt idx="361">
                  <c:v>47.694749999999999</c:v>
                </c:pt>
                <c:pt idx="362">
                  <c:v>47.699999999999996</c:v>
                </c:pt>
                <c:pt idx="363">
                  <c:v>47.699999999999996</c:v>
                </c:pt>
                <c:pt idx="364">
                  <c:v>47.710250000000002</c:v>
                </c:pt>
                <c:pt idx="365">
                  <c:v>47.71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77-4DE0-8E03-B80D99C11C91}"/>
            </c:ext>
          </c:extLst>
        </c:ser>
        <c:ser>
          <c:idx val="2"/>
          <c:order val="2"/>
          <c:tx>
            <c:strRef>
              <c:f>グラフデータ!$J$6</c:f>
              <c:strCache>
                <c:ptCount val="1"/>
                <c:pt idx="0">
                  <c:v>W8_地下水位（R5）</c:v>
                </c:pt>
              </c:strCache>
            </c:strRef>
          </c:tx>
          <c:spPr>
            <a:ln w="15875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グラフデータ!$B$7:$B$373</c:f>
              <c:numCache>
                <c:formatCode>m"月"d"日"</c:formatCode>
                <c:ptCount val="367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グラフデータ!$J$7:$J$373</c:f>
              <c:numCache>
                <c:formatCode>0.00\ </c:formatCode>
                <c:ptCount val="367"/>
                <c:pt idx="0">
                  <c:v>47.063000000000002</c:v>
                </c:pt>
                <c:pt idx="1">
                  <c:v>47.068000000000005</c:v>
                </c:pt>
                <c:pt idx="2">
                  <c:v>47.062000000000005</c:v>
                </c:pt>
                <c:pt idx="3">
                  <c:v>47.056000000000004</c:v>
                </c:pt>
                <c:pt idx="4">
                  <c:v>47.045000000000002</c:v>
                </c:pt>
                <c:pt idx="5">
                  <c:v>47.036999999999999</c:v>
                </c:pt>
                <c:pt idx="6">
                  <c:v>47.029000000000003</c:v>
                </c:pt>
                <c:pt idx="7">
                  <c:v>47.018000000000001</c:v>
                </c:pt>
                <c:pt idx="8">
                  <c:v>47.003</c:v>
                </c:pt>
                <c:pt idx="9">
                  <c:v>46.991</c:v>
                </c:pt>
                <c:pt idx="10">
                  <c:v>46.975000000000001</c:v>
                </c:pt>
                <c:pt idx="11">
                  <c:v>46.963999999999999</c:v>
                </c:pt>
                <c:pt idx="12">
                  <c:v>46.945</c:v>
                </c:pt>
                <c:pt idx="13">
                  <c:v>46.932000000000002</c:v>
                </c:pt>
                <c:pt idx="14">
                  <c:v>46.896000000000001</c:v>
                </c:pt>
                <c:pt idx="15">
                  <c:v>46.940000000000005</c:v>
                </c:pt>
                <c:pt idx="16">
                  <c:v>46.936</c:v>
                </c:pt>
                <c:pt idx="17">
                  <c:v>46.933</c:v>
                </c:pt>
                <c:pt idx="18">
                  <c:v>46.93</c:v>
                </c:pt>
                <c:pt idx="19">
                  <c:v>46.92</c:v>
                </c:pt>
                <c:pt idx="20">
                  <c:v>46.911999999999999</c:v>
                </c:pt>
                <c:pt idx="21">
                  <c:v>46.894000000000005</c:v>
                </c:pt>
                <c:pt idx="22">
                  <c:v>46.878</c:v>
                </c:pt>
                <c:pt idx="23">
                  <c:v>46.866</c:v>
                </c:pt>
                <c:pt idx="24">
                  <c:v>46.850999999999999</c:v>
                </c:pt>
                <c:pt idx="25">
                  <c:v>46.858000000000004</c:v>
                </c:pt>
                <c:pt idx="26">
                  <c:v>46.898000000000003</c:v>
                </c:pt>
                <c:pt idx="27">
                  <c:v>46.899000000000001</c:v>
                </c:pt>
                <c:pt idx="28">
                  <c:v>46.9</c:v>
                </c:pt>
                <c:pt idx="29">
                  <c:v>46.898000000000003</c:v>
                </c:pt>
                <c:pt idx="30">
                  <c:v>46.887</c:v>
                </c:pt>
                <c:pt idx="31">
                  <c:v>46.871000000000002</c:v>
                </c:pt>
                <c:pt idx="32">
                  <c:v>46.858000000000004</c:v>
                </c:pt>
                <c:pt idx="33">
                  <c:v>46.846000000000004</c:v>
                </c:pt>
                <c:pt idx="34">
                  <c:v>46.835999999999999</c:v>
                </c:pt>
                <c:pt idx="35">
                  <c:v>46.825000000000003</c:v>
                </c:pt>
                <c:pt idx="36">
                  <c:v>46.809000000000005</c:v>
                </c:pt>
                <c:pt idx="37">
                  <c:v>46.907000000000004</c:v>
                </c:pt>
                <c:pt idx="38">
                  <c:v>46.934000000000005</c:v>
                </c:pt>
                <c:pt idx="39">
                  <c:v>46.948</c:v>
                </c:pt>
                <c:pt idx="40">
                  <c:v>46.951000000000001</c:v>
                </c:pt>
                <c:pt idx="41">
                  <c:v>46.96</c:v>
                </c:pt>
                <c:pt idx="42">
                  <c:v>46.96</c:v>
                </c:pt>
                <c:pt idx="43">
                  <c:v>46.975000000000001</c:v>
                </c:pt>
                <c:pt idx="44">
                  <c:v>47.009</c:v>
                </c:pt>
                <c:pt idx="45">
                  <c:v>47.029000000000003</c:v>
                </c:pt>
                <c:pt idx="46">
                  <c:v>47.042999999999999</c:v>
                </c:pt>
                <c:pt idx="47">
                  <c:v>47.042999999999999</c:v>
                </c:pt>
                <c:pt idx="48">
                  <c:v>47.035000000000004</c:v>
                </c:pt>
                <c:pt idx="49">
                  <c:v>47.059000000000005</c:v>
                </c:pt>
                <c:pt idx="50">
                  <c:v>47.064</c:v>
                </c:pt>
                <c:pt idx="51">
                  <c:v>47.06</c:v>
                </c:pt>
                <c:pt idx="52">
                  <c:v>47.06</c:v>
                </c:pt>
                <c:pt idx="53">
                  <c:v>47.067999999999998</c:v>
                </c:pt>
                <c:pt idx="54">
                  <c:v>47.052</c:v>
                </c:pt>
                <c:pt idx="55">
                  <c:v>47.045000000000002</c:v>
                </c:pt>
                <c:pt idx="56">
                  <c:v>47.027999999999999</c:v>
                </c:pt>
                <c:pt idx="57">
                  <c:v>47.015000000000001</c:v>
                </c:pt>
                <c:pt idx="58">
                  <c:v>47.004000000000005</c:v>
                </c:pt>
                <c:pt idx="59">
                  <c:v>47.016000000000005</c:v>
                </c:pt>
                <c:pt idx="60">
                  <c:v>47.002000000000002</c:v>
                </c:pt>
                <c:pt idx="61">
                  <c:v>46.99</c:v>
                </c:pt>
                <c:pt idx="62">
                  <c:v>47.097999999999999</c:v>
                </c:pt>
                <c:pt idx="63">
                  <c:v>48.2</c:v>
                </c:pt>
                <c:pt idx="64">
                  <c:v>47.953000000000003</c:v>
                </c:pt>
                <c:pt idx="65">
                  <c:v>47.792999999999999</c:v>
                </c:pt>
                <c:pt idx="66">
                  <c:v>47.690000000000005</c:v>
                </c:pt>
                <c:pt idx="67">
                  <c:v>47.626000000000005</c:v>
                </c:pt>
                <c:pt idx="68">
                  <c:v>47.564</c:v>
                </c:pt>
                <c:pt idx="69">
                  <c:v>47.573</c:v>
                </c:pt>
                <c:pt idx="70">
                  <c:v>47.551000000000002</c:v>
                </c:pt>
                <c:pt idx="71">
                  <c:v>47.542999999999999</c:v>
                </c:pt>
                <c:pt idx="72">
                  <c:v>47.542000000000002</c:v>
                </c:pt>
                <c:pt idx="73">
                  <c:v>47.521000000000001</c:v>
                </c:pt>
                <c:pt idx="74">
                  <c:v>47.484000000000002</c:v>
                </c:pt>
                <c:pt idx="75">
                  <c:v>47.448</c:v>
                </c:pt>
                <c:pt idx="76">
                  <c:v>47.433</c:v>
                </c:pt>
                <c:pt idx="77">
                  <c:v>47.401000000000003</c:v>
                </c:pt>
                <c:pt idx="78">
                  <c:v>47.369</c:v>
                </c:pt>
                <c:pt idx="79">
                  <c:v>47.338999999999999</c:v>
                </c:pt>
                <c:pt idx="80">
                  <c:v>47.305</c:v>
                </c:pt>
                <c:pt idx="81">
                  <c:v>47.277000000000001</c:v>
                </c:pt>
                <c:pt idx="82">
                  <c:v>47.25</c:v>
                </c:pt>
                <c:pt idx="83">
                  <c:v>47.225999999999999</c:v>
                </c:pt>
                <c:pt idx="84">
                  <c:v>47.201999999999998</c:v>
                </c:pt>
                <c:pt idx="85">
                  <c:v>47.173999999999999</c:v>
                </c:pt>
                <c:pt idx="86">
                  <c:v>47.149000000000001</c:v>
                </c:pt>
                <c:pt idx="87">
                  <c:v>47.127000000000002</c:v>
                </c:pt>
                <c:pt idx="88">
                  <c:v>47.106999999999999</c:v>
                </c:pt>
                <c:pt idx="89">
                  <c:v>47.085000000000001</c:v>
                </c:pt>
                <c:pt idx="90">
                  <c:v>47.063000000000002</c:v>
                </c:pt>
                <c:pt idx="91">
                  <c:v>47.051000000000002</c:v>
                </c:pt>
                <c:pt idx="92">
                  <c:v>47.038000000000004</c:v>
                </c:pt>
                <c:pt idx="93">
                  <c:v>47.019000000000005</c:v>
                </c:pt>
                <c:pt idx="94">
                  <c:v>47.001000000000005</c:v>
                </c:pt>
                <c:pt idx="95">
                  <c:v>46.978999999999999</c:v>
                </c:pt>
                <c:pt idx="96">
                  <c:v>46.966000000000001</c:v>
                </c:pt>
                <c:pt idx="97">
                  <c:v>46.944000000000003</c:v>
                </c:pt>
                <c:pt idx="98">
                  <c:v>46.929000000000002</c:v>
                </c:pt>
                <c:pt idx="99">
                  <c:v>46.910000000000004</c:v>
                </c:pt>
                <c:pt idx="100">
                  <c:v>46.892000000000003</c:v>
                </c:pt>
                <c:pt idx="101">
                  <c:v>46.875</c:v>
                </c:pt>
                <c:pt idx="102">
                  <c:v>46.856000000000002</c:v>
                </c:pt>
                <c:pt idx="103">
                  <c:v>46.844000000000001</c:v>
                </c:pt>
                <c:pt idx="104">
                  <c:v>46.822000000000003</c:v>
                </c:pt>
                <c:pt idx="105">
                  <c:v>46.803000000000004</c:v>
                </c:pt>
                <c:pt idx="106">
                  <c:v>46.782000000000004</c:v>
                </c:pt>
                <c:pt idx="107">
                  <c:v>46.765000000000001</c:v>
                </c:pt>
                <c:pt idx="108">
                  <c:v>46.747</c:v>
                </c:pt>
                <c:pt idx="109">
                  <c:v>46.728000000000002</c:v>
                </c:pt>
                <c:pt idx="110">
                  <c:v>46.713999999999999</c:v>
                </c:pt>
                <c:pt idx="111">
                  <c:v>46.694000000000003</c:v>
                </c:pt>
                <c:pt idx="112">
                  <c:v>46.673000000000002</c:v>
                </c:pt>
                <c:pt idx="113">
                  <c:v>46.655999999999999</c:v>
                </c:pt>
                <c:pt idx="114">
                  <c:v>46.637</c:v>
                </c:pt>
                <c:pt idx="115">
                  <c:v>46.620000000000005</c:v>
                </c:pt>
                <c:pt idx="116">
                  <c:v>46.6</c:v>
                </c:pt>
                <c:pt idx="117">
                  <c:v>46.575000000000003</c:v>
                </c:pt>
                <c:pt idx="118">
                  <c:v>46.56</c:v>
                </c:pt>
                <c:pt idx="119">
                  <c:v>46.542999999999999</c:v>
                </c:pt>
                <c:pt idx="120">
                  <c:v>46.524000000000001</c:v>
                </c:pt>
                <c:pt idx="121">
                  <c:v>46.510000000000005</c:v>
                </c:pt>
                <c:pt idx="122">
                  <c:v>46.492000000000004</c:v>
                </c:pt>
                <c:pt idx="123">
                  <c:v>46.484000000000002</c:v>
                </c:pt>
                <c:pt idx="124">
                  <c:v>46.466999999999999</c:v>
                </c:pt>
                <c:pt idx="125">
                  <c:v>46.448999999999998</c:v>
                </c:pt>
                <c:pt idx="126">
                  <c:v>46.438000000000002</c:v>
                </c:pt>
                <c:pt idx="127">
                  <c:v>46.420999999999999</c:v>
                </c:pt>
                <c:pt idx="128">
                  <c:v>46.414000000000001</c:v>
                </c:pt>
                <c:pt idx="129">
                  <c:v>46.399000000000001</c:v>
                </c:pt>
                <c:pt idx="130">
                  <c:v>46.408999999999999</c:v>
                </c:pt>
                <c:pt idx="131">
                  <c:v>46.398000000000003</c:v>
                </c:pt>
                <c:pt idx="132">
                  <c:v>46.39</c:v>
                </c:pt>
                <c:pt idx="133">
                  <c:v>46.376000000000005</c:v>
                </c:pt>
                <c:pt idx="134">
                  <c:v>46.429000000000002</c:v>
                </c:pt>
                <c:pt idx="135">
                  <c:v>46.521000000000001</c:v>
                </c:pt>
                <c:pt idx="136">
                  <c:v>46.567999999999998</c:v>
                </c:pt>
                <c:pt idx="137">
                  <c:v>46.602000000000004</c:v>
                </c:pt>
                <c:pt idx="138">
                  <c:v>46.624000000000002</c:v>
                </c:pt>
                <c:pt idx="139">
                  <c:v>46.632000000000005</c:v>
                </c:pt>
                <c:pt idx="140">
                  <c:v>46.637</c:v>
                </c:pt>
                <c:pt idx="141">
                  <c:v>46.64</c:v>
                </c:pt>
                <c:pt idx="142">
                  <c:v>46.634</c:v>
                </c:pt>
                <c:pt idx="143">
                  <c:v>46.655000000000001</c:v>
                </c:pt>
                <c:pt idx="144">
                  <c:v>46.667000000000002</c:v>
                </c:pt>
                <c:pt idx="145">
                  <c:v>46.68</c:v>
                </c:pt>
                <c:pt idx="146">
                  <c:v>46.679000000000002</c:v>
                </c:pt>
                <c:pt idx="147">
                  <c:v>46.677</c:v>
                </c:pt>
                <c:pt idx="148">
                  <c:v>46.673999999999999</c:v>
                </c:pt>
                <c:pt idx="149">
                  <c:v>46.667000000000002</c:v>
                </c:pt>
                <c:pt idx="150">
                  <c:v>46.652000000000001</c:v>
                </c:pt>
                <c:pt idx="151">
                  <c:v>46.64</c:v>
                </c:pt>
                <c:pt idx="152">
                  <c:v>46.631</c:v>
                </c:pt>
                <c:pt idx="153">
                  <c:v>46.617000000000004</c:v>
                </c:pt>
                <c:pt idx="154">
                  <c:v>46.600999999999999</c:v>
                </c:pt>
                <c:pt idx="155">
                  <c:v>46.582999999999998</c:v>
                </c:pt>
                <c:pt idx="156">
                  <c:v>46.646000000000001</c:v>
                </c:pt>
                <c:pt idx="157">
                  <c:v>46.648000000000003</c:v>
                </c:pt>
                <c:pt idx="158">
                  <c:v>46.645000000000003</c:v>
                </c:pt>
                <c:pt idx="159">
                  <c:v>46.634</c:v>
                </c:pt>
                <c:pt idx="160">
                  <c:v>46.890999999999998</c:v>
                </c:pt>
                <c:pt idx="161">
                  <c:v>46.998000000000005</c:v>
                </c:pt>
                <c:pt idx="162">
                  <c:v>47.04</c:v>
                </c:pt>
                <c:pt idx="163">
                  <c:v>47.055999999999997</c:v>
                </c:pt>
                <c:pt idx="164">
                  <c:v>47.055999999999997</c:v>
                </c:pt>
                <c:pt idx="165">
                  <c:v>47.048000000000002</c:v>
                </c:pt>
                <c:pt idx="166">
                  <c:v>47.033000000000001</c:v>
                </c:pt>
                <c:pt idx="167">
                  <c:v>47.015999999999998</c:v>
                </c:pt>
                <c:pt idx="168">
                  <c:v>47.015000000000001</c:v>
                </c:pt>
                <c:pt idx="169">
                  <c:v>47.002000000000002</c:v>
                </c:pt>
                <c:pt idx="170">
                  <c:v>46.987000000000002</c:v>
                </c:pt>
                <c:pt idx="171">
                  <c:v>46.969000000000001</c:v>
                </c:pt>
                <c:pt idx="172">
                  <c:v>46.953000000000003</c:v>
                </c:pt>
                <c:pt idx="173">
                  <c:v>46.944000000000003</c:v>
                </c:pt>
                <c:pt idx="174">
                  <c:v>46.927999999999997</c:v>
                </c:pt>
                <c:pt idx="175">
                  <c:v>47.111000000000004</c:v>
                </c:pt>
                <c:pt idx="176">
                  <c:v>47.139000000000003</c:v>
                </c:pt>
                <c:pt idx="177">
                  <c:v>47.14</c:v>
                </c:pt>
                <c:pt idx="178">
                  <c:v>47.131999999999998</c:v>
                </c:pt>
                <c:pt idx="179">
                  <c:v>47.118000000000002</c:v>
                </c:pt>
                <c:pt idx="180">
                  <c:v>47.096000000000004</c:v>
                </c:pt>
                <c:pt idx="181">
                  <c:v>47.076999999999998</c:v>
                </c:pt>
                <c:pt idx="182">
                  <c:v>47.058</c:v>
                </c:pt>
                <c:pt idx="183">
                  <c:v>47.045000000000002</c:v>
                </c:pt>
                <c:pt idx="184">
                  <c:v>47.024000000000001</c:v>
                </c:pt>
                <c:pt idx="185">
                  <c:v>47</c:v>
                </c:pt>
                <c:pt idx="186">
                  <c:v>47.005000000000003</c:v>
                </c:pt>
                <c:pt idx="187">
                  <c:v>47.012999999999998</c:v>
                </c:pt>
                <c:pt idx="188">
                  <c:v>46.986000000000004</c:v>
                </c:pt>
                <c:pt idx="189">
                  <c:v>46.966000000000001</c:v>
                </c:pt>
                <c:pt idx="190">
                  <c:v>46.948999999999998</c:v>
                </c:pt>
                <c:pt idx="191">
                  <c:v>46.980000000000004</c:v>
                </c:pt>
                <c:pt idx="192">
                  <c:v>47.052</c:v>
                </c:pt>
                <c:pt idx="193">
                  <c:v>47.076000000000001</c:v>
                </c:pt>
                <c:pt idx="194">
                  <c:v>47.084000000000003</c:v>
                </c:pt>
                <c:pt idx="195">
                  <c:v>47.079000000000001</c:v>
                </c:pt>
                <c:pt idx="196">
                  <c:v>47.063000000000002</c:v>
                </c:pt>
                <c:pt idx="197">
                  <c:v>47.131</c:v>
                </c:pt>
                <c:pt idx="198">
                  <c:v>47.154000000000003</c:v>
                </c:pt>
                <c:pt idx="199">
                  <c:v>47.160000000000004</c:v>
                </c:pt>
                <c:pt idx="200">
                  <c:v>47.146000000000001</c:v>
                </c:pt>
                <c:pt idx="201">
                  <c:v>47.134999999999998</c:v>
                </c:pt>
                <c:pt idx="202">
                  <c:v>47.121000000000002</c:v>
                </c:pt>
                <c:pt idx="203">
                  <c:v>47.097999999999999</c:v>
                </c:pt>
                <c:pt idx="204">
                  <c:v>47.076000000000001</c:v>
                </c:pt>
                <c:pt idx="205">
                  <c:v>47.054000000000002</c:v>
                </c:pt>
                <c:pt idx="206">
                  <c:v>47.038000000000004</c:v>
                </c:pt>
                <c:pt idx="207">
                  <c:v>47.021000000000001</c:v>
                </c:pt>
                <c:pt idx="208">
                  <c:v>47.001000000000005</c:v>
                </c:pt>
                <c:pt idx="209">
                  <c:v>46.983000000000004</c:v>
                </c:pt>
                <c:pt idx="210">
                  <c:v>46.963000000000001</c:v>
                </c:pt>
                <c:pt idx="211">
                  <c:v>46.942999999999998</c:v>
                </c:pt>
                <c:pt idx="212">
                  <c:v>46.923999999999999</c:v>
                </c:pt>
                <c:pt idx="213">
                  <c:v>46.905000000000001</c:v>
                </c:pt>
                <c:pt idx="214">
                  <c:v>46.887999999999998</c:v>
                </c:pt>
                <c:pt idx="215">
                  <c:v>46.868000000000002</c:v>
                </c:pt>
                <c:pt idx="216">
                  <c:v>46.853000000000002</c:v>
                </c:pt>
                <c:pt idx="217">
                  <c:v>46.835000000000001</c:v>
                </c:pt>
                <c:pt idx="218">
                  <c:v>46.817999999999998</c:v>
                </c:pt>
                <c:pt idx="219">
                  <c:v>46.801000000000002</c:v>
                </c:pt>
                <c:pt idx="220">
                  <c:v>46.789000000000001</c:v>
                </c:pt>
                <c:pt idx="221">
                  <c:v>46.77</c:v>
                </c:pt>
                <c:pt idx="222">
                  <c:v>46.755000000000003</c:v>
                </c:pt>
                <c:pt idx="223">
                  <c:v>46.746000000000002</c:v>
                </c:pt>
                <c:pt idx="224">
                  <c:v>46.731999999999999</c:v>
                </c:pt>
                <c:pt idx="225">
                  <c:v>46.721000000000004</c:v>
                </c:pt>
                <c:pt idx="226">
                  <c:v>46.704000000000001</c:v>
                </c:pt>
                <c:pt idx="227">
                  <c:v>46.691000000000003</c:v>
                </c:pt>
                <c:pt idx="228">
                  <c:v>46.675000000000004</c:v>
                </c:pt>
                <c:pt idx="229">
                  <c:v>46.664999999999999</c:v>
                </c:pt>
                <c:pt idx="230">
                  <c:v>46.742000000000004</c:v>
                </c:pt>
                <c:pt idx="231">
                  <c:v>46.765000000000001</c:v>
                </c:pt>
                <c:pt idx="232">
                  <c:v>46.768999999999998</c:v>
                </c:pt>
                <c:pt idx="233">
                  <c:v>46.771000000000001</c:v>
                </c:pt>
                <c:pt idx="234">
                  <c:v>46.768000000000001</c:v>
                </c:pt>
                <c:pt idx="235">
                  <c:v>46.765000000000001</c:v>
                </c:pt>
                <c:pt idx="236">
                  <c:v>46.754000000000005</c:v>
                </c:pt>
                <c:pt idx="237">
                  <c:v>46.751000000000005</c:v>
                </c:pt>
                <c:pt idx="238">
                  <c:v>46.739000000000004</c:v>
                </c:pt>
                <c:pt idx="239">
                  <c:v>46.728999999999999</c:v>
                </c:pt>
                <c:pt idx="240">
                  <c:v>46.716999999999999</c:v>
                </c:pt>
                <c:pt idx="241">
                  <c:v>46.707000000000001</c:v>
                </c:pt>
                <c:pt idx="242">
                  <c:v>46.695</c:v>
                </c:pt>
                <c:pt idx="243">
                  <c:v>46.675000000000004</c:v>
                </c:pt>
                <c:pt idx="244">
                  <c:v>46.658000000000001</c:v>
                </c:pt>
                <c:pt idx="245">
                  <c:v>46.649000000000001</c:v>
                </c:pt>
                <c:pt idx="246">
                  <c:v>46.635000000000005</c:v>
                </c:pt>
                <c:pt idx="247">
                  <c:v>46.625</c:v>
                </c:pt>
                <c:pt idx="248">
                  <c:v>46.615000000000002</c:v>
                </c:pt>
                <c:pt idx="249">
                  <c:v>46.605000000000004</c:v>
                </c:pt>
                <c:pt idx="250">
                  <c:v>46.594999999999999</c:v>
                </c:pt>
                <c:pt idx="251">
                  <c:v>46.584000000000003</c:v>
                </c:pt>
                <c:pt idx="252">
                  <c:v>46.57</c:v>
                </c:pt>
                <c:pt idx="253">
                  <c:v>46.56</c:v>
                </c:pt>
                <c:pt idx="254">
                  <c:v>46.593000000000004</c:v>
                </c:pt>
                <c:pt idx="255">
                  <c:v>46.58</c:v>
                </c:pt>
                <c:pt idx="256">
                  <c:v>46.563000000000002</c:v>
                </c:pt>
                <c:pt idx="257">
                  <c:v>46.557000000000002</c:v>
                </c:pt>
                <c:pt idx="258">
                  <c:v>46.547000000000004</c:v>
                </c:pt>
                <c:pt idx="259">
                  <c:v>46.541000000000004</c:v>
                </c:pt>
                <c:pt idx="260">
                  <c:v>46.538000000000004</c:v>
                </c:pt>
                <c:pt idx="261">
                  <c:v>46.533999999999999</c:v>
                </c:pt>
                <c:pt idx="262">
                  <c:v>46.526000000000003</c:v>
                </c:pt>
                <c:pt idx="263">
                  <c:v>46.515999999999998</c:v>
                </c:pt>
                <c:pt idx="264">
                  <c:v>46.511000000000003</c:v>
                </c:pt>
                <c:pt idx="265">
                  <c:v>46.501000000000005</c:v>
                </c:pt>
                <c:pt idx="266">
                  <c:v>46.493000000000002</c:v>
                </c:pt>
                <c:pt idx="267">
                  <c:v>46.487000000000002</c:v>
                </c:pt>
                <c:pt idx="268">
                  <c:v>46.487000000000002</c:v>
                </c:pt>
                <c:pt idx="269">
                  <c:v>46.475000000000001</c:v>
                </c:pt>
                <c:pt idx="270">
                  <c:v>46.469000000000001</c:v>
                </c:pt>
                <c:pt idx="271">
                  <c:v>46.46</c:v>
                </c:pt>
                <c:pt idx="272">
                  <c:v>46.451999999999998</c:v>
                </c:pt>
                <c:pt idx="273">
                  <c:v>46.444000000000003</c:v>
                </c:pt>
                <c:pt idx="274">
                  <c:v>46.436</c:v>
                </c:pt>
                <c:pt idx="275">
                  <c:v>46.429000000000002</c:v>
                </c:pt>
                <c:pt idx="276">
                  <c:v>46.419000000000004</c:v>
                </c:pt>
                <c:pt idx="277">
                  <c:v>46.413000000000004</c:v>
                </c:pt>
                <c:pt idx="278">
                  <c:v>46.411999999999999</c:v>
                </c:pt>
                <c:pt idx="279">
                  <c:v>46.399000000000001</c:v>
                </c:pt>
                <c:pt idx="280">
                  <c:v>46.395000000000003</c:v>
                </c:pt>
                <c:pt idx="281">
                  <c:v>46.388000000000005</c:v>
                </c:pt>
                <c:pt idx="282">
                  <c:v>46.381</c:v>
                </c:pt>
                <c:pt idx="283">
                  <c:v>46.372</c:v>
                </c:pt>
                <c:pt idx="284">
                  <c:v>46.366</c:v>
                </c:pt>
                <c:pt idx="285">
                  <c:v>46.363</c:v>
                </c:pt>
                <c:pt idx="286">
                  <c:v>46.353000000000002</c:v>
                </c:pt>
                <c:pt idx="287">
                  <c:v>46.346000000000004</c:v>
                </c:pt>
                <c:pt idx="288">
                  <c:v>46.338999999999999</c:v>
                </c:pt>
                <c:pt idx="289">
                  <c:v>46.332999999999998</c:v>
                </c:pt>
                <c:pt idx="290">
                  <c:v>46.326999999999998</c:v>
                </c:pt>
                <c:pt idx="291">
                  <c:v>46.323</c:v>
                </c:pt>
                <c:pt idx="292">
                  <c:v>46.322000000000003</c:v>
                </c:pt>
                <c:pt idx="293">
                  <c:v>46.317</c:v>
                </c:pt>
                <c:pt idx="294">
                  <c:v>46.301000000000002</c:v>
                </c:pt>
                <c:pt idx="295">
                  <c:v>46.400000000000006</c:v>
                </c:pt>
                <c:pt idx="296">
                  <c:v>46.411999999999999</c:v>
                </c:pt>
                <c:pt idx="297">
                  <c:v>46.413000000000004</c:v>
                </c:pt>
                <c:pt idx="298">
                  <c:v>46.413000000000004</c:v>
                </c:pt>
                <c:pt idx="299">
                  <c:v>46.414999999999999</c:v>
                </c:pt>
                <c:pt idx="300">
                  <c:v>46.42</c:v>
                </c:pt>
                <c:pt idx="301">
                  <c:v>46.419000000000004</c:v>
                </c:pt>
                <c:pt idx="302">
                  <c:v>46.417999999999999</c:v>
                </c:pt>
                <c:pt idx="303">
                  <c:v>46.417000000000002</c:v>
                </c:pt>
                <c:pt idx="304">
                  <c:v>46.417999999999999</c:v>
                </c:pt>
                <c:pt idx="305">
                  <c:v>46.460999999999999</c:v>
                </c:pt>
                <c:pt idx="306">
                  <c:v>46.46</c:v>
                </c:pt>
                <c:pt idx="307">
                  <c:v>46.454999999999998</c:v>
                </c:pt>
                <c:pt idx="308">
                  <c:v>46.441000000000003</c:v>
                </c:pt>
                <c:pt idx="309">
                  <c:v>46.445999999999998</c:v>
                </c:pt>
                <c:pt idx="310">
                  <c:v>46.439</c:v>
                </c:pt>
                <c:pt idx="311">
                  <c:v>46.510000000000005</c:v>
                </c:pt>
                <c:pt idx="312">
                  <c:v>46.550000000000004</c:v>
                </c:pt>
                <c:pt idx="313">
                  <c:v>46.576000000000001</c:v>
                </c:pt>
                <c:pt idx="314">
                  <c:v>46.591999999999999</c:v>
                </c:pt>
                <c:pt idx="315">
                  <c:v>46.542000000000002</c:v>
                </c:pt>
                <c:pt idx="316">
                  <c:v>46.553000000000004</c:v>
                </c:pt>
                <c:pt idx="317">
                  <c:v>46.578000000000003</c:v>
                </c:pt>
                <c:pt idx="318">
                  <c:v>46.588999999999999</c:v>
                </c:pt>
                <c:pt idx="319">
                  <c:v>46.593000000000004</c:v>
                </c:pt>
                <c:pt idx="320">
                  <c:v>46.596000000000004</c:v>
                </c:pt>
                <c:pt idx="321">
                  <c:v>46.597999999999999</c:v>
                </c:pt>
                <c:pt idx="322">
                  <c:v>46.593000000000004</c:v>
                </c:pt>
                <c:pt idx="323">
                  <c:v>46.587000000000003</c:v>
                </c:pt>
                <c:pt idx="324">
                  <c:v>46.585999999999999</c:v>
                </c:pt>
                <c:pt idx="325">
                  <c:v>46.587000000000003</c:v>
                </c:pt>
                <c:pt idx="326">
                  <c:v>46.582999999999998</c:v>
                </c:pt>
                <c:pt idx="327">
                  <c:v>46.602000000000004</c:v>
                </c:pt>
                <c:pt idx="328">
                  <c:v>46.617000000000004</c:v>
                </c:pt>
                <c:pt idx="329">
                  <c:v>46.629000000000005</c:v>
                </c:pt>
                <c:pt idx="330">
                  <c:v>46.635000000000005</c:v>
                </c:pt>
                <c:pt idx="331">
                  <c:v>46.655000000000001</c:v>
                </c:pt>
                <c:pt idx="332">
                  <c:v>46.664000000000001</c:v>
                </c:pt>
                <c:pt idx="333">
                  <c:v>46.664000000000001</c:v>
                </c:pt>
                <c:pt idx="334">
                  <c:v>46.673000000000002</c:v>
                </c:pt>
                <c:pt idx="335">
                  <c:v>46.74</c:v>
                </c:pt>
                <c:pt idx="336">
                  <c:v>46.736000000000004</c:v>
                </c:pt>
                <c:pt idx="337">
                  <c:v>46.739000000000004</c:v>
                </c:pt>
                <c:pt idx="338">
                  <c:v>46.748000000000005</c:v>
                </c:pt>
                <c:pt idx="339">
                  <c:v>46.754000000000005</c:v>
                </c:pt>
                <c:pt idx="340">
                  <c:v>46.806000000000004</c:v>
                </c:pt>
                <c:pt idx="341">
                  <c:v>46.835999999999999</c:v>
                </c:pt>
                <c:pt idx="342">
                  <c:v>46.888000000000005</c:v>
                </c:pt>
                <c:pt idx="343">
                  <c:v>46.925000000000004</c:v>
                </c:pt>
                <c:pt idx="344">
                  <c:v>46.948999999999998</c:v>
                </c:pt>
                <c:pt idx="345">
                  <c:v>46.951999999999998</c:v>
                </c:pt>
                <c:pt idx="346">
                  <c:v>46.951000000000001</c:v>
                </c:pt>
                <c:pt idx="347">
                  <c:v>47.052</c:v>
                </c:pt>
                <c:pt idx="348">
                  <c:v>47.071000000000005</c:v>
                </c:pt>
                <c:pt idx="349">
                  <c:v>47.079000000000001</c:v>
                </c:pt>
                <c:pt idx="350">
                  <c:v>47.081000000000003</c:v>
                </c:pt>
                <c:pt idx="351">
                  <c:v>47.079000000000001</c:v>
                </c:pt>
                <c:pt idx="352">
                  <c:v>47.067</c:v>
                </c:pt>
                <c:pt idx="353">
                  <c:v>47.045999999999999</c:v>
                </c:pt>
                <c:pt idx="354">
                  <c:v>47.048000000000002</c:v>
                </c:pt>
                <c:pt idx="355">
                  <c:v>47.023000000000003</c:v>
                </c:pt>
                <c:pt idx="356">
                  <c:v>47.005000000000003</c:v>
                </c:pt>
                <c:pt idx="357">
                  <c:v>46.99</c:v>
                </c:pt>
                <c:pt idx="358">
                  <c:v>46.975999999999999</c:v>
                </c:pt>
                <c:pt idx="359">
                  <c:v>46.969000000000001</c:v>
                </c:pt>
                <c:pt idx="360">
                  <c:v>46.980000000000004</c:v>
                </c:pt>
                <c:pt idx="361">
                  <c:v>47.051000000000002</c:v>
                </c:pt>
                <c:pt idx="362">
                  <c:v>47.066000000000003</c:v>
                </c:pt>
                <c:pt idx="363">
                  <c:v>47.157000000000004</c:v>
                </c:pt>
                <c:pt idx="364">
                  <c:v>47.222999999999999</c:v>
                </c:pt>
                <c:pt idx="365">
                  <c:v>47.234000000000002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77-4DE0-8E03-B80D99C11C91}"/>
            </c:ext>
          </c:extLst>
        </c:ser>
        <c:ser>
          <c:idx val="5"/>
          <c:order val="3"/>
          <c:tx>
            <c:strRef>
              <c:f>グラフデータ!$V$6</c:f>
              <c:strCache>
                <c:ptCount val="1"/>
                <c:pt idx="0">
                  <c:v>W8_地下水位（R4）</c:v>
                </c:pt>
              </c:strCache>
            </c:strRef>
          </c:tx>
          <c:spPr>
            <a:ln w="12700">
              <a:solidFill>
                <a:srgbClr val="FF6600">
                  <a:alpha val="50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グラフデータ!$B$7:$B$373</c:f>
              <c:numCache>
                <c:formatCode>m"月"d"日"</c:formatCode>
                <c:ptCount val="367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グラフデータ!$V$7:$V$373</c:f>
              <c:numCache>
                <c:formatCode>0.00\ </c:formatCode>
                <c:ptCount val="367"/>
                <c:pt idx="0">
                  <c:v>46.951000000000001</c:v>
                </c:pt>
                <c:pt idx="1">
                  <c:v>46.953000000000003</c:v>
                </c:pt>
                <c:pt idx="2">
                  <c:v>46.956000000000003</c:v>
                </c:pt>
                <c:pt idx="3">
                  <c:v>47.035000000000004</c:v>
                </c:pt>
                <c:pt idx="4">
                  <c:v>47.224000000000004</c:v>
                </c:pt>
                <c:pt idx="5">
                  <c:v>47.260000000000005</c:v>
                </c:pt>
                <c:pt idx="6">
                  <c:v>47.274999999999999</c:v>
                </c:pt>
                <c:pt idx="7">
                  <c:v>47.255000000000003</c:v>
                </c:pt>
                <c:pt idx="8">
                  <c:v>47.239000000000004</c:v>
                </c:pt>
                <c:pt idx="9">
                  <c:v>47.216000000000001</c:v>
                </c:pt>
                <c:pt idx="10">
                  <c:v>47.195</c:v>
                </c:pt>
                <c:pt idx="11">
                  <c:v>47.172000000000004</c:v>
                </c:pt>
                <c:pt idx="12">
                  <c:v>47.148000000000003</c:v>
                </c:pt>
                <c:pt idx="13">
                  <c:v>47.123000000000005</c:v>
                </c:pt>
                <c:pt idx="14">
                  <c:v>47.124000000000002</c:v>
                </c:pt>
                <c:pt idx="15">
                  <c:v>47.122</c:v>
                </c:pt>
                <c:pt idx="16">
                  <c:v>47.103000000000002</c:v>
                </c:pt>
                <c:pt idx="17">
                  <c:v>47.091000000000001</c:v>
                </c:pt>
                <c:pt idx="18">
                  <c:v>47.158999999999999</c:v>
                </c:pt>
                <c:pt idx="19">
                  <c:v>47.182000000000002</c:v>
                </c:pt>
                <c:pt idx="20">
                  <c:v>47.188000000000002</c:v>
                </c:pt>
                <c:pt idx="21">
                  <c:v>47.277999999999999</c:v>
                </c:pt>
                <c:pt idx="22">
                  <c:v>47.312000000000005</c:v>
                </c:pt>
                <c:pt idx="23">
                  <c:v>47.298000000000002</c:v>
                </c:pt>
                <c:pt idx="24">
                  <c:v>47.277999999999999</c:v>
                </c:pt>
                <c:pt idx="25">
                  <c:v>47.258000000000003</c:v>
                </c:pt>
                <c:pt idx="26">
                  <c:v>47.238</c:v>
                </c:pt>
                <c:pt idx="27">
                  <c:v>47.213000000000001</c:v>
                </c:pt>
                <c:pt idx="28">
                  <c:v>47.192999999999998</c:v>
                </c:pt>
                <c:pt idx="29">
                  <c:v>47.265000000000001</c:v>
                </c:pt>
                <c:pt idx="30">
                  <c:v>47.277000000000001</c:v>
                </c:pt>
                <c:pt idx="31">
                  <c:v>47.307000000000002</c:v>
                </c:pt>
                <c:pt idx="32">
                  <c:v>47.295999999999999</c:v>
                </c:pt>
                <c:pt idx="33">
                  <c:v>47.274999999999999</c:v>
                </c:pt>
                <c:pt idx="34">
                  <c:v>47.25</c:v>
                </c:pt>
                <c:pt idx="35">
                  <c:v>47.222999999999999</c:v>
                </c:pt>
                <c:pt idx="36">
                  <c:v>47.201999999999998</c:v>
                </c:pt>
                <c:pt idx="37">
                  <c:v>47.178000000000004</c:v>
                </c:pt>
                <c:pt idx="38">
                  <c:v>47.152000000000001</c:v>
                </c:pt>
                <c:pt idx="39">
                  <c:v>47.136000000000003</c:v>
                </c:pt>
                <c:pt idx="40">
                  <c:v>47.113</c:v>
                </c:pt>
                <c:pt idx="41">
                  <c:v>47.094000000000001</c:v>
                </c:pt>
                <c:pt idx="42">
                  <c:v>47.093000000000004</c:v>
                </c:pt>
                <c:pt idx="43">
                  <c:v>47.125</c:v>
                </c:pt>
                <c:pt idx="44">
                  <c:v>47.127000000000002</c:v>
                </c:pt>
                <c:pt idx="45">
                  <c:v>47.120000000000005</c:v>
                </c:pt>
                <c:pt idx="46">
                  <c:v>47.111000000000004</c:v>
                </c:pt>
                <c:pt idx="47">
                  <c:v>47.096000000000004</c:v>
                </c:pt>
                <c:pt idx="48">
                  <c:v>47.08</c:v>
                </c:pt>
                <c:pt idx="49">
                  <c:v>47.061</c:v>
                </c:pt>
                <c:pt idx="50">
                  <c:v>47.045999999999999</c:v>
                </c:pt>
                <c:pt idx="51">
                  <c:v>47.052999999999997</c:v>
                </c:pt>
                <c:pt idx="52">
                  <c:v>47.032000000000004</c:v>
                </c:pt>
                <c:pt idx="53">
                  <c:v>47.017000000000003</c:v>
                </c:pt>
                <c:pt idx="54">
                  <c:v>47.003</c:v>
                </c:pt>
                <c:pt idx="55">
                  <c:v>46.988</c:v>
                </c:pt>
                <c:pt idx="56">
                  <c:v>47.015999999999998</c:v>
                </c:pt>
                <c:pt idx="57">
                  <c:v>47.011000000000003</c:v>
                </c:pt>
                <c:pt idx="58">
                  <c:v>47.003</c:v>
                </c:pt>
                <c:pt idx="59">
                  <c:v>46.987000000000002</c:v>
                </c:pt>
                <c:pt idx="60">
                  <c:v>47.004000000000005</c:v>
                </c:pt>
                <c:pt idx="61">
                  <c:v>47.002000000000002</c:v>
                </c:pt>
                <c:pt idx="62">
                  <c:v>46.993000000000002</c:v>
                </c:pt>
                <c:pt idx="63">
                  <c:v>46.980000000000004</c:v>
                </c:pt>
                <c:pt idx="64">
                  <c:v>46.993000000000002</c:v>
                </c:pt>
                <c:pt idx="65">
                  <c:v>46.984000000000002</c:v>
                </c:pt>
                <c:pt idx="66">
                  <c:v>47.023000000000003</c:v>
                </c:pt>
                <c:pt idx="67">
                  <c:v>47.082999999999998</c:v>
                </c:pt>
                <c:pt idx="68">
                  <c:v>47.11</c:v>
                </c:pt>
                <c:pt idx="69">
                  <c:v>47.117000000000004</c:v>
                </c:pt>
                <c:pt idx="70">
                  <c:v>47.112000000000002</c:v>
                </c:pt>
                <c:pt idx="71">
                  <c:v>47.091999999999999</c:v>
                </c:pt>
                <c:pt idx="72">
                  <c:v>47.078000000000003</c:v>
                </c:pt>
                <c:pt idx="73">
                  <c:v>47.058</c:v>
                </c:pt>
                <c:pt idx="74">
                  <c:v>47.035000000000004</c:v>
                </c:pt>
                <c:pt idx="75">
                  <c:v>47.021999999999998</c:v>
                </c:pt>
                <c:pt idx="76">
                  <c:v>47.008000000000003</c:v>
                </c:pt>
                <c:pt idx="77">
                  <c:v>46.992000000000004</c:v>
                </c:pt>
                <c:pt idx="78">
                  <c:v>46.972000000000001</c:v>
                </c:pt>
                <c:pt idx="79">
                  <c:v>46.957000000000001</c:v>
                </c:pt>
                <c:pt idx="80">
                  <c:v>46.939</c:v>
                </c:pt>
                <c:pt idx="81">
                  <c:v>46.920999999999999</c:v>
                </c:pt>
                <c:pt idx="82">
                  <c:v>46.905000000000001</c:v>
                </c:pt>
                <c:pt idx="83">
                  <c:v>46.899000000000001</c:v>
                </c:pt>
                <c:pt idx="84">
                  <c:v>46.887999999999998</c:v>
                </c:pt>
                <c:pt idx="85">
                  <c:v>46.870000000000005</c:v>
                </c:pt>
                <c:pt idx="86">
                  <c:v>46.852000000000004</c:v>
                </c:pt>
                <c:pt idx="87">
                  <c:v>46.837000000000003</c:v>
                </c:pt>
                <c:pt idx="88">
                  <c:v>46.819000000000003</c:v>
                </c:pt>
                <c:pt idx="89">
                  <c:v>46.801000000000002</c:v>
                </c:pt>
                <c:pt idx="90">
                  <c:v>46.795999999999999</c:v>
                </c:pt>
                <c:pt idx="91">
                  <c:v>46.776000000000003</c:v>
                </c:pt>
                <c:pt idx="92">
                  <c:v>46.76</c:v>
                </c:pt>
                <c:pt idx="93">
                  <c:v>46.745000000000005</c:v>
                </c:pt>
                <c:pt idx="94">
                  <c:v>46.731999999999999</c:v>
                </c:pt>
                <c:pt idx="95">
                  <c:v>46.722000000000001</c:v>
                </c:pt>
                <c:pt idx="96">
                  <c:v>46.71</c:v>
                </c:pt>
                <c:pt idx="97">
                  <c:v>46.695</c:v>
                </c:pt>
                <c:pt idx="98">
                  <c:v>46.680999999999997</c:v>
                </c:pt>
                <c:pt idx="99">
                  <c:v>46.663000000000004</c:v>
                </c:pt>
                <c:pt idx="100">
                  <c:v>46.651000000000003</c:v>
                </c:pt>
                <c:pt idx="101">
                  <c:v>46.632000000000005</c:v>
                </c:pt>
                <c:pt idx="102">
                  <c:v>46.621000000000002</c:v>
                </c:pt>
                <c:pt idx="103">
                  <c:v>46.779000000000003</c:v>
                </c:pt>
                <c:pt idx="104">
                  <c:v>46.859000000000002</c:v>
                </c:pt>
                <c:pt idx="105">
                  <c:v>46.944000000000003</c:v>
                </c:pt>
                <c:pt idx="106">
                  <c:v>47.152999999999999</c:v>
                </c:pt>
                <c:pt idx="107">
                  <c:v>47.257000000000005</c:v>
                </c:pt>
                <c:pt idx="108">
                  <c:v>47.283999999999999</c:v>
                </c:pt>
                <c:pt idx="109">
                  <c:v>47.276000000000003</c:v>
                </c:pt>
                <c:pt idx="110">
                  <c:v>47.25</c:v>
                </c:pt>
                <c:pt idx="111">
                  <c:v>47.225999999999999</c:v>
                </c:pt>
                <c:pt idx="112">
                  <c:v>47.2</c:v>
                </c:pt>
                <c:pt idx="113">
                  <c:v>47.17</c:v>
                </c:pt>
                <c:pt idx="114">
                  <c:v>47.145000000000003</c:v>
                </c:pt>
                <c:pt idx="115">
                  <c:v>47.114000000000004</c:v>
                </c:pt>
                <c:pt idx="116">
                  <c:v>47.191000000000003</c:v>
                </c:pt>
                <c:pt idx="117">
                  <c:v>47.239000000000004</c:v>
                </c:pt>
                <c:pt idx="118">
                  <c:v>47.253</c:v>
                </c:pt>
                <c:pt idx="119">
                  <c:v>47.231999999999999</c:v>
                </c:pt>
                <c:pt idx="120">
                  <c:v>47.204999999999998</c:v>
                </c:pt>
                <c:pt idx="121">
                  <c:v>47.18</c:v>
                </c:pt>
                <c:pt idx="122">
                  <c:v>47.152000000000001</c:v>
                </c:pt>
                <c:pt idx="123">
                  <c:v>47.126000000000005</c:v>
                </c:pt>
                <c:pt idx="124">
                  <c:v>47.097999999999999</c:v>
                </c:pt>
                <c:pt idx="125">
                  <c:v>47.088000000000001</c:v>
                </c:pt>
                <c:pt idx="126">
                  <c:v>47.078000000000003</c:v>
                </c:pt>
                <c:pt idx="127">
                  <c:v>47.06</c:v>
                </c:pt>
                <c:pt idx="128">
                  <c:v>47.04</c:v>
                </c:pt>
                <c:pt idx="129">
                  <c:v>47.021000000000001</c:v>
                </c:pt>
                <c:pt idx="130">
                  <c:v>47</c:v>
                </c:pt>
                <c:pt idx="131">
                  <c:v>46.980000000000004</c:v>
                </c:pt>
                <c:pt idx="132">
                  <c:v>46.956000000000003</c:v>
                </c:pt>
                <c:pt idx="133">
                  <c:v>46.935000000000002</c:v>
                </c:pt>
                <c:pt idx="134">
                  <c:v>46.95</c:v>
                </c:pt>
                <c:pt idx="135">
                  <c:v>47.082000000000001</c:v>
                </c:pt>
                <c:pt idx="136">
                  <c:v>47.103000000000002</c:v>
                </c:pt>
                <c:pt idx="137">
                  <c:v>47.106000000000002</c:v>
                </c:pt>
                <c:pt idx="138">
                  <c:v>47.091000000000001</c:v>
                </c:pt>
                <c:pt idx="139">
                  <c:v>47.115000000000002</c:v>
                </c:pt>
                <c:pt idx="140">
                  <c:v>47.100999999999999</c:v>
                </c:pt>
                <c:pt idx="141">
                  <c:v>47.082000000000001</c:v>
                </c:pt>
                <c:pt idx="142">
                  <c:v>47.069000000000003</c:v>
                </c:pt>
                <c:pt idx="143">
                  <c:v>47.057000000000002</c:v>
                </c:pt>
                <c:pt idx="144">
                  <c:v>47.036999999999999</c:v>
                </c:pt>
                <c:pt idx="145">
                  <c:v>47.015000000000001</c:v>
                </c:pt>
                <c:pt idx="146">
                  <c:v>47.003</c:v>
                </c:pt>
                <c:pt idx="147">
                  <c:v>46.989000000000004</c:v>
                </c:pt>
                <c:pt idx="148">
                  <c:v>46.971000000000004</c:v>
                </c:pt>
                <c:pt idx="149">
                  <c:v>46.953000000000003</c:v>
                </c:pt>
                <c:pt idx="150">
                  <c:v>46.939</c:v>
                </c:pt>
                <c:pt idx="151">
                  <c:v>46.920999999999999</c:v>
                </c:pt>
                <c:pt idx="152">
                  <c:v>46.89</c:v>
                </c:pt>
                <c:pt idx="153">
                  <c:v>46.873000000000005</c:v>
                </c:pt>
                <c:pt idx="154">
                  <c:v>46.869</c:v>
                </c:pt>
                <c:pt idx="155">
                  <c:v>46.887</c:v>
                </c:pt>
                <c:pt idx="156">
                  <c:v>46.871000000000002</c:v>
                </c:pt>
                <c:pt idx="157">
                  <c:v>46.859000000000002</c:v>
                </c:pt>
                <c:pt idx="158">
                  <c:v>46.85</c:v>
                </c:pt>
                <c:pt idx="159">
                  <c:v>46.84</c:v>
                </c:pt>
                <c:pt idx="160">
                  <c:v>46.92</c:v>
                </c:pt>
                <c:pt idx="161">
                  <c:v>46.942999999999998</c:v>
                </c:pt>
                <c:pt idx="162">
                  <c:v>46.95</c:v>
                </c:pt>
                <c:pt idx="163">
                  <c:v>46.948999999999998</c:v>
                </c:pt>
                <c:pt idx="164">
                  <c:v>46.941000000000003</c:v>
                </c:pt>
                <c:pt idx="165">
                  <c:v>46.922000000000004</c:v>
                </c:pt>
                <c:pt idx="166">
                  <c:v>46.904000000000003</c:v>
                </c:pt>
                <c:pt idx="167">
                  <c:v>46.893000000000001</c:v>
                </c:pt>
                <c:pt idx="168">
                  <c:v>46.873000000000005</c:v>
                </c:pt>
                <c:pt idx="169">
                  <c:v>46.86</c:v>
                </c:pt>
                <c:pt idx="170">
                  <c:v>46.889000000000003</c:v>
                </c:pt>
                <c:pt idx="171">
                  <c:v>47.161000000000001</c:v>
                </c:pt>
                <c:pt idx="172">
                  <c:v>47.417000000000002</c:v>
                </c:pt>
                <c:pt idx="173">
                  <c:v>47.444000000000003</c:v>
                </c:pt>
                <c:pt idx="174">
                  <c:v>47.408999999999999</c:v>
                </c:pt>
                <c:pt idx="175">
                  <c:v>47.379000000000005</c:v>
                </c:pt>
                <c:pt idx="176">
                  <c:v>47.626000000000005</c:v>
                </c:pt>
                <c:pt idx="177">
                  <c:v>47.853999999999999</c:v>
                </c:pt>
                <c:pt idx="178">
                  <c:v>47.698999999999998</c:v>
                </c:pt>
                <c:pt idx="179">
                  <c:v>47.614000000000004</c:v>
                </c:pt>
                <c:pt idx="180">
                  <c:v>47.545999999999999</c:v>
                </c:pt>
                <c:pt idx="181">
                  <c:v>47.498000000000005</c:v>
                </c:pt>
                <c:pt idx="182">
                  <c:v>47.439</c:v>
                </c:pt>
                <c:pt idx="183">
                  <c:v>47.393999999999998</c:v>
                </c:pt>
                <c:pt idx="184">
                  <c:v>47.347000000000001</c:v>
                </c:pt>
                <c:pt idx="185">
                  <c:v>47.31</c:v>
                </c:pt>
                <c:pt idx="186">
                  <c:v>47.277000000000001</c:v>
                </c:pt>
                <c:pt idx="187">
                  <c:v>47.242000000000004</c:v>
                </c:pt>
                <c:pt idx="188">
                  <c:v>47.238</c:v>
                </c:pt>
                <c:pt idx="189">
                  <c:v>47.234000000000002</c:v>
                </c:pt>
                <c:pt idx="190">
                  <c:v>47.402999999999999</c:v>
                </c:pt>
                <c:pt idx="191">
                  <c:v>47.39</c:v>
                </c:pt>
                <c:pt idx="192">
                  <c:v>47.423000000000002</c:v>
                </c:pt>
                <c:pt idx="193">
                  <c:v>47.414000000000001</c:v>
                </c:pt>
                <c:pt idx="194">
                  <c:v>47.371000000000002</c:v>
                </c:pt>
                <c:pt idx="195">
                  <c:v>47.338000000000001</c:v>
                </c:pt>
                <c:pt idx="196">
                  <c:v>47.34</c:v>
                </c:pt>
                <c:pt idx="197">
                  <c:v>47.317999999999998</c:v>
                </c:pt>
                <c:pt idx="198">
                  <c:v>47.292000000000002</c:v>
                </c:pt>
                <c:pt idx="199">
                  <c:v>47.27</c:v>
                </c:pt>
                <c:pt idx="200">
                  <c:v>47.248000000000005</c:v>
                </c:pt>
                <c:pt idx="201">
                  <c:v>47.222000000000001</c:v>
                </c:pt>
                <c:pt idx="202">
                  <c:v>47.197000000000003</c:v>
                </c:pt>
                <c:pt idx="203">
                  <c:v>47.175000000000004</c:v>
                </c:pt>
                <c:pt idx="204">
                  <c:v>47.152000000000001</c:v>
                </c:pt>
                <c:pt idx="205">
                  <c:v>47.132000000000005</c:v>
                </c:pt>
                <c:pt idx="206">
                  <c:v>47.109000000000002</c:v>
                </c:pt>
                <c:pt idx="207">
                  <c:v>47.088000000000001</c:v>
                </c:pt>
                <c:pt idx="208">
                  <c:v>47.061</c:v>
                </c:pt>
                <c:pt idx="209">
                  <c:v>47.036999999999999</c:v>
                </c:pt>
                <c:pt idx="210">
                  <c:v>47.014000000000003</c:v>
                </c:pt>
                <c:pt idx="211">
                  <c:v>46.995000000000005</c:v>
                </c:pt>
                <c:pt idx="212">
                  <c:v>46.975000000000001</c:v>
                </c:pt>
                <c:pt idx="213">
                  <c:v>46.956000000000003</c:v>
                </c:pt>
                <c:pt idx="214">
                  <c:v>46.938000000000002</c:v>
                </c:pt>
                <c:pt idx="215">
                  <c:v>46.92</c:v>
                </c:pt>
                <c:pt idx="216">
                  <c:v>46.904000000000003</c:v>
                </c:pt>
                <c:pt idx="217">
                  <c:v>46.888000000000005</c:v>
                </c:pt>
                <c:pt idx="218">
                  <c:v>46.868000000000002</c:v>
                </c:pt>
                <c:pt idx="219">
                  <c:v>46.853000000000002</c:v>
                </c:pt>
                <c:pt idx="220">
                  <c:v>46.832000000000001</c:v>
                </c:pt>
                <c:pt idx="221">
                  <c:v>46.816000000000003</c:v>
                </c:pt>
                <c:pt idx="222">
                  <c:v>46.798000000000002</c:v>
                </c:pt>
                <c:pt idx="223">
                  <c:v>46.786000000000001</c:v>
                </c:pt>
                <c:pt idx="224">
                  <c:v>46.769000000000005</c:v>
                </c:pt>
                <c:pt idx="225">
                  <c:v>46.755000000000003</c:v>
                </c:pt>
                <c:pt idx="226">
                  <c:v>46.747</c:v>
                </c:pt>
                <c:pt idx="227">
                  <c:v>46.730000000000004</c:v>
                </c:pt>
                <c:pt idx="228">
                  <c:v>46.725000000000001</c:v>
                </c:pt>
                <c:pt idx="229">
                  <c:v>46.713000000000001</c:v>
                </c:pt>
                <c:pt idx="230">
                  <c:v>46.7</c:v>
                </c:pt>
                <c:pt idx="231">
                  <c:v>46.691000000000003</c:v>
                </c:pt>
                <c:pt idx="232">
                  <c:v>46.676000000000002</c:v>
                </c:pt>
                <c:pt idx="233">
                  <c:v>46.667999999999999</c:v>
                </c:pt>
                <c:pt idx="234">
                  <c:v>46.677</c:v>
                </c:pt>
                <c:pt idx="235">
                  <c:v>46.663000000000004</c:v>
                </c:pt>
                <c:pt idx="236">
                  <c:v>46.679000000000002</c:v>
                </c:pt>
                <c:pt idx="237">
                  <c:v>46.788000000000004</c:v>
                </c:pt>
                <c:pt idx="238">
                  <c:v>46.807000000000002</c:v>
                </c:pt>
                <c:pt idx="239">
                  <c:v>46.814</c:v>
                </c:pt>
                <c:pt idx="240">
                  <c:v>46.822000000000003</c:v>
                </c:pt>
                <c:pt idx="241">
                  <c:v>46.822000000000003</c:v>
                </c:pt>
                <c:pt idx="242">
                  <c:v>46.821000000000005</c:v>
                </c:pt>
                <c:pt idx="243">
                  <c:v>46.863</c:v>
                </c:pt>
                <c:pt idx="244">
                  <c:v>46.882000000000005</c:v>
                </c:pt>
                <c:pt idx="245">
                  <c:v>46.893000000000001</c:v>
                </c:pt>
                <c:pt idx="246">
                  <c:v>46.899000000000001</c:v>
                </c:pt>
                <c:pt idx="247">
                  <c:v>46.9</c:v>
                </c:pt>
                <c:pt idx="248">
                  <c:v>46.89</c:v>
                </c:pt>
                <c:pt idx="249">
                  <c:v>46.933</c:v>
                </c:pt>
                <c:pt idx="250">
                  <c:v>46.953000000000003</c:v>
                </c:pt>
                <c:pt idx="251">
                  <c:v>46.963999999999999</c:v>
                </c:pt>
                <c:pt idx="252">
                  <c:v>46.963999999999999</c:v>
                </c:pt>
                <c:pt idx="253">
                  <c:v>46.965000000000003</c:v>
                </c:pt>
                <c:pt idx="254">
                  <c:v>46.954999999999998</c:v>
                </c:pt>
                <c:pt idx="255">
                  <c:v>46.938000000000002</c:v>
                </c:pt>
                <c:pt idx="256">
                  <c:v>46.931000000000004</c:v>
                </c:pt>
                <c:pt idx="257">
                  <c:v>46.92</c:v>
                </c:pt>
                <c:pt idx="258">
                  <c:v>46.905999999999999</c:v>
                </c:pt>
                <c:pt idx="259">
                  <c:v>46.892000000000003</c:v>
                </c:pt>
                <c:pt idx="260">
                  <c:v>46.877000000000002</c:v>
                </c:pt>
                <c:pt idx="261">
                  <c:v>46.873000000000005</c:v>
                </c:pt>
                <c:pt idx="262">
                  <c:v>46.86</c:v>
                </c:pt>
                <c:pt idx="263">
                  <c:v>46.847999999999999</c:v>
                </c:pt>
                <c:pt idx="264">
                  <c:v>46.832000000000001</c:v>
                </c:pt>
                <c:pt idx="265">
                  <c:v>46.862000000000002</c:v>
                </c:pt>
                <c:pt idx="266">
                  <c:v>46.86</c:v>
                </c:pt>
                <c:pt idx="267">
                  <c:v>46.853999999999999</c:v>
                </c:pt>
                <c:pt idx="268">
                  <c:v>46.847000000000001</c:v>
                </c:pt>
                <c:pt idx="269">
                  <c:v>46.837000000000003</c:v>
                </c:pt>
                <c:pt idx="270">
                  <c:v>46.828000000000003</c:v>
                </c:pt>
                <c:pt idx="271">
                  <c:v>46.816000000000003</c:v>
                </c:pt>
                <c:pt idx="272">
                  <c:v>46.81</c:v>
                </c:pt>
                <c:pt idx="273">
                  <c:v>46.801000000000002</c:v>
                </c:pt>
                <c:pt idx="274">
                  <c:v>46.789000000000001</c:v>
                </c:pt>
                <c:pt idx="275">
                  <c:v>46.774999999999999</c:v>
                </c:pt>
                <c:pt idx="276">
                  <c:v>46.764000000000003</c:v>
                </c:pt>
                <c:pt idx="277">
                  <c:v>46.755000000000003</c:v>
                </c:pt>
                <c:pt idx="278">
                  <c:v>46.742000000000004</c:v>
                </c:pt>
                <c:pt idx="279">
                  <c:v>46.730000000000004</c:v>
                </c:pt>
                <c:pt idx="280">
                  <c:v>46.719000000000001</c:v>
                </c:pt>
                <c:pt idx="281">
                  <c:v>46.71</c:v>
                </c:pt>
                <c:pt idx="282">
                  <c:v>46.697000000000003</c:v>
                </c:pt>
                <c:pt idx="283">
                  <c:v>46.686999999999998</c:v>
                </c:pt>
                <c:pt idx="284">
                  <c:v>46.675000000000004</c:v>
                </c:pt>
                <c:pt idx="285">
                  <c:v>46.664999999999999</c:v>
                </c:pt>
                <c:pt idx="286">
                  <c:v>46.655000000000001</c:v>
                </c:pt>
                <c:pt idx="287">
                  <c:v>46.640999999999998</c:v>
                </c:pt>
                <c:pt idx="288">
                  <c:v>46.637</c:v>
                </c:pt>
                <c:pt idx="289">
                  <c:v>46.623000000000005</c:v>
                </c:pt>
                <c:pt idx="290">
                  <c:v>46.620000000000005</c:v>
                </c:pt>
                <c:pt idx="291">
                  <c:v>46.620000000000005</c:v>
                </c:pt>
                <c:pt idx="292">
                  <c:v>46.611000000000004</c:v>
                </c:pt>
                <c:pt idx="293">
                  <c:v>46.606999999999999</c:v>
                </c:pt>
                <c:pt idx="294">
                  <c:v>46.597999999999999</c:v>
                </c:pt>
                <c:pt idx="295">
                  <c:v>46.591000000000001</c:v>
                </c:pt>
                <c:pt idx="296">
                  <c:v>46.584000000000003</c:v>
                </c:pt>
                <c:pt idx="297">
                  <c:v>46.579000000000001</c:v>
                </c:pt>
                <c:pt idx="298">
                  <c:v>46.572000000000003</c:v>
                </c:pt>
                <c:pt idx="299">
                  <c:v>46.563000000000002</c:v>
                </c:pt>
                <c:pt idx="300">
                  <c:v>46.558</c:v>
                </c:pt>
                <c:pt idx="301">
                  <c:v>46.551000000000002</c:v>
                </c:pt>
                <c:pt idx="302">
                  <c:v>46.547000000000004</c:v>
                </c:pt>
                <c:pt idx="303">
                  <c:v>46.538000000000004</c:v>
                </c:pt>
                <c:pt idx="304">
                  <c:v>46.529000000000003</c:v>
                </c:pt>
                <c:pt idx="305">
                  <c:v>46.524000000000001</c:v>
                </c:pt>
                <c:pt idx="306">
                  <c:v>46.515999999999998</c:v>
                </c:pt>
                <c:pt idx="307">
                  <c:v>46.511000000000003</c:v>
                </c:pt>
                <c:pt idx="308">
                  <c:v>46.505000000000003</c:v>
                </c:pt>
                <c:pt idx="309">
                  <c:v>46.498000000000005</c:v>
                </c:pt>
                <c:pt idx="310">
                  <c:v>46.489000000000004</c:v>
                </c:pt>
                <c:pt idx="311">
                  <c:v>46.484000000000002</c:v>
                </c:pt>
                <c:pt idx="312">
                  <c:v>46.475000000000001</c:v>
                </c:pt>
                <c:pt idx="313">
                  <c:v>46.466999999999999</c:v>
                </c:pt>
                <c:pt idx="314">
                  <c:v>46.457999999999998</c:v>
                </c:pt>
                <c:pt idx="315">
                  <c:v>46.451999999999998</c:v>
                </c:pt>
                <c:pt idx="316">
                  <c:v>46.53</c:v>
                </c:pt>
                <c:pt idx="317">
                  <c:v>46.535000000000004</c:v>
                </c:pt>
                <c:pt idx="318">
                  <c:v>46.535000000000004</c:v>
                </c:pt>
                <c:pt idx="319">
                  <c:v>46.555</c:v>
                </c:pt>
                <c:pt idx="320">
                  <c:v>46.556000000000004</c:v>
                </c:pt>
                <c:pt idx="321">
                  <c:v>46.564</c:v>
                </c:pt>
                <c:pt idx="322">
                  <c:v>46.566000000000003</c:v>
                </c:pt>
                <c:pt idx="323">
                  <c:v>46.566000000000003</c:v>
                </c:pt>
                <c:pt idx="324">
                  <c:v>46.567</c:v>
                </c:pt>
                <c:pt idx="325">
                  <c:v>46.567999999999998</c:v>
                </c:pt>
                <c:pt idx="326">
                  <c:v>46.564</c:v>
                </c:pt>
                <c:pt idx="327">
                  <c:v>46.553000000000004</c:v>
                </c:pt>
                <c:pt idx="328">
                  <c:v>46.548999999999999</c:v>
                </c:pt>
                <c:pt idx="329">
                  <c:v>46.542999999999999</c:v>
                </c:pt>
                <c:pt idx="330">
                  <c:v>46.535000000000004</c:v>
                </c:pt>
                <c:pt idx="331">
                  <c:v>46.527999999999999</c:v>
                </c:pt>
                <c:pt idx="332">
                  <c:v>46.518999999999998</c:v>
                </c:pt>
                <c:pt idx="333">
                  <c:v>46.527999999999999</c:v>
                </c:pt>
                <c:pt idx="334">
                  <c:v>46.517000000000003</c:v>
                </c:pt>
                <c:pt idx="336">
                  <c:v>46.51</c:v>
                </c:pt>
                <c:pt idx="337">
                  <c:v>46.499000000000002</c:v>
                </c:pt>
                <c:pt idx="338">
                  <c:v>46.492000000000004</c:v>
                </c:pt>
                <c:pt idx="339">
                  <c:v>46.483000000000004</c:v>
                </c:pt>
                <c:pt idx="340">
                  <c:v>46.472999999999999</c:v>
                </c:pt>
                <c:pt idx="341">
                  <c:v>46.466000000000001</c:v>
                </c:pt>
                <c:pt idx="342">
                  <c:v>46.459000000000003</c:v>
                </c:pt>
                <c:pt idx="343">
                  <c:v>46.453000000000003</c:v>
                </c:pt>
                <c:pt idx="344">
                  <c:v>46.448999999999998</c:v>
                </c:pt>
                <c:pt idx="345">
                  <c:v>46.442999999999998</c:v>
                </c:pt>
                <c:pt idx="346">
                  <c:v>46.438000000000002</c:v>
                </c:pt>
                <c:pt idx="347">
                  <c:v>46.43</c:v>
                </c:pt>
                <c:pt idx="348">
                  <c:v>46.433</c:v>
                </c:pt>
                <c:pt idx="349">
                  <c:v>46.426000000000002</c:v>
                </c:pt>
                <c:pt idx="350">
                  <c:v>46.425000000000004</c:v>
                </c:pt>
                <c:pt idx="351">
                  <c:v>46.417999999999999</c:v>
                </c:pt>
                <c:pt idx="352">
                  <c:v>46.466999999999999</c:v>
                </c:pt>
                <c:pt idx="353">
                  <c:v>46.515000000000001</c:v>
                </c:pt>
                <c:pt idx="354">
                  <c:v>46.518999999999998</c:v>
                </c:pt>
                <c:pt idx="355">
                  <c:v>46.521999999999998</c:v>
                </c:pt>
                <c:pt idx="356">
                  <c:v>46.527999999999999</c:v>
                </c:pt>
                <c:pt idx="357">
                  <c:v>46.53</c:v>
                </c:pt>
                <c:pt idx="358">
                  <c:v>46.573</c:v>
                </c:pt>
                <c:pt idx="359">
                  <c:v>46.664000000000001</c:v>
                </c:pt>
                <c:pt idx="360">
                  <c:v>46.743000000000002</c:v>
                </c:pt>
                <c:pt idx="361">
                  <c:v>46.847999999999999</c:v>
                </c:pt>
                <c:pt idx="362">
                  <c:v>46.905000000000001</c:v>
                </c:pt>
                <c:pt idx="363">
                  <c:v>46.936</c:v>
                </c:pt>
                <c:pt idx="364">
                  <c:v>46.971000000000004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77-4DE0-8E03-B80D99C11C91}"/>
            </c:ext>
          </c:extLst>
        </c:ser>
        <c:ser>
          <c:idx val="6"/>
          <c:order val="4"/>
          <c:tx>
            <c:strRef>
              <c:f>グラフデータ!$K$6</c:f>
              <c:strCache>
                <c:ptCount val="1"/>
                <c:pt idx="0">
                  <c:v>W14_地下水位（R5）</c:v>
                </c:pt>
              </c:strCache>
            </c:strRef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グラフデータ!$B$7:$B$373</c:f>
              <c:numCache>
                <c:formatCode>m"月"d"日"</c:formatCode>
                <c:ptCount val="367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グラフデータ!$K$7:$K$373</c:f>
              <c:numCache>
                <c:formatCode>0.00\ </c:formatCode>
                <c:ptCount val="367"/>
                <c:pt idx="0">
                  <c:v>48.238999999999997</c:v>
                </c:pt>
                <c:pt idx="1">
                  <c:v>48.216999999999999</c:v>
                </c:pt>
                <c:pt idx="2">
                  <c:v>48.183999999999997</c:v>
                </c:pt>
                <c:pt idx="3">
                  <c:v>48.153999999999996</c:v>
                </c:pt>
                <c:pt idx="4">
                  <c:v>48.125</c:v>
                </c:pt>
                <c:pt idx="5">
                  <c:v>48.101999999999997</c:v>
                </c:pt>
                <c:pt idx="6">
                  <c:v>48.078999999999994</c:v>
                </c:pt>
                <c:pt idx="7">
                  <c:v>48.064999999999998</c:v>
                </c:pt>
                <c:pt idx="8">
                  <c:v>48.040999999999997</c:v>
                </c:pt>
                <c:pt idx="9">
                  <c:v>48.019999999999996</c:v>
                </c:pt>
                <c:pt idx="10">
                  <c:v>48.000999999999998</c:v>
                </c:pt>
                <c:pt idx="11">
                  <c:v>47.986999999999995</c:v>
                </c:pt>
                <c:pt idx="12">
                  <c:v>47.970999999999997</c:v>
                </c:pt>
                <c:pt idx="13">
                  <c:v>47.951999999999998</c:v>
                </c:pt>
                <c:pt idx="14">
                  <c:v>48.015000000000001</c:v>
                </c:pt>
                <c:pt idx="15">
                  <c:v>48.088999999999999</c:v>
                </c:pt>
                <c:pt idx="16">
                  <c:v>48.066999999999993</c:v>
                </c:pt>
                <c:pt idx="17">
                  <c:v>48.045999999999999</c:v>
                </c:pt>
                <c:pt idx="18">
                  <c:v>48.036999999999999</c:v>
                </c:pt>
                <c:pt idx="19">
                  <c:v>48.017999999999994</c:v>
                </c:pt>
                <c:pt idx="20">
                  <c:v>48.003999999999998</c:v>
                </c:pt>
                <c:pt idx="21">
                  <c:v>47.982999999999997</c:v>
                </c:pt>
                <c:pt idx="22">
                  <c:v>47.963999999999999</c:v>
                </c:pt>
                <c:pt idx="23">
                  <c:v>47.948999999999998</c:v>
                </c:pt>
                <c:pt idx="24">
                  <c:v>47.933999999999997</c:v>
                </c:pt>
                <c:pt idx="25">
                  <c:v>47.973999999999997</c:v>
                </c:pt>
                <c:pt idx="26">
                  <c:v>48.064999999999998</c:v>
                </c:pt>
                <c:pt idx="27">
                  <c:v>48.055999999999997</c:v>
                </c:pt>
                <c:pt idx="28">
                  <c:v>48.037999999999997</c:v>
                </c:pt>
                <c:pt idx="29">
                  <c:v>48.040999999999997</c:v>
                </c:pt>
                <c:pt idx="30">
                  <c:v>48.013999999999996</c:v>
                </c:pt>
                <c:pt idx="31">
                  <c:v>47.997</c:v>
                </c:pt>
                <c:pt idx="32">
                  <c:v>47.975999999999999</c:v>
                </c:pt>
                <c:pt idx="33">
                  <c:v>47.960999999999999</c:v>
                </c:pt>
                <c:pt idx="34">
                  <c:v>47.944999999999993</c:v>
                </c:pt>
                <c:pt idx="35">
                  <c:v>47.930999999999997</c:v>
                </c:pt>
                <c:pt idx="36">
                  <c:v>47.921999999999997</c:v>
                </c:pt>
                <c:pt idx="37">
                  <c:v>48.18</c:v>
                </c:pt>
                <c:pt idx="38">
                  <c:v>48.150999999999996</c:v>
                </c:pt>
                <c:pt idx="39">
                  <c:v>48.137999999999998</c:v>
                </c:pt>
                <c:pt idx="40">
                  <c:v>48.117999999999995</c:v>
                </c:pt>
                <c:pt idx="41">
                  <c:v>48.134999999999998</c:v>
                </c:pt>
                <c:pt idx="42">
                  <c:v>48.129999999999995</c:v>
                </c:pt>
                <c:pt idx="43">
                  <c:v>48.137999999999998</c:v>
                </c:pt>
                <c:pt idx="44">
                  <c:v>48.22</c:v>
                </c:pt>
                <c:pt idx="45">
                  <c:v>48.209999999999994</c:v>
                </c:pt>
                <c:pt idx="46">
                  <c:v>48.190999999999995</c:v>
                </c:pt>
                <c:pt idx="47">
                  <c:v>48.169999999999995</c:v>
                </c:pt>
                <c:pt idx="48">
                  <c:v>48.152999999999999</c:v>
                </c:pt>
                <c:pt idx="49">
                  <c:v>48.194999999999993</c:v>
                </c:pt>
                <c:pt idx="50">
                  <c:v>48.169999999999995</c:v>
                </c:pt>
                <c:pt idx="51">
                  <c:v>48.150999999999996</c:v>
                </c:pt>
                <c:pt idx="52">
                  <c:v>48.163999999999994</c:v>
                </c:pt>
                <c:pt idx="53">
                  <c:v>48.162999999999997</c:v>
                </c:pt>
                <c:pt idx="54">
                  <c:v>48.14</c:v>
                </c:pt>
                <c:pt idx="55">
                  <c:v>48.120999999999995</c:v>
                </c:pt>
                <c:pt idx="56">
                  <c:v>48.100999999999999</c:v>
                </c:pt>
                <c:pt idx="57">
                  <c:v>48.078999999999994</c:v>
                </c:pt>
                <c:pt idx="58">
                  <c:v>48.070999999999998</c:v>
                </c:pt>
                <c:pt idx="59">
                  <c:v>48.097999999999999</c:v>
                </c:pt>
                <c:pt idx="60">
                  <c:v>48.073999999999998</c:v>
                </c:pt>
                <c:pt idx="61">
                  <c:v>48.058999999999997</c:v>
                </c:pt>
                <c:pt idx="62">
                  <c:v>48.418999999999997</c:v>
                </c:pt>
                <c:pt idx="63">
                  <c:v>49.388999999999996</c:v>
                </c:pt>
                <c:pt idx="64">
                  <c:v>49.138999999999996</c:v>
                </c:pt>
                <c:pt idx="65">
                  <c:v>49.017999999999994</c:v>
                </c:pt>
                <c:pt idx="66">
                  <c:v>48.911999999999999</c:v>
                </c:pt>
                <c:pt idx="67">
                  <c:v>48.826999999999998</c:v>
                </c:pt>
                <c:pt idx="68">
                  <c:v>48.744</c:v>
                </c:pt>
                <c:pt idx="69">
                  <c:v>48.776999999999994</c:v>
                </c:pt>
                <c:pt idx="70">
                  <c:v>48.712999999999994</c:v>
                </c:pt>
                <c:pt idx="71">
                  <c:v>48.716999999999999</c:v>
                </c:pt>
                <c:pt idx="72">
                  <c:v>48.691999999999993</c:v>
                </c:pt>
                <c:pt idx="73">
                  <c:v>48.664999999999999</c:v>
                </c:pt>
                <c:pt idx="74">
                  <c:v>48.622</c:v>
                </c:pt>
                <c:pt idx="75">
                  <c:v>48.58</c:v>
                </c:pt>
                <c:pt idx="76">
                  <c:v>48.564999999999998</c:v>
                </c:pt>
                <c:pt idx="77">
                  <c:v>48.526999999999994</c:v>
                </c:pt>
                <c:pt idx="78">
                  <c:v>48.488999999999997</c:v>
                </c:pt>
                <c:pt idx="79">
                  <c:v>48.452999999999996</c:v>
                </c:pt>
                <c:pt idx="80">
                  <c:v>48.415999999999997</c:v>
                </c:pt>
                <c:pt idx="81">
                  <c:v>48.378999999999998</c:v>
                </c:pt>
                <c:pt idx="82">
                  <c:v>48.345999999999997</c:v>
                </c:pt>
                <c:pt idx="83">
                  <c:v>48.321999999999996</c:v>
                </c:pt>
                <c:pt idx="84">
                  <c:v>48.285999999999994</c:v>
                </c:pt>
                <c:pt idx="85">
                  <c:v>48.257999999999996</c:v>
                </c:pt>
                <c:pt idx="86">
                  <c:v>48.23</c:v>
                </c:pt>
                <c:pt idx="87">
                  <c:v>48.204999999999998</c:v>
                </c:pt>
                <c:pt idx="88">
                  <c:v>48.181999999999995</c:v>
                </c:pt>
                <c:pt idx="89">
                  <c:v>48.156999999999996</c:v>
                </c:pt>
                <c:pt idx="90">
                  <c:v>48.134</c:v>
                </c:pt>
                <c:pt idx="91">
                  <c:v>48.143000000000001</c:v>
                </c:pt>
                <c:pt idx="92">
                  <c:v>48.117999999999995</c:v>
                </c:pt>
                <c:pt idx="93">
                  <c:v>48.095999999999997</c:v>
                </c:pt>
                <c:pt idx="94">
                  <c:v>48.080999999999996</c:v>
                </c:pt>
                <c:pt idx="95">
                  <c:v>48.064999999999998</c:v>
                </c:pt>
                <c:pt idx="96">
                  <c:v>48.055</c:v>
                </c:pt>
                <c:pt idx="97">
                  <c:v>48.032999999999994</c:v>
                </c:pt>
                <c:pt idx="98">
                  <c:v>48.018000000000001</c:v>
                </c:pt>
                <c:pt idx="99">
                  <c:v>48.001999999999995</c:v>
                </c:pt>
                <c:pt idx="100">
                  <c:v>47.983999999999995</c:v>
                </c:pt>
                <c:pt idx="101">
                  <c:v>47.97</c:v>
                </c:pt>
                <c:pt idx="102">
                  <c:v>47.956999999999994</c:v>
                </c:pt>
                <c:pt idx="103">
                  <c:v>47.944999999999993</c:v>
                </c:pt>
                <c:pt idx="104">
                  <c:v>47.928999999999995</c:v>
                </c:pt>
                <c:pt idx="105">
                  <c:v>47.915999999999997</c:v>
                </c:pt>
                <c:pt idx="106">
                  <c:v>47.897999999999996</c:v>
                </c:pt>
                <c:pt idx="107">
                  <c:v>47.887</c:v>
                </c:pt>
                <c:pt idx="108">
                  <c:v>47.872</c:v>
                </c:pt>
                <c:pt idx="109">
                  <c:v>47.861999999999995</c:v>
                </c:pt>
                <c:pt idx="110">
                  <c:v>47.853999999999999</c:v>
                </c:pt>
                <c:pt idx="111">
                  <c:v>47.842999999999996</c:v>
                </c:pt>
                <c:pt idx="112">
                  <c:v>47.827999999999996</c:v>
                </c:pt>
                <c:pt idx="113">
                  <c:v>47.819999999999993</c:v>
                </c:pt>
                <c:pt idx="114">
                  <c:v>47.809999999999995</c:v>
                </c:pt>
                <c:pt idx="115">
                  <c:v>47.798999999999999</c:v>
                </c:pt>
                <c:pt idx="116">
                  <c:v>47.787999999999997</c:v>
                </c:pt>
                <c:pt idx="117">
                  <c:v>47.780999999999999</c:v>
                </c:pt>
                <c:pt idx="118">
                  <c:v>47.779999999999994</c:v>
                </c:pt>
                <c:pt idx="119">
                  <c:v>47.774999999999999</c:v>
                </c:pt>
                <c:pt idx="120">
                  <c:v>47.765000000000001</c:v>
                </c:pt>
                <c:pt idx="121">
                  <c:v>47.76</c:v>
                </c:pt>
                <c:pt idx="122">
                  <c:v>47.756999999999998</c:v>
                </c:pt>
                <c:pt idx="123">
                  <c:v>47.748999999999995</c:v>
                </c:pt>
                <c:pt idx="124">
                  <c:v>47.741</c:v>
                </c:pt>
                <c:pt idx="125">
                  <c:v>47.734999999999999</c:v>
                </c:pt>
                <c:pt idx="126">
                  <c:v>47.73</c:v>
                </c:pt>
                <c:pt idx="127">
                  <c:v>47.721999999999994</c:v>
                </c:pt>
                <c:pt idx="128">
                  <c:v>47.744999999999997</c:v>
                </c:pt>
                <c:pt idx="129">
                  <c:v>47.726999999999997</c:v>
                </c:pt>
                <c:pt idx="130">
                  <c:v>47.784999999999997</c:v>
                </c:pt>
                <c:pt idx="131">
                  <c:v>47.782999999999994</c:v>
                </c:pt>
                <c:pt idx="132">
                  <c:v>47.765999999999998</c:v>
                </c:pt>
                <c:pt idx="133">
                  <c:v>47.751999999999995</c:v>
                </c:pt>
                <c:pt idx="134">
                  <c:v>47.840999999999994</c:v>
                </c:pt>
                <c:pt idx="135">
                  <c:v>48.043999999999997</c:v>
                </c:pt>
                <c:pt idx="136">
                  <c:v>48.072999999999993</c:v>
                </c:pt>
                <c:pt idx="137">
                  <c:v>48.076999999999998</c:v>
                </c:pt>
                <c:pt idx="138">
                  <c:v>48.059999999999995</c:v>
                </c:pt>
                <c:pt idx="139">
                  <c:v>48.040999999999997</c:v>
                </c:pt>
                <c:pt idx="140">
                  <c:v>48.018999999999998</c:v>
                </c:pt>
                <c:pt idx="141">
                  <c:v>47.997999999999998</c:v>
                </c:pt>
                <c:pt idx="142">
                  <c:v>47.98</c:v>
                </c:pt>
                <c:pt idx="143">
                  <c:v>48.033999999999999</c:v>
                </c:pt>
                <c:pt idx="144">
                  <c:v>48.033999999999999</c:v>
                </c:pt>
                <c:pt idx="145">
                  <c:v>48.025999999999996</c:v>
                </c:pt>
                <c:pt idx="146">
                  <c:v>48.006999999999998</c:v>
                </c:pt>
                <c:pt idx="147">
                  <c:v>47.989999999999995</c:v>
                </c:pt>
                <c:pt idx="148">
                  <c:v>47.971999999999994</c:v>
                </c:pt>
                <c:pt idx="149">
                  <c:v>47.955999999999996</c:v>
                </c:pt>
                <c:pt idx="150">
                  <c:v>47.937999999999995</c:v>
                </c:pt>
                <c:pt idx="151">
                  <c:v>47.916999999999994</c:v>
                </c:pt>
                <c:pt idx="152">
                  <c:v>47.884999999999998</c:v>
                </c:pt>
                <c:pt idx="153">
                  <c:v>47.869</c:v>
                </c:pt>
                <c:pt idx="154">
                  <c:v>47.853999999999999</c:v>
                </c:pt>
                <c:pt idx="155">
                  <c:v>48.012999999999998</c:v>
                </c:pt>
                <c:pt idx="156">
                  <c:v>47.984999999999999</c:v>
                </c:pt>
                <c:pt idx="157">
                  <c:v>47.972999999999999</c:v>
                </c:pt>
                <c:pt idx="158">
                  <c:v>47.955999999999996</c:v>
                </c:pt>
                <c:pt idx="159">
                  <c:v>48.605999999999995</c:v>
                </c:pt>
                <c:pt idx="160">
                  <c:v>48.494</c:v>
                </c:pt>
                <c:pt idx="161">
                  <c:v>48.47</c:v>
                </c:pt>
                <c:pt idx="162">
                  <c:v>48.437999999999995</c:v>
                </c:pt>
                <c:pt idx="163">
                  <c:v>48.401999999999994</c:v>
                </c:pt>
                <c:pt idx="164">
                  <c:v>48.363999999999997</c:v>
                </c:pt>
                <c:pt idx="165">
                  <c:v>48.327999999999996</c:v>
                </c:pt>
                <c:pt idx="166">
                  <c:v>48.29</c:v>
                </c:pt>
                <c:pt idx="167">
                  <c:v>48.294999999999995</c:v>
                </c:pt>
                <c:pt idx="168">
                  <c:v>48.263999999999996</c:v>
                </c:pt>
                <c:pt idx="169">
                  <c:v>48.233999999999995</c:v>
                </c:pt>
                <c:pt idx="170">
                  <c:v>48.206999999999994</c:v>
                </c:pt>
                <c:pt idx="171">
                  <c:v>48.181999999999995</c:v>
                </c:pt>
                <c:pt idx="172">
                  <c:v>48.163999999999994</c:v>
                </c:pt>
                <c:pt idx="173">
                  <c:v>48.147999999999996</c:v>
                </c:pt>
                <c:pt idx="174">
                  <c:v>48.456999999999994</c:v>
                </c:pt>
                <c:pt idx="175">
                  <c:v>48.451999999999998</c:v>
                </c:pt>
                <c:pt idx="176">
                  <c:v>48.428999999999995</c:v>
                </c:pt>
                <c:pt idx="177">
                  <c:v>48.4</c:v>
                </c:pt>
                <c:pt idx="178">
                  <c:v>48.364999999999995</c:v>
                </c:pt>
                <c:pt idx="179">
                  <c:v>48.335999999999999</c:v>
                </c:pt>
                <c:pt idx="180">
                  <c:v>48.300999999999995</c:v>
                </c:pt>
                <c:pt idx="181">
                  <c:v>48.272999999999996</c:v>
                </c:pt>
                <c:pt idx="182">
                  <c:v>48.244999999999997</c:v>
                </c:pt>
                <c:pt idx="183">
                  <c:v>48.214999999999996</c:v>
                </c:pt>
                <c:pt idx="184">
                  <c:v>48.184999999999995</c:v>
                </c:pt>
                <c:pt idx="185">
                  <c:v>48.210999999999999</c:v>
                </c:pt>
                <c:pt idx="186">
                  <c:v>48.200999999999993</c:v>
                </c:pt>
                <c:pt idx="187">
                  <c:v>48.167999999999999</c:v>
                </c:pt>
                <c:pt idx="188">
                  <c:v>48.144999999999996</c:v>
                </c:pt>
                <c:pt idx="189">
                  <c:v>48.122</c:v>
                </c:pt>
                <c:pt idx="190">
                  <c:v>48.206999999999994</c:v>
                </c:pt>
                <c:pt idx="191">
                  <c:v>48.353999999999999</c:v>
                </c:pt>
                <c:pt idx="192">
                  <c:v>48.347999999999999</c:v>
                </c:pt>
                <c:pt idx="193">
                  <c:v>48.325999999999993</c:v>
                </c:pt>
                <c:pt idx="194">
                  <c:v>48.302999999999997</c:v>
                </c:pt>
                <c:pt idx="195">
                  <c:v>48.277999999999999</c:v>
                </c:pt>
                <c:pt idx="196">
                  <c:v>48.456999999999994</c:v>
                </c:pt>
                <c:pt idx="197">
                  <c:v>48.440999999999995</c:v>
                </c:pt>
                <c:pt idx="198">
                  <c:v>48.413999999999994</c:v>
                </c:pt>
                <c:pt idx="199">
                  <c:v>48.375999999999998</c:v>
                </c:pt>
                <c:pt idx="200">
                  <c:v>48.349999999999994</c:v>
                </c:pt>
                <c:pt idx="201">
                  <c:v>48.323999999999998</c:v>
                </c:pt>
                <c:pt idx="202">
                  <c:v>48.294999999999995</c:v>
                </c:pt>
                <c:pt idx="203">
                  <c:v>48.260999999999996</c:v>
                </c:pt>
                <c:pt idx="204">
                  <c:v>48.23</c:v>
                </c:pt>
                <c:pt idx="205">
                  <c:v>48.201999999999998</c:v>
                </c:pt>
                <c:pt idx="206">
                  <c:v>48.178999999999995</c:v>
                </c:pt>
                <c:pt idx="207">
                  <c:v>48.155999999999999</c:v>
                </c:pt>
                <c:pt idx="208">
                  <c:v>48.134999999999998</c:v>
                </c:pt>
                <c:pt idx="209">
                  <c:v>48.111999999999995</c:v>
                </c:pt>
                <c:pt idx="210">
                  <c:v>48.094999999999999</c:v>
                </c:pt>
                <c:pt idx="211">
                  <c:v>48.069999999999993</c:v>
                </c:pt>
                <c:pt idx="212">
                  <c:v>48.055</c:v>
                </c:pt>
                <c:pt idx="213">
                  <c:v>48.045999999999999</c:v>
                </c:pt>
                <c:pt idx="214">
                  <c:v>48.031999999999996</c:v>
                </c:pt>
                <c:pt idx="215">
                  <c:v>48.015000000000001</c:v>
                </c:pt>
                <c:pt idx="216">
                  <c:v>47.997</c:v>
                </c:pt>
                <c:pt idx="217">
                  <c:v>47.981999999999999</c:v>
                </c:pt>
                <c:pt idx="218">
                  <c:v>47.967999999999996</c:v>
                </c:pt>
                <c:pt idx="219">
                  <c:v>47.953999999999994</c:v>
                </c:pt>
                <c:pt idx="220">
                  <c:v>47.953999999999994</c:v>
                </c:pt>
                <c:pt idx="221">
                  <c:v>47.934999999999995</c:v>
                </c:pt>
                <c:pt idx="222">
                  <c:v>47.922999999999995</c:v>
                </c:pt>
                <c:pt idx="223">
                  <c:v>47.916999999999994</c:v>
                </c:pt>
                <c:pt idx="224">
                  <c:v>47.911999999999999</c:v>
                </c:pt>
                <c:pt idx="225">
                  <c:v>47.900999999999996</c:v>
                </c:pt>
                <c:pt idx="226">
                  <c:v>47.89</c:v>
                </c:pt>
                <c:pt idx="227">
                  <c:v>47.876999999999995</c:v>
                </c:pt>
                <c:pt idx="228">
                  <c:v>47.866999999999997</c:v>
                </c:pt>
                <c:pt idx="229">
                  <c:v>47.856999999999999</c:v>
                </c:pt>
                <c:pt idx="230">
                  <c:v>48.056999999999995</c:v>
                </c:pt>
                <c:pt idx="231">
                  <c:v>48.061999999999998</c:v>
                </c:pt>
                <c:pt idx="232">
                  <c:v>48.044999999999995</c:v>
                </c:pt>
                <c:pt idx="233">
                  <c:v>48.034999999999997</c:v>
                </c:pt>
                <c:pt idx="234">
                  <c:v>48.013999999999996</c:v>
                </c:pt>
                <c:pt idx="235">
                  <c:v>47.998999999999995</c:v>
                </c:pt>
                <c:pt idx="236">
                  <c:v>47.984999999999999</c:v>
                </c:pt>
                <c:pt idx="237">
                  <c:v>47.97</c:v>
                </c:pt>
                <c:pt idx="238">
                  <c:v>47.951999999999998</c:v>
                </c:pt>
                <c:pt idx="239">
                  <c:v>47.936</c:v>
                </c:pt>
                <c:pt idx="240">
                  <c:v>47.917999999999999</c:v>
                </c:pt>
                <c:pt idx="241">
                  <c:v>47.904999999999994</c:v>
                </c:pt>
                <c:pt idx="242">
                  <c:v>47.893000000000001</c:v>
                </c:pt>
                <c:pt idx="243">
                  <c:v>47.869</c:v>
                </c:pt>
                <c:pt idx="244">
                  <c:v>47.854999999999997</c:v>
                </c:pt>
                <c:pt idx="245">
                  <c:v>47.845999999999997</c:v>
                </c:pt>
                <c:pt idx="246">
                  <c:v>47.831999999999994</c:v>
                </c:pt>
                <c:pt idx="247">
                  <c:v>47.824999999999996</c:v>
                </c:pt>
                <c:pt idx="248">
                  <c:v>47.817999999999998</c:v>
                </c:pt>
                <c:pt idx="249">
                  <c:v>47.811</c:v>
                </c:pt>
                <c:pt idx="250">
                  <c:v>47.800999999999995</c:v>
                </c:pt>
                <c:pt idx="251">
                  <c:v>47.795999999999999</c:v>
                </c:pt>
                <c:pt idx="252">
                  <c:v>47.787999999999997</c:v>
                </c:pt>
                <c:pt idx="253">
                  <c:v>47.780999999999999</c:v>
                </c:pt>
                <c:pt idx="254">
                  <c:v>47.858999999999995</c:v>
                </c:pt>
                <c:pt idx="255">
                  <c:v>47.821999999999996</c:v>
                </c:pt>
                <c:pt idx="256">
                  <c:v>47.811</c:v>
                </c:pt>
                <c:pt idx="257">
                  <c:v>47.805</c:v>
                </c:pt>
                <c:pt idx="258">
                  <c:v>47.794999999999995</c:v>
                </c:pt>
                <c:pt idx="259">
                  <c:v>47.788999999999994</c:v>
                </c:pt>
                <c:pt idx="260">
                  <c:v>47.779999999999994</c:v>
                </c:pt>
                <c:pt idx="261">
                  <c:v>47.778999999999996</c:v>
                </c:pt>
                <c:pt idx="262">
                  <c:v>47.773999999999994</c:v>
                </c:pt>
                <c:pt idx="263">
                  <c:v>47.766999999999996</c:v>
                </c:pt>
                <c:pt idx="264">
                  <c:v>47.765000000000001</c:v>
                </c:pt>
                <c:pt idx="265">
                  <c:v>47.757999999999996</c:v>
                </c:pt>
                <c:pt idx="266">
                  <c:v>47.753</c:v>
                </c:pt>
                <c:pt idx="267">
                  <c:v>47.747</c:v>
                </c:pt>
                <c:pt idx="268">
                  <c:v>47.741</c:v>
                </c:pt>
                <c:pt idx="269">
                  <c:v>47.741</c:v>
                </c:pt>
                <c:pt idx="270">
                  <c:v>47.739999999999995</c:v>
                </c:pt>
                <c:pt idx="271">
                  <c:v>47.730999999999995</c:v>
                </c:pt>
                <c:pt idx="272">
                  <c:v>47.728999999999999</c:v>
                </c:pt>
                <c:pt idx="273">
                  <c:v>47.723999999999997</c:v>
                </c:pt>
                <c:pt idx="274">
                  <c:v>47.721999999999994</c:v>
                </c:pt>
                <c:pt idx="275">
                  <c:v>47.714999999999996</c:v>
                </c:pt>
                <c:pt idx="276">
                  <c:v>47.704999999999998</c:v>
                </c:pt>
                <c:pt idx="277">
                  <c:v>47.701999999999998</c:v>
                </c:pt>
                <c:pt idx="278">
                  <c:v>47.703999999999994</c:v>
                </c:pt>
                <c:pt idx="279">
                  <c:v>47.696999999999996</c:v>
                </c:pt>
                <c:pt idx="280">
                  <c:v>47.692999999999998</c:v>
                </c:pt>
                <c:pt idx="281">
                  <c:v>47.688999999999993</c:v>
                </c:pt>
                <c:pt idx="282">
                  <c:v>47.681999999999995</c:v>
                </c:pt>
                <c:pt idx="283">
                  <c:v>47.678999999999995</c:v>
                </c:pt>
                <c:pt idx="284">
                  <c:v>47.675999999999995</c:v>
                </c:pt>
                <c:pt idx="285">
                  <c:v>47.672999999999995</c:v>
                </c:pt>
                <c:pt idx="286">
                  <c:v>47.662999999999997</c:v>
                </c:pt>
                <c:pt idx="287">
                  <c:v>47.658999999999999</c:v>
                </c:pt>
                <c:pt idx="288">
                  <c:v>47.651999999999994</c:v>
                </c:pt>
                <c:pt idx="289">
                  <c:v>47.648999999999994</c:v>
                </c:pt>
                <c:pt idx="290">
                  <c:v>47.64</c:v>
                </c:pt>
                <c:pt idx="291">
                  <c:v>47.635999999999996</c:v>
                </c:pt>
                <c:pt idx="292">
                  <c:v>47.634999999999998</c:v>
                </c:pt>
                <c:pt idx="293">
                  <c:v>47.632999999999996</c:v>
                </c:pt>
                <c:pt idx="294">
                  <c:v>47.62</c:v>
                </c:pt>
                <c:pt idx="295">
                  <c:v>47.844999999999999</c:v>
                </c:pt>
                <c:pt idx="296">
                  <c:v>47.814999999999998</c:v>
                </c:pt>
                <c:pt idx="297">
                  <c:v>47.809999999999995</c:v>
                </c:pt>
                <c:pt idx="298">
                  <c:v>47.797999999999995</c:v>
                </c:pt>
                <c:pt idx="299">
                  <c:v>47.790999999999997</c:v>
                </c:pt>
                <c:pt idx="300">
                  <c:v>47.780999999999999</c:v>
                </c:pt>
                <c:pt idx="301">
                  <c:v>47.770999999999994</c:v>
                </c:pt>
                <c:pt idx="302">
                  <c:v>47.760999999999996</c:v>
                </c:pt>
                <c:pt idx="303">
                  <c:v>47.753999999999998</c:v>
                </c:pt>
                <c:pt idx="304">
                  <c:v>47.745999999999995</c:v>
                </c:pt>
                <c:pt idx="305">
                  <c:v>47.794999999999995</c:v>
                </c:pt>
                <c:pt idx="306">
                  <c:v>47.790999999999997</c:v>
                </c:pt>
                <c:pt idx="307">
                  <c:v>47.779999999999994</c:v>
                </c:pt>
                <c:pt idx="308">
                  <c:v>47.765999999999998</c:v>
                </c:pt>
                <c:pt idx="309">
                  <c:v>47.779999999999994</c:v>
                </c:pt>
                <c:pt idx="310">
                  <c:v>47.766999999999996</c:v>
                </c:pt>
                <c:pt idx="311">
                  <c:v>47.915999999999997</c:v>
                </c:pt>
                <c:pt idx="312">
                  <c:v>47.98</c:v>
                </c:pt>
                <c:pt idx="313">
                  <c:v>47.988</c:v>
                </c:pt>
                <c:pt idx="314">
                  <c:v>47.976999999999997</c:v>
                </c:pt>
                <c:pt idx="315">
                  <c:v>47.9</c:v>
                </c:pt>
                <c:pt idx="316">
                  <c:v>47.89</c:v>
                </c:pt>
                <c:pt idx="317">
                  <c:v>47.893999999999998</c:v>
                </c:pt>
                <c:pt idx="318">
                  <c:v>47.884</c:v>
                </c:pt>
                <c:pt idx="319">
                  <c:v>47.875999999999998</c:v>
                </c:pt>
                <c:pt idx="320">
                  <c:v>47.866999999999997</c:v>
                </c:pt>
                <c:pt idx="321">
                  <c:v>47.856999999999999</c:v>
                </c:pt>
                <c:pt idx="322">
                  <c:v>47.842999999999996</c:v>
                </c:pt>
                <c:pt idx="323">
                  <c:v>47.830999999999996</c:v>
                </c:pt>
                <c:pt idx="324">
                  <c:v>47.832999999999998</c:v>
                </c:pt>
                <c:pt idx="325">
                  <c:v>47.824999999999996</c:v>
                </c:pt>
                <c:pt idx="326">
                  <c:v>47.83</c:v>
                </c:pt>
                <c:pt idx="327">
                  <c:v>47.857999999999997</c:v>
                </c:pt>
                <c:pt idx="328">
                  <c:v>47.878999999999998</c:v>
                </c:pt>
                <c:pt idx="329">
                  <c:v>47.881999999999998</c:v>
                </c:pt>
                <c:pt idx="330">
                  <c:v>47.887999999999998</c:v>
                </c:pt>
                <c:pt idx="331">
                  <c:v>47.916999999999994</c:v>
                </c:pt>
                <c:pt idx="332">
                  <c:v>47.919999999999995</c:v>
                </c:pt>
                <c:pt idx="333">
                  <c:v>47.910999999999994</c:v>
                </c:pt>
                <c:pt idx="334">
                  <c:v>47.898999999999994</c:v>
                </c:pt>
                <c:pt idx="335">
                  <c:v>48.019999999999996</c:v>
                </c:pt>
                <c:pt idx="336">
                  <c:v>47.991999999999997</c:v>
                </c:pt>
                <c:pt idx="337">
                  <c:v>47.982999999999997</c:v>
                </c:pt>
                <c:pt idx="338">
                  <c:v>47.976999999999997</c:v>
                </c:pt>
                <c:pt idx="339">
                  <c:v>47.964999999999996</c:v>
                </c:pt>
                <c:pt idx="340">
                  <c:v>48.116</c:v>
                </c:pt>
                <c:pt idx="341">
                  <c:v>48.122</c:v>
                </c:pt>
                <c:pt idx="342">
                  <c:v>48.194999999999993</c:v>
                </c:pt>
                <c:pt idx="343">
                  <c:v>48.213999999999999</c:v>
                </c:pt>
                <c:pt idx="344">
                  <c:v>48.192999999999998</c:v>
                </c:pt>
                <c:pt idx="345">
                  <c:v>48.16</c:v>
                </c:pt>
                <c:pt idx="346">
                  <c:v>48.137999999999998</c:v>
                </c:pt>
                <c:pt idx="347">
                  <c:v>48.322999999999993</c:v>
                </c:pt>
                <c:pt idx="348">
                  <c:v>48.302999999999997</c:v>
                </c:pt>
                <c:pt idx="349">
                  <c:v>48.277999999999999</c:v>
                </c:pt>
                <c:pt idx="350">
                  <c:v>48.25</c:v>
                </c:pt>
                <c:pt idx="351">
                  <c:v>48.220999999999997</c:v>
                </c:pt>
                <c:pt idx="352">
                  <c:v>48.193999999999996</c:v>
                </c:pt>
                <c:pt idx="353">
                  <c:v>48.151999999999994</c:v>
                </c:pt>
                <c:pt idx="354">
                  <c:v>48.138999999999996</c:v>
                </c:pt>
                <c:pt idx="355">
                  <c:v>48.101999999999997</c:v>
                </c:pt>
                <c:pt idx="356">
                  <c:v>48.074999999999996</c:v>
                </c:pt>
                <c:pt idx="357">
                  <c:v>48.053999999999995</c:v>
                </c:pt>
                <c:pt idx="358">
                  <c:v>48.033999999999999</c:v>
                </c:pt>
                <c:pt idx="359">
                  <c:v>48.032999999999994</c:v>
                </c:pt>
                <c:pt idx="360">
                  <c:v>48.11</c:v>
                </c:pt>
                <c:pt idx="361">
                  <c:v>48.207999999999998</c:v>
                </c:pt>
                <c:pt idx="362">
                  <c:v>48.204999999999998</c:v>
                </c:pt>
                <c:pt idx="363">
                  <c:v>48.454999999999998</c:v>
                </c:pt>
                <c:pt idx="364">
                  <c:v>48.466999999999999</c:v>
                </c:pt>
                <c:pt idx="365">
                  <c:v>48.436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77-4DE0-8E03-B80D99C11C91}"/>
            </c:ext>
          </c:extLst>
        </c:ser>
        <c:ser>
          <c:idx val="7"/>
          <c:order val="5"/>
          <c:tx>
            <c:strRef>
              <c:f>グラフデータ!$W$6</c:f>
              <c:strCache>
                <c:ptCount val="1"/>
                <c:pt idx="0">
                  <c:v>W14_地下水位（R4）</c:v>
                </c:pt>
              </c:strCache>
            </c:strRef>
          </c:tx>
          <c:spPr>
            <a:ln w="12700">
              <a:solidFill>
                <a:srgbClr val="C00000">
                  <a:alpha val="50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グラフデータ!$B$7:$B$373</c:f>
              <c:numCache>
                <c:formatCode>m"月"d"日"</c:formatCode>
                <c:ptCount val="367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グラフデータ!$W$7:$W$373</c:f>
              <c:numCache>
                <c:formatCode>0.00\ </c:formatCode>
                <c:ptCount val="367"/>
                <c:pt idx="0">
                  <c:v>48.137999999999998</c:v>
                </c:pt>
                <c:pt idx="1">
                  <c:v>48.125</c:v>
                </c:pt>
                <c:pt idx="2">
                  <c:v>48.116</c:v>
                </c:pt>
                <c:pt idx="3">
                  <c:v>48.347999999999999</c:v>
                </c:pt>
                <c:pt idx="4">
                  <c:v>48.552</c:v>
                </c:pt>
                <c:pt idx="5">
                  <c:v>48.524999999999999</c:v>
                </c:pt>
                <c:pt idx="6">
                  <c:v>48.482999999999997</c:v>
                </c:pt>
                <c:pt idx="7">
                  <c:v>48.439</c:v>
                </c:pt>
                <c:pt idx="8">
                  <c:v>48.402999999999999</c:v>
                </c:pt>
                <c:pt idx="9">
                  <c:v>48.348999999999997</c:v>
                </c:pt>
                <c:pt idx="10">
                  <c:v>48.306999999999995</c:v>
                </c:pt>
                <c:pt idx="11">
                  <c:v>48.271999999999998</c:v>
                </c:pt>
                <c:pt idx="12">
                  <c:v>48.235999999999997</c:v>
                </c:pt>
                <c:pt idx="13">
                  <c:v>48.201999999999998</c:v>
                </c:pt>
                <c:pt idx="14">
                  <c:v>48.232999999999997</c:v>
                </c:pt>
                <c:pt idx="15">
                  <c:v>48.224999999999994</c:v>
                </c:pt>
                <c:pt idx="16">
                  <c:v>48.196999999999996</c:v>
                </c:pt>
                <c:pt idx="17">
                  <c:v>48.175999999999995</c:v>
                </c:pt>
                <c:pt idx="18">
                  <c:v>48.321999999999996</c:v>
                </c:pt>
                <c:pt idx="19">
                  <c:v>48.335999999999999</c:v>
                </c:pt>
                <c:pt idx="20">
                  <c:v>48.320999999999998</c:v>
                </c:pt>
                <c:pt idx="21">
                  <c:v>48.488999999999997</c:v>
                </c:pt>
                <c:pt idx="22">
                  <c:v>48.483999999999995</c:v>
                </c:pt>
                <c:pt idx="23">
                  <c:v>48.448999999999998</c:v>
                </c:pt>
                <c:pt idx="24">
                  <c:v>48.422999999999995</c:v>
                </c:pt>
                <c:pt idx="25">
                  <c:v>48.384999999999998</c:v>
                </c:pt>
                <c:pt idx="26">
                  <c:v>48.355999999999995</c:v>
                </c:pt>
                <c:pt idx="27">
                  <c:v>48.336999999999996</c:v>
                </c:pt>
                <c:pt idx="28">
                  <c:v>48.308</c:v>
                </c:pt>
                <c:pt idx="29">
                  <c:v>48.436999999999998</c:v>
                </c:pt>
                <c:pt idx="30">
                  <c:v>48.421999999999997</c:v>
                </c:pt>
                <c:pt idx="31">
                  <c:v>48.475999999999999</c:v>
                </c:pt>
                <c:pt idx="32">
                  <c:v>48.443999999999996</c:v>
                </c:pt>
                <c:pt idx="33">
                  <c:v>48.407999999999994</c:v>
                </c:pt>
                <c:pt idx="34">
                  <c:v>48.373999999999995</c:v>
                </c:pt>
                <c:pt idx="35">
                  <c:v>48.340999999999994</c:v>
                </c:pt>
                <c:pt idx="36">
                  <c:v>48.340999999999994</c:v>
                </c:pt>
                <c:pt idx="37">
                  <c:v>48.277999999999999</c:v>
                </c:pt>
                <c:pt idx="38">
                  <c:v>48.245999999999995</c:v>
                </c:pt>
                <c:pt idx="39">
                  <c:v>48.232999999999997</c:v>
                </c:pt>
                <c:pt idx="40">
                  <c:v>48.203999999999994</c:v>
                </c:pt>
                <c:pt idx="41">
                  <c:v>48.178999999999995</c:v>
                </c:pt>
                <c:pt idx="42">
                  <c:v>48.207999999999998</c:v>
                </c:pt>
                <c:pt idx="43">
                  <c:v>48.272999999999996</c:v>
                </c:pt>
                <c:pt idx="44">
                  <c:v>48.265999999999998</c:v>
                </c:pt>
                <c:pt idx="45">
                  <c:v>48.247</c:v>
                </c:pt>
                <c:pt idx="46">
                  <c:v>48.231999999999999</c:v>
                </c:pt>
                <c:pt idx="47">
                  <c:v>48.210999999999999</c:v>
                </c:pt>
                <c:pt idx="48">
                  <c:v>48.189</c:v>
                </c:pt>
                <c:pt idx="49">
                  <c:v>48.169999999999995</c:v>
                </c:pt>
                <c:pt idx="50">
                  <c:v>48.151999999999994</c:v>
                </c:pt>
                <c:pt idx="51">
                  <c:v>48.18</c:v>
                </c:pt>
                <c:pt idx="52">
                  <c:v>48.155999999999999</c:v>
                </c:pt>
                <c:pt idx="53">
                  <c:v>48.134999999999998</c:v>
                </c:pt>
                <c:pt idx="54">
                  <c:v>48.120999999999995</c:v>
                </c:pt>
                <c:pt idx="55">
                  <c:v>48.105999999999995</c:v>
                </c:pt>
                <c:pt idx="56">
                  <c:v>48.193999999999996</c:v>
                </c:pt>
                <c:pt idx="57">
                  <c:v>48.177</c:v>
                </c:pt>
                <c:pt idx="58">
                  <c:v>48.162999999999997</c:v>
                </c:pt>
                <c:pt idx="59">
                  <c:v>48.143999999999998</c:v>
                </c:pt>
                <c:pt idx="60">
                  <c:v>48.197999999999993</c:v>
                </c:pt>
                <c:pt idx="61">
                  <c:v>48.183999999999997</c:v>
                </c:pt>
                <c:pt idx="62">
                  <c:v>48.168999999999997</c:v>
                </c:pt>
                <c:pt idx="63">
                  <c:v>48.15</c:v>
                </c:pt>
                <c:pt idx="64">
                  <c:v>48.186999999999998</c:v>
                </c:pt>
                <c:pt idx="65">
                  <c:v>48.165999999999997</c:v>
                </c:pt>
                <c:pt idx="66">
                  <c:v>48.267999999999994</c:v>
                </c:pt>
                <c:pt idx="67">
                  <c:v>48.351999999999997</c:v>
                </c:pt>
                <c:pt idx="68">
                  <c:v>48.354999999999997</c:v>
                </c:pt>
                <c:pt idx="69">
                  <c:v>48.331999999999994</c:v>
                </c:pt>
                <c:pt idx="70">
                  <c:v>48.302999999999997</c:v>
                </c:pt>
                <c:pt idx="71">
                  <c:v>48.276999999999994</c:v>
                </c:pt>
                <c:pt idx="72">
                  <c:v>48.253999999999998</c:v>
                </c:pt>
                <c:pt idx="73">
                  <c:v>48.221999999999994</c:v>
                </c:pt>
                <c:pt idx="74">
                  <c:v>48.192999999999998</c:v>
                </c:pt>
                <c:pt idx="75">
                  <c:v>48.18</c:v>
                </c:pt>
                <c:pt idx="76">
                  <c:v>48.156999999999996</c:v>
                </c:pt>
                <c:pt idx="77">
                  <c:v>48.134999999999998</c:v>
                </c:pt>
                <c:pt idx="78">
                  <c:v>48.114999999999995</c:v>
                </c:pt>
                <c:pt idx="79">
                  <c:v>48.096999999999994</c:v>
                </c:pt>
                <c:pt idx="80">
                  <c:v>48.075999999999993</c:v>
                </c:pt>
                <c:pt idx="81">
                  <c:v>48.058</c:v>
                </c:pt>
                <c:pt idx="82">
                  <c:v>48.050999999999995</c:v>
                </c:pt>
                <c:pt idx="83">
                  <c:v>48.050999999999995</c:v>
                </c:pt>
                <c:pt idx="84">
                  <c:v>48.036999999999999</c:v>
                </c:pt>
                <c:pt idx="85">
                  <c:v>48.018999999999998</c:v>
                </c:pt>
                <c:pt idx="86">
                  <c:v>48.003999999999998</c:v>
                </c:pt>
                <c:pt idx="87">
                  <c:v>47.988999999999997</c:v>
                </c:pt>
                <c:pt idx="88">
                  <c:v>47.973999999999997</c:v>
                </c:pt>
                <c:pt idx="89">
                  <c:v>47.958999999999996</c:v>
                </c:pt>
                <c:pt idx="90">
                  <c:v>47.952999999999996</c:v>
                </c:pt>
                <c:pt idx="91">
                  <c:v>47.935999999999993</c:v>
                </c:pt>
                <c:pt idx="92">
                  <c:v>47.925999999999995</c:v>
                </c:pt>
                <c:pt idx="93">
                  <c:v>47.916999999999994</c:v>
                </c:pt>
                <c:pt idx="94">
                  <c:v>47.915999999999997</c:v>
                </c:pt>
                <c:pt idx="95">
                  <c:v>47.9</c:v>
                </c:pt>
                <c:pt idx="96">
                  <c:v>47.908999999999999</c:v>
                </c:pt>
                <c:pt idx="97">
                  <c:v>47.890999999999998</c:v>
                </c:pt>
                <c:pt idx="98">
                  <c:v>47.882999999999996</c:v>
                </c:pt>
                <c:pt idx="99">
                  <c:v>47.870999999999995</c:v>
                </c:pt>
                <c:pt idx="100">
                  <c:v>47.864999999999995</c:v>
                </c:pt>
                <c:pt idx="101">
                  <c:v>47.854999999999997</c:v>
                </c:pt>
                <c:pt idx="102">
                  <c:v>47.846999999999994</c:v>
                </c:pt>
                <c:pt idx="103">
                  <c:v>48.163999999999994</c:v>
                </c:pt>
                <c:pt idx="104">
                  <c:v>48.22</c:v>
                </c:pt>
                <c:pt idx="105">
                  <c:v>48.361999999999995</c:v>
                </c:pt>
                <c:pt idx="106">
                  <c:v>48.555999999999997</c:v>
                </c:pt>
                <c:pt idx="107">
                  <c:v>48.617999999999995</c:v>
                </c:pt>
                <c:pt idx="108">
                  <c:v>48.581999999999994</c:v>
                </c:pt>
                <c:pt idx="109">
                  <c:v>48.540999999999997</c:v>
                </c:pt>
                <c:pt idx="110">
                  <c:v>48.497</c:v>
                </c:pt>
                <c:pt idx="111">
                  <c:v>48.451999999999998</c:v>
                </c:pt>
                <c:pt idx="112">
                  <c:v>48.416999999999994</c:v>
                </c:pt>
                <c:pt idx="113">
                  <c:v>48.375</c:v>
                </c:pt>
                <c:pt idx="114">
                  <c:v>48.334999999999994</c:v>
                </c:pt>
                <c:pt idx="115">
                  <c:v>48.294999999999995</c:v>
                </c:pt>
                <c:pt idx="116">
                  <c:v>48.434999999999995</c:v>
                </c:pt>
                <c:pt idx="117">
                  <c:v>48.455999999999996</c:v>
                </c:pt>
                <c:pt idx="118">
                  <c:v>48.418999999999997</c:v>
                </c:pt>
                <c:pt idx="119">
                  <c:v>48.385999999999996</c:v>
                </c:pt>
                <c:pt idx="120">
                  <c:v>48.349999999999994</c:v>
                </c:pt>
                <c:pt idx="121">
                  <c:v>48.315999999999995</c:v>
                </c:pt>
                <c:pt idx="122">
                  <c:v>48.281999999999996</c:v>
                </c:pt>
                <c:pt idx="123">
                  <c:v>48.253</c:v>
                </c:pt>
                <c:pt idx="124">
                  <c:v>48.224999999999994</c:v>
                </c:pt>
                <c:pt idx="125">
                  <c:v>48.217999999999996</c:v>
                </c:pt>
                <c:pt idx="126">
                  <c:v>48.22</c:v>
                </c:pt>
                <c:pt idx="127">
                  <c:v>48.192999999999998</c:v>
                </c:pt>
                <c:pt idx="128">
                  <c:v>48.172999999999995</c:v>
                </c:pt>
                <c:pt idx="129">
                  <c:v>48.150999999999996</c:v>
                </c:pt>
                <c:pt idx="130">
                  <c:v>48.129999999999995</c:v>
                </c:pt>
                <c:pt idx="131">
                  <c:v>48.106999999999999</c:v>
                </c:pt>
                <c:pt idx="132">
                  <c:v>48.082999999999998</c:v>
                </c:pt>
                <c:pt idx="133">
                  <c:v>48.061999999999998</c:v>
                </c:pt>
                <c:pt idx="134">
                  <c:v>48.125</c:v>
                </c:pt>
                <c:pt idx="135">
                  <c:v>48.370999999999995</c:v>
                </c:pt>
                <c:pt idx="136">
                  <c:v>48.364999999999995</c:v>
                </c:pt>
                <c:pt idx="137">
                  <c:v>48.343999999999994</c:v>
                </c:pt>
                <c:pt idx="138">
                  <c:v>48.313999999999993</c:v>
                </c:pt>
                <c:pt idx="139">
                  <c:v>48.379999999999995</c:v>
                </c:pt>
                <c:pt idx="140">
                  <c:v>48.332999999999998</c:v>
                </c:pt>
                <c:pt idx="141">
                  <c:v>48.305</c:v>
                </c:pt>
                <c:pt idx="142">
                  <c:v>48.279999999999994</c:v>
                </c:pt>
                <c:pt idx="143">
                  <c:v>48.253</c:v>
                </c:pt>
                <c:pt idx="144">
                  <c:v>48.223999999999997</c:v>
                </c:pt>
                <c:pt idx="145">
                  <c:v>48.198999999999998</c:v>
                </c:pt>
                <c:pt idx="146">
                  <c:v>48.186999999999998</c:v>
                </c:pt>
                <c:pt idx="147">
                  <c:v>48.163999999999994</c:v>
                </c:pt>
                <c:pt idx="148">
                  <c:v>48.142999999999994</c:v>
                </c:pt>
                <c:pt idx="149">
                  <c:v>48.145999999999994</c:v>
                </c:pt>
                <c:pt idx="150">
                  <c:v>48.113999999999997</c:v>
                </c:pt>
                <c:pt idx="151">
                  <c:v>48.095999999999997</c:v>
                </c:pt>
                <c:pt idx="152">
                  <c:v>48.084999999999994</c:v>
                </c:pt>
                <c:pt idx="153">
                  <c:v>48.070999999999998</c:v>
                </c:pt>
                <c:pt idx="154">
                  <c:v>48.087999999999994</c:v>
                </c:pt>
                <c:pt idx="155">
                  <c:v>48.114999999999995</c:v>
                </c:pt>
                <c:pt idx="156">
                  <c:v>48.101999999999997</c:v>
                </c:pt>
                <c:pt idx="157">
                  <c:v>48.080999999999996</c:v>
                </c:pt>
                <c:pt idx="158">
                  <c:v>48.065999999999995</c:v>
                </c:pt>
                <c:pt idx="159">
                  <c:v>48.05</c:v>
                </c:pt>
                <c:pt idx="160">
                  <c:v>48.210999999999999</c:v>
                </c:pt>
                <c:pt idx="161">
                  <c:v>48.218999999999994</c:v>
                </c:pt>
                <c:pt idx="162">
                  <c:v>48.207999999999998</c:v>
                </c:pt>
                <c:pt idx="163">
                  <c:v>48.189</c:v>
                </c:pt>
                <c:pt idx="164">
                  <c:v>48.168999999999997</c:v>
                </c:pt>
                <c:pt idx="165">
                  <c:v>48.146999999999998</c:v>
                </c:pt>
                <c:pt idx="166">
                  <c:v>48.122999999999998</c:v>
                </c:pt>
                <c:pt idx="167">
                  <c:v>48.102999999999994</c:v>
                </c:pt>
                <c:pt idx="168">
                  <c:v>48.08</c:v>
                </c:pt>
                <c:pt idx="169">
                  <c:v>48.058</c:v>
                </c:pt>
                <c:pt idx="170">
                  <c:v>48.155999999999999</c:v>
                </c:pt>
                <c:pt idx="171">
                  <c:v>48.541999999999994</c:v>
                </c:pt>
                <c:pt idx="172">
                  <c:v>48.756</c:v>
                </c:pt>
                <c:pt idx="173">
                  <c:v>48.734999999999999</c:v>
                </c:pt>
                <c:pt idx="174">
                  <c:v>48.678999999999995</c:v>
                </c:pt>
                <c:pt idx="175">
                  <c:v>48.64</c:v>
                </c:pt>
                <c:pt idx="176">
                  <c:v>48.934999999999995</c:v>
                </c:pt>
                <c:pt idx="177">
                  <c:v>49.129999999999995</c:v>
                </c:pt>
                <c:pt idx="178">
                  <c:v>49.019999999999996</c:v>
                </c:pt>
                <c:pt idx="179">
                  <c:v>48.913999999999994</c:v>
                </c:pt>
                <c:pt idx="180">
                  <c:v>48.824999999999996</c:v>
                </c:pt>
                <c:pt idx="181">
                  <c:v>48.742999999999995</c:v>
                </c:pt>
                <c:pt idx="182">
                  <c:v>48.674999999999997</c:v>
                </c:pt>
                <c:pt idx="183">
                  <c:v>48.614999999999995</c:v>
                </c:pt>
                <c:pt idx="184">
                  <c:v>48.555999999999997</c:v>
                </c:pt>
                <c:pt idx="185">
                  <c:v>48.503999999999998</c:v>
                </c:pt>
                <c:pt idx="186">
                  <c:v>48.491999999999997</c:v>
                </c:pt>
                <c:pt idx="187">
                  <c:v>48.420999999999999</c:v>
                </c:pt>
                <c:pt idx="188">
                  <c:v>48.413999999999994</c:v>
                </c:pt>
                <c:pt idx="189">
                  <c:v>48.415999999999997</c:v>
                </c:pt>
                <c:pt idx="190">
                  <c:v>48.647999999999996</c:v>
                </c:pt>
                <c:pt idx="191">
                  <c:v>48.610999999999997</c:v>
                </c:pt>
                <c:pt idx="192">
                  <c:v>48.673999999999999</c:v>
                </c:pt>
                <c:pt idx="193">
                  <c:v>48.640999999999998</c:v>
                </c:pt>
                <c:pt idx="194">
                  <c:v>48.585999999999999</c:v>
                </c:pt>
                <c:pt idx="195">
                  <c:v>48.540999999999997</c:v>
                </c:pt>
                <c:pt idx="196">
                  <c:v>48.536999999999999</c:v>
                </c:pt>
                <c:pt idx="197">
                  <c:v>48.512</c:v>
                </c:pt>
                <c:pt idx="198">
                  <c:v>48.48</c:v>
                </c:pt>
                <c:pt idx="199">
                  <c:v>48.448999999999998</c:v>
                </c:pt>
                <c:pt idx="200">
                  <c:v>48.420999999999999</c:v>
                </c:pt>
                <c:pt idx="201">
                  <c:v>48.388999999999996</c:v>
                </c:pt>
                <c:pt idx="202">
                  <c:v>48.357999999999997</c:v>
                </c:pt>
                <c:pt idx="203">
                  <c:v>48.33</c:v>
                </c:pt>
                <c:pt idx="204">
                  <c:v>48.303999999999995</c:v>
                </c:pt>
                <c:pt idx="205">
                  <c:v>48.277999999999999</c:v>
                </c:pt>
                <c:pt idx="206">
                  <c:v>48.254999999999995</c:v>
                </c:pt>
                <c:pt idx="207">
                  <c:v>48.230999999999995</c:v>
                </c:pt>
                <c:pt idx="208">
                  <c:v>48.203999999999994</c:v>
                </c:pt>
                <c:pt idx="209">
                  <c:v>48.186</c:v>
                </c:pt>
                <c:pt idx="210">
                  <c:v>48.162999999999997</c:v>
                </c:pt>
                <c:pt idx="211">
                  <c:v>48.146999999999998</c:v>
                </c:pt>
                <c:pt idx="212">
                  <c:v>48.126999999999995</c:v>
                </c:pt>
                <c:pt idx="213">
                  <c:v>48.128</c:v>
                </c:pt>
                <c:pt idx="214">
                  <c:v>48.089999999999996</c:v>
                </c:pt>
                <c:pt idx="215">
                  <c:v>48.074999999999996</c:v>
                </c:pt>
                <c:pt idx="216">
                  <c:v>48.058999999999997</c:v>
                </c:pt>
                <c:pt idx="217">
                  <c:v>48.045999999999999</c:v>
                </c:pt>
                <c:pt idx="218">
                  <c:v>48.028999999999996</c:v>
                </c:pt>
                <c:pt idx="219">
                  <c:v>48.013999999999996</c:v>
                </c:pt>
                <c:pt idx="220">
                  <c:v>47.998999999999995</c:v>
                </c:pt>
                <c:pt idx="221">
                  <c:v>47.985999999999997</c:v>
                </c:pt>
                <c:pt idx="222">
                  <c:v>47.970999999999997</c:v>
                </c:pt>
                <c:pt idx="223">
                  <c:v>47.958999999999996</c:v>
                </c:pt>
                <c:pt idx="224">
                  <c:v>47.947999999999993</c:v>
                </c:pt>
                <c:pt idx="225">
                  <c:v>47.936999999999998</c:v>
                </c:pt>
                <c:pt idx="226">
                  <c:v>47.928999999999995</c:v>
                </c:pt>
                <c:pt idx="227">
                  <c:v>47.917999999999999</c:v>
                </c:pt>
                <c:pt idx="228">
                  <c:v>47.936999999999998</c:v>
                </c:pt>
                <c:pt idx="229">
                  <c:v>47.912999999999997</c:v>
                </c:pt>
                <c:pt idx="230">
                  <c:v>47.902999999999999</c:v>
                </c:pt>
                <c:pt idx="231">
                  <c:v>47.890999999999998</c:v>
                </c:pt>
                <c:pt idx="232">
                  <c:v>47.881999999999998</c:v>
                </c:pt>
                <c:pt idx="233">
                  <c:v>47.876999999999995</c:v>
                </c:pt>
                <c:pt idx="234">
                  <c:v>47.906999999999996</c:v>
                </c:pt>
                <c:pt idx="235">
                  <c:v>47.887</c:v>
                </c:pt>
                <c:pt idx="236">
                  <c:v>47.933</c:v>
                </c:pt>
                <c:pt idx="237">
                  <c:v>48.125999999999998</c:v>
                </c:pt>
                <c:pt idx="238">
                  <c:v>48.117999999999995</c:v>
                </c:pt>
                <c:pt idx="239">
                  <c:v>48.106999999999999</c:v>
                </c:pt>
                <c:pt idx="240">
                  <c:v>48.090999999999994</c:v>
                </c:pt>
                <c:pt idx="241">
                  <c:v>48.069999999999993</c:v>
                </c:pt>
                <c:pt idx="242">
                  <c:v>48.053999999999995</c:v>
                </c:pt>
                <c:pt idx="243">
                  <c:v>48.153999999999996</c:v>
                </c:pt>
                <c:pt idx="244">
                  <c:v>48.151999999999994</c:v>
                </c:pt>
                <c:pt idx="245">
                  <c:v>48.135999999999996</c:v>
                </c:pt>
                <c:pt idx="246">
                  <c:v>48.114999999999995</c:v>
                </c:pt>
                <c:pt idx="247">
                  <c:v>48.094999999999999</c:v>
                </c:pt>
                <c:pt idx="248">
                  <c:v>48.072999999999993</c:v>
                </c:pt>
                <c:pt idx="249">
                  <c:v>48.181999999999995</c:v>
                </c:pt>
                <c:pt idx="250">
                  <c:v>48.192999999999998</c:v>
                </c:pt>
                <c:pt idx="251">
                  <c:v>48.177</c:v>
                </c:pt>
                <c:pt idx="252">
                  <c:v>48.155999999999999</c:v>
                </c:pt>
                <c:pt idx="253">
                  <c:v>48.132999999999996</c:v>
                </c:pt>
                <c:pt idx="254">
                  <c:v>48.113999999999997</c:v>
                </c:pt>
                <c:pt idx="255">
                  <c:v>48.087999999999994</c:v>
                </c:pt>
                <c:pt idx="256">
                  <c:v>48.080999999999996</c:v>
                </c:pt>
                <c:pt idx="257">
                  <c:v>48.060999999999993</c:v>
                </c:pt>
                <c:pt idx="258">
                  <c:v>48.037999999999997</c:v>
                </c:pt>
                <c:pt idx="259">
                  <c:v>48.017999999999994</c:v>
                </c:pt>
                <c:pt idx="260">
                  <c:v>48</c:v>
                </c:pt>
                <c:pt idx="261">
                  <c:v>47.998999999999995</c:v>
                </c:pt>
                <c:pt idx="262">
                  <c:v>47.982999999999997</c:v>
                </c:pt>
                <c:pt idx="263">
                  <c:v>47.970999999999997</c:v>
                </c:pt>
                <c:pt idx="264">
                  <c:v>47.957999999999998</c:v>
                </c:pt>
                <c:pt idx="265">
                  <c:v>48.038999999999994</c:v>
                </c:pt>
                <c:pt idx="266">
                  <c:v>48.033999999999999</c:v>
                </c:pt>
                <c:pt idx="267">
                  <c:v>48.033999999999999</c:v>
                </c:pt>
                <c:pt idx="268">
                  <c:v>48.017999999999994</c:v>
                </c:pt>
                <c:pt idx="269">
                  <c:v>47.998999999999995</c:v>
                </c:pt>
                <c:pt idx="270">
                  <c:v>47.983999999999995</c:v>
                </c:pt>
                <c:pt idx="271">
                  <c:v>47.968999999999994</c:v>
                </c:pt>
                <c:pt idx="272">
                  <c:v>47.956999999999994</c:v>
                </c:pt>
                <c:pt idx="273">
                  <c:v>47.944999999999993</c:v>
                </c:pt>
                <c:pt idx="274">
                  <c:v>47.935999999999993</c:v>
                </c:pt>
                <c:pt idx="275">
                  <c:v>47.921999999999997</c:v>
                </c:pt>
                <c:pt idx="276">
                  <c:v>47.910999999999994</c:v>
                </c:pt>
                <c:pt idx="277">
                  <c:v>47.904999999999994</c:v>
                </c:pt>
                <c:pt idx="278">
                  <c:v>47.894999999999996</c:v>
                </c:pt>
                <c:pt idx="279">
                  <c:v>47.885999999999996</c:v>
                </c:pt>
                <c:pt idx="280">
                  <c:v>47.878</c:v>
                </c:pt>
                <c:pt idx="281">
                  <c:v>47.872</c:v>
                </c:pt>
                <c:pt idx="282">
                  <c:v>47.861999999999995</c:v>
                </c:pt>
                <c:pt idx="283">
                  <c:v>47.857999999999997</c:v>
                </c:pt>
                <c:pt idx="284">
                  <c:v>47.852999999999994</c:v>
                </c:pt>
                <c:pt idx="285">
                  <c:v>47.838999999999999</c:v>
                </c:pt>
                <c:pt idx="286">
                  <c:v>47.834999999999994</c:v>
                </c:pt>
                <c:pt idx="287">
                  <c:v>47.826999999999998</c:v>
                </c:pt>
                <c:pt idx="288">
                  <c:v>47.822999999999993</c:v>
                </c:pt>
                <c:pt idx="289">
                  <c:v>47.814999999999998</c:v>
                </c:pt>
                <c:pt idx="290">
                  <c:v>47.820999999999998</c:v>
                </c:pt>
                <c:pt idx="291">
                  <c:v>47.817999999999998</c:v>
                </c:pt>
                <c:pt idx="292">
                  <c:v>47.812399999999997</c:v>
                </c:pt>
                <c:pt idx="293">
                  <c:v>47.808</c:v>
                </c:pt>
                <c:pt idx="294">
                  <c:v>47.802</c:v>
                </c:pt>
                <c:pt idx="295">
                  <c:v>47.794999999999995</c:v>
                </c:pt>
                <c:pt idx="296">
                  <c:v>47.790999999999997</c:v>
                </c:pt>
                <c:pt idx="297">
                  <c:v>47.785999999999994</c:v>
                </c:pt>
                <c:pt idx="298">
                  <c:v>47.784999999999997</c:v>
                </c:pt>
                <c:pt idx="299">
                  <c:v>47.775999999999996</c:v>
                </c:pt>
                <c:pt idx="300">
                  <c:v>47.773999999999994</c:v>
                </c:pt>
                <c:pt idx="301">
                  <c:v>47.769999999999996</c:v>
                </c:pt>
                <c:pt idx="302">
                  <c:v>47.765999999999998</c:v>
                </c:pt>
                <c:pt idx="303">
                  <c:v>47.76</c:v>
                </c:pt>
                <c:pt idx="304">
                  <c:v>47.756999999999998</c:v>
                </c:pt>
                <c:pt idx="305">
                  <c:v>47.748999999999995</c:v>
                </c:pt>
                <c:pt idx="306">
                  <c:v>47.744</c:v>
                </c:pt>
                <c:pt idx="307">
                  <c:v>47.738999999999997</c:v>
                </c:pt>
                <c:pt idx="308">
                  <c:v>47.732999999999997</c:v>
                </c:pt>
                <c:pt idx="309">
                  <c:v>47.731999999999999</c:v>
                </c:pt>
                <c:pt idx="310">
                  <c:v>47.725999999999999</c:v>
                </c:pt>
                <c:pt idx="311">
                  <c:v>47.720999999999997</c:v>
                </c:pt>
                <c:pt idx="312">
                  <c:v>47.717999999999996</c:v>
                </c:pt>
                <c:pt idx="313">
                  <c:v>47.712999999999994</c:v>
                </c:pt>
                <c:pt idx="314">
                  <c:v>47.709999999999994</c:v>
                </c:pt>
                <c:pt idx="315">
                  <c:v>47.706999999999994</c:v>
                </c:pt>
                <c:pt idx="316">
                  <c:v>47.853999999999999</c:v>
                </c:pt>
                <c:pt idx="317">
                  <c:v>47.849999999999994</c:v>
                </c:pt>
                <c:pt idx="318">
                  <c:v>47.843999999999994</c:v>
                </c:pt>
                <c:pt idx="319">
                  <c:v>47.857999999999997</c:v>
                </c:pt>
                <c:pt idx="320">
                  <c:v>47.852999999999994</c:v>
                </c:pt>
                <c:pt idx="321">
                  <c:v>47.842999999999996</c:v>
                </c:pt>
                <c:pt idx="322">
                  <c:v>47.832999999999998</c:v>
                </c:pt>
                <c:pt idx="323">
                  <c:v>47.826999999999998</c:v>
                </c:pt>
                <c:pt idx="324">
                  <c:v>47.825999999999993</c:v>
                </c:pt>
                <c:pt idx="325">
                  <c:v>47.813999999999993</c:v>
                </c:pt>
                <c:pt idx="326">
                  <c:v>47.806999999999995</c:v>
                </c:pt>
                <c:pt idx="327">
                  <c:v>47.795999999999999</c:v>
                </c:pt>
                <c:pt idx="328">
                  <c:v>47.788999999999994</c:v>
                </c:pt>
                <c:pt idx="329">
                  <c:v>47.785999999999994</c:v>
                </c:pt>
                <c:pt idx="330">
                  <c:v>47.774999999999999</c:v>
                </c:pt>
                <c:pt idx="331">
                  <c:v>47.770999999999994</c:v>
                </c:pt>
                <c:pt idx="332">
                  <c:v>47.762</c:v>
                </c:pt>
                <c:pt idx="333">
                  <c:v>47.763999999999996</c:v>
                </c:pt>
                <c:pt idx="334">
                  <c:v>47.759</c:v>
                </c:pt>
                <c:pt idx="336">
                  <c:v>47.757999999999996</c:v>
                </c:pt>
                <c:pt idx="337">
                  <c:v>47.75</c:v>
                </c:pt>
                <c:pt idx="338">
                  <c:v>47.739999999999995</c:v>
                </c:pt>
                <c:pt idx="339">
                  <c:v>47.733999999999995</c:v>
                </c:pt>
                <c:pt idx="340">
                  <c:v>47.73</c:v>
                </c:pt>
                <c:pt idx="341">
                  <c:v>47.722999999999999</c:v>
                </c:pt>
                <c:pt idx="342">
                  <c:v>47.718999999999994</c:v>
                </c:pt>
                <c:pt idx="343">
                  <c:v>47.715999999999994</c:v>
                </c:pt>
                <c:pt idx="344">
                  <c:v>47.714999999999996</c:v>
                </c:pt>
                <c:pt idx="345">
                  <c:v>47.708999999999996</c:v>
                </c:pt>
                <c:pt idx="346">
                  <c:v>47.703999999999994</c:v>
                </c:pt>
                <c:pt idx="347">
                  <c:v>47.713999999999999</c:v>
                </c:pt>
                <c:pt idx="348">
                  <c:v>47.722999999999999</c:v>
                </c:pt>
                <c:pt idx="349">
                  <c:v>47.712999999999994</c:v>
                </c:pt>
                <c:pt idx="350">
                  <c:v>47.705999999999996</c:v>
                </c:pt>
                <c:pt idx="351">
                  <c:v>47.701999999999998</c:v>
                </c:pt>
                <c:pt idx="352">
                  <c:v>47.816999999999993</c:v>
                </c:pt>
                <c:pt idx="353">
                  <c:v>47.873999999999995</c:v>
                </c:pt>
                <c:pt idx="354">
                  <c:v>47.869</c:v>
                </c:pt>
                <c:pt idx="355">
                  <c:v>47.86</c:v>
                </c:pt>
                <c:pt idx="356">
                  <c:v>47.850999999999999</c:v>
                </c:pt>
                <c:pt idx="357">
                  <c:v>47.864999999999995</c:v>
                </c:pt>
                <c:pt idx="358">
                  <c:v>47.919999999999995</c:v>
                </c:pt>
                <c:pt idx="359">
                  <c:v>48.131</c:v>
                </c:pt>
                <c:pt idx="360">
                  <c:v>48.189</c:v>
                </c:pt>
                <c:pt idx="361">
                  <c:v>48.281999999999996</c:v>
                </c:pt>
                <c:pt idx="362">
                  <c:v>48.293999999999997</c:v>
                </c:pt>
                <c:pt idx="363">
                  <c:v>48.265000000000001</c:v>
                </c:pt>
                <c:pt idx="364">
                  <c:v>48.293999999999997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077-4DE0-8E03-B80D99C11C91}"/>
            </c:ext>
          </c:extLst>
        </c:ser>
        <c:ser>
          <c:idx val="8"/>
          <c:order val="6"/>
          <c:tx>
            <c:strRef>
              <c:f>グラフデータ!$L$6</c:f>
              <c:strCache>
                <c:ptCount val="1"/>
                <c:pt idx="0">
                  <c:v>W15_地下水位（R5）</c:v>
                </c:pt>
              </c:strCache>
            </c:strRef>
          </c:tx>
          <c:spPr>
            <a:ln w="1587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グラフデータ!$B$7:$B$373</c:f>
              <c:numCache>
                <c:formatCode>m"月"d"日"</c:formatCode>
                <c:ptCount val="367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  <c:pt idx="91">
                  <c:v>45108</c:v>
                </c:pt>
                <c:pt idx="92">
                  <c:v>45109</c:v>
                </c:pt>
                <c:pt idx="93">
                  <c:v>45110</c:v>
                </c:pt>
                <c:pt idx="94">
                  <c:v>45111</c:v>
                </c:pt>
                <c:pt idx="95">
                  <c:v>45112</c:v>
                </c:pt>
                <c:pt idx="96">
                  <c:v>45113</c:v>
                </c:pt>
                <c:pt idx="97">
                  <c:v>45114</c:v>
                </c:pt>
                <c:pt idx="98">
                  <c:v>45115</c:v>
                </c:pt>
                <c:pt idx="99">
                  <c:v>45116</c:v>
                </c:pt>
                <c:pt idx="100">
                  <c:v>45117</c:v>
                </c:pt>
                <c:pt idx="101">
                  <c:v>45118</c:v>
                </c:pt>
                <c:pt idx="102">
                  <c:v>45119</c:v>
                </c:pt>
                <c:pt idx="103">
                  <c:v>45120</c:v>
                </c:pt>
                <c:pt idx="104">
                  <c:v>45121</c:v>
                </c:pt>
                <c:pt idx="105">
                  <c:v>45122</c:v>
                </c:pt>
                <c:pt idx="106">
                  <c:v>45123</c:v>
                </c:pt>
                <c:pt idx="107">
                  <c:v>45124</c:v>
                </c:pt>
                <c:pt idx="108">
                  <c:v>45125</c:v>
                </c:pt>
                <c:pt idx="109">
                  <c:v>45126</c:v>
                </c:pt>
                <c:pt idx="110">
                  <c:v>45127</c:v>
                </c:pt>
                <c:pt idx="111">
                  <c:v>45128</c:v>
                </c:pt>
                <c:pt idx="112">
                  <c:v>45129</c:v>
                </c:pt>
                <c:pt idx="113">
                  <c:v>45130</c:v>
                </c:pt>
                <c:pt idx="114">
                  <c:v>45131</c:v>
                </c:pt>
                <c:pt idx="115">
                  <c:v>45132</c:v>
                </c:pt>
                <c:pt idx="116">
                  <c:v>45133</c:v>
                </c:pt>
                <c:pt idx="117">
                  <c:v>45134</c:v>
                </c:pt>
                <c:pt idx="118">
                  <c:v>45135</c:v>
                </c:pt>
                <c:pt idx="119">
                  <c:v>45136</c:v>
                </c:pt>
                <c:pt idx="120">
                  <c:v>45137</c:v>
                </c:pt>
                <c:pt idx="121">
                  <c:v>45138</c:v>
                </c:pt>
                <c:pt idx="122">
                  <c:v>45139</c:v>
                </c:pt>
                <c:pt idx="123">
                  <c:v>45140</c:v>
                </c:pt>
                <c:pt idx="124">
                  <c:v>45141</c:v>
                </c:pt>
                <c:pt idx="125">
                  <c:v>45142</c:v>
                </c:pt>
                <c:pt idx="126">
                  <c:v>45143</c:v>
                </c:pt>
                <c:pt idx="127">
                  <c:v>45144</c:v>
                </c:pt>
                <c:pt idx="128">
                  <c:v>45145</c:v>
                </c:pt>
                <c:pt idx="129">
                  <c:v>45146</c:v>
                </c:pt>
                <c:pt idx="130">
                  <c:v>45147</c:v>
                </c:pt>
                <c:pt idx="131">
                  <c:v>45148</c:v>
                </c:pt>
                <c:pt idx="132">
                  <c:v>45149</c:v>
                </c:pt>
                <c:pt idx="133">
                  <c:v>45150</c:v>
                </c:pt>
                <c:pt idx="134">
                  <c:v>45151</c:v>
                </c:pt>
                <c:pt idx="135">
                  <c:v>45152</c:v>
                </c:pt>
                <c:pt idx="136">
                  <c:v>45153</c:v>
                </c:pt>
                <c:pt idx="137">
                  <c:v>45154</c:v>
                </c:pt>
                <c:pt idx="138">
                  <c:v>45155</c:v>
                </c:pt>
                <c:pt idx="139">
                  <c:v>45156</c:v>
                </c:pt>
                <c:pt idx="140">
                  <c:v>45157</c:v>
                </c:pt>
                <c:pt idx="141">
                  <c:v>45158</c:v>
                </c:pt>
                <c:pt idx="142">
                  <c:v>45159</c:v>
                </c:pt>
                <c:pt idx="143">
                  <c:v>45160</c:v>
                </c:pt>
                <c:pt idx="144">
                  <c:v>45161</c:v>
                </c:pt>
                <c:pt idx="145">
                  <c:v>45162</c:v>
                </c:pt>
                <c:pt idx="146">
                  <c:v>45163</c:v>
                </c:pt>
                <c:pt idx="147">
                  <c:v>45164</c:v>
                </c:pt>
                <c:pt idx="148">
                  <c:v>45165</c:v>
                </c:pt>
                <c:pt idx="149">
                  <c:v>45166</c:v>
                </c:pt>
                <c:pt idx="150">
                  <c:v>45167</c:v>
                </c:pt>
                <c:pt idx="151">
                  <c:v>45168</c:v>
                </c:pt>
                <c:pt idx="152">
                  <c:v>45169</c:v>
                </c:pt>
                <c:pt idx="153">
                  <c:v>45170</c:v>
                </c:pt>
                <c:pt idx="154">
                  <c:v>45171</c:v>
                </c:pt>
                <c:pt idx="155">
                  <c:v>45172</c:v>
                </c:pt>
                <c:pt idx="156">
                  <c:v>45173</c:v>
                </c:pt>
                <c:pt idx="157">
                  <c:v>45174</c:v>
                </c:pt>
                <c:pt idx="158">
                  <c:v>45175</c:v>
                </c:pt>
                <c:pt idx="159">
                  <c:v>45176</c:v>
                </c:pt>
                <c:pt idx="160">
                  <c:v>45177</c:v>
                </c:pt>
                <c:pt idx="161">
                  <c:v>45178</c:v>
                </c:pt>
                <c:pt idx="162">
                  <c:v>45179</c:v>
                </c:pt>
                <c:pt idx="163">
                  <c:v>45180</c:v>
                </c:pt>
                <c:pt idx="164">
                  <c:v>45181</c:v>
                </c:pt>
                <c:pt idx="165">
                  <c:v>45182</c:v>
                </c:pt>
                <c:pt idx="166">
                  <c:v>45183</c:v>
                </c:pt>
                <c:pt idx="167">
                  <c:v>45184</c:v>
                </c:pt>
                <c:pt idx="168">
                  <c:v>45185</c:v>
                </c:pt>
                <c:pt idx="169">
                  <c:v>45186</c:v>
                </c:pt>
                <c:pt idx="170">
                  <c:v>45187</c:v>
                </c:pt>
                <c:pt idx="171">
                  <c:v>45188</c:v>
                </c:pt>
                <c:pt idx="172">
                  <c:v>45189</c:v>
                </c:pt>
                <c:pt idx="173">
                  <c:v>45190</c:v>
                </c:pt>
                <c:pt idx="174">
                  <c:v>45191</c:v>
                </c:pt>
                <c:pt idx="175">
                  <c:v>45192</c:v>
                </c:pt>
                <c:pt idx="176">
                  <c:v>45193</c:v>
                </c:pt>
                <c:pt idx="177">
                  <c:v>45194</c:v>
                </c:pt>
                <c:pt idx="178">
                  <c:v>45195</c:v>
                </c:pt>
                <c:pt idx="179">
                  <c:v>45196</c:v>
                </c:pt>
                <c:pt idx="180">
                  <c:v>45197</c:v>
                </c:pt>
                <c:pt idx="181">
                  <c:v>45198</c:v>
                </c:pt>
                <c:pt idx="182">
                  <c:v>45199</c:v>
                </c:pt>
                <c:pt idx="183">
                  <c:v>45200</c:v>
                </c:pt>
                <c:pt idx="184">
                  <c:v>45201</c:v>
                </c:pt>
                <c:pt idx="185">
                  <c:v>45202</c:v>
                </c:pt>
                <c:pt idx="186">
                  <c:v>45203</c:v>
                </c:pt>
                <c:pt idx="187">
                  <c:v>45204</c:v>
                </c:pt>
                <c:pt idx="188">
                  <c:v>45205</c:v>
                </c:pt>
                <c:pt idx="189">
                  <c:v>45206</c:v>
                </c:pt>
                <c:pt idx="190">
                  <c:v>45207</c:v>
                </c:pt>
                <c:pt idx="191">
                  <c:v>45208</c:v>
                </c:pt>
                <c:pt idx="192">
                  <c:v>45209</c:v>
                </c:pt>
                <c:pt idx="193">
                  <c:v>45210</c:v>
                </c:pt>
                <c:pt idx="194">
                  <c:v>45211</c:v>
                </c:pt>
                <c:pt idx="195">
                  <c:v>45212</c:v>
                </c:pt>
                <c:pt idx="196">
                  <c:v>45213</c:v>
                </c:pt>
                <c:pt idx="197">
                  <c:v>45214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45220</c:v>
                </c:pt>
                <c:pt idx="204">
                  <c:v>45221</c:v>
                </c:pt>
                <c:pt idx="205">
                  <c:v>45222</c:v>
                </c:pt>
                <c:pt idx="206">
                  <c:v>45223</c:v>
                </c:pt>
                <c:pt idx="207">
                  <c:v>45224</c:v>
                </c:pt>
                <c:pt idx="208">
                  <c:v>45225</c:v>
                </c:pt>
                <c:pt idx="209">
                  <c:v>45226</c:v>
                </c:pt>
                <c:pt idx="210">
                  <c:v>45227</c:v>
                </c:pt>
                <c:pt idx="211">
                  <c:v>45228</c:v>
                </c:pt>
                <c:pt idx="212">
                  <c:v>45229</c:v>
                </c:pt>
                <c:pt idx="213">
                  <c:v>45230</c:v>
                </c:pt>
                <c:pt idx="214">
                  <c:v>45231</c:v>
                </c:pt>
                <c:pt idx="215">
                  <c:v>45232</c:v>
                </c:pt>
                <c:pt idx="216">
                  <c:v>45233</c:v>
                </c:pt>
                <c:pt idx="217">
                  <c:v>45234</c:v>
                </c:pt>
                <c:pt idx="218">
                  <c:v>45235</c:v>
                </c:pt>
                <c:pt idx="219">
                  <c:v>45236</c:v>
                </c:pt>
                <c:pt idx="220">
                  <c:v>45237</c:v>
                </c:pt>
                <c:pt idx="221">
                  <c:v>45238</c:v>
                </c:pt>
                <c:pt idx="222">
                  <c:v>45239</c:v>
                </c:pt>
                <c:pt idx="223">
                  <c:v>45240</c:v>
                </c:pt>
                <c:pt idx="224">
                  <c:v>45241</c:v>
                </c:pt>
                <c:pt idx="225">
                  <c:v>45242</c:v>
                </c:pt>
                <c:pt idx="226">
                  <c:v>45243</c:v>
                </c:pt>
                <c:pt idx="227">
                  <c:v>45244</c:v>
                </c:pt>
                <c:pt idx="228">
                  <c:v>45245</c:v>
                </c:pt>
                <c:pt idx="229">
                  <c:v>45246</c:v>
                </c:pt>
                <c:pt idx="230">
                  <c:v>45247</c:v>
                </c:pt>
                <c:pt idx="231">
                  <c:v>45248</c:v>
                </c:pt>
                <c:pt idx="232">
                  <c:v>45249</c:v>
                </c:pt>
                <c:pt idx="233">
                  <c:v>45250</c:v>
                </c:pt>
                <c:pt idx="234">
                  <c:v>45251</c:v>
                </c:pt>
                <c:pt idx="235">
                  <c:v>45252</c:v>
                </c:pt>
                <c:pt idx="236">
                  <c:v>45253</c:v>
                </c:pt>
                <c:pt idx="237">
                  <c:v>45254</c:v>
                </c:pt>
                <c:pt idx="238">
                  <c:v>45255</c:v>
                </c:pt>
                <c:pt idx="239">
                  <c:v>45256</c:v>
                </c:pt>
                <c:pt idx="240">
                  <c:v>45257</c:v>
                </c:pt>
                <c:pt idx="241">
                  <c:v>45258</c:v>
                </c:pt>
                <c:pt idx="242">
                  <c:v>45259</c:v>
                </c:pt>
                <c:pt idx="243">
                  <c:v>45260</c:v>
                </c:pt>
                <c:pt idx="244">
                  <c:v>45261</c:v>
                </c:pt>
                <c:pt idx="245">
                  <c:v>45262</c:v>
                </c:pt>
                <c:pt idx="246">
                  <c:v>45263</c:v>
                </c:pt>
                <c:pt idx="247">
                  <c:v>45264</c:v>
                </c:pt>
                <c:pt idx="248">
                  <c:v>45265</c:v>
                </c:pt>
                <c:pt idx="249">
                  <c:v>45266</c:v>
                </c:pt>
                <c:pt idx="250">
                  <c:v>45267</c:v>
                </c:pt>
                <c:pt idx="251">
                  <c:v>45268</c:v>
                </c:pt>
                <c:pt idx="252">
                  <c:v>45269</c:v>
                </c:pt>
                <c:pt idx="253">
                  <c:v>45270</c:v>
                </c:pt>
                <c:pt idx="254">
                  <c:v>45271</c:v>
                </c:pt>
                <c:pt idx="255">
                  <c:v>45272</c:v>
                </c:pt>
                <c:pt idx="256">
                  <c:v>45273</c:v>
                </c:pt>
                <c:pt idx="257">
                  <c:v>45274</c:v>
                </c:pt>
                <c:pt idx="258">
                  <c:v>45275</c:v>
                </c:pt>
                <c:pt idx="259">
                  <c:v>45276</c:v>
                </c:pt>
                <c:pt idx="260">
                  <c:v>45277</c:v>
                </c:pt>
                <c:pt idx="261">
                  <c:v>45278</c:v>
                </c:pt>
                <c:pt idx="262">
                  <c:v>45279</c:v>
                </c:pt>
                <c:pt idx="263">
                  <c:v>45280</c:v>
                </c:pt>
                <c:pt idx="264">
                  <c:v>45281</c:v>
                </c:pt>
                <c:pt idx="265">
                  <c:v>45282</c:v>
                </c:pt>
                <c:pt idx="266">
                  <c:v>45283</c:v>
                </c:pt>
                <c:pt idx="267">
                  <c:v>45284</c:v>
                </c:pt>
                <c:pt idx="268">
                  <c:v>45285</c:v>
                </c:pt>
                <c:pt idx="269">
                  <c:v>45286</c:v>
                </c:pt>
                <c:pt idx="270">
                  <c:v>45287</c:v>
                </c:pt>
                <c:pt idx="271">
                  <c:v>45288</c:v>
                </c:pt>
                <c:pt idx="272">
                  <c:v>45289</c:v>
                </c:pt>
                <c:pt idx="273">
                  <c:v>45290</c:v>
                </c:pt>
                <c:pt idx="274">
                  <c:v>45291</c:v>
                </c:pt>
                <c:pt idx="275">
                  <c:v>45292</c:v>
                </c:pt>
                <c:pt idx="276">
                  <c:v>45293</c:v>
                </c:pt>
                <c:pt idx="277">
                  <c:v>45294</c:v>
                </c:pt>
                <c:pt idx="278">
                  <c:v>45295</c:v>
                </c:pt>
                <c:pt idx="279">
                  <c:v>45296</c:v>
                </c:pt>
                <c:pt idx="280">
                  <c:v>45297</c:v>
                </c:pt>
                <c:pt idx="281">
                  <c:v>45298</c:v>
                </c:pt>
                <c:pt idx="282">
                  <c:v>45299</c:v>
                </c:pt>
                <c:pt idx="283">
                  <c:v>45300</c:v>
                </c:pt>
                <c:pt idx="284">
                  <c:v>45301</c:v>
                </c:pt>
                <c:pt idx="285">
                  <c:v>45302</c:v>
                </c:pt>
                <c:pt idx="286">
                  <c:v>45303</c:v>
                </c:pt>
                <c:pt idx="287">
                  <c:v>45304</c:v>
                </c:pt>
                <c:pt idx="288">
                  <c:v>45305</c:v>
                </c:pt>
                <c:pt idx="289">
                  <c:v>45306</c:v>
                </c:pt>
                <c:pt idx="290">
                  <c:v>45307</c:v>
                </c:pt>
                <c:pt idx="291">
                  <c:v>45308</c:v>
                </c:pt>
                <c:pt idx="292">
                  <c:v>45309</c:v>
                </c:pt>
                <c:pt idx="293">
                  <c:v>45310</c:v>
                </c:pt>
                <c:pt idx="294">
                  <c:v>45311</c:v>
                </c:pt>
                <c:pt idx="295">
                  <c:v>45312</c:v>
                </c:pt>
                <c:pt idx="296">
                  <c:v>45313</c:v>
                </c:pt>
                <c:pt idx="297">
                  <c:v>45314</c:v>
                </c:pt>
                <c:pt idx="298">
                  <c:v>45315</c:v>
                </c:pt>
                <c:pt idx="299">
                  <c:v>45316</c:v>
                </c:pt>
                <c:pt idx="300">
                  <c:v>45317</c:v>
                </c:pt>
                <c:pt idx="301">
                  <c:v>45318</c:v>
                </c:pt>
                <c:pt idx="302">
                  <c:v>45319</c:v>
                </c:pt>
                <c:pt idx="303">
                  <c:v>45320</c:v>
                </c:pt>
                <c:pt idx="304">
                  <c:v>45321</c:v>
                </c:pt>
                <c:pt idx="305">
                  <c:v>45322</c:v>
                </c:pt>
                <c:pt idx="306">
                  <c:v>45323</c:v>
                </c:pt>
                <c:pt idx="307">
                  <c:v>45324</c:v>
                </c:pt>
                <c:pt idx="308">
                  <c:v>45325</c:v>
                </c:pt>
                <c:pt idx="309">
                  <c:v>45326</c:v>
                </c:pt>
                <c:pt idx="310">
                  <c:v>45327</c:v>
                </c:pt>
                <c:pt idx="311">
                  <c:v>45328</c:v>
                </c:pt>
                <c:pt idx="312">
                  <c:v>45329</c:v>
                </c:pt>
                <c:pt idx="313">
                  <c:v>45330</c:v>
                </c:pt>
                <c:pt idx="314">
                  <c:v>45331</c:v>
                </c:pt>
                <c:pt idx="315">
                  <c:v>45332</c:v>
                </c:pt>
                <c:pt idx="316">
                  <c:v>45333</c:v>
                </c:pt>
                <c:pt idx="317">
                  <c:v>45334</c:v>
                </c:pt>
                <c:pt idx="318">
                  <c:v>45335</c:v>
                </c:pt>
                <c:pt idx="319">
                  <c:v>45336</c:v>
                </c:pt>
                <c:pt idx="320">
                  <c:v>45337</c:v>
                </c:pt>
                <c:pt idx="321">
                  <c:v>45338</c:v>
                </c:pt>
                <c:pt idx="322">
                  <c:v>45339</c:v>
                </c:pt>
                <c:pt idx="323">
                  <c:v>45340</c:v>
                </c:pt>
                <c:pt idx="324">
                  <c:v>45341</c:v>
                </c:pt>
                <c:pt idx="325">
                  <c:v>45342</c:v>
                </c:pt>
                <c:pt idx="326">
                  <c:v>45343</c:v>
                </c:pt>
                <c:pt idx="327">
                  <c:v>45344</c:v>
                </c:pt>
                <c:pt idx="328">
                  <c:v>45345</c:v>
                </c:pt>
                <c:pt idx="329">
                  <c:v>45346</c:v>
                </c:pt>
                <c:pt idx="330">
                  <c:v>45347</c:v>
                </c:pt>
                <c:pt idx="331">
                  <c:v>45348</c:v>
                </c:pt>
                <c:pt idx="332">
                  <c:v>45349</c:v>
                </c:pt>
                <c:pt idx="333">
                  <c:v>45350</c:v>
                </c:pt>
                <c:pt idx="334">
                  <c:v>45351</c:v>
                </c:pt>
                <c:pt idx="335">
                  <c:v>45352</c:v>
                </c:pt>
                <c:pt idx="336">
                  <c:v>45353</c:v>
                </c:pt>
                <c:pt idx="337">
                  <c:v>45354</c:v>
                </c:pt>
                <c:pt idx="338">
                  <c:v>45355</c:v>
                </c:pt>
                <c:pt idx="339">
                  <c:v>45356</c:v>
                </c:pt>
                <c:pt idx="340">
                  <c:v>45357</c:v>
                </c:pt>
                <c:pt idx="341">
                  <c:v>45358</c:v>
                </c:pt>
                <c:pt idx="342">
                  <c:v>45359</c:v>
                </c:pt>
                <c:pt idx="343">
                  <c:v>45360</c:v>
                </c:pt>
                <c:pt idx="344">
                  <c:v>45361</c:v>
                </c:pt>
                <c:pt idx="345">
                  <c:v>45362</c:v>
                </c:pt>
                <c:pt idx="346">
                  <c:v>45363</c:v>
                </c:pt>
                <c:pt idx="347">
                  <c:v>45364</c:v>
                </c:pt>
                <c:pt idx="348">
                  <c:v>45365</c:v>
                </c:pt>
                <c:pt idx="349">
                  <c:v>45366</c:v>
                </c:pt>
                <c:pt idx="350">
                  <c:v>45367</c:v>
                </c:pt>
                <c:pt idx="351">
                  <c:v>45368</c:v>
                </c:pt>
                <c:pt idx="352">
                  <c:v>45369</c:v>
                </c:pt>
                <c:pt idx="353">
                  <c:v>45370</c:v>
                </c:pt>
                <c:pt idx="354">
                  <c:v>45371</c:v>
                </c:pt>
                <c:pt idx="355">
                  <c:v>45372</c:v>
                </c:pt>
                <c:pt idx="356">
                  <c:v>45373</c:v>
                </c:pt>
                <c:pt idx="357">
                  <c:v>45374</c:v>
                </c:pt>
                <c:pt idx="358">
                  <c:v>45375</c:v>
                </c:pt>
                <c:pt idx="359">
                  <c:v>45376</c:v>
                </c:pt>
                <c:pt idx="360">
                  <c:v>45377</c:v>
                </c:pt>
                <c:pt idx="361">
                  <c:v>45378</c:v>
                </c:pt>
                <c:pt idx="362">
                  <c:v>45379</c:v>
                </c:pt>
                <c:pt idx="363">
                  <c:v>45380</c:v>
                </c:pt>
                <c:pt idx="364">
                  <c:v>45381</c:v>
                </c:pt>
                <c:pt idx="365">
                  <c:v>45382</c:v>
                </c:pt>
              </c:numCache>
            </c:numRef>
          </c:cat>
          <c:val>
            <c:numRef>
              <c:f>グラフデータ!$L$7:$L$373</c:f>
              <c:numCache>
                <c:formatCode>0.00\ </c:formatCode>
                <c:ptCount val="367"/>
                <c:pt idx="0">
                  <c:v>47.708000000000006</c:v>
                </c:pt>
                <c:pt idx="1">
                  <c:v>47.701000000000001</c:v>
                </c:pt>
                <c:pt idx="2">
                  <c:v>47.689</c:v>
                </c:pt>
                <c:pt idx="3">
                  <c:v>47.677000000000007</c:v>
                </c:pt>
                <c:pt idx="4">
                  <c:v>47.669000000000004</c:v>
                </c:pt>
                <c:pt idx="5">
                  <c:v>47.661000000000001</c:v>
                </c:pt>
                <c:pt idx="6">
                  <c:v>47.653000000000006</c:v>
                </c:pt>
                <c:pt idx="7">
                  <c:v>47.660000000000004</c:v>
                </c:pt>
                <c:pt idx="8">
                  <c:v>47.651000000000003</c:v>
                </c:pt>
                <c:pt idx="9">
                  <c:v>47.642000000000003</c:v>
                </c:pt>
                <c:pt idx="10">
                  <c:v>47.635000000000005</c:v>
                </c:pt>
                <c:pt idx="11">
                  <c:v>47.627000000000002</c:v>
                </c:pt>
                <c:pt idx="12">
                  <c:v>47.617000000000004</c:v>
                </c:pt>
                <c:pt idx="13">
                  <c:v>47.607000000000006</c:v>
                </c:pt>
                <c:pt idx="14">
                  <c:v>47.679000000000002</c:v>
                </c:pt>
                <c:pt idx="15">
                  <c:v>47.711000000000006</c:v>
                </c:pt>
                <c:pt idx="16">
                  <c:v>47.671000000000006</c:v>
                </c:pt>
                <c:pt idx="17">
                  <c:v>47.653000000000006</c:v>
                </c:pt>
                <c:pt idx="18">
                  <c:v>47.641000000000005</c:v>
                </c:pt>
                <c:pt idx="19">
                  <c:v>47.631</c:v>
                </c:pt>
                <c:pt idx="20">
                  <c:v>47.623000000000005</c:v>
                </c:pt>
                <c:pt idx="21">
                  <c:v>47.629000000000005</c:v>
                </c:pt>
                <c:pt idx="22">
                  <c:v>47.619</c:v>
                </c:pt>
                <c:pt idx="23">
                  <c:v>47.613</c:v>
                </c:pt>
                <c:pt idx="24">
                  <c:v>47.604000000000006</c:v>
                </c:pt>
                <c:pt idx="25">
                  <c:v>47.653000000000006</c:v>
                </c:pt>
                <c:pt idx="26">
                  <c:v>47.687000000000005</c:v>
                </c:pt>
                <c:pt idx="27">
                  <c:v>47.665000000000006</c:v>
                </c:pt>
                <c:pt idx="28">
                  <c:v>47.645000000000003</c:v>
                </c:pt>
                <c:pt idx="29">
                  <c:v>47.643000000000001</c:v>
                </c:pt>
                <c:pt idx="30">
                  <c:v>47.635000000000005</c:v>
                </c:pt>
                <c:pt idx="31">
                  <c:v>47.625</c:v>
                </c:pt>
                <c:pt idx="32">
                  <c:v>47.615000000000002</c:v>
                </c:pt>
                <c:pt idx="33">
                  <c:v>47.609000000000002</c:v>
                </c:pt>
                <c:pt idx="34">
                  <c:v>47.602000000000004</c:v>
                </c:pt>
                <c:pt idx="35">
                  <c:v>47.606000000000002</c:v>
                </c:pt>
                <c:pt idx="36">
                  <c:v>47.605000000000004</c:v>
                </c:pt>
                <c:pt idx="37">
                  <c:v>47.793000000000006</c:v>
                </c:pt>
                <c:pt idx="38">
                  <c:v>47.715000000000003</c:v>
                </c:pt>
                <c:pt idx="39">
                  <c:v>47.690000000000005</c:v>
                </c:pt>
                <c:pt idx="40">
                  <c:v>47.675000000000004</c:v>
                </c:pt>
                <c:pt idx="41">
                  <c:v>47.687000000000005</c:v>
                </c:pt>
                <c:pt idx="42">
                  <c:v>47.690000000000005</c:v>
                </c:pt>
                <c:pt idx="43">
                  <c:v>47.699000000000005</c:v>
                </c:pt>
                <c:pt idx="44">
                  <c:v>47.769000000000005</c:v>
                </c:pt>
                <c:pt idx="45">
                  <c:v>47.723000000000006</c:v>
                </c:pt>
                <c:pt idx="46">
                  <c:v>47.701000000000001</c:v>
                </c:pt>
                <c:pt idx="47">
                  <c:v>47.689</c:v>
                </c:pt>
                <c:pt idx="48">
                  <c:v>47.678000000000004</c:v>
                </c:pt>
                <c:pt idx="49">
                  <c:v>47.717000000000006</c:v>
                </c:pt>
                <c:pt idx="50">
                  <c:v>47.695</c:v>
                </c:pt>
                <c:pt idx="51">
                  <c:v>47.682000000000002</c:v>
                </c:pt>
                <c:pt idx="52">
                  <c:v>47.703000000000003</c:v>
                </c:pt>
                <c:pt idx="53">
                  <c:v>47.702000000000005</c:v>
                </c:pt>
                <c:pt idx="54">
                  <c:v>47.689</c:v>
                </c:pt>
                <c:pt idx="55">
                  <c:v>47.682000000000002</c:v>
                </c:pt>
                <c:pt idx="56">
                  <c:v>47.671000000000006</c:v>
                </c:pt>
                <c:pt idx="57">
                  <c:v>47.664000000000001</c:v>
                </c:pt>
                <c:pt idx="58">
                  <c:v>47.668000000000006</c:v>
                </c:pt>
                <c:pt idx="59">
                  <c:v>47.689</c:v>
                </c:pt>
                <c:pt idx="60">
                  <c:v>47.685000000000002</c:v>
                </c:pt>
                <c:pt idx="61">
                  <c:v>47.667000000000002</c:v>
                </c:pt>
                <c:pt idx="62">
                  <c:v>48.051000000000002</c:v>
                </c:pt>
                <c:pt idx="63">
                  <c:v>48.196000000000005</c:v>
                </c:pt>
                <c:pt idx="64">
                  <c:v>47.886000000000003</c:v>
                </c:pt>
                <c:pt idx="65">
                  <c:v>47.849000000000004</c:v>
                </c:pt>
                <c:pt idx="66">
                  <c:v>47.833000000000006</c:v>
                </c:pt>
                <c:pt idx="67">
                  <c:v>47.826000000000001</c:v>
                </c:pt>
                <c:pt idx="68">
                  <c:v>47.809000000000005</c:v>
                </c:pt>
                <c:pt idx="69">
                  <c:v>47.884</c:v>
                </c:pt>
                <c:pt idx="70">
                  <c:v>47.829000000000001</c:v>
                </c:pt>
                <c:pt idx="71">
                  <c:v>47.878</c:v>
                </c:pt>
                <c:pt idx="72">
                  <c:v>47.844000000000001</c:v>
                </c:pt>
                <c:pt idx="73">
                  <c:v>47.829000000000001</c:v>
                </c:pt>
                <c:pt idx="74">
                  <c:v>47.81</c:v>
                </c:pt>
                <c:pt idx="75">
                  <c:v>47.795000000000002</c:v>
                </c:pt>
                <c:pt idx="76">
                  <c:v>47.807000000000002</c:v>
                </c:pt>
                <c:pt idx="77">
                  <c:v>47.790000000000006</c:v>
                </c:pt>
                <c:pt idx="78">
                  <c:v>47.776000000000003</c:v>
                </c:pt>
                <c:pt idx="79">
                  <c:v>47.767000000000003</c:v>
                </c:pt>
                <c:pt idx="80">
                  <c:v>47.760000000000005</c:v>
                </c:pt>
                <c:pt idx="81">
                  <c:v>47.747</c:v>
                </c:pt>
                <c:pt idx="82">
                  <c:v>47.738</c:v>
                </c:pt>
                <c:pt idx="83">
                  <c:v>47.734999999999999</c:v>
                </c:pt>
                <c:pt idx="84">
                  <c:v>47.726000000000006</c:v>
                </c:pt>
                <c:pt idx="85">
                  <c:v>47.719000000000001</c:v>
                </c:pt>
                <c:pt idx="86">
                  <c:v>47.712000000000003</c:v>
                </c:pt>
                <c:pt idx="87">
                  <c:v>47.699000000000005</c:v>
                </c:pt>
                <c:pt idx="88">
                  <c:v>47.691000000000003</c:v>
                </c:pt>
                <c:pt idx="89">
                  <c:v>47.681000000000004</c:v>
                </c:pt>
                <c:pt idx="90">
                  <c:v>47.667000000000002</c:v>
                </c:pt>
                <c:pt idx="91">
                  <c:v>47.685000000000002</c:v>
                </c:pt>
                <c:pt idx="92">
                  <c:v>47.672000000000004</c:v>
                </c:pt>
                <c:pt idx="93">
                  <c:v>47.656000000000006</c:v>
                </c:pt>
                <c:pt idx="94">
                  <c:v>47.647000000000006</c:v>
                </c:pt>
                <c:pt idx="95">
                  <c:v>47.637</c:v>
                </c:pt>
                <c:pt idx="96">
                  <c:v>47.639000000000003</c:v>
                </c:pt>
                <c:pt idx="97">
                  <c:v>47.623000000000005</c:v>
                </c:pt>
                <c:pt idx="98">
                  <c:v>47.620000000000005</c:v>
                </c:pt>
                <c:pt idx="99">
                  <c:v>47.607000000000006</c:v>
                </c:pt>
                <c:pt idx="100">
                  <c:v>47.598000000000006</c:v>
                </c:pt>
                <c:pt idx="101">
                  <c:v>47.59</c:v>
                </c:pt>
                <c:pt idx="102">
                  <c:v>47.586000000000006</c:v>
                </c:pt>
                <c:pt idx="103">
                  <c:v>47.589000000000006</c:v>
                </c:pt>
                <c:pt idx="104">
                  <c:v>47.588000000000001</c:v>
                </c:pt>
                <c:pt idx="105">
                  <c:v>47.572000000000003</c:v>
                </c:pt>
                <c:pt idx="106">
                  <c:v>47.563000000000002</c:v>
                </c:pt>
                <c:pt idx="107">
                  <c:v>47.555000000000007</c:v>
                </c:pt>
                <c:pt idx="108">
                  <c:v>47.546000000000006</c:v>
                </c:pt>
                <c:pt idx="109">
                  <c:v>47.542000000000002</c:v>
                </c:pt>
                <c:pt idx="110">
                  <c:v>47.543000000000006</c:v>
                </c:pt>
                <c:pt idx="111">
                  <c:v>47.541000000000004</c:v>
                </c:pt>
                <c:pt idx="112">
                  <c:v>47.535000000000004</c:v>
                </c:pt>
                <c:pt idx="113">
                  <c:v>47.53</c:v>
                </c:pt>
                <c:pt idx="114">
                  <c:v>47.526000000000003</c:v>
                </c:pt>
                <c:pt idx="115">
                  <c:v>47.521000000000001</c:v>
                </c:pt>
                <c:pt idx="116">
                  <c:v>47.516000000000005</c:v>
                </c:pt>
                <c:pt idx="117">
                  <c:v>47.529000000000003</c:v>
                </c:pt>
                <c:pt idx="118">
                  <c:v>47.523000000000003</c:v>
                </c:pt>
                <c:pt idx="119">
                  <c:v>47.518000000000001</c:v>
                </c:pt>
                <c:pt idx="120">
                  <c:v>47.511000000000003</c:v>
                </c:pt>
                <c:pt idx="121">
                  <c:v>47.506</c:v>
                </c:pt>
                <c:pt idx="122">
                  <c:v>47.509</c:v>
                </c:pt>
                <c:pt idx="123">
                  <c:v>47.510000000000005</c:v>
                </c:pt>
                <c:pt idx="124">
                  <c:v>47.502000000000002</c:v>
                </c:pt>
                <c:pt idx="125">
                  <c:v>47.496000000000002</c:v>
                </c:pt>
                <c:pt idx="126">
                  <c:v>47.491</c:v>
                </c:pt>
                <c:pt idx="127">
                  <c:v>47.489000000000004</c:v>
                </c:pt>
                <c:pt idx="128">
                  <c:v>47.536000000000001</c:v>
                </c:pt>
                <c:pt idx="129">
                  <c:v>47.524000000000001</c:v>
                </c:pt>
                <c:pt idx="130">
                  <c:v>47.576000000000001</c:v>
                </c:pt>
                <c:pt idx="131">
                  <c:v>47.571000000000005</c:v>
                </c:pt>
                <c:pt idx="132">
                  <c:v>47.557000000000002</c:v>
                </c:pt>
                <c:pt idx="133">
                  <c:v>47.540000000000006</c:v>
                </c:pt>
                <c:pt idx="134">
                  <c:v>47.620000000000005</c:v>
                </c:pt>
                <c:pt idx="135">
                  <c:v>47.736000000000004</c:v>
                </c:pt>
                <c:pt idx="136">
                  <c:v>47.723000000000006</c:v>
                </c:pt>
                <c:pt idx="137">
                  <c:v>47.679000000000002</c:v>
                </c:pt>
                <c:pt idx="138">
                  <c:v>47.659000000000006</c:v>
                </c:pt>
                <c:pt idx="139">
                  <c:v>47.643000000000001</c:v>
                </c:pt>
                <c:pt idx="140">
                  <c:v>47.63</c:v>
                </c:pt>
                <c:pt idx="141">
                  <c:v>47.624000000000002</c:v>
                </c:pt>
                <c:pt idx="142">
                  <c:v>47.618000000000002</c:v>
                </c:pt>
                <c:pt idx="143">
                  <c:v>47.669000000000004</c:v>
                </c:pt>
                <c:pt idx="144">
                  <c:v>47.672000000000004</c:v>
                </c:pt>
                <c:pt idx="145">
                  <c:v>47.664000000000001</c:v>
                </c:pt>
                <c:pt idx="146">
                  <c:v>47.639000000000003</c:v>
                </c:pt>
                <c:pt idx="147">
                  <c:v>47.634</c:v>
                </c:pt>
                <c:pt idx="148">
                  <c:v>47.631</c:v>
                </c:pt>
                <c:pt idx="149">
                  <c:v>47.621000000000002</c:v>
                </c:pt>
                <c:pt idx="150">
                  <c:v>47.612000000000002</c:v>
                </c:pt>
                <c:pt idx="151">
                  <c:v>47.603000000000002</c:v>
                </c:pt>
                <c:pt idx="152">
                  <c:v>47.589000000000006</c:v>
                </c:pt>
                <c:pt idx="153">
                  <c:v>47.569000000000003</c:v>
                </c:pt>
                <c:pt idx="154">
                  <c:v>47.562000000000005</c:v>
                </c:pt>
                <c:pt idx="155">
                  <c:v>47.556000000000004</c:v>
                </c:pt>
                <c:pt idx="156">
                  <c:v>47.682000000000002</c:v>
                </c:pt>
                <c:pt idx="157">
                  <c:v>47.63</c:v>
                </c:pt>
                <c:pt idx="158">
                  <c:v>47.615000000000002</c:v>
                </c:pt>
                <c:pt idx="159">
                  <c:v>47.604000000000006</c:v>
                </c:pt>
                <c:pt idx="160">
                  <c:v>48.206000000000003</c:v>
                </c:pt>
                <c:pt idx="161">
                  <c:v>47.830000000000005</c:v>
                </c:pt>
                <c:pt idx="162">
                  <c:v>47.794000000000004</c:v>
                </c:pt>
                <c:pt idx="163">
                  <c:v>47.771000000000001</c:v>
                </c:pt>
                <c:pt idx="164">
                  <c:v>47.756</c:v>
                </c:pt>
                <c:pt idx="165">
                  <c:v>47.739000000000004</c:v>
                </c:pt>
                <c:pt idx="166">
                  <c:v>47.724000000000004</c:v>
                </c:pt>
                <c:pt idx="167">
                  <c:v>47.71</c:v>
                </c:pt>
                <c:pt idx="168">
                  <c:v>47.739000000000004</c:v>
                </c:pt>
                <c:pt idx="169">
                  <c:v>47.720000000000006</c:v>
                </c:pt>
                <c:pt idx="170">
                  <c:v>47.708000000000006</c:v>
                </c:pt>
                <c:pt idx="171">
                  <c:v>47.699000000000005</c:v>
                </c:pt>
                <c:pt idx="172">
                  <c:v>47.689</c:v>
                </c:pt>
                <c:pt idx="173">
                  <c:v>47.692</c:v>
                </c:pt>
                <c:pt idx="174">
                  <c:v>47.688000000000002</c:v>
                </c:pt>
                <c:pt idx="175">
                  <c:v>47.847000000000001</c:v>
                </c:pt>
                <c:pt idx="176">
                  <c:v>47.797000000000004</c:v>
                </c:pt>
                <c:pt idx="177">
                  <c:v>47.78</c:v>
                </c:pt>
                <c:pt idx="178">
                  <c:v>47.763000000000005</c:v>
                </c:pt>
                <c:pt idx="179">
                  <c:v>47.758000000000003</c:v>
                </c:pt>
                <c:pt idx="180">
                  <c:v>47.747</c:v>
                </c:pt>
                <c:pt idx="181">
                  <c:v>47.737000000000002</c:v>
                </c:pt>
                <c:pt idx="182">
                  <c:v>47.730000000000004</c:v>
                </c:pt>
                <c:pt idx="183">
                  <c:v>47.720000000000006</c:v>
                </c:pt>
                <c:pt idx="184">
                  <c:v>47.711000000000006</c:v>
                </c:pt>
                <c:pt idx="185">
                  <c:v>47.699000000000005</c:v>
                </c:pt>
                <c:pt idx="186">
                  <c:v>47.731000000000002</c:v>
                </c:pt>
                <c:pt idx="187">
                  <c:v>47.730000000000004</c:v>
                </c:pt>
                <c:pt idx="188">
                  <c:v>47.712000000000003</c:v>
                </c:pt>
                <c:pt idx="189">
                  <c:v>47.695</c:v>
                </c:pt>
                <c:pt idx="190">
                  <c:v>47.687000000000005</c:v>
                </c:pt>
                <c:pt idx="191">
                  <c:v>47.781000000000006</c:v>
                </c:pt>
                <c:pt idx="192">
                  <c:v>47.832000000000001</c:v>
                </c:pt>
                <c:pt idx="193">
                  <c:v>47.769000000000005</c:v>
                </c:pt>
                <c:pt idx="194">
                  <c:v>47.75</c:v>
                </c:pt>
                <c:pt idx="195">
                  <c:v>47.739000000000004</c:v>
                </c:pt>
                <c:pt idx="196">
                  <c:v>47.729000000000006</c:v>
                </c:pt>
                <c:pt idx="197">
                  <c:v>47.986000000000004</c:v>
                </c:pt>
                <c:pt idx="198">
                  <c:v>47.802000000000007</c:v>
                </c:pt>
                <c:pt idx="199">
                  <c:v>47.772000000000006</c:v>
                </c:pt>
                <c:pt idx="200">
                  <c:v>47.755000000000003</c:v>
                </c:pt>
                <c:pt idx="201">
                  <c:v>47.747</c:v>
                </c:pt>
                <c:pt idx="202">
                  <c:v>47.742000000000004</c:v>
                </c:pt>
                <c:pt idx="203">
                  <c:v>47.731000000000002</c:v>
                </c:pt>
                <c:pt idx="204">
                  <c:v>47.724000000000004</c:v>
                </c:pt>
                <c:pt idx="205">
                  <c:v>47.714000000000006</c:v>
                </c:pt>
                <c:pt idx="206">
                  <c:v>47.707000000000001</c:v>
                </c:pt>
                <c:pt idx="207">
                  <c:v>47.705000000000005</c:v>
                </c:pt>
                <c:pt idx="208">
                  <c:v>47.694000000000003</c:v>
                </c:pt>
                <c:pt idx="209">
                  <c:v>47.688000000000002</c:v>
                </c:pt>
                <c:pt idx="210">
                  <c:v>47.683000000000007</c:v>
                </c:pt>
                <c:pt idx="211">
                  <c:v>47.684000000000005</c:v>
                </c:pt>
                <c:pt idx="212">
                  <c:v>47.671000000000006</c:v>
                </c:pt>
                <c:pt idx="213">
                  <c:v>47.661000000000001</c:v>
                </c:pt>
                <c:pt idx="214">
                  <c:v>47.647000000000006</c:v>
                </c:pt>
                <c:pt idx="215">
                  <c:v>47.639000000000003</c:v>
                </c:pt>
                <c:pt idx="216">
                  <c:v>47.633000000000003</c:v>
                </c:pt>
                <c:pt idx="217">
                  <c:v>47.63</c:v>
                </c:pt>
                <c:pt idx="218">
                  <c:v>47.625</c:v>
                </c:pt>
                <c:pt idx="219">
                  <c:v>47.623000000000005</c:v>
                </c:pt>
                <c:pt idx="220">
                  <c:v>47.629000000000005</c:v>
                </c:pt>
                <c:pt idx="221">
                  <c:v>47.616</c:v>
                </c:pt>
                <c:pt idx="222">
                  <c:v>47.613000000000007</c:v>
                </c:pt>
                <c:pt idx="223">
                  <c:v>47.613000000000007</c:v>
                </c:pt>
                <c:pt idx="224">
                  <c:v>47.611000000000004</c:v>
                </c:pt>
                <c:pt idx="225">
                  <c:v>47.609000000000002</c:v>
                </c:pt>
                <c:pt idx="226">
                  <c:v>47.601000000000006</c:v>
                </c:pt>
                <c:pt idx="227">
                  <c:v>47.594000000000001</c:v>
                </c:pt>
                <c:pt idx="228">
                  <c:v>47.587000000000003</c:v>
                </c:pt>
                <c:pt idx="229">
                  <c:v>47.583000000000006</c:v>
                </c:pt>
                <c:pt idx="230">
                  <c:v>47.78</c:v>
                </c:pt>
                <c:pt idx="231">
                  <c:v>47.704000000000001</c:v>
                </c:pt>
                <c:pt idx="232">
                  <c:v>47.678000000000004</c:v>
                </c:pt>
                <c:pt idx="233">
                  <c:v>47.665000000000006</c:v>
                </c:pt>
                <c:pt idx="234">
                  <c:v>47.656000000000006</c:v>
                </c:pt>
                <c:pt idx="235">
                  <c:v>47.653000000000006</c:v>
                </c:pt>
                <c:pt idx="236">
                  <c:v>47.645000000000003</c:v>
                </c:pt>
                <c:pt idx="237">
                  <c:v>47.642000000000003</c:v>
                </c:pt>
                <c:pt idx="238">
                  <c:v>47.642000000000003</c:v>
                </c:pt>
                <c:pt idx="239">
                  <c:v>47.638000000000005</c:v>
                </c:pt>
                <c:pt idx="240">
                  <c:v>47.635000000000005</c:v>
                </c:pt>
                <c:pt idx="241">
                  <c:v>47.628</c:v>
                </c:pt>
                <c:pt idx="242">
                  <c:v>47.625</c:v>
                </c:pt>
                <c:pt idx="243">
                  <c:v>47.625</c:v>
                </c:pt>
                <c:pt idx="244">
                  <c:v>47.611000000000004</c:v>
                </c:pt>
                <c:pt idx="245">
                  <c:v>47.603000000000002</c:v>
                </c:pt>
                <c:pt idx="246">
                  <c:v>47.597000000000001</c:v>
                </c:pt>
                <c:pt idx="247">
                  <c:v>47.589000000000006</c:v>
                </c:pt>
                <c:pt idx="248">
                  <c:v>47.585000000000001</c:v>
                </c:pt>
                <c:pt idx="249">
                  <c:v>47.581000000000003</c:v>
                </c:pt>
                <c:pt idx="250">
                  <c:v>47.574000000000005</c:v>
                </c:pt>
                <c:pt idx="251">
                  <c:v>47.57</c:v>
                </c:pt>
                <c:pt idx="252">
                  <c:v>47.568000000000005</c:v>
                </c:pt>
                <c:pt idx="253">
                  <c:v>47.563000000000002</c:v>
                </c:pt>
                <c:pt idx="254">
                  <c:v>47.562000000000005</c:v>
                </c:pt>
                <c:pt idx="255">
                  <c:v>47.637</c:v>
                </c:pt>
                <c:pt idx="256">
                  <c:v>47.612000000000002</c:v>
                </c:pt>
                <c:pt idx="257">
                  <c:v>47.601000000000006</c:v>
                </c:pt>
                <c:pt idx="258">
                  <c:v>47.595000000000006</c:v>
                </c:pt>
                <c:pt idx="259">
                  <c:v>47.588000000000001</c:v>
                </c:pt>
                <c:pt idx="260">
                  <c:v>47.582000000000001</c:v>
                </c:pt>
                <c:pt idx="261">
                  <c:v>47.576000000000001</c:v>
                </c:pt>
                <c:pt idx="262">
                  <c:v>47.578000000000003</c:v>
                </c:pt>
                <c:pt idx="263">
                  <c:v>47.573</c:v>
                </c:pt>
                <c:pt idx="264">
                  <c:v>47.569000000000003</c:v>
                </c:pt>
                <c:pt idx="265">
                  <c:v>47.567</c:v>
                </c:pt>
                <c:pt idx="266">
                  <c:v>47.563000000000002</c:v>
                </c:pt>
                <c:pt idx="267">
                  <c:v>47.561000000000007</c:v>
                </c:pt>
                <c:pt idx="268">
                  <c:v>47.558000000000007</c:v>
                </c:pt>
                <c:pt idx="269">
                  <c:v>47.555000000000007</c:v>
                </c:pt>
                <c:pt idx="270">
                  <c:v>47.554000000000002</c:v>
                </c:pt>
                <c:pt idx="271">
                  <c:v>47.548000000000002</c:v>
                </c:pt>
                <c:pt idx="272">
                  <c:v>47.546000000000006</c:v>
                </c:pt>
                <c:pt idx="273">
                  <c:v>47.541000000000004</c:v>
                </c:pt>
                <c:pt idx="274">
                  <c:v>47.551000000000002</c:v>
                </c:pt>
                <c:pt idx="275">
                  <c:v>47.541000000000004</c:v>
                </c:pt>
                <c:pt idx="276">
                  <c:v>47.534000000000006</c:v>
                </c:pt>
                <c:pt idx="277">
                  <c:v>47.537000000000006</c:v>
                </c:pt>
                <c:pt idx="278">
                  <c:v>47.539000000000001</c:v>
                </c:pt>
                <c:pt idx="279">
                  <c:v>47.532000000000004</c:v>
                </c:pt>
                <c:pt idx="280">
                  <c:v>47.531000000000006</c:v>
                </c:pt>
                <c:pt idx="281">
                  <c:v>47.527000000000001</c:v>
                </c:pt>
                <c:pt idx="282">
                  <c:v>47.526000000000003</c:v>
                </c:pt>
                <c:pt idx="283">
                  <c:v>47.523000000000003</c:v>
                </c:pt>
                <c:pt idx="284">
                  <c:v>47.52</c:v>
                </c:pt>
                <c:pt idx="285">
                  <c:v>47.52</c:v>
                </c:pt>
                <c:pt idx="286">
                  <c:v>47.519000000000005</c:v>
                </c:pt>
                <c:pt idx="287">
                  <c:v>47.515000000000001</c:v>
                </c:pt>
                <c:pt idx="288">
                  <c:v>47.514000000000003</c:v>
                </c:pt>
                <c:pt idx="289">
                  <c:v>47.514000000000003</c:v>
                </c:pt>
                <c:pt idx="290">
                  <c:v>47.508000000000003</c:v>
                </c:pt>
                <c:pt idx="291">
                  <c:v>47.504000000000005</c:v>
                </c:pt>
                <c:pt idx="292">
                  <c:v>47.506</c:v>
                </c:pt>
                <c:pt idx="293">
                  <c:v>47.504000000000005</c:v>
                </c:pt>
                <c:pt idx="294">
                  <c:v>47.497</c:v>
                </c:pt>
                <c:pt idx="295">
                  <c:v>47.701000000000001</c:v>
                </c:pt>
                <c:pt idx="296">
                  <c:v>47.629000000000005</c:v>
                </c:pt>
                <c:pt idx="297">
                  <c:v>47.606000000000002</c:v>
                </c:pt>
                <c:pt idx="298">
                  <c:v>47.588000000000001</c:v>
                </c:pt>
                <c:pt idx="299">
                  <c:v>47.578000000000003</c:v>
                </c:pt>
                <c:pt idx="300">
                  <c:v>47.565000000000005</c:v>
                </c:pt>
                <c:pt idx="301">
                  <c:v>47.552000000000007</c:v>
                </c:pt>
                <c:pt idx="302">
                  <c:v>47.545000000000002</c:v>
                </c:pt>
                <c:pt idx="303">
                  <c:v>47.547000000000004</c:v>
                </c:pt>
                <c:pt idx="304">
                  <c:v>47.542000000000002</c:v>
                </c:pt>
                <c:pt idx="305">
                  <c:v>47.597000000000001</c:v>
                </c:pt>
                <c:pt idx="306">
                  <c:v>47.596000000000004</c:v>
                </c:pt>
                <c:pt idx="307">
                  <c:v>47.594000000000001</c:v>
                </c:pt>
                <c:pt idx="308">
                  <c:v>47.586000000000006</c:v>
                </c:pt>
                <c:pt idx="309">
                  <c:v>47.609000000000002</c:v>
                </c:pt>
                <c:pt idx="310">
                  <c:v>47.599000000000004</c:v>
                </c:pt>
                <c:pt idx="311">
                  <c:v>47.721000000000004</c:v>
                </c:pt>
                <c:pt idx="312">
                  <c:v>47.722000000000001</c:v>
                </c:pt>
                <c:pt idx="313">
                  <c:v>47.703000000000003</c:v>
                </c:pt>
                <c:pt idx="314">
                  <c:v>47.686000000000007</c:v>
                </c:pt>
                <c:pt idx="315">
                  <c:v>47.6</c:v>
                </c:pt>
                <c:pt idx="316">
                  <c:v>47.593000000000004</c:v>
                </c:pt>
                <c:pt idx="317">
                  <c:v>47.603000000000002</c:v>
                </c:pt>
                <c:pt idx="318">
                  <c:v>47.596000000000004</c:v>
                </c:pt>
                <c:pt idx="319">
                  <c:v>47.588000000000001</c:v>
                </c:pt>
                <c:pt idx="320">
                  <c:v>47.585000000000001</c:v>
                </c:pt>
                <c:pt idx="321">
                  <c:v>47.581000000000003</c:v>
                </c:pt>
                <c:pt idx="322">
                  <c:v>47.579000000000001</c:v>
                </c:pt>
                <c:pt idx="323">
                  <c:v>47.576000000000001</c:v>
                </c:pt>
                <c:pt idx="324">
                  <c:v>47.584000000000003</c:v>
                </c:pt>
                <c:pt idx="325">
                  <c:v>47.579000000000001</c:v>
                </c:pt>
                <c:pt idx="326">
                  <c:v>47.59</c:v>
                </c:pt>
                <c:pt idx="327">
                  <c:v>47.618000000000002</c:v>
                </c:pt>
                <c:pt idx="328">
                  <c:v>47.642000000000003</c:v>
                </c:pt>
                <c:pt idx="329">
                  <c:v>47.63</c:v>
                </c:pt>
                <c:pt idx="330">
                  <c:v>47.627000000000002</c:v>
                </c:pt>
                <c:pt idx="331">
                  <c:v>47.644000000000005</c:v>
                </c:pt>
                <c:pt idx="332">
                  <c:v>47.629000000000005</c:v>
                </c:pt>
                <c:pt idx="333">
                  <c:v>47.617000000000004</c:v>
                </c:pt>
                <c:pt idx="334">
                  <c:v>47.615000000000002</c:v>
                </c:pt>
                <c:pt idx="335">
                  <c:v>47.721000000000004</c:v>
                </c:pt>
                <c:pt idx="336">
                  <c:v>47.681000000000004</c:v>
                </c:pt>
                <c:pt idx="337">
                  <c:v>47.663000000000004</c:v>
                </c:pt>
                <c:pt idx="338">
                  <c:v>47.657000000000004</c:v>
                </c:pt>
                <c:pt idx="339">
                  <c:v>47.642000000000003</c:v>
                </c:pt>
                <c:pt idx="340">
                  <c:v>47.766000000000005</c:v>
                </c:pt>
                <c:pt idx="341">
                  <c:v>47.718000000000004</c:v>
                </c:pt>
                <c:pt idx="342">
                  <c:v>47.800000000000004</c:v>
                </c:pt>
                <c:pt idx="343">
                  <c:v>47.744</c:v>
                </c:pt>
                <c:pt idx="344">
                  <c:v>47.726000000000006</c:v>
                </c:pt>
                <c:pt idx="345">
                  <c:v>47.708000000000006</c:v>
                </c:pt>
                <c:pt idx="346">
                  <c:v>47.704000000000001</c:v>
                </c:pt>
                <c:pt idx="347">
                  <c:v>47.796000000000006</c:v>
                </c:pt>
                <c:pt idx="348">
                  <c:v>47.758000000000003</c:v>
                </c:pt>
                <c:pt idx="349">
                  <c:v>47.745000000000005</c:v>
                </c:pt>
                <c:pt idx="350">
                  <c:v>47.738</c:v>
                </c:pt>
                <c:pt idx="351">
                  <c:v>47.727000000000004</c:v>
                </c:pt>
                <c:pt idx="352">
                  <c:v>47.727000000000004</c:v>
                </c:pt>
                <c:pt idx="353">
                  <c:v>47.715000000000003</c:v>
                </c:pt>
                <c:pt idx="354">
                  <c:v>47.714000000000006</c:v>
                </c:pt>
                <c:pt idx="355">
                  <c:v>47.704000000000001</c:v>
                </c:pt>
                <c:pt idx="356">
                  <c:v>47.695</c:v>
                </c:pt>
                <c:pt idx="357">
                  <c:v>47.689</c:v>
                </c:pt>
                <c:pt idx="358">
                  <c:v>47.684000000000005</c:v>
                </c:pt>
                <c:pt idx="359">
                  <c:v>47.698</c:v>
                </c:pt>
                <c:pt idx="360">
                  <c:v>47.748000000000005</c:v>
                </c:pt>
                <c:pt idx="361">
                  <c:v>47.783000000000001</c:v>
                </c:pt>
                <c:pt idx="362">
                  <c:v>47.756</c:v>
                </c:pt>
                <c:pt idx="363">
                  <c:v>48.027000000000001</c:v>
                </c:pt>
                <c:pt idx="364">
                  <c:v>47.823</c:v>
                </c:pt>
                <c:pt idx="365">
                  <c:v>47.789000000000001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077-4DE0-8E03-B80D99C11C91}"/>
            </c:ext>
          </c:extLst>
        </c:ser>
        <c:ser>
          <c:idx val="9"/>
          <c:order val="9"/>
          <c:tx>
            <c:strRef>
              <c:f>グラフデータ!$X$6</c:f>
              <c:strCache>
                <c:ptCount val="1"/>
                <c:pt idx="0">
                  <c:v>W15_地下水位（R4）</c:v>
                </c:pt>
              </c:strCache>
            </c:strRef>
          </c:tx>
          <c:spPr>
            <a:ln w="12700">
              <a:solidFill>
                <a:srgbClr val="7030A0">
                  <a:alpha val="50000"/>
                </a:srgbClr>
              </a:solidFill>
              <a:prstDash val="dash"/>
            </a:ln>
          </c:spPr>
          <c:marker>
            <c:symbol val="none"/>
          </c:marker>
          <c:val>
            <c:numRef>
              <c:f>グラフデータ!$X$7:$X$373</c:f>
              <c:numCache>
                <c:formatCode>0.00\ </c:formatCode>
                <c:ptCount val="367"/>
                <c:pt idx="0">
                  <c:v>47.788000000000004</c:v>
                </c:pt>
                <c:pt idx="1">
                  <c:v>47.748000000000005</c:v>
                </c:pt>
                <c:pt idx="2">
                  <c:v>47.742000000000004</c:v>
                </c:pt>
                <c:pt idx="3">
                  <c:v>47.965000000000003</c:v>
                </c:pt>
                <c:pt idx="4">
                  <c:v>47.869</c:v>
                </c:pt>
                <c:pt idx="5">
                  <c:v>47.824000000000005</c:v>
                </c:pt>
                <c:pt idx="6">
                  <c:v>47.800000000000004</c:v>
                </c:pt>
                <c:pt idx="7">
                  <c:v>47.783000000000001</c:v>
                </c:pt>
                <c:pt idx="8">
                  <c:v>47.773000000000003</c:v>
                </c:pt>
                <c:pt idx="9">
                  <c:v>47.762</c:v>
                </c:pt>
                <c:pt idx="10">
                  <c:v>47.756</c:v>
                </c:pt>
                <c:pt idx="11">
                  <c:v>47.748000000000005</c:v>
                </c:pt>
                <c:pt idx="12">
                  <c:v>47.742000000000004</c:v>
                </c:pt>
                <c:pt idx="13">
                  <c:v>47.741000000000007</c:v>
                </c:pt>
                <c:pt idx="14">
                  <c:v>47.775000000000006</c:v>
                </c:pt>
                <c:pt idx="15">
                  <c:v>47.773000000000003</c:v>
                </c:pt>
                <c:pt idx="16">
                  <c:v>47.757000000000005</c:v>
                </c:pt>
                <c:pt idx="17">
                  <c:v>47.745000000000005</c:v>
                </c:pt>
                <c:pt idx="18">
                  <c:v>47.822000000000003</c:v>
                </c:pt>
                <c:pt idx="19">
                  <c:v>47.803000000000004</c:v>
                </c:pt>
                <c:pt idx="20">
                  <c:v>47.779000000000003</c:v>
                </c:pt>
                <c:pt idx="21">
                  <c:v>47.878</c:v>
                </c:pt>
                <c:pt idx="22">
                  <c:v>47.807000000000002</c:v>
                </c:pt>
                <c:pt idx="23">
                  <c:v>47.787000000000006</c:v>
                </c:pt>
                <c:pt idx="24">
                  <c:v>47.776000000000003</c:v>
                </c:pt>
                <c:pt idx="25">
                  <c:v>47.771000000000001</c:v>
                </c:pt>
                <c:pt idx="26">
                  <c:v>47.769000000000005</c:v>
                </c:pt>
                <c:pt idx="27">
                  <c:v>47.754000000000005</c:v>
                </c:pt>
                <c:pt idx="28">
                  <c:v>47.749000000000002</c:v>
                </c:pt>
                <c:pt idx="29">
                  <c:v>47.818000000000005</c:v>
                </c:pt>
                <c:pt idx="30">
                  <c:v>47.788000000000004</c:v>
                </c:pt>
                <c:pt idx="31">
                  <c:v>47.812000000000005</c:v>
                </c:pt>
                <c:pt idx="32">
                  <c:v>47.78</c:v>
                </c:pt>
                <c:pt idx="33">
                  <c:v>47.762</c:v>
                </c:pt>
                <c:pt idx="34">
                  <c:v>47.752000000000002</c:v>
                </c:pt>
                <c:pt idx="35">
                  <c:v>47.743000000000002</c:v>
                </c:pt>
                <c:pt idx="36">
                  <c:v>47.74</c:v>
                </c:pt>
                <c:pt idx="37">
                  <c:v>47.728000000000002</c:v>
                </c:pt>
                <c:pt idx="38">
                  <c:v>47.723000000000006</c:v>
                </c:pt>
                <c:pt idx="39">
                  <c:v>47.734000000000002</c:v>
                </c:pt>
                <c:pt idx="40">
                  <c:v>47.717000000000006</c:v>
                </c:pt>
                <c:pt idx="41">
                  <c:v>47.713000000000001</c:v>
                </c:pt>
                <c:pt idx="42">
                  <c:v>47.754000000000005</c:v>
                </c:pt>
                <c:pt idx="43">
                  <c:v>47.798000000000002</c:v>
                </c:pt>
                <c:pt idx="44">
                  <c:v>47.758000000000003</c:v>
                </c:pt>
                <c:pt idx="45">
                  <c:v>47.754000000000005</c:v>
                </c:pt>
                <c:pt idx="46">
                  <c:v>47.739000000000004</c:v>
                </c:pt>
                <c:pt idx="47">
                  <c:v>47.730000000000004</c:v>
                </c:pt>
                <c:pt idx="48">
                  <c:v>47.730000000000004</c:v>
                </c:pt>
                <c:pt idx="49">
                  <c:v>47.716000000000001</c:v>
                </c:pt>
                <c:pt idx="50">
                  <c:v>47.713000000000001</c:v>
                </c:pt>
                <c:pt idx="51">
                  <c:v>47.738000000000007</c:v>
                </c:pt>
                <c:pt idx="52">
                  <c:v>47.720000000000006</c:v>
                </c:pt>
                <c:pt idx="53">
                  <c:v>47.708000000000006</c:v>
                </c:pt>
                <c:pt idx="54">
                  <c:v>47.697000000000003</c:v>
                </c:pt>
                <c:pt idx="55">
                  <c:v>47.688000000000002</c:v>
                </c:pt>
                <c:pt idx="56">
                  <c:v>47.782000000000004</c:v>
                </c:pt>
                <c:pt idx="57">
                  <c:v>47.735000000000007</c:v>
                </c:pt>
                <c:pt idx="58">
                  <c:v>47.718000000000004</c:v>
                </c:pt>
                <c:pt idx="59">
                  <c:v>47.705000000000005</c:v>
                </c:pt>
                <c:pt idx="60">
                  <c:v>47.775000000000006</c:v>
                </c:pt>
                <c:pt idx="61">
                  <c:v>47.737000000000002</c:v>
                </c:pt>
                <c:pt idx="62">
                  <c:v>47.725000000000001</c:v>
                </c:pt>
                <c:pt idx="63">
                  <c:v>47.712000000000003</c:v>
                </c:pt>
                <c:pt idx="64">
                  <c:v>47.731000000000002</c:v>
                </c:pt>
                <c:pt idx="65">
                  <c:v>47.716000000000001</c:v>
                </c:pt>
                <c:pt idx="66">
                  <c:v>47.839000000000006</c:v>
                </c:pt>
                <c:pt idx="67">
                  <c:v>47.803000000000004</c:v>
                </c:pt>
                <c:pt idx="68">
                  <c:v>47.773000000000003</c:v>
                </c:pt>
                <c:pt idx="69">
                  <c:v>47.759</c:v>
                </c:pt>
                <c:pt idx="70">
                  <c:v>47.745000000000005</c:v>
                </c:pt>
                <c:pt idx="71">
                  <c:v>47.734000000000002</c:v>
                </c:pt>
                <c:pt idx="72">
                  <c:v>47.726000000000006</c:v>
                </c:pt>
                <c:pt idx="73">
                  <c:v>47.715000000000003</c:v>
                </c:pt>
                <c:pt idx="74">
                  <c:v>47.707000000000001</c:v>
                </c:pt>
                <c:pt idx="75">
                  <c:v>47.712000000000003</c:v>
                </c:pt>
                <c:pt idx="76">
                  <c:v>47.704000000000001</c:v>
                </c:pt>
                <c:pt idx="77">
                  <c:v>47.697000000000003</c:v>
                </c:pt>
                <c:pt idx="78">
                  <c:v>47.689</c:v>
                </c:pt>
                <c:pt idx="79">
                  <c:v>47.686</c:v>
                </c:pt>
                <c:pt idx="80">
                  <c:v>47.674000000000007</c:v>
                </c:pt>
                <c:pt idx="81">
                  <c:v>47.668000000000006</c:v>
                </c:pt>
                <c:pt idx="82">
                  <c:v>47.676000000000002</c:v>
                </c:pt>
                <c:pt idx="83">
                  <c:v>47.685000000000002</c:v>
                </c:pt>
                <c:pt idx="84">
                  <c:v>47.668000000000006</c:v>
                </c:pt>
                <c:pt idx="85">
                  <c:v>47.656000000000006</c:v>
                </c:pt>
                <c:pt idx="86">
                  <c:v>47.647000000000006</c:v>
                </c:pt>
                <c:pt idx="87">
                  <c:v>47.638000000000005</c:v>
                </c:pt>
                <c:pt idx="88">
                  <c:v>47.632000000000005</c:v>
                </c:pt>
                <c:pt idx="89">
                  <c:v>47.620000000000005</c:v>
                </c:pt>
                <c:pt idx="90">
                  <c:v>47.649000000000001</c:v>
                </c:pt>
                <c:pt idx="91">
                  <c:v>47.635000000000005</c:v>
                </c:pt>
                <c:pt idx="92">
                  <c:v>47.628</c:v>
                </c:pt>
                <c:pt idx="93">
                  <c:v>47.625</c:v>
                </c:pt>
                <c:pt idx="94">
                  <c:v>47.642000000000003</c:v>
                </c:pt>
                <c:pt idx="95">
                  <c:v>47.626000000000005</c:v>
                </c:pt>
                <c:pt idx="96">
                  <c:v>47.635000000000005</c:v>
                </c:pt>
                <c:pt idx="97">
                  <c:v>47.623000000000005</c:v>
                </c:pt>
                <c:pt idx="98">
                  <c:v>47.618000000000002</c:v>
                </c:pt>
                <c:pt idx="99">
                  <c:v>47.609000000000002</c:v>
                </c:pt>
                <c:pt idx="100">
                  <c:v>47.603000000000002</c:v>
                </c:pt>
                <c:pt idx="101">
                  <c:v>47.602000000000004</c:v>
                </c:pt>
                <c:pt idx="102">
                  <c:v>47.6</c:v>
                </c:pt>
                <c:pt idx="103">
                  <c:v>47.863000000000007</c:v>
                </c:pt>
                <c:pt idx="104">
                  <c:v>47.793000000000006</c:v>
                </c:pt>
                <c:pt idx="105">
                  <c:v>47.947000000000003</c:v>
                </c:pt>
                <c:pt idx="106">
                  <c:v>47.889000000000003</c:v>
                </c:pt>
                <c:pt idx="107">
                  <c:v>47.894000000000005</c:v>
                </c:pt>
                <c:pt idx="108">
                  <c:v>47.843000000000004</c:v>
                </c:pt>
                <c:pt idx="109">
                  <c:v>47.82</c:v>
                </c:pt>
                <c:pt idx="110">
                  <c:v>47.800000000000004</c:v>
                </c:pt>
                <c:pt idx="111">
                  <c:v>47.791000000000004</c:v>
                </c:pt>
                <c:pt idx="112">
                  <c:v>47.789000000000001</c:v>
                </c:pt>
                <c:pt idx="113">
                  <c:v>47.771000000000001</c:v>
                </c:pt>
                <c:pt idx="114">
                  <c:v>47.761000000000003</c:v>
                </c:pt>
                <c:pt idx="115">
                  <c:v>47.748000000000005</c:v>
                </c:pt>
                <c:pt idx="116">
                  <c:v>47.996000000000002</c:v>
                </c:pt>
                <c:pt idx="117">
                  <c:v>47.84</c:v>
                </c:pt>
                <c:pt idx="118">
                  <c:v>47.782000000000004</c:v>
                </c:pt>
                <c:pt idx="119">
                  <c:v>47.764000000000003</c:v>
                </c:pt>
                <c:pt idx="120">
                  <c:v>47.749000000000002</c:v>
                </c:pt>
                <c:pt idx="121">
                  <c:v>47.739000000000004</c:v>
                </c:pt>
                <c:pt idx="122">
                  <c:v>47.729000000000006</c:v>
                </c:pt>
                <c:pt idx="123">
                  <c:v>47.718000000000004</c:v>
                </c:pt>
                <c:pt idx="124">
                  <c:v>47.711000000000006</c:v>
                </c:pt>
                <c:pt idx="125">
                  <c:v>47.734000000000002</c:v>
                </c:pt>
                <c:pt idx="126">
                  <c:v>47.736000000000004</c:v>
                </c:pt>
                <c:pt idx="127">
                  <c:v>47.721000000000004</c:v>
                </c:pt>
                <c:pt idx="128">
                  <c:v>47.713000000000001</c:v>
                </c:pt>
                <c:pt idx="129">
                  <c:v>47.703000000000003</c:v>
                </c:pt>
                <c:pt idx="130">
                  <c:v>47.691000000000003</c:v>
                </c:pt>
                <c:pt idx="131">
                  <c:v>47.683000000000007</c:v>
                </c:pt>
                <c:pt idx="132">
                  <c:v>47.677000000000007</c:v>
                </c:pt>
                <c:pt idx="133">
                  <c:v>47.668000000000006</c:v>
                </c:pt>
                <c:pt idx="134">
                  <c:v>47.74</c:v>
                </c:pt>
                <c:pt idx="135">
                  <c:v>47.839000000000006</c:v>
                </c:pt>
                <c:pt idx="136">
                  <c:v>47.791000000000004</c:v>
                </c:pt>
                <c:pt idx="137">
                  <c:v>47.77</c:v>
                </c:pt>
                <c:pt idx="138">
                  <c:v>47.755000000000003</c:v>
                </c:pt>
                <c:pt idx="139">
                  <c:v>47.833000000000006</c:v>
                </c:pt>
                <c:pt idx="140">
                  <c:v>47.774000000000001</c:v>
                </c:pt>
                <c:pt idx="141">
                  <c:v>47.755000000000003</c:v>
                </c:pt>
                <c:pt idx="142">
                  <c:v>47.748000000000005</c:v>
                </c:pt>
                <c:pt idx="143">
                  <c:v>47.739000000000004</c:v>
                </c:pt>
                <c:pt idx="144">
                  <c:v>47.725000000000001</c:v>
                </c:pt>
                <c:pt idx="145">
                  <c:v>47.715000000000003</c:v>
                </c:pt>
                <c:pt idx="146">
                  <c:v>47.721000000000004</c:v>
                </c:pt>
                <c:pt idx="147">
                  <c:v>47.713000000000001</c:v>
                </c:pt>
                <c:pt idx="148">
                  <c:v>47.704000000000001</c:v>
                </c:pt>
                <c:pt idx="149">
                  <c:v>47.722000000000001</c:v>
                </c:pt>
                <c:pt idx="150">
                  <c:v>47.705000000000005</c:v>
                </c:pt>
                <c:pt idx="151">
                  <c:v>47.693000000000005</c:v>
                </c:pt>
                <c:pt idx="152">
                  <c:v>47.677000000000007</c:v>
                </c:pt>
                <c:pt idx="153">
                  <c:v>47.672000000000004</c:v>
                </c:pt>
                <c:pt idx="154">
                  <c:v>47.713000000000001</c:v>
                </c:pt>
                <c:pt idx="155">
                  <c:v>47.701000000000001</c:v>
                </c:pt>
                <c:pt idx="156">
                  <c:v>47.688000000000002</c:v>
                </c:pt>
                <c:pt idx="157">
                  <c:v>47.673000000000002</c:v>
                </c:pt>
                <c:pt idx="158">
                  <c:v>47.67</c:v>
                </c:pt>
                <c:pt idx="159">
                  <c:v>47.660000000000004</c:v>
                </c:pt>
                <c:pt idx="160">
                  <c:v>47.767000000000003</c:v>
                </c:pt>
                <c:pt idx="161">
                  <c:v>47.727000000000004</c:v>
                </c:pt>
                <c:pt idx="162">
                  <c:v>47.713000000000001</c:v>
                </c:pt>
                <c:pt idx="163">
                  <c:v>47.7</c:v>
                </c:pt>
                <c:pt idx="164">
                  <c:v>47.689000000000007</c:v>
                </c:pt>
                <c:pt idx="165">
                  <c:v>47.682000000000002</c:v>
                </c:pt>
                <c:pt idx="166">
                  <c:v>47.673000000000002</c:v>
                </c:pt>
                <c:pt idx="167">
                  <c:v>47.665000000000006</c:v>
                </c:pt>
                <c:pt idx="168">
                  <c:v>47.654000000000003</c:v>
                </c:pt>
                <c:pt idx="169">
                  <c:v>47.647000000000006</c:v>
                </c:pt>
                <c:pt idx="170">
                  <c:v>47.754000000000005</c:v>
                </c:pt>
                <c:pt idx="171">
                  <c:v>48.143000000000001</c:v>
                </c:pt>
                <c:pt idx="172">
                  <c:v>48.012</c:v>
                </c:pt>
                <c:pt idx="173">
                  <c:v>47.844000000000001</c:v>
                </c:pt>
                <c:pt idx="174">
                  <c:v>47.812000000000005</c:v>
                </c:pt>
                <c:pt idx="175">
                  <c:v>47.800000000000004</c:v>
                </c:pt>
                <c:pt idx="176">
                  <c:v>48.02</c:v>
                </c:pt>
                <c:pt idx="177">
                  <c:v>47.894000000000005</c:v>
                </c:pt>
                <c:pt idx="178">
                  <c:v>47.838000000000001</c:v>
                </c:pt>
                <c:pt idx="179">
                  <c:v>47.816000000000003</c:v>
                </c:pt>
                <c:pt idx="180">
                  <c:v>47.802000000000007</c:v>
                </c:pt>
                <c:pt idx="181">
                  <c:v>47.805000000000007</c:v>
                </c:pt>
                <c:pt idx="182">
                  <c:v>47.797000000000004</c:v>
                </c:pt>
                <c:pt idx="183">
                  <c:v>47.788000000000004</c:v>
                </c:pt>
                <c:pt idx="184">
                  <c:v>47.78</c:v>
                </c:pt>
                <c:pt idx="185">
                  <c:v>47.776000000000003</c:v>
                </c:pt>
                <c:pt idx="186">
                  <c:v>47.77</c:v>
                </c:pt>
                <c:pt idx="187">
                  <c:v>47.765000000000001</c:v>
                </c:pt>
                <c:pt idx="188">
                  <c:v>47.800000000000004</c:v>
                </c:pt>
                <c:pt idx="189">
                  <c:v>47.805000000000007</c:v>
                </c:pt>
                <c:pt idx="190">
                  <c:v>47.869</c:v>
                </c:pt>
                <c:pt idx="191">
                  <c:v>47.82</c:v>
                </c:pt>
                <c:pt idx="192">
                  <c:v>47.88</c:v>
                </c:pt>
                <c:pt idx="193">
                  <c:v>47.817</c:v>
                </c:pt>
                <c:pt idx="194">
                  <c:v>47.798000000000002</c:v>
                </c:pt>
                <c:pt idx="195">
                  <c:v>47.786000000000001</c:v>
                </c:pt>
                <c:pt idx="196">
                  <c:v>47.821000000000005</c:v>
                </c:pt>
                <c:pt idx="197">
                  <c:v>47.790000000000006</c:v>
                </c:pt>
                <c:pt idx="198">
                  <c:v>47.782000000000004</c:v>
                </c:pt>
                <c:pt idx="199">
                  <c:v>47.775000000000006</c:v>
                </c:pt>
                <c:pt idx="200">
                  <c:v>47.771000000000001</c:v>
                </c:pt>
                <c:pt idx="201">
                  <c:v>47.769000000000005</c:v>
                </c:pt>
                <c:pt idx="202">
                  <c:v>47.762</c:v>
                </c:pt>
                <c:pt idx="203">
                  <c:v>47.755000000000003</c:v>
                </c:pt>
                <c:pt idx="204">
                  <c:v>47.75</c:v>
                </c:pt>
                <c:pt idx="205">
                  <c:v>47.745000000000005</c:v>
                </c:pt>
                <c:pt idx="206">
                  <c:v>47.743000000000002</c:v>
                </c:pt>
                <c:pt idx="207">
                  <c:v>47.734000000000002</c:v>
                </c:pt>
                <c:pt idx="208">
                  <c:v>47.728000000000002</c:v>
                </c:pt>
                <c:pt idx="209">
                  <c:v>47.701000000000001</c:v>
                </c:pt>
                <c:pt idx="210">
                  <c:v>47.696000000000005</c:v>
                </c:pt>
                <c:pt idx="211">
                  <c:v>47.689</c:v>
                </c:pt>
                <c:pt idx="212">
                  <c:v>47.684000000000005</c:v>
                </c:pt>
                <c:pt idx="213">
                  <c:v>47.677000000000007</c:v>
                </c:pt>
                <c:pt idx="214">
                  <c:v>47.674000000000007</c:v>
                </c:pt>
                <c:pt idx="215">
                  <c:v>47.668000000000006</c:v>
                </c:pt>
                <c:pt idx="216">
                  <c:v>47.664000000000001</c:v>
                </c:pt>
                <c:pt idx="217">
                  <c:v>47.657000000000004</c:v>
                </c:pt>
                <c:pt idx="218">
                  <c:v>47.652000000000001</c:v>
                </c:pt>
                <c:pt idx="219">
                  <c:v>47.646000000000001</c:v>
                </c:pt>
                <c:pt idx="220">
                  <c:v>47.643000000000001</c:v>
                </c:pt>
                <c:pt idx="221">
                  <c:v>47.636000000000003</c:v>
                </c:pt>
                <c:pt idx="222">
                  <c:v>47.633000000000003</c:v>
                </c:pt>
                <c:pt idx="223">
                  <c:v>47.627000000000002</c:v>
                </c:pt>
                <c:pt idx="224">
                  <c:v>47.622</c:v>
                </c:pt>
                <c:pt idx="225">
                  <c:v>47.617000000000004</c:v>
                </c:pt>
                <c:pt idx="226">
                  <c:v>47.615000000000002</c:v>
                </c:pt>
                <c:pt idx="227">
                  <c:v>47.61</c:v>
                </c:pt>
                <c:pt idx="228">
                  <c:v>47.641000000000005</c:v>
                </c:pt>
                <c:pt idx="229">
                  <c:v>47.623000000000005</c:v>
                </c:pt>
                <c:pt idx="230">
                  <c:v>47.61</c:v>
                </c:pt>
                <c:pt idx="231">
                  <c:v>47.604000000000006</c:v>
                </c:pt>
                <c:pt idx="232">
                  <c:v>47.598000000000006</c:v>
                </c:pt>
                <c:pt idx="233">
                  <c:v>47.599000000000004</c:v>
                </c:pt>
                <c:pt idx="234">
                  <c:v>47.635000000000005</c:v>
                </c:pt>
                <c:pt idx="235">
                  <c:v>47.621000000000002</c:v>
                </c:pt>
                <c:pt idx="236">
                  <c:v>47.67</c:v>
                </c:pt>
                <c:pt idx="237">
                  <c:v>47.749000000000002</c:v>
                </c:pt>
                <c:pt idx="238">
                  <c:v>47.708000000000006</c:v>
                </c:pt>
                <c:pt idx="239">
                  <c:v>47.694000000000003</c:v>
                </c:pt>
                <c:pt idx="240">
                  <c:v>47.681000000000004</c:v>
                </c:pt>
                <c:pt idx="241">
                  <c:v>47.672000000000004</c:v>
                </c:pt>
                <c:pt idx="242">
                  <c:v>47.668000000000006</c:v>
                </c:pt>
                <c:pt idx="243">
                  <c:v>47.759</c:v>
                </c:pt>
                <c:pt idx="244">
                  <c:v>47.718000000000004</c:v>
                </c:pt>
                <c:pt idx="245">
                  <c:v>47.699000000000005</c:v>
                </c:pt>
                <c:pt idx="246">
                  <c:v>47.693000000000005</c:v>
                </c:pt>
                <c:pt idx="247">
                  <c:v>47.685000000000002</c:v>
                </c:pt>
                <c:pt idx="248">
                  <c:v>47.678000000000004</c:v>
                </c:pt>
                <c:pt idx="249">
                  <c:v>47.787000000000006</c:v>
                </c:pt>
                <c:pt idx="250">
                  <c:v>47.735000000000007</c:v>
                </c:pt>
                <c:pt idx="251">
                  <c:v>47.719000000000001</c:v>
                </c:pt>
                <c:pt idx="252">
                  <c:v>47.707000000000001</c:v>
                </c:pt>
                <c:pt idx="253">
                  <c:v>47.699000000000005</c:v>
                </c:pt>
                <c:pt idx="254">
                  <c:v>47.695</c:v>
                </c:pt>
                <c:pt idx="255">
                  <c:v>47.687000000000005</c:v>
                </c:pt>
                <c:pt idx="256">
                  <c:v>47.698</c:v>
                </c:pt>
                <c:pt idx="257">
                  <c:v>47.687000000000005</c:v>
                </c:pt>
                <c:pt idx="258">
                  <c:v>47.679000000000002</c:v>
                </c:pt>
                <c:pt idx="259">
                  <c:v>47.671000000000006</c:v>
                </c:pt>
                <c:pt idx="260">
                  <c:v>47.665000000000006</c:v>
                </c:pt>
                <c:pt idx="261">
                  <c:v>47.676000000000002</c:v>
                </c:pt>
                <c:pt idx="262">
                  <c:v>47.666000000000004</c:v>
                </c:pt>
                <c:pt idx="263">
                  <c:v>47.657000000000004</c:v>
                </c:pt>
                <c:pt idx="264">
                  <c:v>47.653000000000006</c:v>
                </c:pt>
                <c:pt idx="265">
                  <c:v>47.743000000000002</c:v>
                </c:pt>
                <c:pt idx="266">
                  <c:v>47.806000000000004</c:v>
                </c:pt>
                <c:pt idx="267">
                  <c:v>47.791000000000004</c:v>
                </c:pt>
                <c:pt idx="268">
                  <c:v>47.778000000000006</c:v>
                </c:pt>
                <c:pt idx="269">
                  <c:v>47.771000000000001</c:v>
                </c:pt>
                <c:pt idx="270">
                  <c:v>47.759</c:v>
                </c:pt>
                <c:pt idx="271">
                  <c:v>47.753</c:v>
                </c:pt>
                <c:pt idx="272">
                  <c:v>47.747</c:v>
                </c:pt>
                <c:pt idx="273">
                  <c:v>47.738000000000007</c:v>
                </c:pt>
                <c:pt idx="274">
                  <c:v>47.732000000000006</c:v>
                </c:pt>
                <c:pt idx="275">
                  <c:v>47.727000000000004</c:v>
                </c:pt>
                <c:pt idx="276">
                  <c:v>47.722000000000001</c:v>
                </c:pt>
                <c:pt idx="277">
                  <c:v>47.719000000000001</c:v>
                </c:pt>
                <c:pt idx="278">
                  <c:v>47.709000000000003</c:v>
                </c:pt>
                <c:pt idx="279">
                  <c:v>47.706000000000003</c:v>
                </c:pt>
                <c:pt idx="280">
                  <c:v>47.698</c:v>
                </c:pt>
                <c:pt idx="281">
                  <c:v>47.698</c:v>
                </c:pt>
                <c:pt idx="282">
                  <c:v>47.691000000000003</c:v>
                </c:pt>
                <c:pt idx="283">
                  <c:v>47.687000000000005</c:v>
                </c:pt>
                <c:pt idx="284">
                  <c:v>47.684000000000005</c:v>
                </c:pt>
                <c:pt idx="285">
                  <c:v>47.677000000000007</c:v>
                </c:pt>
                <c:pt idx="286">
                  <c:v>47.676000000000002</c:v>
                </c:pt>
                <c:pt idx="287">
                  <c:v>47.671000000000006</c:v>
                </c:pt>
                <c:pt idx="288">
                  <c:v>47.667000000000002</c:v>
                </c:pt>
                <c:pt idx="289">
                  <c:v>47.665000000000006</c:v>
                </c:pt>
                <c:pt idx="290">
                  <c:v>47.680000000000007</c:v>
                </c:pt>
                <c:pt idx="291">
                  <c:v>47.680000000000007</c:v>
                </c:pt>
                <c:pt idx="292">
                  <c:v>47.671000000000006</c:v>
                </c:pt>
                <c:pt idx="293">
                  <c:v>47.664000000000001</c:v>
                </c:pt>
                <c:pt idx="294">
                  <c:v>47.661000000000001</c:v>
                </c:pt>
                <c:pt idx="295">
                  <c:v>47.654000000000003</c:v>
                </c:pt>
                <c:pt idx="296">
                  <c:v>47.650000000000006</c:v>
                </c:pt>
                <c:pt idx="297">
                  <c:v>47.648000000000003</c:v>
                </c:pt>
                <c:pt idx="298">
                  <c:v>47.647000000000006</c:v>
                </c:pt>
                <c:pt idx="299">
                  <c:v>47.641000000000005</c:v>
                </c:pt>
                <c:pt idx="300">
                  <c:v>47.641000000000005</c:v>
                </c:pt>
                <c:pt idx="301">
                  <c:v>47.641000000000005</c:v>
                </c:pt>
                <c:pt idx="302">
                  <c:v>47.631140000000002</c:v>
                </c:pt>
                <c:pt idx="303">
                  <c:v>47.622280000000003</c:v>
                </c:pt>
                <c:pt idx="304">
                  <c:v>47.613420000000005</c:v>
                </c:pt>
                <c:pt idx="305">
                  <c:v>47.60557</c:v>
                </c:pt>
                <c:pt idx="306">
                  <c:v>47.594710000000006</c:v>
                </c:pt>
                <c:pt idx="307">
                  <c:v>47.586850000000005</c:v>
                </c:pt>
                <c:pt idx="308">
                  <c:v>47.580999000000006</c:v>
                </c:pt>
                <c:pt idx="309">
                  <c:v>47.57414</c:v>
                </c:pt>
                <c:pt idx="310">
                  <c:v>47.565280000000001</c:v>
                </c:pt>
                <c:pt idx="311">
                  <c:v>47.560420000000001</c:v>
                </c:pt>
                <c:pt idx="312">
                  <c:v>47.551570000000005</c:v>
                </c:pt>
                <c:pt idx="313">
                  <c:v>47.546714000000001</c:v>
                </c:pt>
                <c:pt idx="314">
                  <c:v>47.537857000000002</c:v>
                </c:pt>
                <c:pt idx="315">
                  <c:v>47.532000000000004</c:v>
                </c:pt>
                <c:pt idx="316">
                  <c:v>47.667000000000002</c:v>
                </c:pt>
                <c:pt idx="317">
                  <c:v>47.633000000000003</c:v>
                </c:pt>
                <c:pt idx="318">
                  <c:v>47.621000000000002</c:v>
                </c:pt>
                <c:pt idx="319">
                  <c:v>47.632000000000005</c:v>
                </c:pt>
                <c:pt idx="320">
                  <c:v>47.615000000000002</c:v>
                </c:pt>
                <c:pt idx="321">
                  <c:v>47.602000000000004</c:v>
                </c:pt>
                <c:pt idx="322">
                  <c:v>47.595000000000006</c:v>
                </c:pt>
                <c:pt idx="323">
                  <c:v>47.583000000000006</c:v>
                </c:pt>
                <c:pt idx="324">
                  <c:v>47.578000000000003</c:v>
                </c:pt>
                <c:pt idx="325">
                  <c:v>47.57</c:v>
                </c:pt>
                <c:pt idx="326">
                  <c:v>47.566000000000003</c:v>
                </c:pt>
                <c:pt idx="327">
                  <c:v>47.558000000000007</c:v>
                </c:pt>
                <c:pt idx="328">
                  <c:v>47.554000000000002</c:v>
                </c:pt>
                <c:pt idx="329">
                  <c:v>47.551000000000002</c:v>
                </c:pt>
                <c:pt idx="330">
                  <c:v>47.549000000000007</c:v>
                </c:pt>
                <c:pt idx="331">
                  <c:v>47.542000000000002</c:v>
                </c:pt>
                <c:pt idx="332">
                  <c:v>47.542000000000002</c:v>
                </c:pt>
                <c:pt idx="333">
                  <c:v>47.561</c:v>
                </c:pt>
                <c:pt idx="334">
                  <c:v>47.559000000000005</c:v>
                </c:pt>
                <c:pt idx="336">
                  <c:v>47.555000000000007</c:v>
                </c:pt>
                <c:pt idx="337">
                  <c:v>47.556000000000004</c:v>
                </c:pt>
                <c:pt idx="338">
                  <c:v>47.552000000000007</c:v>
                </c:pt>
                <c:pt idx="339">
                  <c:v>47.552000000000007</c:v>
                </c:pt>
                <c:pt idx="340">
                  <c:v>47.551000000000002</c:v>
                </c:pt>
                <c:pt idx="341">
                  <c:v>47.544000000000004</c:v>
                </c:pt>
                <c:pt idx="342">
                  <c:v>47.543000000000006</c:v>
                </c:pt>
                <c:pt idx="343">
                  <c:v>47.543000000000006</c:v>
                </c:pt>
                <c:pt idx="344">
                  <c:v>47.551000000000002</c:v>
                </c:pt>
                <c:pt idx="345">
                  <c:v>47.545000000000002</c:v>
                </c:pt>
                <c:pt idx="346">
                  <c:v>47.543000000000006</c:v>
                </c:pt>
                <c:pt idx="347">
                  <c:v>47.559000000000005</c:v>
                </c:pt>
                <c:pt idx="348">
                  <c:v>47.565000000000005</c:v>
                </c:pt>
                <c:pt idx="349">
                  <c:v>47.552000000000007</c:v>
                </c:pt>
                <c:pt idx="350">
                  <c:v>47.548000000000002</c:v>
                </c:pt>
                <c:pt idx="351">
                  <c:v>47.547000000000004</c:v>
                </c:pt>
                <c:pt idx="352">
                  <c:v>47.644000000000005</c:v>
                </c:pt>
                <c:pt idx="353">
                  <c:v>47.650000000000006</c:v>
                </c:pt>
                <c:pt idx="354">
                  <c:v>47.624000000000002</c:v>
                </c:pt>
                <c:pt idx="355">
                  <c:v>47.612000000000002</c:v>
                </c:pt>
                <c:pt idx="356">
                  <c:v>47.6</c:v>
                </c:pt>
                <c:pt idx="357">
                  <c:v>47.611000000000004</c:v>
                </c:pt>
                <c:pt idx="358">
                  <c:v>47.660000000000004</c:v>
                </c:pt>
                <c:pt idx="359">
                  <c:v>47.835000000000001</c:v>
                </c:pt>
                <c:pt idx="360">
                  <c:v>47.773000000000003</c:v>
                </c:pt>
                <c:pt idx="361">
                  <c:v>47.764000000000003</c:v>
                </c:pt>
                <c:pt idx="362">
                  <c:v>47.758000000000003</c:v>
                </c:pt>
                <c:pt idx="363">
                  <c:v>47.738</c:v>
                </c:pt>
                <c:pt idx="364">
                  <c:v>47.758000000000003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077-4DE0-8E03-B80D99C11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577263"/>
        <c:axId val="1"/>
      </c:lineChart>
      <c:dateAx>
        <c:axId val="382577263"/>
        <c:scaling>
          <c:orientation val="minMax"/>
          <c:min val="45017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&quot;月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1"/>
        <c:crossesAt val="0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49.5"/>
          <c:min val="46.3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水位（ｍ：T.P.）</a:t>
                </a:r>
              </a:p>
            </c:rich>
          </c:tx>
          <c:layout>
            <c:manualLayout>
              <c:xMode val="edge"/>
              <c:yMode val="edge"/>
              <c:x val="3.0059160385700451E-3"/>
              <c:y val="0.3937913604187290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382577263"/>
        <c:crossesAt val="40634"/>
        <c:crossBetween val="between"/>
        <c:majorUnit val="0.2"/>
        <c:minorUnit val="0.2"/>
      </c:valAx>
      <c:dateAx>
        <c:axId val="3"/>
        <c:scaling>
          <c:orientation val="minMax"/>
        </c:scaling>
        <c:delete val="1"/>
        <c:axPos val="b"/>
        <c:numFmt formatCode="m&quot;月&quot;d&quot;日&quot;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  <c:max val="42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ja-JP" altLang="en-US" sz="1000"/>
                  <a:t>日降水量（</a:t>
                </a:r>
                <a:r>
                  <a:rPr lang="en-US" altLang="en-US" sz="1000"/>
                  <a:t>mm）</a:t>
                </a:r>
              </a:p>
            </c:rich>
          </c:tx>
          <c:layout>
            <c:manualLayout>
              <c:xMode val="edge"/>
              <c:yMode val="edge"/>
              <c:x val="0.9777420101899027"/>
              <c:y val="0.6575782775633956"/>
            </c:manualLayout>
          </c:layout>
          <c:overlay val="0"/>
        </c:title>
        <c:numFmt formatCode="[&lt;=200]0;[White]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3"/>
        <c:crosses val="max"/>
        <c:crossBetween val="between"/>
        <c:majorUnit val="60"/>
      </c:valAx>
      <c:spPr>
        <a:noFill/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95189271127204"/>
          <c:y val="6.7344131492965031E-2"/>
          <c:w val="0.32102730641290156"/>
          <c:h val="0.10673439651405103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Times New Roman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0" workbookViewId="0"/>
  </sheetViews>
  <pageMargins left="0.59055118110236227" right="0.59055118110236227" top="0.78740157480314965" bottom="0.78740157480314965" header="0.51181102362204722" footer="0.59055118110236227"/>
  <pageSetup paperSize="9" orientation="landscape" r:id="rId1"/>
  <headerFooter alignWithMargins="0">
    <oddFooter>&amp;C&amp;"ＭＳ ゴシック,標準"&amp;A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9722" cy="6025444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FE88CB-E46F-D868-179B-3D2195185C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0.62102</cdr:x>
      <cdr:y>0.17922</cdr:y>
    </cdr:from>
    <cdr:to>
      <cdr:x>0.81408</cdr:x>
      <cdr:y>0.22067</cdr:y>
    </cdr:to>
    <cdr:grpSp>
      <cdr:nvGrpSpPr>
        <cdr:cNvPr id="39" name="グループ化 38">
          <a:extLst xmlns:a="http://schemas.openxmlformats.org/drawingml/2006/main">
            <a:ext uri="{FF2B5EF4-FFF2-40B4-BE49-F238E27FC236}">
              <a16:creationId xmlns:a16="http://schemas.microsoft.com/office/drawing/2014/main" id="{99D6B2D4-78F9-2437-D98D-577DC0C424C1}"/>
            </a:ext>
          </a:extLst>
        </cdr:cNvPr>
        <cdr:cNvGrpSpPr/>
      </cdr:nvGrpSpPr>
      <cdr:grpSpPr>
        <a:xfrm xmlns:a="http://schemas.openxmlformats.org/drawingml/2006/main">
          <a:off x="5893307" y="1079880"/>
          <a:ext cx="1832086" cy="249755"/>
          <a:chOff x="7244291" y="1148293"/>
          <a:chExt cx="1783292" cy="268049"/>
        </a:xfrm>
      </cdr:grpSpPr>
      <cdr:sp macro="" textlink="">
        <cdr:nvSpPr>
          <cdr:cNvPr id="2" name="正方形/長方形 1"/>
          <cdr:cNvSpPr/>
        </cdr:nvSpPr>
        <cdr:spPr>
          <a:xfrm xmlns:a="http://schemas.openxmlformats.org/drawingml/2006/main">
            <a:off x="7244291" y="1148293"/>
            <a:ext cx="1783292" cy="2680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 horzOverflow="clip" wrap="square" lIns="36000" tIns="36000" rIns="36000" bIns="36000">
            <a:spAutoFit/>
          </a:bodyPr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grpSp>
        <cdr:nvGrpSpPr>
          <cdr:cNvPr id="46" name="グループ化 77">
            <a:extLst xmlns:a="http://schemas.openxmlformats.org/drawingml/2006/main">
              <a:ext uri="{FF2B5EF4-FFF2-40B4-BE49-F238E27FC236}">
                <a16:creationId xmlns:a16="http://schemas.microsoft.com/office/drawing/2014/main" id="{F806128A-1354-75CA-2637-31FF118D1DB6}"/>
              </a:ext>
            </a:extLst>
          </cdr:cNvPr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7497356" y="1170843"/>
            <a:ext cx="1372688" cy="122950"/>
            <a:chOff x="3696145" y="780830"/>
            <a:chExt cx="1355918" cy="125394"/>
          </a:xfrm>
        </cdr:grpSpPr>
      </cdr:grpSp>
      <cdr:grpSp>
        <cdr:nvGrpSpPr>
          <cdr:cNvPr id="42256" name="グループ化 77">
            <a:extLst xmlns:a="http://schemas.openxmlformats.org/drawingml/2006/main">
              <a:ext uri="{FF2B5EF4-FFF2-40B4-BE49-F238E27FC236}">
                <a16:creationId xmlns:a16="http://schemas.microsoft.com/office/drawing/2014/main" id="{D40FEA4A-10DA-E0CF-F79D-FA39E19945E7}"/>
              </a:ext>
            </a:extLst>
          </cdr:cNvPr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7497358" y="1170843"/>
            <a:ext cx="1353668" cy="125703"/>
            <a:chOff x="3696145" y="779223"/>
            <a:chExt cx="1353072" cy="125253"/>
          </a:xfrm>
        </cdr:grpSpPr>
        <cdr:grpSp>
          <cdr:nvGrpSpPr>
            <cdr:cNvPr id="51" name="グループ化 113">
              <a:extLst xmlns:a="http://schemas.openxmlformats.org/drawingml/2006/main">
                <a:ext uri="{FF2B5EF4-FFF2-40B4-BE49-F238E27FC236}">
                  <a16:creationId xmlns:a16="http://schemas.microsoft.com/office/drawing/2014/main" id="{C6C77C44-C4EB-C779-D856-D10D2C0922A5}"/>
                </a:ext>
              </a:extLst>
            </cdr:cNvPr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3696145" y="802526"/>
              <a:ext cx="53804" cy="97222"/>
              <a:chOff x="6952505" y="963260"/>
              <a:chExt cx="53804" cy="162037"/>
            </a:xfrm>
          </cdr:grpSpPr>
        </cdr:grpSp>
        <cdr:grpSp>
          <cdr:nvGrpSpPr>
            <cdr:cNvPr id="42258" name="グループ化 113">
              <a:extLst xmlns:a="http://schemas.openxmlformats.org/drawingml/2006/main">
                <a:ext uri="{FF2B5EF4-FFF2-40B4-BE49-F238E27FC236}">
                  <a16:creationId xmlns:a16="http://schemas.microsoft.com/office/drawing/2014/main" id="{F9FD7D34-E45A-1720-2E70-9F34C70DAA31}"/>
                </a:ext>
              </a:extLst>
            </cdr:cNvPr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3696145" y="802526"/>
              <a:ext cx="53804" cy="97222"/>
              <a:chOff x="6952505" y="963260"/>
              <a:chExt cx="53804" cy="162037"/>
            </a:xfrm>
          </cdr:grpSpPr>
          <cdr:sp macro="" textlink="">
            <cdr:nvSpPr>
              <cdr:cNvPr id="115" name="Line 4"/>
              <cdr:cNvSpPr>
                <a:spLocks xmlns:a="http://schemas.openxmlformats.org/drawingml/2006/main" noChangeShapeType="1"/>
              </cdr:cNvSpPr>
            </cdr:nvSpPr>
            <cdr:spPr bwMode="auto">
              <a:xfrm xmlns:a="http://schemas.openxmlformats.org/drawingml/2006/main" flipV="1">
                <a:off x="7006309" y="963260"/>
                <a:ext cx="0" cy="162037"/>
              </a:xfrm>
              <a:prstGeom xmlns:a="http://schemas.openxmlformats.org/drawingml/2006/main" prst="line">
                <a:avLst/>
              </a:prstGeom>
              <a:noFill xmlns:a="http://schemas.openxmlformats.org/drawingml/2006/main"/>
              <a:ln xmlns:a="http://schemas.openxmlformats.org/drawingml/2006/main" w="9525">
                <a:solidFill>
                  <a:srgbClr val="FF0000"/>
                </a:solidFill>
                <a:round/>
                <a:headEnd/>
                <a:tailEnd/>
              </a:ln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ja-JP" altLang="en-US"/>
              </a:p>
            </cdr:txBody>
          </cdr:sp>
          <cdr:sp macro="" textlink="">
            <cdr:nvSpPr>
              <cdr:cNvPr id="116" name="Line 6"/>
              <cdr:cNvSpPr>
                <a:spLocks xmlns:a="http://schemas.openxmlformats.org/drawingml/2006/main" noChangeShapeType="1"/>
              </cdr:cNvSpPr>
            </cdr:nvSpPr>
            <cdr:spPr bwMode="auto">
              <a:xfrm xmlns:a="http://schemas.openxmlformats.org/drawingml/2006/main" flipV="1">
                <a:off x="6952505" y="963260"/>
                <a:ext cx="0" cy="162037"/>
              </a:xfrm>
              <a:prstGeom xmlns:a="http://schemas.openxmlformats.org/drawingml/2006/main" prst="line">
                <a:avLst/>
              </a:prstGeom>
              <a:noFill xmlns:a="http://schemas.openxmlformats.org/drawingml/2006/main"/>
              <a:ln xmlns:a="http://schemas.openxmlformats.org/drawingml/2006/main" w="9525">
                <a:solidFill>
                  <a:srgbClr val="FF0000"/>
                </a:solidFill>
                <a:round/>
                <a:headEnd/>
                <a:tailEnd/>
              </a:ln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ja-JP" altLang="en-US"/>
              </a:p>
            </cdr:txBody>
          </cdr:sp>
          <cdr:sp macro="" textlink="">
            <cdr:nvSpPr>
              <cdr:cNvPr id="117" name="Line 7"/>
              <cdr:cNvSpPr>
                <a:spLocks xmlns:a="http://schemas.openxmlformats.org/drawingml/2006/main" noChangeShapeType="1"/>
              </cdr:cNvSpPr>
            </cdr:nvSpPr>
            <cdr:spPr bwMode="auto">
              <a:xfrm xmlns:a="http://schemas.openxmlformats.org/drawingml/2006/main" flipH="1" flipV="1">
                <a:off x="6952505" y="1049147"/>
                <a:ext cx="53804" cy="0"/>
              </a:xfrm>
              <a:prstGeom xmlns:a="http://schemas.openxmlformats.org/drawingml/2006/main" prst="line">
                <a:avLst/>
              </a:prstGeom>
              <a:noFill xmlns:a="http://schemas.openxmlformats.org/drawingml/2006/main"/>
              <a:ln xmlns:a="http://schemas.openxmlformats.org/drawingml/2006/main" w="25400">
                <a:solidFill>
                  <a:srgbClr val="FF0000"/>
                </a:solidFill>
                <a:round/>
                <a:headEnd type="none" w="med" len="med"/>
                <a:tailEnd type="none" w="med" len="med"/>
              </a:ln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ja-JP" altLang="en-US"/>
              </a:p>
            </cdr:txBody>
          </cdr:sp>
        </cdr:grpSp>
        <cdr:grpSp>
          <cdr:nvGrpSpPr>
            <cdr:cNvPr id="53" name="グループ化 117">
              <a:extLst xmlns:a="http://schemas.openxmlformats.org/drawingml/2006/main">
                <a:ext uri="{FF2B5EF4-FFF2-40B4-BE49-F238E27FC236}">
                  <a16:creationId xmlns:a16="http://schemas.microsoft.com/office/drawing/2014/main" id="{3997086D-D760-5933-671D-BB154CACE98B}"/>
                </a:ext>
              </a:extLst>
            </cdr:cNvPr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3833068" y="802526"/>
              <a:ext cx="53804" cy="97222"/>
              <a:chOff x="6952505" y="963260"/>
              <a:chExt cx="53804" cy="162037"/>
            </a:xfrm>
          </cdr:grpSpPr>
        </cdr:grpSp>
        <cdr:grpSp>
          <cdr:nvGrpSpPr>
            <cdr:cNvPr id="42260" name="グループ化 117">
              <a:extLst xmlns:a="http://schemas.openxmlformats.org/drawingml/2006/main">
                <a:ext uri="{FF2B5EF4-FFF2-40B4-BE49-F238E27FC236}">
                  <a16:creationId xmlns:a16="http://schemas.microsoft.com/office/drawing/2014/main" id="{F9B3316B-F9EF-488B-BB64-9F7BAAABB815}"/>
                </a:ext>
              </a:extLst>
            </cdr:cNvPr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3833068" y="802526"/>
              <a:ext cx="53804" cy="97222"/>
              <a:chOff x="6952505" y="963260"/>
              <a:chExt cx="53804" cy="162037"/>
            </a:xfrm>
          </cdr:grpSpPr>
          <cdr:sp macro="" textlink="">
            <cdr:nvSpPr>
              <cdr:cNvPr id="119" name="Line 4"/>
              <cdr:cNvSpPr>
                <a:spLocks xmlns:a="http://schemas.openxmlformats.org/drawingml/2006/main" noChangeShapeType="1"/>
              </cdr:cNvSpPr>
            </cdr:nvSpPr>
            <cdr:spPr bwMode="auto">
              <a:xfrm xmlns:a="http://schemas.openxmlformats.org/drawingml/2006/main" flipV="1">
                <a:off x="7006309" y="963260"/>
                <a:ext cx="0" cy="162037"/>
              </a:xfrm>
              <a:prstGeom xmlns:a="http://schemas.openxmlformats.org/drawingml/2006/main" prst="line">
                <a:avLst/>
              </a:prstGeom>
              <a:noFill xmlns:a="http://schemas.openxmlformats.org/drawingml/2006/main"/>
              <a:ln xmlns:a="http://schemas.openxmlformats.org/drawingml/2006/main" w="9525">
                <a:solidFill>
                  <a:srgbClr val="CC99FF"/>
                </a:solidFill>
                <a:round/>
                <a:headEnd/>
                <a:tailEnd/>
              </a:ln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ja-JP" altLang="en-US"/>
              </a:p>
            </cdr:txBody>
          </cdr:sp>
          <cdr:sp macro="" textlink="">
            <cdr:nvSpPr>
              <cdr:cNvPr id="120" name="Line 6"/>
              <cdr:cNvSpPr>
                <a:spLocks xmlns:a="http://schemas.openxmlformats.org/drawingml/2006/main" noChangeShapeType="1"/>
              </cdr:cNvSpPr>
            </cdr:nvSpPr>
            <cdr:spPr bwMode="auto">
              <a:xfrm xmlns:a="http://schemas.openxmlformats.org/drawingml/2006/main" flipV="1">
                <a:off x="6952505" y="963260"/>
                <a:ext cx="0" cy="162037"/>
              </a:xfrm>
              <a:prstGeom xmlns:a="http://schemas.openxmlformats.org/drawingml/2006/main" prst="line">
                <a:avLst/>
              </a:prstGeom>
              <a:noFill xmlns:a="http://schemas.openxmlformats.org/drawingml/2006/main"/>
              <a:ln xmlns:a="http://schemas.openxmlformats.org/drawingml/2006/main" w="9525">
                <a:solidFill>
                  <a:srgbClr val="CC99FF"/>
                </a:solidFill>
                <a:round/>
                <a:headEnd/>
                <a:tailEnd/>
              </a:ln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ja-JP" altLang="en-US"/>
              </a:p>
            </cdr:txBody>
          </cdr:sp>
          <cdr:sp macro="" textlink="">
            <cdr:nvSpPr>
              <cdr:cNvPr id="121" name="Line 7"/>
              <cdr:cNvSpPr>
                <a:spLocks xmlns:a="http://schemas.openxmlformats.org/drawingml/2006/main" noChangeShapeType="1"/>
              </cdr:cNvSpPr>
            </cdr:nvSpPr>
            <cdr:spPr bwMode="auto">
              <a:xfrm xmlns:a="http://schemas.openxmlformats.org/drawingml/2006/main" flipH="1" flipV="1">
                <a:off x="6952505" y="1049147"/>
                <a:ext cx="53804" cy="0"/>
              </a:xfrm>
              <a:prstGeom xmlns:a="http://schemas.openxmlformats.org/drawingml/2006/main" prst="line">
                <a:avLst/>
              </a:prstGeom>
              <a:noFill xmlns:a="http://schemas.openxmlformats.org/drawingml/2006/main"/>
              <a:ln xmlns:a="http://schemas.openxmlformats.org/drawingml/2006/main" w="25400">
                <a:solidFill>
                  <a:srgbClr val="CC99FF"/>
                </a:solidFill>
                <a:round/>
                <a:headEnd type="none" w="med" len="med"/>
                <a:tailEnd type="none" w="med" len="med"/>
              </a:ln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ja-JP" altLang="en-US"/>
              </a:p>
            </cdr:txBody>
          </cdr:sp>
        </cdr:grpSp>
        <cdr:sp macro="" textlink="">
          <cdr:nvSpPr>
            <cdr:cNvPr id="20" name="テキスト ボックス 19"/>
            <cdr:cNvSpPr txBox="1"/>
          </cdr:nvSpPr>
          <cdr:spPr>
            <a:xfrm xmlns:a="http://schemas.openxmlformats.org/drawingml/2006/main">
              <a:off x="4045325" y="779223"/>
              <a:ext cx="1003892" cy="125253"/>
            </a:xfrm>
            <a:prstGeom xmlns:a="http://schemas.openxmlformats.org/drawingml/2006/main" prst="rect">
              <a:avLst/>
            </a:prstGeom>
            <a:ln xmlns:a="http://schemas.openxmlformats.org/drawingml/2006/main" w="0">
              <a:noFill/>
            </a:ln>
          </cdr:spPr>
          <cdr:txBody>
            <a:bodyPr xmlns:a="http://schemas.openxmlformats.org/drawingml/2006/main" vertOverflow="clip" horzOverflow="clip" wrap="none" lIns="0" tIns="0" rIns="0" bIns="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ja-JP" altLang="en-US" sz="7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ポンプ稼動期間（</a:t>
              </a:r>
              <a:r>
                <a:rPr lang="en-US" altLang="ja-JP" sz="700">
                  <a:solidFill>
                    <a:srgbClr val="FF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R5</a:t>
              </a:r>
              <a:r>
                <a:rPr lang="en-US" altLang="ja-JP" sz="7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,</a:t>
              </a:r>
              <a:r>
                <a:rPr lang="en-US" altLang="ja-JP" sz="700">
                  <a:ln w="0">
                    <a:solidFill>
                      <a:srgbClr val="CC99FF"/>
                    </a:solidFill>
                  </a:ln>
                  <a:solidFill>
                    <a:srgbClr val="CC99FF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R4</a:t>
              </a:r>
              <a:r>
                <a:rPr lang="ja-JP" altLang="en-US" sz="7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）</a:t>
              </a:r>
            </a:p>
          </cdr:txBody>
        </cdr:sp>
      </cdr:grpSp>
    </cdr:grpSp>
  </cdr:relSizeAnchor>
  <cdr:relSizeAnchor xmlns:cdr="http://schemas.openxmlformats.org/drawingml/2006/chartDrawing">
    <cdr:from>
      <cdr:x>0.47094</cdr:x>
      <cdr:y>0.48407</cdr:y>
    </cdr:from>
    <cdr:to>
      <cdr:x>0.56713</cdr:x>
      <cdr:y>0.63596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471988" y="29003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0.63156</cdr:x>
      <cdr:y>0.65725</cdr:y>
    </cdr:from>
    <cdr:to>
      <cdr:x>0.95185</cdr:x>
      <cdr:y>0.68114</cdr:y>
    </cdr:to>
    <cdr:grpSp>
      <cdr:nvGrpSpPr>
        <cdr:cNvPr id="42" name="グループ化 41">
          <a:extLst xmlns:a="http://schemas.openxmlformats.org/drawingml/2006/main">
            <a:ext uri="{FF2B5EF4-FFF2-40B4-BE49-F238E27FC236}">
              <a16:creationId xmlns:a16="http://schemas.microsoft.com/office/drawing/2014/main" id="{D56E2BE4-1EFA-704F-F892-EC172C8BD30C}"/>
            </a:ext>
          </a:extLst>
        </cdr:cNvPr>
        <cdr:cNvGrpSpPr/>
      </cdr:nvGrpSpPr>
      <cdr:grpSpPr>
        <a:xfrm xmlns:a="http://schemas.openxmlformats.org/drawingml/2006/main">
          <a:off x="5993329" y="3960223"/>
          <a:ext cx="3039463" cy="143948"/>
          <a:chOff x="0" y="1905"/>
          <a:chExt cx="242582" cy="106680"/>
        </a:xfrm>
      </cdr:grpSpPr>
      <cdr:cxnSp macro="">
        <cdr:nvCxnSpPr>
          <cdr:cNvPr id="11" name="直線コネクタ 10">
            <a:extLst xmlns:a="http://schemas.openxmlformats.org/drawingml/2006/main">
              <a:ext uri="{FF2B5EF4-FFF2-40B4-BE49-F238E27FC236}">
                <a16:creationId xmlns:a16="http://schemas.microsoft.com/office/drawing/2014/main" id="{17361F77-5589-A63F-B8DC-C00AB5CB3D41}"/>
              </a:ext>
            </a:extLst>
          </cdr:cNvPr>
          <cdr:cNvCxnSpPr/>
        </cdr:nvCxnSpPr>
        <cdr:spPr>
          <a:xfrm xmlns:a="http://schemas.openxmlformats.org/drawingml/2006/main" flipV="1">
            <a:off x="0" y="48260"/>
            <a:ext cx="242582" cy="3611"/>
          </a:xfrm>
          <a:prstGeom xmlns:a="http://schemas.openxmlformats.org/drawingml/2006/main" prst="line">
            <a:avLst/>
          </a:prstGeom>
          <a:ln xmlns:a="http://schemas.openxmlformats.org/drawingml/2006/main" w="31750">
            <a:solidFill>
              <a:srgbClr val="CC99FF"/>
            </a:solidFill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2" name="直線コネクタ 11">
            <a:extLst xmlns:a="http://schemas.openxmlformats.org/drawingml/2006/main">
              <a:ext uri="{FF2B5EF4-FFF2-40B4-BE49-F238E27FC236}">
                <a16:creationId xmlns:a16="http://schemas.microsoft.com/office/drawing/2014/main" id="{9F4B13FC-17C3-3532-DAE8-D16F83D0A3F8}"/>
              </a:ext>
            </a:extLst>
          </cdr:cNvPr>
          <cdr:cNvCxnSpPr/>
        </cdr:nvCxnSpPr>
        <cdr:spPr>
          <a:xfrm xmlns:a="http://schemas.openxmlformats.org/drawingml/2006/main">
            <a:off x="4" y="1905"/>
            <a:ext cx="0" cy="10668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rgbClr val="FF99FF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0.07297</cdr:x>
      <cdr:y>0.61929</cdr:y>
    </cdr:from>
    <cdr:to>
      <cdr:x>0.2185</cdr:x>
      <cdr:y>0.64107</cdr:y>
    </cdr:to>
    <cdr:grpSp>
      <cdr:nvGrpSpPr>
        <cdr:cNvPr id="44" name="グループ化 43">
          <a:extLst xmlns:a="http://schemas.openxmlformats.org/drawingml/2006/main">
            <a:ext uri="{FF2B5EF4-FFF2-40B4-BE49-F238E27FC236}">
              <a16:creationId xmlns:a16="http://schemas.microsoft.com/office/drawing/2014/main" id="{6F7BA2B7-CBF2-55C9-A82B-6279383AA517}"/>
            </a:ext>
          </a:extLst>
        </cdr:cNvPr>
        <cdr:cNvGrpSpPr/>
      </cdr:nvGrpSpPr>
      <cdr:grpSpPr>
        <a:xfrm xmlns:a="http://schemas.openxmlformats.org/drawingml/2006/main">
          <a:off x="692465" y="3731497"/>
          <a:ext cx="1381039" cy="131234"/>
          <a:chOff x="0" y="0"/>
          <a:chExt cx="19192" cy="79329"/>
        </a:xfrm>
      </cdr:grpSpPr>
      <cdr:cxnSp macro="">
        <cdr:nvCxnSpPr>
          <cdr:cNvPr id="8" name="直線コネクタ 7">
            <a:extLst xmlns:a="http://schemas.openxmlformats.org/drawingml/2006/main">
              <a:ext uri="{FF2B5EF4-FFF2-40B4-BE49-F238E27FC236}">
                <a16:creationId xmlns:a16="http://schemas.microsoft.com/office/drawing/2014/main" id="{7A322143-DADD-4E6E-C42C-2E222E9C9FED}"/>
              </a:ext>
            </a:extLst>
          </cdr:cNvPr>
          <cdr:cNvCxnSpPr/>
        </cdr:nvCxnSpPr>
        <cdr:spPr>
          <a:xfrm xmlns:a="http://schemas.openxmlformats.org/drawingml/2006/main" flipV="1">
            <a:off x="0" y="33503"/>
            <a:ext cx="19192" cy="3652"/>
          </a:xfrm>
          <a:prstGeom xmlns:a="http://schemas.openxmlformats.org/drawingml/2006/main" prst="line">
            <a:avLst/>
          </a:prstGeom>
          <a:ln xmlns:a="http://schemas.openxmlformats.org/drawingml/2006/main" w="31750">
            <a:solidFill>
              <a:srgbClr val="FF0000"/>
            </a:solidFill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直線コネクタ 9">
            <a:extLst xmlns:a="http://schemas.openxmlformats.org/drawingml/2006/main">
              <a:ext uri="{FF2B5EF4-FFF2-40B4-BE49-F238E27FC236}">
                <a16:creationId xmlns:a16="http://schemas.microsoft.com/office/drawing/2014/main" id="{29552B5A-8D34-965F-6F98-C27CB1F13440}"/>
              </a:ext>
            </a:extLst>
          </cdr:cNvPr>
          <cdr:cNvCxnSpPr/>
        </cdr:nvCxnSpPr>
        <cdr:spPr>
          <a:xfrm xmlns:a="http://schemas.openxmlformats.org/drawingml/2006/main">
            <a:off x="0" y="0"/>
            <a:ext cx="0" cy="7932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rgbClr val="FF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0.21837</cdr:x>
      <cdr:y>0.61665</cdr:y>
    </cdr:from>
    <cdr:to>
      <cdr:x>0.21837</cdr:x>
      <cdr:y>0.63843</cdr:y>
    </cdr:to>
    <cdr:cxnSp macro="">
      <cdr:nvCxnSpPr>
        <cdr:cNvPr id="14" name="直線コネクタ 13">
          <a:extLst xmlns:a="http://schemas.openxmlformats.org/drawingml/2006/main">
            <a:ext uri="{FF2B5EF4-FFF2-40B4-BE49-F238E27FC236}">
              <a16:creationId xmlns:a16="http://schemas.microsoft.com/office/drawing/2014/main" id="{2B56ACA3-3641-9A4E-7EC2-0A7CAE38D839}"/>
            </a:ext>
          </a:extLst>
        </cdr:cNvPr>
        <cdr:cNvCxnSpPr/>
      </cdr:nvCxnSpPr>
      <cdr:spPr>
        <a:xfrm xmlns:a="http://schemas.openxmlformats.org/drawingml/2006/main">
          <a:off x="2073275" y="3702685"/>
          <a:ext cx="0" cy="13081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0.31655</cdr:x>
      <cdr:y>0.62898</cdr:y>
    </cdr:from>
    <cdr:to>
      <cdr:x>0.50437</cdr:x>
      <cdr:y>0.62944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D74D0D5B-DBDC-B393-A800-D5330D990C5B}"/>
            </a:ext>
          </a:extLst>
        </cdr:cNvPr>
        <cdr:cNvCxnSpPr/>
      </cdr:nvCxnSpPr>
      <cdr:spPr>
        <a:xfrm xmlns:a="http://schemas.openxmlformats.org/drawingml/2006/main">
          <a:off x="3005490" y="3776740"/>
          <a:ext cx="1783261" cy="2780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rgbClr val="FF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0.31655</cdr:x>
      <cdr:y>0.61802</cdr:y>
    </cdr:from>
    <cdr:to>
      <cdr:x>0.31655</cdr:x>
      <cdr:y>0.63832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870EDC51-EFD2-CF64-FCC1-3C0473948684}"/>
            </a:ext>
          </a:extLst>
        </cdr:cNvPr>
        <cdr:cNvCxnSpPr/>
      </cdr:nvCxnSpPr>
      <cdr:spPr>
        <a:xfrm xmlns:a="http://schemas.openxmlformats.org/drawingml/2006/main">
          <a:off x="3005490" y="3710938"/>
          <a:ext cx="0" cy="12189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0.50428</cdr:x>
      <cdr:y>0.61823</cdr:y>
    </cdr:from>
    <cdr:to>
      <cdr:x>0.50428</cdr:x>
      <cdr:y>0.63853</cdr:y>
    </cdr:to>
    <cdr:cxnSp macro="">
      <cdr:nvCxnSpPr>
        <cdr:cNvPr id="22" name="直線コネクタ 21">
          <a:extLst xmlns:a="http://schemas.openxmlformats.org/drawingml/2006/main">
            <a:ext uri="{FF2B5EF4-FFF2-40B4-BE49-F238E27FC236}">
              <a16:creationId xmlns:a16="http://schemas.microsoft.com/office/drawing/2014/main" id="{90ECCA6A-A321-FDBC-5A4A-E3A529A320CF}"/>
            </a:ext>
          </a:extLst>
        </cdr:cNvPr>
        <cdr:cNvCxnSpPr/>
      </cdr:nvCxnSpPr>
      <cdr:spPr>
        <a:xfrm xmlns:a="http://schemas.openxmlformats.org/drawingml/2006/main">
          <a:off x="4787914" y="3712199"/>
          <a:ext cx="0" cy="12189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0.46007</cdr:x>
      <cdr:y>0.5736</cdr:y>
    </cdr:from>
    <cdr:to>
      <cdr:x>0.55638</cdr:x>
      <cdr:y>0.61707</cdr:y>
    </cdr:to>
    <cdr:sp macro="" textlink="">
      <cdr:nvSpPr>
        <cdr:cNvPr id="40" name="テキスト ボックス 39"/>
        <cdr:cNvSpPr txBox="1"/>
      </cdr:nvSpPr>
      <cdr:spPr>
        <a:xfrm xmlns:a="http://schemas.openxmlformats.org/drawingml/2006/main">
          <a:off x="4368165" y="3444240"/>
          <a:ext cx="914400" cy="260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0.43138</cdr:x>
      <cdr:y>0.57107</cdr:y>
    </cdr:from>
    <cdr:to>
      <cdr:x>0.52769</cdr:x>
      <cdr:y>0.6342</cdr:y>
    </cdr:to>
    <cdr:sp macro="" textlink="">
      <cdr:nvSpPr>
        <cdr:cNvPr id="41" name="テキスト ボックス 40"/>
        <cdr:cNvSpPr txBox="1"/>
      </cdr:nvSpPr>
      <cdr:spPr>
        <a:xfrm xmlns:a="http://schemas.openxmlformats.org/drawingml/2006/main">
          <a:off x="4095750" y="3429000"/>
          <a:ext cx="914400" cy="379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600" baseline="0">
              <a:latin typeface="+mn-ea"/>
              <a:ea typeface="+mn-ea"/>
            </a:rPr>
            <a:t>NKAMO</a:t>
          </a:r>
          <a:r>
            <a:rPr lang="ja-JP" altLang="en-US" sz="600" baseline="0">
              <a:latin typeface="+mn-ea"/>
              <a:ea typeface="+mn-ea"/>
            </a:rPr>
            <a:t>機器故障に</a:t>
          </a:r>
          <a:endParaRPr lang="en-US" altLang="ja-JP" sz="600" baseline="0">
            <a:latin typeface="+mn-ea"/>
            <a:ea typeface="+mn-ea"/>
          </a:endParaRPr>
        </a:p>
        <a:p xmlns:a="http://schemas.openxmlformats.org/drawingml/2006/main">
          <a:r>
            <a:rPr lang="ja-JP" altLang="en-US" sz="600" baseline="0">
              <a:latin typeface="+mn-ea"/>
              <a:ea typeface="+mn-ea"/>
            </a:rPr>
            <a:t>より欠測</a:t>
          </a:r>
          <a:r>
            <a:rPr lang="en-US" altLang="ja-JP" sz="500" baseline="0">
              <a:latin typeface="+mn-ea"/>
              <a:ea typeface="+mn-ea"/>
            </a:rPr>
            <a:t>(</a:t>
          </a:r>
          <a:r>
            <a:rPr lang="ja-JP" altLang="en-US" sz="500" baseline="0">
              <a:latin typeface="+mn-ea"/>
              <a:ea typeface="+mn-ea"/>
            </a:rPr>
            <a:t>参考傾斜値</a:t>
          </a:r>
          <a:r>
            <a:rPr lang="en-US" altLang="ja-JP" sz="500" baseline="0">
              <a:latin typeface="+mn-ea"/>
              <a:ea typeface="+mn-ea"/>
            </a:rPr>
            <a:t>)</a:t>
          </a:r>
        </a:p>
      </cdr:txBody>
    </cdr:sp>
  </cdr:relSizeAnchor>
  <cdr:relSizeAnchor xmlns:cdr="http://schemas.openxmlformats.org/drawingml/2006/chartDrawing">
    <cdr:from>
      <cdr:x>0.44081</cdr:x>
      <cdr:y>0.57931</cdr:y>
    </cdr:from>
    <cdr:to>
      <cdr:x>0.50602</cdr:x>
      <cdr:y>0.57931</cdr:y>
    </cdr:to>
    <cdr:cxnSp macro="">
      <cdr:nvCxnSpPr>
        <cdr:cNvPr id="43" name="直線コネクタ 42">
          <a:extLst xmlns:a="http://schemas.openxmlformats.org/drawingml/2006/main">
            <a:ext uri="{FF2B5EF4-FFF2-40B4-BE49-F238E27FC236}">
              <a16:creationId xmlns:a16="http://schemas.microsoft.com/office/drawing/2014/main" id="{26D574F5-AF41-EEB6-EBE3-50E14AA7BD2A}"/>
            </a:ext>
          </a:extLst>
        </cdr:cNvPr>
        <cdr:cNvCxnSpPr/>
      </cdr:nvCxnSpPr>
      <cdr:spPr>
        <a:xfrm xmlns:a="http://schemas.openxmlformats.org/drawingml/2006/main">
          <a:off x="4185285" y="3478530"/>
          <a:ext cx="619125" cy="0"/>
        </a:xfrm>
        <a:prstGeom xmlns:a="http://schemas.openxmlformats.org/drawingml/2006/main" prst="line">
          <a:avLst/>
        </a:prstGeom>
        <a:ln xmlns:a="http://schemas.openxmlformats.org/drawingml/2006/main" w="31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0.44081</cdr:x>
      <cdr:y>0.57202</cdr:y>
    </cdr:from>
    <cdr:to>
      <cdr:x>0.44081</cdr:x>
      <cdr:y>0.57963</cdr:y>
    </cdr:to>
    <cdr:cxnSp macro="">
      <cdr:nvCxnSpPr>
        <cdr:cNvPr id="48" name="直線コネクタ 47">
          <a:extLst xmlns:a="http://schemas.openxmlformats.org/drawingml/2006/main">
            <a:ext uri="{FF2B5EF4-FFF2-40B4-BE49-F238E27FC236}">
              <a16:creationId xmlns:a16="http://schemas.microsoft.com/office/drawing/2014/main" id="{6BA1EB51-F355-45D1-8470-A53BB8C92148}"/>
            </a:ext>
          </a:extLst>
        </cdr:cNvPr>
        <cdr:cNvCxnSpPr/>
      </cdr:nvCxnSpPr>
      <cdr:spPr>
        <a:xfrm xmlns:a="http://schemas.openxmlformats.org/drawingml/2006/main">
          <a:off x="4185285" y="3434715"/>
          <a:ext cx="0" cy="45720"/>
        </a:xfrm>
        <a:prstGeom xmlns:a="http://schemas.openxmlformats.org/drawingml/2006/main" prst="line">
          <a:avLst/>
        </a:prstGeom>
        <a:ln xmlns:a="http://schemas.openxmlformats.org/drawingml/2006/main" w="31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0.50615</cdr:x>
      <cdr:y>0.57191</cdr:y>
    </cdr:from>
    <cdr:to>
      <cdr:x>0.50615</cdr:x>
      <cdr:y>0.57953</cdr:y>
    </cdr:to>
    <cdr:cxnSp macro="">
      <cdr:nvCxnSpPr>
        <cdr:cNvPr id="50" name="直線コネクタ 49">
          <a:extLst xmlns:a="http://schemas.openxmlformats.org/drawingml/2006/main">
            <a:ext uri="{FF2B5EF4-FFF2-40B4-BE49-F238E27FC236}">
              <a16:creationId xmlns:a16="http://schemas.microsoft.com/office/drawing/2014/main" id="{CDAEE29A-F64E-2958-4907-921AE454F027}"/>
            </a:ext>
          </a:extLst>
        </cdr:cNvPr>
        <cdr:cNvCxnSpPr/>
      </cdr:nvCxnSpPr>
      <cdr:spPr>
        <a:xfrm xmlns:a="http://schemas.openxmlformats.org/drawingml/2006/main">
          <a:off x="4805680" y="3434080"/>
          <a:ext cx="0" cy="45720"/>
        </a:xfrm>
        <a:prstGeom xmlns:a="http://schemas.openxmlformats.org/drawingml/2006/main" prst="line">
          <a:avLst/>
        </a:prstGeom>
        <a:ln xmlns:a="http://schemas.openxmlformats.org/drawingml/2006/main" w="31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0.72873</cdr:x>
      <cdr:y>0.62944</cdr:y>
    </cdr:from>
    <cdr:to>
      <cdr:x>0.85474</cdr:x>
      <cdr:y>0.63008</cdr:y>
    </cdr:to>
    <cdr:cxnSp macro="">
      <cdr:nvCxnSpPr>
        <cdr:cNvPr id="35" name="直線コネクタ 34">
          <a:extLst xmlns:a="http://schemas.openxmlformats.org/drawingml/2006/main">
            <a:ext uri="{FF2B5EF4-FFF2-40B4-BE49-F238E27FC236}">
              <a16:creationId xmlns:a16="http://schemas.microsoft.com/office/drawing/2014/main" id="{9790A1C4-8116-7972-FF03-D5BB030667D5}"/>
            </a:ext>
          </a:extLst>
        </cdr:cNvPr>
        <cdr:cNvCxnSpPr/>
      </cdr:nvCxnSpPr>
      <cdr:spPr>
        <a:xfrm xmlns:a="http://schemas.openxmlformats.org/drawingml/2006/main" flipV="1">
          <a:off x="6918942" y="3779520"/>
          <a:ext cx="1196358" cy="3833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rgbClr val="FF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0.72873</cdr:x>
      <cdr:y>0.61908</cdr:y>
    </cdr:from>
    <cdr:to>
      <cdr:x>0.72873</cdr:x>
      <cdr:y>0.63938</cdr:y>
    </cdr:to>
    <cdr:cxnSp macro="">
      <cdr:nvCxnSpPr>
        <cdr:cNvPr id="47" name="直線コネクタ 46">
          <a:extLst xmlns:a="http://schemas.openxmlformats.org/drawingml/2006/main">
            <a:ext uri="{FF2B5EF4-FFF2-40B4-BE49-F238E27FC236}">
              <a16:creationId xmlns:a16="http://schemas.microsoft.com/office/drawing/2014/main" id="{C4BDEA4F-D7E9-DFCA-B22D-039D1283394B}"/>
            </a:ext>
          </a:extLst>
        </cdr:cNvPr>
        <cdr:cNvCxnSpPr/>
      </cdr:nvCxnSpPr>
      <cdr:spPr>
        <a:xfrm xmlns:a="http://schemas.openxmlformats.org/drawingml/2006/main">
          <a:off x="6918957" y="3717279"/>
          <a:ext cx="0" cy="12189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0.85467</cdr:x>
      <cdr:y>0.61866</cdr:y>
    </cdr:from>
    <cdr:to>
      <cdr:x>0.85467</cdr:x>
      <cdr:y>0.63896</cdr:y>
    </cdr:to>
    <cdr:cxnSp macro="">
      <cdr:nvCxnSpPr>
        <cdr:cNvPr id="33" name="直線コネクタ 32">
          <a:extLst xmlns:a="http://schemas.openxmlformats.org/drawingml/2006/main">
            <a:ext uri="{FF2B5EF4-FFF2-40B4-BE49-F238E27FC236}">
              <a16:creationId xmlns:a16="http://schemas.microsoft.com/office/drawing/2014/main" id="{09C2BC6C-2C4D-3CD8-DD0D-7235C7D9D6CE}"/>
            </a:ext>
          </a:extLst>
        </cdr:cNvPr>
        <cdr:cNvCxnSpPr/>
      </cdr:nvCxnSpPr>
      <cdr:spPr>
        <a:xfrm xmlns:a="http://schemas.openxmlformats.org/drawingml/2006/main">
          <a:off x="8114647" y="3714763"/>
          <a:ext cx="0" cy="12189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rgbClr val="FF0000"/>
          </a:solidFill>
        </a:ln>
      </a:spPr>
      <a:bodyPr vertOverflow="clip" horzOverflow="clip" wrap="none" lIns="36000" tIns="36000" rIns="36000" bIns="36000">
        <a:spAutoFit/>
      </a:bodyPr>
      <a:lstStyle>
        <a:defPPr>
          <a:defRPr sz="70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377"/>
  <sheetViews>
    <sheetView tabSelected="1" zoomScale="80" zoomScaleNormal="80" workbookViewId="0">
      <pane xSplit="2" ySplit="6" topLeftCell="C7" activePane="bottomRight" state="frozenSplit"/>
      <selection activeCell="J358" sqref="J358"/>
      <selection pane="topRight" activeCell="J358" sqref="J358"/>
      <selection pane="bottomLeft" activeCell="J358" sqref="J358"/>
      <selection pane="bottomRight"/>
    </sheetView>
  </sheetViews>
  <sheetFormatPr defaultRowHeight="14" x14ac:dyDescent="0.2"/>
  <cols>
    <col min="1" max="1" width="9.5" customWidth="1"/>
    <col min="3" max="8" width="11" customWidth="1"/>
    <col min="9" max="12" width="11.9140625" customWidth="1"/>
    <col min="15" max="20" width="11" customWidth="1"/>
    <col min="21" max="24" width="11.9140625" customWidth="1"/>
    <col min="26" max="26" width="10.5" bestFit="1" customWidth="1"/>
  </cols>
  <sheetData>
    <row r="2" spans="1:28" ht="19" x14ac:dyDescent="0.2">
      <c r="B2" s="2" t="s">
        <v>64</v>
      </c>
      <c r="I2" s="105"/>
      <c r="N2" s="2" t="s">
        <v>59</v>
      </c>
    </row>
    <row r="3" spans="1:28" ht="14.5" thickBot="1" x14ac:dyDescent="0.25">
      <c r="I3">
        <v>48.548999999999999</v>
      </c>
      <c r="J3">
        <v>49.228000000000002</v>
      </c>
      <c r="K3">
        <v>50.165999999999997</v>
      </c>
      <c r="L3">
        <v>49.337000000000003</v>
      </c>
    </row>
    <row r="4" spans="1:28" ht="14.25" customHeight="1" x14ac:dyDescent="0.2">
      <c r="B4" s="20" t="s">
        <v>6</v>
      </c>
      <c r="C4" s="21" t="s">
        <v>25</v>
      </c>
      <c r="D4" s="125" t="s">
        <v>26</v>
      </c>
      <c r="E4" s="125"/>
      <c r="F4" s="125"/>
      <c r="G4" s="125"/>
      <c r="H4" s="125"/>
      <c r="I4" s="125"/>
      <c r="J4" s="125"/>
      <c r="K4" s="125"/>
      <c r="L4" s="126"/>
      <c r="N4" s="20" t="s">
        <v>6</v>
      </c>
      <c r="O4" s="21" t="s">
        <v>25</v>
      </c>
      <c r="P4" s="125" t="s">
        <v>26</v>
      </c>
      <c r="Q4" s="125"/>
      <c r="R4" s="125"/>
      <c r="S4" s="125"/>
      <c r="T4" s="125"/>
      <c r="U4" s="125"/>
      <c r="V4" s="125"/>
      <c r="W4" s="125"/>
      <c r="X4" s="126"/>
    </row>
    <row r="5" spans="1:28" ht="22.5" customHeight="1" x14ac:dyDescent="0.2">
      <c r="B5" s="22"/>
      <c r="C5" s="23" t="s">
        <v>27</v>
      </c>
      <c r="D5" s="23" t="s">
        <v>28</v>
      </c>
      <c r="E5" s="127" t="s">
        <v>45</v>
      </c>
      <c r="F5" s="127"/>
      <c r="G5" s="127"/>
      <c r="H5" s="127"/>
      <c r="I5" s="128" t="s">
        <v>46</v>
      </c>
      <c r="J5" s="128"/>
      <c r="K5" s="128"/>
      <c r="L5" s="129"/>
      <c r="M5" s="5"/>
      <c r="N5" s="22"/>
      <c r="O5" s="23" t="s">
        <v>27</v>
      </c>
      <c r="P5" s="23" t="s">
        <v>28</v>
      </c>
      <c r="Q5" s="127" t="s">
        <v>45</v>
      </c>
      <c r="R5" s="127"/>
      <c r="S5" s="127"/>
      <c r="T5" s="127"/>
      <c r="U5" s="128" t="s">
        <v>46</v>
      </c>
      <c r="V5" s="128"/>
      <c r="W5" s="128"/>
      <c r="X5" s="129"/>
    </row>
    <row r="6" spans="1:28" ht="30" customHeight="1" thickBot="1" x14ac:dyDescent="0.25">
      <c r="B6" s="24" t="s">
        <v>4</v>
      </c>
      <c r="C6" s="25" t="s">
        <v>7</v>
      </c>
      <c r="D6" s="25" t="s">
        <v>7</v>
      </c>
      <c r="E6" s="26" t="s">
        <v>65</v>
      </c>
      <c r="F6" s="27" t="s">
        <v>66</v>
      </c>
      <c r="G6" s="27" t="s">
        <v>67</v>
      </c>
      <c r="H6" s="28" t="s">
        <v>68</v>
      </c>
      <c r="I6" s="29" t="s">
        <v>65</v>
      </c>
      <c r="J6" s="27" t="s">
        <v>66</v>
      </c>
      <c r="K6" s="27" t="s">
        <v>67</v>
      </c>
      <c r="L6" s="111" t="s">
        <v>68</v>
      </c>
      <c r="N6" s="24" t="s">
        <v>4</v>
      </c>
      <c r="O6" s="25" t="s">
        <v>7</v>
      </c>
      <c r="P6" s="25" t="s">
        <v>7</v>
      </c>
      <c r="Q6" s="26" t="s">
        <v>69</v>
      </c>
      <c r="R6" s="27" t="s">
        <v>61</v>
      </c>
      <c r="S6" s="27" t="s">
        <v>62</v>
      </c>
      <c r="T6" s="28" t="s">
        <v>63</v>
      </c>
      <c r="U6" s="29" t="s">
        <v>69</v>
      </c>
      <c r="V6" s="27" t="s">
        <v>61</v>
      </c>
      <c r="W6" s="27" t="s">
        <v>62</v>
      </c>
      <c r="X6" s="111" t="s">
        <v>63</v>
      </c>
    </row>
    <row r="7" spans="1:28" ht="14.5" thickTop="1" x14ac:dyDescent="0.2">
      <c r="A7">
        <v>4</v>
      </c>
      <c r="B7" s="30">
        <v>45017</v>
      </c>
      <c r="C7" s="31">
        <v>0</v>
      </c>
      <c r="D7" s="31">
        <v>0</v>
      </c>
      <c r="E7" s="32">
        <v>0.51225000000000009</v>
      </c>
      <c r="F7" s="33">
        <v>2.1649999999999996</v>
      </c>
      <c r="G7" s="34">
        <v>1.927</v>
      </c>
      <c r="H7" s="32">
        <v>1.629</v>
      </c>
      <c r="I7" s="68">
        <v>47.707749999999997</v>
      </c>
      <c r="J7" s="69">
        <v>47.063000000000002</v>
      </c>
      <c r="K7" s="69">
        <v>48.238999999999997</v>
      </c>
      <c r="L7" s="112">
        <v>47.708000000000006</v>
      </c>
      <c r="N7" s="30">
        <v>42826</v>
      </c>
      <c r="O7" s="31">
        <v>14.5</v>
      </c>
      <c r="P7" s="31">
        <v>15</v>
      </c>
      <c r="Q7" s="32">
        <v>0.83699999999999997</v>
      </c>
      <c r="R7" s="33">
        <v>2.2770000000000001</v>
      </c>
      <c r="S7" s="34">
        <v>2.0279999999999996</v>
      </c>
      <c r="T7" s="32">
        <v>1.5489999999999999</v>
      </c>
      <c r="U7" s="68">
        <v>47.711999999999996</v>
      </c>
      <c r="V7" s="69">
        <v>46.951000000000001</v>
      </c>
      <c r="W7" s="69">
        <v>48.137999999999998</v>
      </c>
      <c r="X7" s="112">
        <v>47.788000000000004</v>
      </c>
      <c r="Z7" s="64"/>
      <c r="AB7" s="64"/>
    </row>
    <row r="8" spans="1:28" x14ac:dyDescent="0.2">
      <c r="B8" s="36">
        <v>45018</v>
      </c>
      <c r="C8" s="37">
        <v>3</v>
      </c>
      <c r="D8" s="37">
        <v>1</v>
      </c>
      <c r="E8" s="38">
        <v>0.51375000000000004</v>
      </c>
      <c r="F8" s="39">
        <v>2.1599999999999997</v>
      </c>
      <c r="G8" s="40">
        <v>1.9490000000000001</v>
      </c>
      <c r="H8" s="38">
        <v>1.6360000000000001</v>
      </c>
      <c r="I8" s="70">
        <v>47.706249999999997</v>
      </c>
      <c r="J8" s="35">
        <v>47.068000000000005</v>
      </c>
      <c r="K8" s="35">
        <v>48.216999999999999</v>
      </c>
      <c r="L8" s="113">
        <v>47.701000000000001</v>
      </c>
      <c r="N8" s="36">
        <v>42827</v>
      </c>
      <c r="O8" s="37">
        <v>0</v>
      </c>
      <c r="P8" s="37">
        <v>0</v>
      </c>
      <c r="Q8" s="38">
        <v>0.83699999999999997</v>
      </c>
      <c r="R8" s="39">
        <v>2.2749999999999999</v>
      </c>
      <c r="S8" s="40">
        <v>2.0409999999999999</v>
      </c>
      <c r="T8" s="38">
        <v>1.589</v>
      </c>
      <c r="U8" s="70">
        <v>47.711999999999996</v>
      </c>
      <c r="V8" s="35">
        <v>46.953000000000003</v>
      </c>
      <c r="W8" s="35">
        <v>48.125</v>
      </c>
      <c r="X8" s="113">
        <v>47.748000000000005</v>
      </c>
      <c r="Z8" s="64"/>
      <c r="AB8" s="64"/>
    </row>
    <row r="9" spans="1:28" x14ac:dyDescent="0.2">
      <c r="B9" s="30">
        <v>45019</v>
      </c>
      <c r="C9" s="37">
        <v>0</v>
      </c>
      <c r="D9" s="37">
        <v>0</v>
      </c>
      <c r="E9" s="38">
        <v>0.52</v>
      </c>
      <c r="F9" s="39">
        <v>2.1659999999999995</v>
      </c>
      <c r="G9" s="40">
        <v>1.982</v>
      </c>
      <c r="H9" s="38">
        <v>1.6480000000000001</v>
      </c>
      <c r="I9" s="70">
        <v>47.699999999999996</v>
      </c>
      <c r="J9" s="35">
        <v>47.062000000000005</v>
      </c>
      <c r="K9" s="35">
        <v>48.183999999999997</v>
      </c>
      <c r="L9" s="113">
        <v>47.689</v>
      </c>
      <c r="N9" s="36">
        <v>42828</v>
      </c>
      <c r="O9" s="37">
        <v>16.5</v>
      </c>
      <c r="P9" s="37">
        <v>16</v>
      </c>
      <c r="Q9" s="38">
        <v>0.77599999999999991</v>
      </c>
      <c r="R9" s="39">
        <v>2.2720000000000002</v>
      </c>
      <c r="S9" s="40">
        <v>2.0499999999999998</v>
      </c>
      <c r="T9" s="38">
        <v>1.5949999999999998</v>
      </c>
      <c r="U9" s="70">
        <v>47.772999999999996</v>
      </c>
      <c r="V9" s="35">
        <v>46.956000000000003</v>
      </c>
      <c r="W9" s="35">
        <v>48.116</v>
      </c>
      <c r="X9" s="113">
        <v>47.742000000000004</v>
      </c>
      <c r="Z9" s="64"/>
      <c r="AB9" s="64"/>
    </row>
    <row r="10" spans="1:28" x14ac:dyDescent="0.2">
      <c r="B10" s="36">
        <v>45020</v>
      </c>
      <c r="C10" s="37">
        <v>0</v>
      </c>
      <c r="D10" s="37">
        <v>0</v>
      </c>
      <c r="E10" s="38">
        <v>0.52800000000000002</v>
      </c>
      <c r="F10" s="39">
        <v>2.1719999999999997</v>
      </c>
      <c r="G10" s="40">
        <v>2.012</v>
      </c>
      <c r="H10" s="38">
        <v>1.6600000000000001</v>
      </c>
      <c r="I10" s="41">
        <v>47.692</v>
      </c>
      <c r="J10" s="42">
        <v>47.056000000000004</v>
      </c>
      <c r="K10" s="43">
        <v>48.153999999999996</v>
      </c>
      <c r="L10" s="114">
        <v>47.677000000000007</v>
      </c>
      <c r="N10" s="36">
        <v>42829</v>
      </c>
      <c r="O10" s="37">
        <v>58</v>
      </c>
      <c r="P10" s="37">
        <v>51</v>
      </c>
      <c r="Q10" s="38">
        <v>0.71899999999999986</v>
      </c>
      <c r="R10" s="39">
        <v>2.1930000000000001</v>
      </c>
      <c r="S10" s="40">
        <v>1.8180000000000001</v>
      </c>
      <c r="T10" s="38">
        <v>1.3719999999999999</v>
      </c>
      <c r="U10" s="41">
        <v>47.83</v>
      </c>
      <c r="V10" s="42">
        <v>47.035000000000004</v>
      </c>
      <c r="W10" s="43">
        <v>48.347999999999999</v>
      </c>
      <c r="X10" s="114">
        <v>47.965000000000003</v>
      </c>
      <c r="Z10" s="64"/>
      <c r="AB10" s="64"/>
    </row>
    <row r="11" spans="1:28" x14ac:dyDescent="0.2">
      <c r="B11" s="30">
        <v>45021</v>
      </c>
      <c r="C11" s="37">
        <v>0</v>
      </c>
      <c r="D11" s="37">
        <v>0</v>
      </c>
      <c r="E11" s="38">
        <v>0.53575000000000006</v>
      </c>
      <c r="F11" s="39">
        <v>2.1829999999999998</v>
      </c>
      <c r="G11" s="40">
        <v>2.0409999999999999</v>
      </c>
      <c r="H11" s="38">
        <v>1.6680000000000001</v>
      </c>
      <c r="I11" s="41">
        <v>47.684249999999999</v>
      </c>
      <c r="J11" s="42">
        <v>47.045000000000002</v>
      </c>
      <c r="K11" s="43">
        <v>48.125</v>
      </c>
      <c r="L11" s="114">
        <v>47.669000000000004</v>
      </c>
      <c r="N11" s="36">
        <v>42830</v>
      </c>
      <c r="O11" s="37">
        <v>1</v>
      </c>
      <c r="P11" s="37">
        <v>1</v>
      </c>
      <c r="Q11" s="38">
        <v>0.72199999999999986</v>
      </c>
      <c r="R11" s="39">
        <v>2.004</v>
      </c>
      <c r="S11" s="40">
        <v>1.6139999999999999</v>
      </c>
      <c r="T11" s="38">
        <v>1.468</v>
      </c>
      <c r="U11" s="41">
        <v>47.826999999999998</v>
      </c>
      <c r="V11" s="42">
        <v>47.224000000000004</v>
      </c>
      <c r="W11" s="43">
        <v>48.552</v>
      </c>
      <c r="X11" s="114">
        <v>47.869</v>
      </c>
      <c r="Z11" s="64"/>
      <c r="AB11" s="64"/>
    </row>
    <row r="12" spans="1:28" x14ac:dyDescent="0.2">
      <c r="B12" s="36">
        <v>45022</v>
      </c>
      <c r="C12" s="37">
        <v>0</v>
      </c>
      <c r="D12" s="37">
        <v>0</v>
      </c>
      <c r="E12" s="38">
        <v>0.54250000000000009</v>
      </c>
      <c r="F12" s="39">
        <v>2.1909999999999998</v>
      </c>
      <c r="G12" s="40">
        <v>2.0640000000000001</v>
      </c>
      <c r="H12" s="38">
        <v>1.6760000000000002</v>
      </c>
      <c r="I12" s="41">
        <v>47.677500000000002</v>
      </c>
      <c r="J12" s="42">
        <v>47.036999999999999</v>
      </c>
      <c r="K12" s="43">
        <v>48.101999999999997</v>
      </c>
      <c r="L12" s="114">
        <v>47.661000000000001</v>
      </c>
      <c r="N12" s="36">
        <v>42831</v>
      </c>
      <c r="O12" s="37">
        <v>0</v>
      </c>
      <c r="P12" s="37">
        <v>0</v>
      </c>
      <c r="Q12" s="38">
        <v>0.72799999999999987</v>
      </c>
      <c r="R12" s="39">
        <v>1.968</v>
      </c>
      <c r="S12" s="40">
        <v>1.641</v>
      </c>
      <c r="T12" s="38">
        <v>1.5129999999999999</v>
      </c>
      <c r="U12" s="41">
        <v>47.820999999999998</v>
      </c>
      <c r="V12" s="42">
        <v>47.260000000000005</v>
      </c>
      <c r="W12" s="43">
        <v>48.524999999999999</v>
      </c>
      <c r="X12" s="114">
        <v>47.824000000000005</v>
      </c>
      <c r="Z12" s="64"/>
      <c r="AB12" s="64"/>
    </row>
    <row r="13" spans="1:28" x14ac:dyDescent="0.2">
      <c r="B13" s="30">
        <v>45023</v>
      </c>
      <c r="C13" s="37">
        <v>8</v>
      </c>
      <c r="D13" s="37">
        <v>4</v>
      </c>
      <c r="E13" s="38">
        <v>0.54875000000000007</v>
      </c>
      <c r="F13" s="39">
        <v>2.1989999999999998</v>
      </c>
      <c r="G13" s="40">
        <v>2.0869999999999997</v>
      </c>
      <c r="H13" s="38">
        <v>1.6840000000000002</v>
      </c>
      <c r="I13" s="41">
        <v>47.671250000000001</v>
      </c>
      <c r="J13" s="42">
        <v>47.029000000000003</v>
      </c>
      <c r="K13" s="43">
        <v>48.078999999999994</v>
      </c>
      <c r="L13" s="114">
        <v>47.653000000000006</v>
      </c>
      <c r="N13" s="36">
        <v>42832</v>
      </c>
      <c r="O13" s="37">
        <v>0</v>
      </c>
      <c r="P13" s="37">
        <v>0</v>
      </c>
      <c r="Q13" s="38">
        <v>0.73599999999999988</v>
      </c>
      <c r="R13" s="39">
        <v>1.9529999999999998</v>
      </c>
      <c r="S13" s="40">
        <v>1.6829999999999998</v>
      </c>
      <c r="T13" s="38">
        <v>1.5369999999999999</v>
      </c>
      <c r="U13" s="41">
        <v>47.813000000000002</v>
      </c>
      <c r="V13" s="42">
        <v>47.274999999999999</v>
      </c>
      <c r="W13" s="43">
        <v>48.482999999999997</v>
      </c>
      <c r="X13" s="114">
        <v>47.800000000000004</v>
      </c>
      <c r="Z13" s="64"/>
      <c r="AB13" s="64"/>
    </row>
    <row r="14" spans="1:28" x14ac:dyDescent="0.2">
      <c r="B14" s="36">
        <v>45024</v>
      </c>
      <c r="C14" s="37">
        <v>1.5</v>
      </c>
      <c r="D14" s="37">
        <v>1</v>
      </c>
      <c r="E14" s="38">
        <v>0.54849999999999999</v>
      </c>
      <c r="F14" s="39">
        <v>2.2099999999999995</v>
      </c>
      <c r="G14" s="40">
        <v>2.101</v>
      </c>
      <c r="H14" s="38">
        <v>1.677</v>
      </c>
      <c r="I14" s="41">
        <v>47.671500000000002</v>
      </c>
      <c r="J14" s="42">
        <v>47.018000000000001</v>
      </c>
      <c r="K14" s="43">
        <v>48.064999999999998</v>
      </c>
      <c r="L14" s="114">
        <v>47.660000000000004</v>
      </c>
      <c r="N14" s="36">
        <v>42833</v>
      </c>
      <c r="O14" s="37">
        <v>0</v>
      </c>
      <c r="P14" s="37">
        <v>0</v>
      </c>
      <c r="Q14" s="38">
        <v>0.74299999999999988</v>
      </c>
      <c r="R14" s="39">
        <v>1.9729999999999999</v>
      </c>
      <c r="S14" s="40">
        <v>1.7269999999999999</v>
      </c>
      <c r="T14" s="38">
        <v>1.5539999999999998</v>
      </c>
      <c r="U14" s="41">
        <v>47.805999999999997</v>
      </c>
      <c r="V14" s="42">
        <v>47.255000000000003</v>
      </c>
      <c r="W14" s="43">
        <v>48.439</v>
      </c>
      <c r="X14" s="114">
        <v>47.783000000000001</v>
      </c>
      <c r="Z14" s="64"/>
      <c r="AB14" s="64"/>
    </row>
    <row r="15" spans="1:28" x14ac:dyDescent="0.2">
      <c r="B15" s="30">
        <v>45025</v>
      </c>
      <c r="C15" s="37">
        <v>0</v>
      </c>
      <c r="D15" s="37">
        <v>0</v>
      </c>
      <c r="E15" s="38">
        <v>0.55449999999999999</v>
      </c>
      <c r="F15" s="39">
        <v>2.2249999999999996</v>
      </c>
      <c r="G15" s="40">
        <v>2.125</v>
      </c>
      <c r="H15" s="38">
        <v>1.6859999999999999</v>
      </c>
      <c r="I15" s="41">
        <v>47.665500000000002</v>
      </c>
      <c r="J15" s="42">
        <v>47.003</v>
      </c>
      <c r="K15" s="43">
        <v>48.040999999999997</v>
      </c>
      <c r="L15" s="114">
        <v>47.651000000000003</v>
      </c>
      <c r="N15" s="36">
        <v>42834</v>
      </c>
      <c r="O15" s="37">
        <v>0</v>
      </c>
      <c r="P15" s="37">
        <v>0</v>
      </c>
      <c r="Q15" s="38">
        <v>0.74799999999999989</v>
      </c>
      <c r="R15" s="39">
        <v>1.9889999999999999</v>
      </c>
      <c r="S15" s="40">
        <v>1.7629999999999999</v>
      </c>
      <c r="T15" s="38">
        <v>1.5639999999999996</v>
      </c>
      <c r="U15" s="41">
        <v>47.801000000000002</v>
      </c>
      <c r="V15" s="42">
        <v>47.239000000000004</v>
      </c>
      <c r="W15" s="43">
        <v>48.402999999999999</v>
      </c>
      <c r="X15" s="114">
        <v>47.773000000000003</v>
      </c>
      <c r="Z15" s="64"/>
      <c r="AB15" s="64"/>
    </row>
    <row r="16" spans="1:28" x14ac:dyDescent="0.2">
      <c r="B16" s="36">
        <v>45026</v>
      </c>
      <c r="C16" s="37">
        <v>0</v>
      </c>
      <c r="D16" s="37">
        <v>0</v>
      </c>
      <c r="E16" s="38">
        <v>0.5615</v>
      </c>
      <c r="F16" s="39">
        <v>2.2369999999999997</v>
      </c>
      <c r="G16" s="40">
        <v>2.1459999999999999</v>
      </c>
      <c r="H16" s="38">
        <v>1.6949999999999998</v>
      </c>
      <c r="I16" s="41">
        <v>47.658499999999997</v>
      </c>
      <c r="J16" s="42">
        <v>46.991</v>
      </c>
      <c r="K16" s="43">
        <v>48.019999999999996</v>
      </c>
      <c r="L16" s="114">
        <v>47.642000000000003</v>
      </c>
      <c r="N16" s="36">
        <v>42835</v>
      </c>
      <c r="O16" s="37">
        <v>0</v>
      </c>
      <c r="P16" s="37">
        <v>0</v>
      </c>
      <c r="Q16" s="38">
        <v>0.75099999999999989</v>
      </c>
      <c r="R16" s="39">
        <v>2.012</v>
      </c>
      <c r="S16" s="40">
        <v>1.8169999999999997</v>
      </c>
      <c r="T16" s="38">
        <v>1.5749999999999997</v>
      </c>
      <c r="U16" s="41">
        <v>47.798000000000002</v>
      </c>
      <c r="V16" s="42">
        <v>47.216000000000001</v>
      </c>
      <c r="W16" s="43">
        <v>48.348999999999997</v>
      </c>
      <c r="X16" s="114">
        <v>47.762</v>
      </c>
      <c r="Z16" s="64"/>
      <c r="AB16" s="64"/>
    </row>
    <row r="17" spans="2:28" x14ac:dyDescent="0.2">
      <c r="B17" s="30">
        <v>45027</v>
      </c>
      <c r="C17" s="37">
        <v>0</v>
      </c>
      <c r="D17" s="37">
        <v>0</v>
      </c>
      <c r="E17" s="38">
        <v>0.56825000000000003</v>
      </c>
      <c r="F17" s="39">
        <v>2.2529999999999997</v>
      </c>
      <c r="G17" s="40">
        <v>2.165</v>
      </c>
      <c r="H17" s="38">
        <v>1.702</v>
      </c>
      <c r="I17" s="41">
        <v>47.65175</v>
      </c>
      <c r="J17" s="42">
        <v>46.975000000000001</v>
      </c>
      <c r="K17" s="43">
        <v>48.000999999999998</v>
      </c>
      <c r="L17" s="114">
        <v>47.635000000000005</v>
      </c>
      <c r="N17" s="36">
        <v>42836</v>
      </c>
      <c r="O17" s="37">
        <v>0</v>
      </c>
      <c r="P17" s="37">
        <v>0</v>
      </c>
      <c r="Q17" s="38">
        <v>0.75599999999999989</v>
      </c>
      <c r="R17" s="39">
        <v>2.0329999999999999</v>
      </c>
      <c r="S17" s="40">
        <v>1.859</v>
      </c>
      <c r="T17" s="38">
        <v>1.581</v>
      </c>
      <c r="U17" s="41">
        <v>47.792999999999999</v>
      </c>
      <c r="V17" s="42">
        <v>47.195</v>
      </c>
      <c r="W17" s="43">
        <v>48.306999999999995</v>
      </c>
      <c r="X17" s="114">
        <v>47.756</v>
      </c>
      <c r="Z17" s="64"/>
      <c r="AB17" s="64"/>
    </row>
    <row r="18" spans="2:28" x14ac:dyDescent="0.2">
      <c r="B18" s="36">
        <v>45028</v>
      </c>
      <c r="C18" s="37">
        <v>0</v>
      </c>
      <c r="D18" s="37">
        <v>1</v>
      </c>
      <c r="E18" s="38">
        <v>0.57325000000000004</v>
      </c>
      <c r="F18" s="39">
        <v>2.2639999999999993</v>
      </c>
      <c r="G18" s="40">
        <v>2.1790000000000003</v>
      </c>
      <c r="H18" s="38">
        <v>1.71</v>
      </c>
      <c r="I18" s="41">
        <v>47.646749999999997</v>
      </c>
      <c r="J18" s="42">
        <v>46.963999999999999</v>
      </c>
      <c r="K18" s="43">
        <v>47.986999999999995</v>
      </c>
      <c r="L18" s="114">
        <v>47.627000000000002</v>
      </c>
      <c r="N18" s="36">
        <v>42837</v>
      </c>
      <c r="O18" s="37">
        <v>0</v>
      </c>
      <c r="P18" s="37">
        <v>0</v>
      </c>
      <c r="Q18" s="38">
        <v>0.7589999999999999</v>
      </c>
      <c r="R18" s="39">
        <v>2.056</v>
      </c>
      <c r="S18" s="40">
        <v>1.8940000000000001</v>
      </c>
      <c r="T18" s="38">
        <v>1.589</v>
      </c>
      <c r="U18" s="41">
        <v>47.79</v>
      </c>
      <c r="V18" s="42">
        <v>47.172000000000004</v>
      </c>
      <c r="W18" s="43">
        <v>48.271999999999998</v>
      </c>
      <c r="X18" s="114">
        <v>47.748000000000005</v>
      </c>
      <c r="Z18" s="64"/>
      <c r="AB18" s="64"/>
    </row>
    <row r="19" spans="2:28" x14ac:dyDescent="0.2">
      <c r="B19" s="30">
        <v>45029</v>
      </c>
      <c r="C19" s="37">
        <v>0</v>
      </c>
      <c r="D19" s="37">
        <v>0</v>
      </c>
      <c r="E19" s="38">
        <v>0.57800000000000007</v>
      </c>
      <c r="F19" s="39">
        <v>2.2829999999999995</v>
      </c>
      <c r="G19" s="40">
        <v>2.1950000000000003</v>
      </c>
      <c r="H19" s="38">
        <v>1.7200000000000002</v>
      </c>
      <c r="I19" s="41">
        <v>47.641999999999996</v>
      </c>
      <c r="J19" s="42">
        <v>46.945</v>
      </c>
      <c r="K19" s="43">
        <v>47.970999999999997</v>
      </c>
      <c r="L19" s="114">
        <v>47.617000000000004</v>
      </c>
      <c r="N19" s="36">
        <v>42838</v>
      </c>
      <c r="O19" s="37">
        <v>0</v>
      </c>
      <c r="P19" s="37">
        <v>0</v>
      </c>
      <c r="Q19" s="38">
        <v>0.7629999999999999</v>
      </c>
      <c r="R19" s="39">
        <v>2.08</v>
      </c>
      <c r="S19" s="40">
        <v>1.93</v>
      </c>
      <c r="T19" s="38">
        <v>1.5949999999999998</v>
      </c>
      <c r="U19" s="41">
        <v>47.786000000000001</v>
      </c>
      <c r="V19" s="42">
        <v>47.148000000000003</v>
      </c>
      <c r="W19" s="43">
        <v>48.235999999999997</v>
      </c>
      <c r="X19" s="114">
        <v>47.742000000000004</v>
      </c>
      <c r="Z19" s="64"/>
      <c r="AB19" s="64"/>
    </row>
    <row r="20" spans="2:28" x14ac:dyDescent="0.2">
      <c r="B20" s="36">
        <v>45030</v>
      </c>
      <c r="C20" s="37">
        <v>0</v>
      </c>
      <c r="D20" s="37">
        <v>0</v>
      </c>
      <c r="E20" s="38">
        <v>0.58250000000000002</v>
      </c>
      <c r="F20" s="39">
        <v>2.2959999999999994</v>
      </c>
      <c r="G20" s="40">
        <v>2.214</v>
      </c>
      <c r="H20" s="38">
        <v>1.73</v>
      </c>
      <c r="I20" s="41">
        <v>47.637499999999996</v>
      </c>
      <c r="J20" s="42">
        <v>46.932000000000002</v>
      </c>
      <c r="K20" s="43">
        <v>47.951999999999998</v>
      </c>
      <c r="L20" s="114">
        <v>47.607000000000006</v>
      </c>
      <c r="N20" s="36">
        <v>42839</v>
      </c>
      <c r="O20" s="37">
        <v>3</v>
      </c>
      <c r="P20" s="37">
        <v>4</v>
      </c>
      <c r="Q20" s="38">
        <v>0.75299999999999989</v>
      </c>
      <c r="R20" s="39">
        <v>2.105</v>
      </c>
      <c r="S20" s="40">
        <v>1.964</v>
      </c>
      <c r="T20" s="38">
        <v>1.5959999999999996</v>
      </c>
      <c r="U20" s="41">
        <v>47.795999999999999</v>
      </c>
      <c r="V20" s="42">
        <v>47.123000000000005</v>
      </c>
      <c r="W20" s="43">
        <v>48.201999999999998</v>
      </c>
      <c r="X20" s="114">
        <v>47.741000000000007</v>
      </c>
      <c r="Z20" s="64"/>
      <c r="AB20" s="64"/>
    </row>
    <row r="21" spans="2:28" x14ac:dyDescent="0.2">
      <c r="B21" s="30">
        <v>45031</v>
      </c>
      <c r="C21" s="37">
        <v>32.5</v>
      </c>
      <c r="D21" s="37">
        <v>29</v>
      </c>
      <c r="E21" s="38">
        <v>0.56950000000000001</v>
      </c>
      <c r="F21" s="39">
        <v>2.3319999999999999</v>
      </c>
      <c r="G21" s="40">
        <v>2.1509999999999998</v>
      </c>
      <c r="H21" s="38">
        <v>1.6579999999999999</v>
      </c>
      <c r="I21" s="41">
        <v>47.650500000000001</v>
      </c>
      <c r="J21" s="42">
        <v>46.896000000000001</v>
      </c>
      <c r="K21" s="43">
        <v>48.015000000000001</v>
      </c>
      <c r="L21" s="114">
        <v>47.679000000000002</v>
      </c>
      <c r="N21" s="36">
        <v>42840</v>
      </c>
      <c r="O21" s="37">
        <v>17</v>
      </c>
      <c r="P21" s="37">
        <v>16</v>
      </c>
      <c r="Q21" s="38">
        <v>0.74899999999999989</v>
      </c>
      <c r="R21" s="39">
        <v>2.1040000000000001</v>
      </c>
      <c r="S21" s="40">
        <v>1.9329999999999998</v>
      </c>
      <c r="T21" s="38">
        <v>1.5619999999999998</v>
      </c>
      <c r="U21" s="41">
        <v>47.8</v>
      </c>
      <c r="V21" s="42">
        <v>47.124000000000002</v>
      </c>
      <c r="W21" s="43">
        <v>48.232999999999997</v>
      </c>
      <c r="X21" s="114">
        <v>47.775000000000006</v>
      </c>
      <c r="Z21" s="64"/>
      <c r="AB21" s="64"/>
    </row>
    <row r="22" spans="2:28" x14ac:dyDescent="0.2">
      <c r="B22" s="36">
        <v>45032</v>
      </c>
      <c r="C22" s="37">
        <v>6</v>
      </c>
      <c r="D22" s="37">
        <v>3</v>
      </c>
      <c r="E22" s="38">
        <v>0.54900000000000004</v>
      </c>
      <c r="F22" s="39">
        <v>2.2879999999999994</v>
      </c>
      <c r="G22" s="40">
        <v>2.077</v>
      </c>
      <c r="H22" s="38">
        <v>1.6259999999999999</v>
      </c>
      <c r="I22" s="41">
        <v>47.670999999999999</v>
      </c>
      <c r="J22" s="42">
        <v>46.940000000000005</v>
      </c>
      <c r="K22" s="43">
        <v>48.088999999999999</v>
      </c>
      <c r="L22" s="114">
        <v>47.711000000000006</v>
      </c>
      <c r="N22" s="36">
        <v>42841</v>
      </c>
      <c r="O22" s="37">
        <v>0.5</v>
      </c>
      <c r="P22" s="37">
        <v>1</v>
      </c>
      <c r="Q22" s="38">
        <v>0.75299999999999989</v>
      </c>
      <c r="R22" s="39">
        <v>2.1059999999999999</v>
      </c>
      <c r="S22" s="40">
        <v>1.9409999999999998</v>
      </c>
      <c r="T22" s="38">
        <v>1.5639999999999996</v>
      </c>
      <c r="U22" s="41">
        <v>47.795999999999999</v>
      </c>
      <c r="V22" s="42">
        <v>47.122</v>
      </c>
      <c r="W22" s="43">
        <v>48.224999999999994</v>
      </c>
      <c r="X22" s="114">
        <v>47.773000000000003</v>
      </c>
      <c r="Z22" s="64"/>
      <c r="AB22" s="64"/>
    </row>
    <row r="23" spans="2:28" x14ac:dyDescent="0.2">
      <c r="B23" s="30">
        <v>45033</v>
      </c>
      <c r="C23" s="37">
        <v>0.5</v>
      </c>
      <c r="D23" s="37">
        <v>1</v>
      </c>
      <c r="E23" s="38">
        <v>0.54725000000000001</v>
      </c>
      <c r="F23" s="39">
        <v>2.2919999999999998</v>
      </c>
      <c r="G23" s="40">
        <v>2.0990000000000002</v>
      </c>
      <c r="H23" s="38">
        <v>1.6659999999999999</v>
      </c>
      <c r="I23" s="41">
        <v>47.672750000000001</v>
      </c>
      <c r="J23" s="42">
        <v>46.936</v>
      </c>
      <c r="K23" s="43">
        <v>48.066999999999993</v>
      </c>
      <c r="L23" s="114">
        <v>47.671000000000006</v>
      </c>
      <c r="N23" s="36">
        <v>42842</v>
      </c>
      <c r="O23" s="37">
        <v>0</v>
      </c>
      <c r="P23" s="37">
        <v>0</v>
      </c>
      <c r="Q23" s="38">
        <v>0.7589999999999999</v>
      </c>
      <c r="R23" s="39">
        <v>2.125</v>
      </c>
      <c r="S23" s="40">
        <v>1.9689999999999999</v>
      </c>
      <c r="T23" s="38">
        <v>1.5799999999999996</v>
      </c>
      <c r="U23" s="41">
        <v>47.79</v>
      </c>
      <c r="V23" s="42">
        <v>47.103000000000002</v>
      </c>
      <c r="W23" s="43">
        <v>48.196999999999996</v>
      </c>
      <c r="X23" s="114">
        <v>47.757000000000005</v>
      </c>
      <c r="Z23" s="64"/>
      <c r="AB23" s="64"/>
    </row>
    <row r="24" spans="2:28" x14ac:dyDescent="0.2">
      <c r="B24" s="36">
        <v>45034</v>
      </c>
      <c r="C24" s="37">
        <v>0</v>
      </c>
      <c r="D24" s="37">
        <v>0</v>
      </c>
      <c r="E24" s="38">
        <v>0.54625000000000001</v>
      </c>
      <c r="F24" s="39">
        <v>2.2949999999999995</v>
      </c>
      <c r="G24" s="40">
        <v>2.12</v>
      </c>
      <c r="H24" s="38">
        <v>1.6840000000000002</v>
      </c>
      <c r="I24" s="41">
        <v>47.673749999999998</v>
      </c>
      <c r="J24" s="42">
        <v>46.933</v>
      </c>
      <c r="K24" s="43">
        <v>48.045999999999999</v>
      </c>
      <c r="L24" s="114">
        <v>47.653000000000006</v>
      </c>
      <c r="N24" s="36">
        <v>42843</v>
      </c>
      <c r="O24" s="37">
        <v>29</v>
      </c>
      <c r="P24" s="37">
        <v>28</v>
      </c>
      <c r="Q24" s="38">
        <v>0.72099999999999986</v>
      </c>
      <c r="R24" s="39">
        <v>2.137</v>
      </c>
      <c r="S24" s="40">
        <v>1.99</v>
      </c>
      <c r="T24" s="38">
        <v>1.5919999999999996</v>
      </c>
      <c r="U24" s="41">
        <v>47.828000000000003</v>
      </c>
      <c r="V24" s="42">
        <v>47.091000000000001</v>
      </c>
      <c r="W24" s="43">
        <v>48.175999999999995</v>
      </c>
      <c r="X24" s="114">
        <v>47.745000000000005</v>
      </c>
      <c r="Z24" s="64"/>
      <c r="AB24" s="64"/>
    </row>
    <row r="25" spans="2:28" x14ac:dyDescent="0.2">
      <c r="B25" s="30">
        <v>45035</v>
      </c>
      <c r="C25" s="37">
        <v>0</v>
      </c>
      <c r="D25" s="37">
        <v>0</v>
      </c>
      <c r="E25" s="38">
        <v>0.54449999999999998</v>
      </c>
      <c r="F25" s="39">
        <v>2.2979999999999996</v>
      </c>
      <c r="G25" s="40">
        <v>2.129</v>
      </c>
      <c r="H25" s="38">
        <v>1.6960000000000002</v>
      </c>
      <c r="I25" s="41">
        <v>47.6755</v>
      </c>
      <c r="J25" s="42">
        <v>46.93</v>
      </c>
      <c r="K25" s="43">
        <v>48.036999999999999</v>
      </c>
      <c r="L25" s="114">
        <v>47.641000000000005</v>
      </c>
      <c r="N25" s="36">
        <v>42844</v>
      </c>
      <c r="O25" s="37">
        <v>1.5</v>
      </c>
      <c r="P25" s="37">
        <v>3</v>
      </c>
      <c r="Q25" s="38">
        <v>0.72499999999999987</v>
      </c>
      <c r="R25" s="39">
        <v>2.069</v>
      </c>
      <c r="S25" s="40">
        <v>1.8439999999999999</v>
      </c>
      <c r="T25" s="38">
        <v>1.5149999999999997</v>
      </c>
      <c r="U25" s="41">
        <v>47.823999999999998</v>
      </c>
      <c r="V25" s="42">
        <v>47.158999999999999</v>
      </c>
      <c r="W25" s="43">
        <v>48.321999999999996</v>
      </c>
      <c r="X25" s="114">
        <v>47.822000000000003</v>
      </c>
      <c r="Z25" s="64"/>
      <c r="AB25" s="64"/>
    </row>
    <row r="26" spans="2:28" x14ac:dyDescent="0.2">
      <c r="B26" s="36">
        <v>45036</v>
      </c>
      <c r="C26" s="37">
        <v>0</v>
      </c>
      <c r="D26" s="37">
        <v>0</v>
      </c>
      <c r="E26" s="38">
        <v>0.54475000000000007</v>
      </c>
      <c r="F26" s="39">
        <v>2.3079999999999998</v>
      </c>
      <c r="G26" s="40">
        <v>2.1480000000000001</v>
      </c>
      <c r="H26" s="38">
        <v>1.706</v>
      </c>
      <c r="I26" s="41">
        <v>47.675249999999998</v>
      </c>
      <c r="J26" s="42">
        <v>46.92</v>
      </c>
      <c r="K26" s="43">
        <v>48.017999999999994</v>
      </c>
      <c r="L26" s="114">
        <v>47.631</v>
      </c>
      <c r="N26" s="36">
        <v>42845</v>
      </c>
      <c r="O26" s="37">
        <v>2</v>
      </c>
      <c r="P26" s="37">
        <v>2</v>
      </c>
      <c r="Q26" s="38">
        <v>0.73099999999999987</v>
      </c>
      <c r="R26" s="39">
        <v>2.0459999999999998</v>
      </c>
      <c r="S26" s="40">
        <v>1.83</v>
      </c>
      <c r="T26" s="38">
        <v>1.5339999999999998</v>
      </c>
      <c r="U26" s="41">
        <v>47.817999999999998</v>
      </c>
      <c r="V26" s="42">
        <v>47.182000000000002</v>
      </c>
      <c r="W26" s="43">
        <v>48.335999999999999</v>
      </c>
      <c r="X26" s="114">
        <v>47.803000000000004</v>
      </c>
      <c r="Z26" s="64"/>
      <c r="AB26" s="64"/>
    </row>
    <row r="27" spans="2:28" x14ac:dyDescent="0.2">
      <c r="B27" s="30">
        <v>45037</v>
      </c>
      <c r="C27" s="37">
        <v>0</v>
      </c>
      <c r="D27" s="37">
        <v>0</v>
      </c>
      <c r="E27" s="38">
        <v>0.54725000000000001</v>
      </c>
      <c r="F27" s="39">
        <v>2.3159999999999998</v>
      </c>
      <c r="G27" s="40">
        <v>2.1619999999999999</v>
      </c>
      <c r="H27" s="38">
        <v>1.714</v>
      </c>
      <c r="I27" s="41">
        <v>47.672750000000001</v>
      </c>
      <c r="J27" s="42">
        <v>46.911999999999999</v>
      </c>
      <c r="K27" s="43">
        <v>48.003999999999998</v>
      </c>
      <c r="L27" s="114">
        <v>47.623000000000005</v>
      </c>
      <c r="N27" s="36">
        <v>42846</v>
      </c>
      <c r="O27" s="37">
        <v>9</v>
      </c>
      <c r="P27" s="37">
        <v>8</v>
      </c>
      <c r="Q27" s="38">
        <v>0.70399999999999996</v>
      </c>
      <c r="R27" s="39">
        <v>2.04</v>
      </c>
      <c r="S27" s="40">
        <v>1.8449999999999998</v>
      </c>
      <c r="T27" s="38">
        <v>1.5579999999999998</v>
      </c>
      <c r="U27" s="41">
        <v>47.844999999999999</v>
      </c>
      <c r="V27" s="42">
        <v>47.188000000000002</v>
      </c>
      <c r="W27" s="43">
        <v>48.320999999999998</v>
      </c>
      <c r="X27" s="114">
        <v>47.779000000000003</v>
      </c>
      <c r="Z27" s="64"/>
      <c r="AB27" s="64"/>
    </row>
    <row r="28" spans="2:28" x14ac:dyDescent="0.2">
      <c r="B28" s="36">
        <v>45038</v>
      </c>
      <c r="C28" s="37">
        <v>0</v>
      </c>
      <c r="D28" s="37">
        <v>0</v>
      </c>
      <c r="E28" s="38">
        <v>0.55775000000000008</v>
      </c>
      <c r="F28" s="39">
        <v>2.3339999999999996</v>
      </c>
      <c r="G28" s="40">
        <v>2.1829999999999998</v>
      </c>
      <c r="H28" s="38">
        <v>1.7080000000000002</v>
      </c>
      <c r="I28" s="41">
        <v>47.66225</v>
      </c>
      <c r="J28" s="42">
        <v>46.894000000000005</v>
      </c>
      <c r="K28" s="43">
        <v>47.982999999999997</v>
      </c>
      <c r="L28" s="114">
        <v>47.629000000000005</v>
      </c>
      <c r="N28" s="36">
        <v>42847</v>
      </c>
      <c r="O28" s="37">
        <v>26</v>
      </c>
      <c r="P28" s="37">
        <v>29</v>
      </c>
      <c r="Q28" s="38">
        <v>0.71199999999999986</v>
      </c>
      <c r="R28" s="39">
        <v>1.9500000000000002</v>
      </c>
      <c r="S28" s="40">
        <v>1.677</v>
      </c>
      <c r="T28" s="38">
        <v>1.4589999999999996</v>
      </c>
      <c r="U28" s="41">
        <v>47.836999999999996</v>
      </c>
      <c r="V28" s="42">
        <v>47.277999999999999</v>
      </c>
      <c r="W28" s="43">
        <v>48.488999999999997</v>
      </c>
      <c r="X28" s="114">
        <v>47.878</v>
      </c>
      <c r="Z28" s="64"/>
      <c r="AB28" s="64"/>
    </row>
    <row r="29" spans="2:28" x14ac:dyDescent="0.2">
      <c r="B29" s="30">
        <v>45039</v>
      </c>
      <c r="C29" s="37">
        <v>0</v>
      </c>
      <c r="D29" s="37">
        <v>0</v>
      </c>
      <c r="E29" s="38">
        <v>0.56075000000000008</v>
      </c>
      <c r="F29" s="39">
        <v>2.3499999999999996</v>
      </c>
      <c r="G29" s="40">
        <v>2.202</v>
      </c>
      <c r="H29" s="38">
        <v>1.718</v>
      </c>
      <c r="I29" s="41">
        <v>47.65925</v>
      </c>
      <c r="J29" s="42">
        <v>46.878</v>
      </c>
      <c r="K29" s="43">
        <v>47.963999999999999</v>
      </c>
      <c r="L29" s="114">
        <v>47.619</v>
      </c>
      <c r="N29" s="36">
        <v>42848</v>
      </c>
      <c r="O29" s="37">
        <v>0</v>
      </c>
      <c r="P29" s="37">
        <v>0</v>
      </c>
      <c r="Q29" s="38">
        <v>0.71999999999999986</v>
      </c>
      <c r="R29" s="39">
        <v>1.9159999999999999</v>
      </c>
      <c r="S29" s="40">
        <v>1.6819999999999999</v>
      </c>
      <c r="T29" s="38">
        <v>1.5299999999999998</v>
      </c>
      <c r="U29" s="41">
        <v>47.829000000000001</v>
      </c>
      <c r="V29" s="42">
        <v>47.312000000000005</v>
      </c>
      <c r="W29" s="43">
        <v>48.483999999999995</v>
      </c>
      <c r="X29" s="114">
        <v>47.807000000000002</v>
      </c>
      <c r="Z29" s="64"/>
      <c r="AB29" s="64"/>
    </row>
    <row r="30" spans="2:28" x14ac:dyDescent="0.2">
      <c r="B30" s="36">
        <v>45040</v>
      </c>
      <c r="C30" s="37">
        <v>0</v>
      </c>
      <c r="D30" s="37">
        <v>0</v>
      </c>
      <c r="E30" s="38">
        <v>0.56600000000000006</v>
      </c>
      <c r="F30" s="39">
        <v>2.3619999999999997</v>
      </c>
      <c r="G30" s="40">
        <v>2.2170000000000001</v>
      </c>
      <c r="H30" s="38">
        <v>1.7240000000000002</v>
      </c>
      <c r="I30" s="41">
        <v>47.653999999999996</v>
      </c>
      <c r="J30" s="42">
        <v>46.866</v>
      </c>
      <c r="K30" s="43">
        <v>47.948999999999998</v>
      </c>
      <c r="L30" s="114">
        <v>47.613</v>
      </c>
      <c r="N30" s="36">
        <v>42849</v>
      </c>
      <c r="O30" s="37">
        <v>4.5</v>
      </c>
      <c r="P30" s="37">
        <v>3</v>
      </c>
      <c r="Q30" s="38">
        <v>0.72499999999999987</v>
      </c>
      <c r="R30" s="39">
        <v>1.9300000000000002</v>
      </c>
      <c r="S30" s="40">
        <v>1.7170000000000001</v>
      </c>
      <c r="T30" s="38">
        <v>1.5499999999999998</v>
      </c>
      <c r="U30" s="41">
        <v>47.823999999999998</v>
      </c>
      <c r="V30" s="42">
        <v>47.298000000000002</v>
      </c>
      <c r="W30" s="43">
        <v>48.448999999999998</v>
      </c>
      <c r="X30" s="114">
        <v>47.787000000000006</v>
      </c>
      <c r="Z30" s="64"/>
      <c r="AB30" s="64"/>
    </row>
    <row r="31" spans="2:28" x14ac:dyDescent="0.2">
      <c r="B31" s="30">
        <v>45041</v>
      </c>
      <c r="C31" s="37">
        <v>0</v>
      </c>
      <c r="D31" s="37">
        <v>0</v>
      </c>
      <c r="E31" s="38">
        <v>0.56950000000000001</v>
      </c>
      <c r="F31" s="39">
        <v>2.3769999999999998</v>
      </c>
      <c r="G31" s="40">
        <v>2.2320000000000002</v>
      </c>
      <c r="H31" s="38">
        <v>1.7330000000000001</v>
      </c>
      <c r="I31" s="41">
        <v>47.650500000000001</v>
      </c>
      <c r="J31" s="42">
        <v>46.850999999999999</v>
      </c>
      <c r="K31" s="43">
        <v>47.933999999999997</v>
      </c>
      <c r="L31" s="114">
        <v>47.604000000000006</v>
      </c>
      <c r="N31" s="36">
        <v>42850</v>
      </c>
      <c r="O31" s="37">
        <v>0</v>
      </c>
      <c r="P31" s="37">
        <v>0</v>
      </c>
      <c r="Q31" s="38">
        <v>0.72999999999999987</v>
      </c>
      <c r="R31" s="39">
        <v>1.9500000000000002</v>
      </c>
      <c r="S31" s="40">
        <v>1.7429999999999999</v>
      </c>
      <c r="T31" s="38">
        <v>1.5609999999999999</v>
      </c>
      <c r="U31" s="41">
        <v>47.819000000000003</v>
      </c>
      <c r="V31" s="42">
        <v>47.277999999999999</v>
      </c>
      <c r="W31" s="43">
        <v>48.422999999999995</v>
      </c>
      <c r="X31" s="114">
        <v>47.776000000000003</v>
      </c>
      <c r="Z31" s="64"/>
      <c r="AB31" s="64"/>
    </row>
    <row r="32" spans="2:28" x14ac:dyDescent="0.2">
      <c r="B32" s="36">
        <v>45042</v>
      </c>
      <c r="C32" s="37">
        <v>26.5</v>
      </c>
      <c r="D32" s="37">
        <v>27</v>
      </c>
      <c r="E32" s="38">
        <v>0.56000000000000005</v>
      </c>
      <c r="F32" s="39">
        <v>2.3699999999999997</v>
      </c>
      <c r="G32" s="40">
        <v>2.1920000000000002</v>
      </c>
      <c r="H32" s="38">
        <v>1.6840000000000002</v>
      </c>
      <c r="I32" s="41">
        <v>47.66</v>
      </c>
      <c r="J32" s="42">
        <v>46.858000000000004</v>
      </c>
      <c r="K32" s="43">
        <v>47.973999999999997</v>
      </c>
      <c r="L32" s="114">
        <v>47.653000000000006</v>
      </c>
      <c r="N32" s="36">
        <v>42851</v>
      </c>
      <c r="O32" s="37">
        <v>2</v>
      </c>
      <c r="P32" s="37">
        <v>2</v>
      </c>
      <c r="Q32" s="38">
        <v>0.72899999999999987</v>
      </c>
      <c r="R32" s="39">
        <v>1.9699999999999998</v>
      </c>
      <c r="S32" s="40">
        <v>1.7809999999999997</v>
      </c>
      <c r="T32" s="38">
        <v>1.5659999999999998</v>
      </c>
      <c r="U32" s="41">
        <v>47.82</v>
      </c>
      <c r="V32" s="42">
        <v>47.258000000000003</v>
      </c>
      <c r="W32" s="43">
        <v>48.384999999999998</v>
      </c>
      <c r="X32" s="114">
        <v>47.771000000000001</v>
      </c>
      <c r="Z32" s="64"/>
      <c r="AB32" s="64"/>
    </row>
    <row r="33" spans="1:28" x14ac:dyDescent="0.2">
      <c r="B33" s="30">
        <v>45043</v>
      </c>
      <c r="C33" s="37">
        <v>0</v>
      </c>
      <c r="D33" s="37">
        <v>0</v>
      </c>
      <c r="E33" s="38">
        <v>0.54475000000000007</v>
      </c>
      <c r="F33" s="39">
        <v>2.3299999999999996</v>
      </c>
      <c r="G33" s="40">
        <v>2.101</v>
      </c>
      <c r="H33" s="38">
        <v>1.65</v>
      </c>
      <c r="I33" s="41">
        <v>47.675249999999998</v>
      </c>
      <c r="J33" s="42">
        <v>46.898000000000003</v>
      </c>
      <c r="K33" s="43">
        <v>48.064999999999998</v>
      </c>
      <c r="L33" s="114">
        <v>47.687000000000005</v>
      </c>
      <c r="N33" s="36">
        <v>42852</v>
      </c>
      <c r="O33" s="37">
        <v>1</v>
      </c>
      <c r="P33" s="37">
        <v>1</v>
      </c>
      <c r="Q33" s="38">
        <v>0.75499999999999989</v>
      </c>
      <c r="R33" s="39">
        <v>1.9899999999999998</v>
      </c>
      <c r="S33" s="40">
        <v>1.81</v>
      </c>
      <c r="T33" s="38">
        <v>1.5679999999999996</v>
      </c>
      <c r="U33" s="41">
        <v>47.793999999999997</v>
      </c>
      <c r="V33" s="42">
        <v>47.238</v>
      </c>
      <c r="W33" s="43">
        <v>48.355999999999995</v>
      </c>
      <c r="X33" s="114">
        <v>47.769000000000005</v>
      </c>
      <c r="Z33" s="64"/>
      <c r="AB33" s="64"/>
    </row>
    <row r="34" spans="1:28" x14ac:dyDescent="0.2">
      <c r="B34" s="36">
        <v>45044</v>
      </c>
      <c r="C34" s="37">
        <v>0</v>
      </c>
      <c r="D34" s="37">
        <v>0</v>
      </c>
      <c r="E34" s="38">
        <v>0.55725000000000002</v>
      </c>
      <c r="F34" s="39">
        <v>2.3289999999999997</v>
      </c>
      <c r="G34" s="40">
        <v>2.1100000000000003</v>
      </c>
      <c r="H34" s="38">
        <v>1.6720000000000002</v>
      </c>
      <c r="I34" s="41">
        <v>47.662749999999996</v>
      </c>
      <c r="J34" s="42">
        <v>46.899000000000001</v>
      </c>
      <c r="K34" s="43">
        <v>48.055999999999997</v>
      </c>
      <c r="L34" s="114">
        <v>47.665000000000006</v>
      </c>
      <c r="N34" s="36">
        <v>42853</v>
      </c>
      <c r="O34" s="37">
        <v>0</v>
      </c>
      <c r="P34" s="37">
        <v>0</v>
      </c>
      <c r="Q34" s="38">
        <v>0.60000000000000009</v>
      </c>
      <c r="R34" s="39">
        <v>2.0150000000000006</v>
      </c>
      <c r="S34" s="40">
        <v>1.8290000000000002</v>
      </c>
      <c r="T34" s="38">
        <v>1.5829999999999997</v>
      </c>
      <c r="U34" s="41">
        <v>47.82</v>
      </c>
      <c r="V34" s="42">
        <v>47.213000000000001</v>
      </c>
      <c r="W34" s="43">
        <v>48.336999999999996</v>
      </c>
      <c r="X34" s="114">
        <v>47.754000000000005</v>
      </c>
      <c r="Z34" s="64"/>
      <c r="AB34" s="64"/>
    </row>
    <row r="35" spans="1:28" x14ac:dyDescent="0.2">
      <c r="B35" s="30">
        <v>45045</v>
      </c>
      <c r="C35" s="37">
        <v>0</v>
      </c>
      <c r="D35" s="37">
        <v>0</v>
      </c>
      <c r="E35" s="38">
        <v>0.56074999999999997</v>
      </c>
      <c r="F35" s="39">
        <v>2.3279999999999998</v>
      </c>
      <c r="G35" s="40">
        <v>2.1280000000000001</v>
      </c>
      <c r="H35" s="38">
        <v>1.6919999999999997</v>
      </c>
      <c r="I35" s="41">
        <v>47.65925</v>
      </c>
      <c r="J35" s="42">
        <v>46.9</v>
      </c>
      <c r="K35" s="43">
        <v>48.037999999999997</v>
      </c>
      <c r="L35" s="114">
        <v>47.645000000000003</v>
      </c>
      <c r="N35" s="36">
        <v>42854</v>
      </c>
      <c r="O35" s="37">
        <v>32.5</v>
      </c>
      <c r="P35" s="37">
        <v>35</v>
      </c>
      <c r="Q35" s="38">
        <v>0.58800000000000008</v>
      </c>
      <c r="R35" s="39">
        <v>2.0350000000000006</v>
      </c>
      <c r="S35" s="40">
        <v>1.8580000000000001</v>
      </c>
      <c r="T35" s="38">
        <v>1.5880000000000001</v>
      </c>
      <c r="U35" s="41">
        <v>47.832000000000001</v>
      </c>
      <c r="V35" s="42">
        <v>47.192999999999998</v>
      </c>
      <c r="W35" s="43">
        <v>48.308</v>
      </c>
      <c r="X35" s="114">
        <v>47.749000000000002</v>
      </c>
      <c r="Z35" s="64"/>
      <c r="AB35" s="64"/>
    </row>
    <row r="36" spans="1:28" x14ac:dyDescent="0.2">
      <c r="B36" s="36">
        <v>45046</v>
      </c>
      <c r="C36" s="37">
        <v>2.5</v>
      </c>
      <c r="D36" s="37">
        <v>2</v>
      </c>
      <c r="E36" s="38">
        <v>0.5595</v>
      </c>
      <c r="F36" s="39">
        <v>2.33</v>
      </c>
      <c r="G36" s="40">
        <v>2.125</v>
      </c>
      <c r="H36" s="38">
        <v>1.694</v>
      </c>
      <c r="I36" s="41">
        <v>47.660499999999999</v>
      </c>
      <c r="J36" s="42">
        <v>46.898000000000003</v>
      </c>
      <c r="K36" s="43">
        <v>48.040999999999997</v>
      </c>
      <c r="L36" s="114">
        <v>47.643000000000001</v>
      </c>
      <c r="N36" s="36">
        <v>42855</v>
      </c>
      <c r="O36" s="37">
        <v>0</v>
      </c>
      <c r="P36" s="37">
        <v>0</v>
      </c>
      <c r="Q36" s="38">
        <v>0.55500000000000005</v>
      </c>
      <c r="R36" s="39">
        <v>1.9630000000000005</v>
      </c>
      <c r="S36" s="40">
        <v>1.7290000000000001</v>
      </c>
      <c r="T36" s="38">
        <v>1.5190000000000001</v>
      </c>
      <c r="U36" s="41">
        <v>47.865000000000002</v>
      </c>
      <c r="V36" s="42">
        <v>47.265000000000001</v>
      </c>
      <c r="W36" s="43">
        <v>48.436999999999998</v>
      </c>
      <c r="X36" s="114">
        <v>47.818000000000005</v>
      </c>
      <c r="Z36" s="64"/>
      <c r="AB36" s="64"/>
    </row>
    <row r="37" spans="1:28" x14ac:dyDescent="0.2">
      <c r="A37">
        <v>5</v>
      </c>
      <c r="B37" s="30">
        <v>45047</v>
      </c>
      <c r="C37" s="37">
        <v>0</v>
      </c>
      <c r="D37" s="37">
        <v>1</v>
      </c>
      <c r="E37" s="38">
        <v>0.55925000000000002</v>
      </c>
      <c r="F37" s="39">
        <v>2.3409999999999997</v>
      </c>
      <c r="G37" s="40">
        <v>2.1520000000000001</v>
      </c>
      <c r="H37" s="38">
        <v>1.702</v>
      </c>
      <c r="I37" s="41">
        <v>47.66075</v>
      </c>
      <c r="J37" s="42">
        <v>46.887</v>
      </c>
      <c r="K37" s="43">
        <v>48.013999999999996</v>
      </c>
      <c r="L37" s="114">
        <v>47.635000000000005</v>
      </c>
      <c r="N37" s="36">
        <v>42856</v>
      </c>
      <c r="O37" s="37">
        <v>14</v>
      </c>
      <c r="P37" s="37">
        <v>16</v>
      </c>
      <c r="Q37" s="38">
        <v>0.55500000000000005</v>
      </c>
      <c r="R37" s="39">
        <v>1.9510000000000005</v>
      </c>
      <c r="S37" s="40">
        <v>1.7440000000000002</v>
      </c>
      <c r="T37" s="38">
        <v>1.5489999999999999</v>
      </c>
      <c r="U37" s="41">
        <v>47.865000000000002</v>
      </c>
      <c r="V37" s="42">
        <v>47.277000000000001</v>
      </c>
      <c r="W37" s="43">
        <v>48.421999999999997</v>
      </c>
      <c r="X37" s="114">
        <v>47.788000000000004</v>
      </c>
      <c r="Z37" s="64"/>
      <c r="AB37" s="64"/>
    </row>
    <row r="38" spans="1:28" x14ac:dyDescent="0.2">
      <c r="B38" s="36">
        <v>45048</v>
      </c>
      <c r="C38" s="37">
        <v>0</v>
      </c>
      <c r="D38" s="37">
        <v>0</v>
      </c>
      <c r="E38" s="38">
        <v>0.5615</v>
      </c>
      <c r="F38" s="39">
        <v>2.3569999999999998</v>
      </c>
      <c r="G38" s="40">
        <v>2.169</v>
      </c>
      <c r="H38" s="38">
        <v>1.7119999999999997</v>
      </c>
      <c r="I38" s="41">
        <v>47.658499999999997</v>
      </c>
      <c r="J38" s="42">
        <v>46.871000000000002</v>
      </c>
      <c r="K38" s="43">
        <v>47.997</v>
      </c>
      <c r="L38" s="114">
        <v>47.625</v>
      </c>
      <c r="N38" s="36">
        <v>42857</v>
      </c>
      <c r="O38" s="37">
        <v>0</v>
      </c>
      <c r="P38" s="37">
        <v>0</v>
      </c>
      <c r="Q38" s="38">
        <v>0.55500000000000005</v>
      </c>
      <c r="R38" s="39">
        <v>1.9210000000000003</v>
      </c>
      <c r="S38" s="40">
        <v>1.69</v>
      </c>
      <c r="T38" s="38">
        <v>1.5249999999999999</v>
      </c>
      <c r="U38" s="41">
        <v>47.865000000000002</v>
      </c>
      <c r="V38" s="42">
        <v>47.307000000000002</v>
      </c>
      <c r="W38" s="43">
        <v>48.475999999999999</v>
      </c>
      <c r="X38" s="114">
        <v>47.812000000000005</v>
      </c>
      <c r="Z38" s="64"/>
      <c r="AB38" s="64"/>
    </row>
    <row r="39" spans="1:28" x14ac:dyDescent="0.2">
      <c r="B39" s="30">
        <v>45049</v>
      </c>
      <c r="C39" s="37">
        <v>0</v>
      </c>
      <c r="D39" s="37">
        <v>0</v>
      </c>
      <c r="E39" s="38">
        <v>0.56774999999999998</v>
      </c>
      <c r="F39" s="39">
        <v>2.37</v>
      </c>
      <c r="G39" s="40">
        <v>2.1900000000000004</v>
      </c>
      <c r="H39" s="38">
        <v>1.722</v>
      </c>
      <c r="I39" s="41">
        <v>47.652250000000002</v>
      </c>
      <c r="J39" s="42">
        <v>46.858000000000004</v>
      </c>
      <c r="K39" s="43">
        <v>47.975999999999999</v>
      </c>
      <c r="L39" s="114">
        <v>47.615000000000002</v>
      </c>
      <c r="N39" s="36">
        <v>42858</v>
      </c>
      <c r="O39" s="37">
        <v>0</v>
      </c>
      <c r="P39" s="37">
        <v>0</v>
      </c>
      <c r="Q39" s="38">
        <v>0.56600000000000006</v>
      </c>
      <c r="R39" s="39">
        <v>1.9320000000000004</v>
      </c>
      <c r="S39" s="40">
        <v>1.722</v>
      </c>
      <c r="T39" s="38">
        <v>1.5569999999999999</v>
      </c>
      <c r="U39" s="41">
        <v>47.853999999999999</v>
      </c>
      <c r="V39" s="42">
        <v>47.295999999999999</v>
      </c>
      <c r="W39" s="43">
        <v>48.443999999999996</v>
      </c>
      <c r="X39" s="114">
        <v>47.78</v>
      </c>
      <c r="Z39" s="64"/>
      <c r="AB39" s="64"/>
    </row>
    <row r="40" spans="1:28" x14ac:dyDescent="0.2">
      <c r="B40" s="36">
        <v>45050</v>
      </c>
      <c r="C40" s="37">
        <v>0</v>
      </c>
      <c r="D40" s="37">
        <v>0</v>
      </c>
      <c r="E40" s="38">
        <v>0.57225000000000004</v>
      </c>
      <c r="F40" s="39">
        <v>2.3819999999999997</v>
      </c>
      <c r="G40" s="40">
        <v>2.2050000000000001</v>
      </c>
      <c r="H40" s="38">
        <v>1.7279999999999998</v>
      </c>
      <c r="I40" s="41">
        <v>47.647750000000002</v>
      </c>
      <c r="J40" s="42">
        <v>46.846000000000004</v>
      </c>
      <c r="K40" s="43">
        <v>47.960999999999999</v>
      </c>
      <c r="L40" s="114">
        <v>47.609000000000002</v>
      </c>
      <c r="N40" s="36">
        <v>42859</v>
      </c>
      <c r="O40" s="37">
        <v>0</v>
      </c>
      <c r="P40" s="37">
        <v>0</v>
      </c>
      <c r="Q40" s="38">
        <v>0.57800000000000007</v>
      </c>
      <c r="R40" s="39">
        <v>1.9530000000000003</v>
      </c>
      <c r="S40" s="40">
        <v>1.758</v>
      </c>
      <c r="T40" s="38">
        <v>1.5749999999999997</v>
      </c>
      <c r="U40" s="41">
        <v>47.841999999999999</v>
      </c>
      <c r="V40" s="42">
        <v>47.274999999999999</v>
      </c>
      <c r="W40" s="43">
        <v>48.407999999999994</v>
      </c>
      <c r="X40" s="114">
        <v>47.762</v>
      </c>
      <c r="Z40" s="64"/>
      <c r="AB40" s="64"/>
    </row>
    <row r="41" spans="1:28" x14ac:dyDescent="0.2">
      <c r="B41" s="30">
        <v>45051</v>
      </c>
      <c r="C41" s="37">
        <v>0</v>
      </c>
      <c r="D41" s="37">
        <v>0</v>
      </c>
      <c r="E41" s="38">
        <v>0.57824999999999993</v>
      </c>
      <c r="F41" s="39">
        <v>2.3919999999999999</v>
      </c>
      <c r="G41" s="40">
        <v>2.2210000000000001</v>
      </c>
      <c r="H41" s="38">
        <v>1.7349999999999999</v>
      </c>
      <c r="I41" s="41">
        <v>47.641750000000002</v>
      </c>
      <c r="J41" s="42">
        <v>46.835999999999999</v>
      </c>
      <c r="K41" s="43">
        <v>47.944999999999993</v>
      </c>
      <c r="L41" s="114">
        <v>47.602000000000004</v>
      </c>
      <c r="N41" s="36">
        <v>42860</v>
      </c>
      <c r="O41" s="37">
        <v>0</v>
      </c>
      <c r="P41" s="37">
        <v>0</v>
      </c>
      <c r="Q41" s="38">
        <v>0.58500000000000008</v>
      </c>
      <c r="R41" s="39">
        <v>1.9780000000000002</v>
      </c>
      <c r="S41" s="40">
        <v>1.7920000000000003</v>
      </c>
      <c r="T41" s="38">
        <v>1.585</v>
      </c>
      <c r="U41" s="41">
        <v>47.835000000000001</v>
      </c>
      <c r="V41" s="42">
        <v>47.25</v>
      </c>
      <c r="W41" s="43">
        <v>48.373999999999995</v>
      </c>
      <c r="X41" s="114">
        <v>47.752000000000002</v>
      </c>
      <c r="Z41" s="64"/>
      <c r="AB41" s="64"/>
    </row>
    <row r="42" spans="1:28" x14ac:dyDescent="0.2">
      <c r="B42" s="36">
        <v>45052</v>
      </c>
      <c r="C42" s="37">
        <v>0</v>
      </c>
      <c r="D42" s="37">
        <v>0</v>
      </c>
      <c r="E42" s="38">
        <v>0.58374999999999999</v>
      </c>
      <c r="F42" s="39">
        <v>2.4029999999999996</v>
      </c>
      <c r="G42" s="40">
        <v>2.2350000000000003</v>
      </c>
      <c r="H42" s="38">
        <v>1.7309999999999999</v>
      </c>
      <c r="I42" s="41">
        <v>47.636249999999997</v>
      </c>
      <c r="J42" s="42">
        <v>46.825000000000003</v>
      </c>
      <c r="K42" s="43">
        <v>47.930999999999997</v>
      </c>
      <c r="L42" s="114">
        <v>47.606000000000002</v>
      </c>
      <c r="N42" s="36">
        <v>42861</v>
      </c>
      <c r="O42" s="37">
        <v>0</v>
      </c>
      <c r="P42" s="37">
        <v>0</v>
      </c>
      <c r="Q42" s="38">
        <v>0.59400000000000008</v>
      </c>
      <c r="R42" s="39">
        <v>2.0050000000000003</v>
      </c>
      <c r="S42" s="40">
        <v>1.8250000000000002</v>
      </c>
      <c r="T42" s="38">
        <v>1.5939999999999999</v>
      </c>
      <c r="U42" s="41">
        <v>47.826000000000001</v>
      </c>
      <c r="V42" s="42">
        <v>47.222999999999999</v>
      </c>
      <c r="W42" s="43">
        <v>48.340999999999994</v>
      </c>
      <c r="X42" s="114">
        <v>47.743000000000002</v>
      </c>
      <c r="Z42" s="64"/>
      <c r="AB42" s="64"/>
    </row>
    <row r="43" spans="1:28" x14ac:dyDescent="0.2">
      <c r="B43" s="30">
        <v>45053</v>
      </c>
      <c r="C43" s="37">
        <v>37.5</v>
      </c>
      <c r="D43" s="37">
        <v>32</v>
      </c>
      <c r="E43" s="38">
        <v>0.58599999999999997</v>
      </c>
      <c r="F43" s="39">
        <v>2.4189999999999996</v>
      </c>
      <c r="G43" s="40">
        <v>2.2440000000000002</v>
      </c>
      <c r="H43" s="38">
        <v>1.7319999999999998</v>
      </c>
      <c r="I43" s="41">
        <v>47.634</v>
      </c>
      <c r="J43" s="42">
        <v>46.809000000000005</v>
      </c>
      <c r="K43" s="43">
        <v>47.921999999999997</v>
      </c>
      <c r="L43" s="114">
        <v>47.605000000000004</v>
      </c>
      <c r="N43" s="36">
        <v>42862</v>
      </c>
      <c r="O43" s="37">
        <v>2</v>
      </c>
      <c r="P43" s="37">
        <v>2</v>
      </c>
      <c r="Q43" s="38">
        <v>0.59700000000000009</v>
      </c>
      <c r="R43" s="39">
        <v>2.0260000000000002</v>
      </c>
      <c r="S43" s="40">
        <v>1.8250000000000002</v>
      </c>
      <c r="T43" s="38">
        <v>1.597</v>
      </c>
      <c r="U43" s="41">
        <v>47.823</v>
      </c>
      <c r="V43" s="42">
        <v>47.201999999999998</v>
      </c>
      <c r="W43" s="43">
        <v>48.340999999999994</v>
      </c>
      <c r="X43" s="114">
        <v>47.74</v>
      </c>
      <c r="Z43" s="64"/>
      <c r="AB43" s="64"/>
    </row>
    <row r="44" spans="1:28" x14ac:dyDescent="0.2">
      <c r="B44" s="36">
        <v>45054</v>
      </c>
      <c r="C44" s="37">
        <v>24.5</v>
      </c>
      <c r="D44" s="37">
        <v>21</v>
      </c>
      <c r="E44" s="38">
        <v>0.54125000000000001</v>
      </c>
      <c r="F44" s="39">
        <v>2.3209999999999997</v>
      </c>
      <c r="G44" s="40">
        <v>1.9860000000000002</v>
      </c>
      <c r="H44" s="38">
        <v>1.544</v>
      </c>
      <c r="I44" s="41">
        <v>47.678750000000001</v>
      </c>
      <c r="J44" s="42">
        <v>46.907000000000004</v>
      </c>
      <c r="K44" s="43">
        <v>48.18</v>
      </c>
      <c r="L44" s="114">
        <v>47.793000000000006</v>
      </c>
      <c r="N44" s="36">
        <v>42863</v>
      </c>
      <c r="O44" s="37">
        <v>0</v>
      </c>
      <c r="P44" s="37">
        <v>0</v>
      </c>
      <c r="Q44" s="38">
        <v>0.60300000000000009</v>
      </c>
      <c r="R44" s="39">
        <v>2.0500000000000003</v>
      </c>
      <c r="S44" s="40">
        <v>1.8880000000000001</v>
      </c>
      <c r="T44" s="38">
        <v>1.609</v>
      </c>
      <c r="U44" s="41">
        <v>47.817</v>
      </c>
      <c r="V44" s="42">
        <v>47.178000000000004</v>
      </c>
      <c r="W44" s="43">
        <v>48.277999999999999</v>
      </c>
      <c r="X44" s="114">
        <v>47.728000000000002</v>
      </c>
      <c r="Z44" s="64"/>
      <c r="AB44" s="64"/>
    </row>
    <row r="45" spans="1:28" x14ac:dyDescent="0.2">
      <c r="B45" s="30">
        <v>45055</v>
      </c>
      <c r="C45" s="37">
        <v>0</v>
      </c>
      <c r="D45" s="37">
        <v>0</v>
      </c>
      <c r="E45" s="38">
        <v>0.54699999999999993</v>
      </c>
      <c r="F45" s="39">
        <v>2.2939999999999996</v>
      </c>
      <c r="G45" s="40">
        <v>2.0150000000000001</v>
      </c>
      <c r="H45" s="38">
        <v>1.6219999999999999</v>
      </c>
      <c r="I45" s="41">
        <v>47.673000000000002</v>
      </c>
      <c r="J45" s="42">
        <v>46.934000000000005</v>
      </c>
      <c r="K45" s="43">
        <v>48.150999999999996</v>
      </c>
      <c r="L45" s="114">
        <v>47.715000000000003</v>
      </c>
      <c r="N45" s="36">
        <v>42864</v>
      </c>
      <c r="O45" s="37">
        <v>5.5</v>
      </c>
      <c r="P45" s="37">
        <v>5</v>
      </c>
      <c r="Q45" s="38">
        <v>0.6110000000000001</v>
      </c>
      <c r="R45" s="39">
        <v>2.0760000000000005</v>
      </c>
      <c r="S45" s="40">
        <v>1.9200000000000002</v>
      </c>
      <c r="T45" s="38">
        <v>1.6139999999999999</v>
      </c>
      <c r="U45" s="41">
        <v>47.809000000000005</v>
      </c>
      <c r="V45" s="42">
        <v>47.152000000000001</v>
      </c>
      <c r="W45" s="43">
        <v>48.245999999999995</v>
      </c>
      <c r="X45" s="114">
        <v>47.723000000000006</v>
      </c>
      <c r="Z45" s="64"/>
      <c r="AB45" s="64"/>
    </row>
    <row r="46" spans="1:28" x14ac:dyDescent="0.2">
      <c r="B46" s="36">
        <v>45056</v>
      </c>
      <c r="C46" s="37">
        <v>0</v>
      </c>
      <c r="D46" s="37">
        <v>0</v>
      </c>
      <c r="E46" s="38">
        <v>0.5575</v>
      </c>
      <c r="F46" s="39">
        <v>2.2799999999999998</v>
      </c>
      <c r="G46" s="40">
        <v>2.028</v>
      </c>
      <c r="H46" s="38">
        <v>1.6469999999999998</v>
      </c>
      <c r="I46" s="41">
        <v>47.662500000000001</v>
      </c>
      <c r="J46" s="42">
        <v>46.948</v>
      </c>
      <c r="K46" s="43">
        <v>48.137999999999998</v>
      </c>
      <c r="L46" s="114">
        <v>47.690000000000005</v>
      </c>
      <c r="N46" s="36">
        <v>42865</v>
      </c>
      <c r="O46" s="37">
        <v>0.5</v>
      </c>
      <c r="P46" s="37">
        <v>0</v>
      </c>
      <c r="Q46" s="38">
        <v>0.6120000000000001</v>
      </c>
      <c r="R46" s="39">
        <v>2.0920000000000005</v>
      </c>
      <c r="S46" s="40">
        <v>1.9330000000000001</v>
      </c>
      <c r="T46" s="38">
        <v>1.6029999999999998</v>
      </c>
      <c r="U46" s="41">
        <v>47.808</v>
      </c>
      <c r="V46" s="42">
        <v>47.136000000000003</v>
      </c>
      <c r="W46" s="43">
        <v>48.232999999999997</v>
      </c>
      <c r="X46" s="114">
        <v>47.734000000000002</v>
      </c>
      <c r="Z46" s="64"/>
      <c r="AB46" s="64"/>
    </row>
    <row r="47" spans="1:28" x14ac:dyDescent="0.2">
      <c r="B47" s="30">
        <v>45057</v>
      </c>
      <c r="C47" s="37">
        <v>6.5</v>
      </c>
      <c r="D47" s="37">
        <v>10</v>
      </c>
      <c r="E47" s="38">
        <v>0.56974999999999998</v>
      </c>
      <c r="F47" s="39">
        <v>2.2770000000000001</v>
      </c>
      <c r="G47" s="40">
        <v>2.048</v>
      </c>
      <c r="H47" s="38">
        <v>1.6619999999999999</v>
      </c>
      <c r="I47" s="41">
        <v>47.65025</v>
      </c>
      <c r="J47" s="42">
        <v>46.951000000000001</v>
      </c>
      <c r="K47" s="43">
        <v>48.117999999999995</v>
      </c>
      <c r="L47" s="114">
        <v>47.675000000000004</v>
      </c>
      <c r="N47" s="36">
        <v>42866</v>
      </c>
      <c r="O47" s="37">
        <v>0</v>
      </c>
      <c r="P47" s="37">
        <v>0</v>
      </c>
      <c r="Q47" s="38">
        <v>0.62300000000000011</v>
      </c>
      <c r="R47" s="39">
        <v>2.1150000000000002</v>
      </c>
      <c r="S47" s="40">
        <v>1.9620000000000002</v>
      </c>
      <c r="T47" s="38">
        <v>1.62</v>
      </c>
      <c r="U47" s="41">
        <v>47.797000000000004</v>
      </c>
      <c r="V47" s="42">
        <v>47.113</v>
      </c>
      <c r="W47" s="43">
        <v>48.203999999999994</v>
      </c>
      <c r="X47" s="114">
        <v>47.717000000000006</v>
      </c>
      <c r="Z47" s="64"/>
      <c r="AB47" s="64"/>
    </row>
    <row r="48" spans="1:28" x14ac:dyDescent="0.2">
      <c r="B48" s="36">
        <v>45058</v>
      </c>
      <c r="C48" s="37">
        <v>0</v>
      </c>
      <c r="D48" s="37">
        <v>0</v>
      </c>
      <c r="E48" s="38">
        <v>0.56425000000000003</v>
      </c>
      <c r="F48" s="39">
        <v>2.2679999999999998</v>
      </c>
      <c r="G48" s="40">
        <v>2.0310000000000001</v>
      </c>
      <c r="H48" s="38">
        <v>1.65</v>
      </c>
      <c r="I48" s="41">
        <v>47.655749999999998</v>
      </c>
      <c r="J48" s="42">
        <v>46.96</v>
      </c>
      <c r="K48" s="43">
        <v>48.134999999999998</v>
      </c>
      <c r="L48" s="114">
        <v>47.687000000000005</v>
      </c>
      <c r="N48" s="36">
        <v>42867</v>
      </c>
      <c r="O48" s="37">
        <v>2</v>
      </c>
      <c r="P48" s="37">
        <v>1</v>
      </c>
      <c r="Q48" s="38">
        <v>0.62700000000000011</v>
      </c>
      <c r="R48" s="39">
        <v>2.1340000000000003</v>
      </c>
      <c r="S48" s="40">
        <v>1.9870000000000001</v>
      </c>
      <c r="T48" s="38">
        <v>1.6240000000000001</v>
      </c>
      <c r="U48" s="41">
        <v>47.792999999999999</v>
      </c>
      <c r="V48" s="42">
        <v>47.094000000000001</v>
      </c>
      <c r="W48" s="43">
        <v>48.178999999999995</v>
      </c>
      <c r="X48" s="114">
        <v>47.713000000000001</v>
      </c>
      <c r="Z48" s="64"/>
      <c r="AB48" s="64"/>
    </row>
    <row r="49" spans="2:28" x14ac:dyDescent="0.2">
      <c r="B49" s="30">
        <v>45059</v>
      </c>
      <c r="C49" s="37">
        <v>6.5</v>
      </c>
      <c r="D49" s="37">
        <v>11</v>
      </c>
      <c r="E49" s="38">
        <v>0.56474999999999997</v>
      </c>
      <c r="F49" s="39">
        <v>2.2679999999999998</v>
      </c>
      <c r="G49" s="40">
        <v>2.036</v>
      </c>
      <c r="H49" s="38">
        <v>1.6469999999999998</v>
      </c>
      <c r="I49" s="41">
        <v>47.655250000000002</v>
      </c>
      <c r="J49" s="42">
        <v>46.96</v>
      </c>
      <c r="K49" s="43">
        <v>48.129999999999995</v>
      </c>
      <c r="L49" s="114">
        <v>47.690000000000005</v>
      </c>
      <c r="N49" s="36">
        <v>42868</v>
      </c>
      <c r="O49" s="37">
        <v>23.5</v>
      </c>
      <c r="P49" s="37">
        <v>20</v>
      </c>
      <c r="Q49" s="38">
        <v>0.61900000000000011</v>
      </c>
      <c r="R49" s="39">
        <v>2.1350000000000007</v>
      </c>
      <c r="S49" s="40">
        <v>1.9580000000000002</v>
      </c>
      <c r="T49" s="38">
        <v>1.5829999999999997</v>
      </c>
      <c r="U49" s="41">
        <v>47.801000000000002</v>
      </c>
      <c r="V49" s="42">
        <v>47.093000000000004</v>
      </c>
      <c r="W49" s="43">
        <v>48.207999999999998</v>
      </c>
      <c r="X49" s="114">
        <v>47.754000000000005</v>
      </c>
      <c r="Z49" s="64"/>
      <c r="AB49" s="64"/>
    </row>
    <row r="50" spans="2:28" x14ac:dyDescent="0.2">
      <c r="B50" s="36">
        <v>45060</v>
      </c>
      <c r="C50" s="37">
        <v>7.5</v>
      </c>
      <c r="D50" s="37">
        <v>8</v>
      </c>
      <c r="E50" s="38">
        <v>0.5595</v>
      </c>
      <c r="F50" s="39">
        <v>2.2530000000000001</v>
      </c>
      <c r="G50" s="40">
        <v>2.028</v>
      </c>
      <c r="H50" s="38">
        <v>1.6379999999999999</v>
      </c>
      <c r="I50" s="41">
        <v>47.660499999999999</v>
      </c>
      <c r="J50" s="42">
        <v>46.975000000000001</v>
      </c>
      <c r="K50" s="43">
        <v>48.137999999999998</v>
      </c>
      <c r="L50" s="114">
        <v>47.699000000000005</v>
      </c>
      <c r="N50" s="36">
        <v>42869</v>
      </c>
      <c r="O50" s="37">
        <v>9.5</v>
      </c>
      <c r="P50" s="37">
        <v>8</v>
      </c>
      <c r="Q50" s="38">
        <v>0.59900000000000009</v>
      </c>
      <c r="R50" s="39">
        <v>2.1030000000000006</v>
      </c>
      <c r="S50" s="40">
        <v>1.893</v>
      </c>
      <c r="T50" s="38">
        <v>1.5390000000000001</v>
      </c>
      <c r="U50" s="41">
        <v>47.821000000000005</v>
      </c>
      <c r="V50" s="42">
        <v>47.125</v>
      </c>
      <c r="W50" s="43">
        <v>48.272999999999996</v>
      </c>
      <c r="X50" s="114">
        <v>47.798000000000002</v>
      </c>
      <c r="Z50" s="64"/>
      <c r="AB50" s="64"/>
    </row>
    <row r="51" spans="2:28" x14ac:dyDescent="0.2">
      <c r="B51" s="30">
        <v>45061</v>
      </c>
      <c r="C51" s="37">
        <v>14.5</v>
      </c>
      <c r="D51" s="37">
        <v>12</v>
      </c>
      <c r="E51" s="38">
        <v>0.54374999999999996</v>
      </c>
      <c r="F51" s="39">
        <v>2.2189999999999999</v>
      </c>
      <c r="G51" s="40">
        <v>1.9460000000000002</v>
      </c>
      <c r="H51" s="38">
        <v>1.5680000000000001</v>
      </c>
      <c r="I51" s="41">
        <v>47.676249999999996</v>
      </c>
      <c r="J51" s="42">
        <v>47.009</v>
      </c>
      <c r="K51" s="43">
        <v>48.22</v>
      </c>
      <c r="L51" s="114">
        <v>47.769000000000005</v>
      </c>
      <c r="N51" s="36">
        <v>42870</v>
      </c>
      <c r="O51" s="37">
        <v>0.5</v>
      </c>
      <c r="P51" s="37">
        <v>0</v>
      </c>
      <c r="Q51" s="38">
        <v>0.60000000000000009</v>
      </c>
      <c r="R51" s="39">
        <v>2.1010000000000004</v>
      </c>
      <c r="S51" s="40">
        <v>1.9000000000000001</v>
      </c>
      <c r="T51" s="38">
        <v>1.5789999999999997</v>
      </c>
      <c r="U51" s="41">
        <v>47.82</v>
      </c>
      <c r="V51" s="42">
        <v>47.127000000000002</v>
      </c>
      <c r="W51" s="43">
        <v>48.265999999999998</v>
      </c>
      <c r="X51" s="114">
        <v>47.758000000000003</v>
      </c>
      <c r="Z51" s="64"/>
      <c r="AB51" s="64"/>
    </row>
    <row r="52" spans="2:28" x14ac:dyDescent="0.2">
      <c r="B52" s="36">
        <v>45062</v>
      </c>
      <c r="C52" s="37">
        <v>0</v>
      </c>
      <c r="D52" s="37">
        <v>0</v>
      </c>
      <c r="E52" s="38">
        <v>0.54474999999999996</v>
      </c>
      <c r="F52" s="39">
        <v>2.1989999999999998</v>
      </c>
      <c r="G52" s="40">
        <v>1.9560000000000002</v>
      </c>
      <c r="H52" s="38">
        <v>1.6139999999999999</v>
      </c>
      <c r="I52" s="41">
        <v>47.675249999999998</v>
      </c>
      <c r="J52" s="42">
        <v>47.029000000000003</v>
      </c>
      <c r="K52" s="43">
        <v>48.209999999999994</v>
      </c>
      <c r="L52" s="114">
        <v>47.723000000000006</v>
      </c>
      <c r="N52" s="36">
        <v>42871</v>
      </c>
      <c r="O52" s="37">
        <v>4</v>
      </c>
      <c r="P52" s="37">
        <v>3</v>
      </c>
      <c r="Q52" s="38">
        <v>0.59800000000000009</v>
      </c>
      <c r="R52" s="39">
        <v>2.1080000000000005</v>
      </c>
      <c r="S52" s="40">
        <v>1.919</v>
      </c>
      <c r="T52" s="38">
        <v>1.5829999999999997</v>
      </c>
      <c r="U52" s="41">
        <v>47.822000000000003</v>
      </c>
      <c r="V52" s="42">
        <v>47.120000000000005</v>
      </c>
      <c r="W52" s="43">
        <v>48.247</v>
      </c>
      <c r="X52" s="114">
        <v>47.754000000000005</v>
      </c>
      <c r="Z52" s="64"/>
      <c r="AB52" s="64"/>
    </row>
    <row r="53" spans="2:28" x14ac:dyDescent="0.2">
      <c r="B53" s="30">
        <v>45063</v>
      </c>
      <c r="C53" s="37">
        <v>0</v>
      </c>
      <c r="D53" s="37">
        <v>0</v>
      </c>
      <c r="E53" s="38">
        <v>0.55225000000000002</v>
      </c>
      <c r="F53" s="39">
        <v>2.1849999999999996</v>
      </c>
      <c r="G53" s="40">
        <v>1.9750000000000001</v>
      </c>
      <c r="H53" s="38">
        <v>1.6360000000000001</v>
      </c>
      <c r="I53" s="41">
        <v>47.667749999999998</v>
      </c>
      <c r="J53" s="42">
        <v>47.042999999999999</v>
      </c>
      <c r="K53" s="43">
        <v>48.190999999999995</v>
      </c>
      <c r="L53" s="114">
        <v>47.701000000000001</v>
      </c>
      <c r="N53" s="36">
        <v>42872</v>
      </c>
      <c r="O53" s="37">
        <v>0</v>
      </c>
      <c r="P53" s="37">
        <v>1</v>
      </c>
      <c r="Q53" s="38">
        <v>0.60400000000000009</v>
      </c>
      <c r="R53" s="39">
        <v>2.1170000000000004</v>
      </c>
      <c r="S53" s="40">
        <v>1.9340000000000002</v>
      </c>
      <c r="T53" s="38">
        <v>1.5979999999999999</v>
      </c>
      <c r="U53" s="41">
        <v>47.816000000000003</v>
      </c>
      <c r="V53" s="42">
        <v>47.111000000000004</v>
      </c>
      <c r="W53" s="43">
        <v>48.231999999999999</v>
      </c>
      <c r="X53" s="114">
        <v>47.739000000000004</v>
      </c>
      <c r="Z53" s="64"/>
      <c r="AB53" s="64"/>
    </row>
    <row r="54" spans="2:28" x14ac:dyDescent="0.2">
      <c r="B54" s="36">
        <v>45064</v>
      </c>
      <c r="C54" s="37">
        <v>0</v>
      </c>
      <c r="D54" s="37">
        <v>0</v>
      </c>
      <c r="E54" s="38">
        <v>0.5605</v>
      </c>
      <c r="F54" s="39">
        <v>2.1849999999999996</v>
      </c>
      <c r="G54" s="40">
        <v>1.9960000000000002</v>
      </c>
      <c r="H54" s="38">
        <v>1.6480000000000001</v>
      </c>
      <c r="I54" s="41">
        <v>47.659500000000001</v>
      </c>
      <c r="J54" s="42">
        <v>47.042999999999999</v>
      </c>
      <c r="K54" s="43">
        <v>48.169999999999995</v>
      </c>
      <c r="L54" s="114">
        <v>47.689</v>
      </c>
      <c r="N54" s="36">
        <v>42873</v>
      </c>
      <c r="O54" s="37">
        <v>0</v>
      </c>
      <c r="P54" s="37">
        <v>0</v>
      </c>
      <c r="Q54" s="38">
        <v>0.6100000000000001</v>
      </c>
      <c r="R54" s="39">
        <v>2.1320000000000006</v>
      </c>
      <c r="S54" s="40">
        <v>1.9550000000000001</v>
      </c>
      <c r="T54" s="38">
        <v>1.6069999999999998</v>
      </c>
      <c r="U54" s="41">
        <v>47.81</v>
      </c>
      <c r="V54" s="42">
        <v>47.096000000000004</v>
      </c>
      <c r="W54" s="43">
        <v>48.210999999999999</v>
      </c>
      <c r="X54" s="114">
        <v>47.730000000000004</v>
      </c>
      <c r="Z54" s="64"/>
      <c r="AB54" s="64"/>
    </row>
    <row r="55" spans="2:28" x14ac:dyDescent="0.2">
      <c r="B55" s="30">
        <v>45065</v>
      </c>
      <c r="C55" s="37">
        <v>23.5</v>
      </c>
      <c r="D55" s="37">
        <v>23.5</v>
      </c>
      <c r="E55" s="38">
        <v>0.5675</v>
      </c>
      <c r="F55" s="39">
        <v>2.1929999999999996</v>
      </c>
      <c r="G55" s="40">
        <v>2.0129999999999999</v>
      </c>
      <c r="H55" s="38">
        <v>1.6589999999999998</v>
      </c>
      <c r="I55" s="41">
        <v>47.652499999999996</v>
      </c>
      <c r="J55" s="42">
        <v>47.035000000000004</v>
      </c>
      <c r="K55" s="43">
        <v>48.152999999999999</v>
      </c>
      <c r="L55" s="114">
        <v>47.678000000000004</v>
      </c>
      <c r="N55" s="36">
        <v>42874</v>
      </c>
      <c r="O55" s="37">
        <v>0</v>
      </c>
      <c r="P55" s="37">
        <v>0</v>
      </c>
      <c r="Q55" s="38">
        <v>0.6170000000000001</v>
      </c>
      <c r="R55" s="39">
        <v>2.1480000000000006</v>
      </c>
      <c r="S55" s="40">
        <v>1.9770000000000001</v>
      </c>
      <c r="T55" s="38">
        <v>1.6069999999999998</v>
      </c>
      <c r="U55" s="41">
        <v>47.803000000000004</v>
      </c>
      <c r="V55" s="42">
        <v>47.08</v>
      </c>
      <c r="W55" s="43">
        <v>48.189</v>
      </c>
      <c r="X55" s="114">
        <v>47.730000000000004</v>
      </c>
      <c r="Z55" s="64"/>
      <c r="AB55" s="64"/>
    </row>
    <row r="56" spans="2:28" x14ac:dyDescent="0.2">
      <c r="B56" s="36">
        <v>45066</v>
      </c>
      <c r="C56" s="37">
        <v>2.5</v>
      </c>
      <c r="D56" s="37">
        <v>2.5</v>
      </c>
      <c r="E56" s="38">
        <v>0.55049999999999999</v>
      </c>
      <c r="F56" s="39">
        <v>2.1689999999999996</v>
      </c>
      <c r="G56" s="40">
        <v>1.9710000000000001</v>
      </c>
      <c r="H56" s="38">
        <v>1.62</v>
      </c>
      <c r="I56" s="41">
        <v>47.669499999999999</v>
      </c>
      <c r="J56" s="42">
        <v>47.059000000000005</v>
      </c>
      <c r="K56" s="43">
        <v>48.194999999999993</v>
      </c>
      <c r="L56" s="114">
        <v>47.717000000000006</v>
      </c>
      <c r="N56" s="36">
        <v>42875</v>
      </c>
      <c r="O56" s="37">
        <v>0</v>
      </c>
      <c r="P56" s="37">
        <v>0</v>
      </c>
      <c r="Q56" s="38">
        <v>0.62400000000000011</v>
      </c>
      <c r="R56" s="39">
        <v>2.1670000000000007</v>
      </c>
      <c r="S56" s="40">
        <v>1.9960000000000002</v>
      </c>
      <c r="T56" s="38">
        <v>1.621</v>
      </c>
      <c r="U56" s="41">
        <v>47.795999999999999</v>
      </c>
      <c r="V56" s="42">
        <v>47.061</v>
      </c>
      <c r="W56" s="43">
        <v>48.169999999999995</v>
      </c>
      <c r="X56" s="114">
        <v>47.716000000000001</v>
      </c>
      <c r="Z56" s="64"/>
      <c r="AB56" s="64"/>
    </row>
    <row r="57" spans="2:28" x14ac:dyDescent="0.2">
      <c r="B57" s="30">
        <v>45067</v>
      </c>
      <c r="C57" s="37">
        <v>0</v>
      </c>
      <c r="D57" s="37">
        <v>0</v>
      </c>
      <c r="E57" s="38">
        <v>0.58674999999999999</v>
      </c>
      <c r="F57" s="39">
        <v>2.1639999999999997</v>
      </c>
      <c r="G57" s="40">
        <v>1.9960000000000002</v>
      </c>
      <c r="H57" s="38">
        <v>1.6419999999999999</v>
      </c>
      <c r="I57" s="41">
        <v>47.633249999999997</v>
      </c>
      <c r="J57" s="42">
        <v>47.064</v>
      </c>
      <c r="K57" s="43">
        <v>48.169999999999995</v>
      </c>
      <c r="L57" s="114">
        <v>47.695</v>
      </c>
      <c r="N57" s="36">
        <v>42876</v>
      </c>
      <c r="O57" s="37">
        <v>6</v>
      </c>
      <c r="P57" s="37">
        <v>6</v>
      </c>
      <c r="Q57" s="38">
        <v>0.63000000000000012</v>
      </c>
      <c r="R57" s="39">
        <v>2.1820000000000004</v>
      </c>
      <c r="S57" s="40">
        <v>2.0140000000000002</v>
      </c>
      <c r="T57" s="38">
        <v>1.6240000000000001</v>
      </c>
      <c r="U57" s="41">
        <v>47.79</v>
      </c>
      <c r="V57" s="42">
        <v>47.045999999999999</v>
      </c>
      <c r="W57" s="43">
        <v>48.151999999999994</v>
      </c>
      <c r="X57" s="114">
        <v>47.713000000000001</v>
      </c>
      <c r="Z57" s="64"/>
      <c r="AB57" s="64"/>
    </row>
    <row r="58" spans="2:28" x14ac:dyDescent="0.2">
      <c r="B58" s="36">
        <v>45068</v>
      </c>
      <c r="C58" s="37">
        <v>0</v>
      </c>
      <c r="D58" s="37">
        <v>0</v>
      </c>
      <c r="E58" s="38">
        <v>0.55699999999999994</v>
      </c>
      <c r="F58" s="39">
        <v>2.1679999999999997</v>
      </c>
      <c r="G58" s="40">
        <v>2.0150000000000001</v>
      </c>
      <c r="H58" s="38">
        <v>1.6549999999999998</v>
      </c>
      <c r="I58" s="41">
        <v>47.662999999999997</v>
      </c>
      <c r="J58" s="42">
        <v>47.06</v>
      </c>
      <c r="K58" s="43">
        <v>48.150999999999996</v>
      </c>
      <c r="L58" s="114">
        <v>47.682000000000002</v>
      </c>
      <c r="N58" s="36">
        <v>42877</v>
      </c>
      <c r="O58" s="37">
        <v>0.5</v>
      </c>
      <c r="P58" s="37">
        <v>0.5</v>
      </c>
      <c r="Q58" s="38">
        <v>0.6170000000000001</v>
      </c>
      <c r="R58" s="39">
        <v>2.1750000000000007</v>
      </c>
      <c r="S58" s="40">
        <v>1.9860000000000002</v>
      </c>
      <c r="T58" s="38">
        <v>1.5989999999999998</v>
      </c>
      <c r="U58" s="41">
        <v>47.803000000000004</v>
      </c>
      <c r="V58" s="42">
        <v>47.052999999999997</v>
      </c>
      <c r="W58" s="43">
        <v>48.18</v>
      </c>
      <c r="X58" s="114">
        <v>47.738000000000007</v>
      </c>
      <c r="Z58" s="64"/>
      <c r="AB58" s="64"/>
    </row>
    <row r="59" spans="2:28" x14ac:dyDescent="0.2">
      <c r="B59" s="30">
        <v>45069</v>
      </c>
      <c r="C59" s="37">
        <v>11</v>
      </c>
      <c r="D59" s="37">
        <v>11</v>
      </c>
      <c r="E59" s="38">
        <v>0.55074999999999996</v>
      </c>
      <c r="F59" s="39">
        <v>2.1679999999999997</v>
      </c>
      <c r="G59" s="40">
        <v>2.0020000000000002</v>
      </c>
      <c r="H59" s="38">
        <v>1.6339999999999999</v>
      </c>
      <c r="I59" s="41">
        <v>47.669249999999998</v>
      </c>
      <c r="J59" s="42">
        <v>47.06</v>
      </c>
      <c r="K59" s="43">
        <v>48.163999999999994</v>
      </c>
      <c r="L59" s="114">
        <v>47.703000000000003</v>
      </c>
      <c r="N59" s="36">
        <v>42878</v>
      </c>
      <c r="O59" s="37">
        <v>0</v>
      </c>
      <c r="P59" s="37">
        <v>0</v>
      </c>
      <c r="Q59" s="38">
        <v>0.62300000000000011</v>
      </c>
      <c r="R59" s="39">
        <v>2.1960000000000006</v>
      </c>
      <c r="S59" s="40">
        <v>2.0099999999999998</v>
      </c>
      <c r="T59" s="38">
        <v>1.617</v>
      </c>
      <c r="U59" s="41">
        <v>47.797000000000004</v>
      </c>
      <c r="V59" s="42">
        <v>47.032000000000004</v>
      </c>
      <c r="W59" s="43">
        <v>48.155999999999999</v>
      </c>
      <c r="X59" s="114">
        <v>47.720000000000006</v>
      </c>
      <c r="Z59" s="64"/>
      <c r="AB59" s="64"/>
    </row>
    <row r="60" spans="2:28" x14ac:dyDescent="0.2">
      <c r="B60" s="36">
        <v>45070</v>
      </c>
      <c r="C60" s="37">
        <v>0</v>
      </c>
      <c r="D60" s="37">
        <v>0</v>
      </c>
      <c r="E60" s="38">
        <v>0.54774999999999996</v>
      </c>
      <c r="F60" s="39">
        <v>2.16</v>
      </c>
      <c r="G60" s="40">
        <v>2.0030000000000001</v>
      </c>
      <c r="H60" s="38">
        <v>1.6349999999999998</v>
      </c>
      <c r="I60" s="41">
        <v>47.672249999999998</v>
      </c>
      <c r="J60" s="42">
        <v>47.067999999999998</v>
      </c>
      <c r="K60" s="43">
        <v>48.162999999999997</v>
      </c>
      <c r="L60" s="114">
        <v>47.702000000000005</v>
      </c>
      <c r="N60" s="36">
        <v>42879</v>
      </c>
      <c r="O60" s="37">
        <v>0</v>
      </c>
      <c r="P60" s="37">
        <v>0</v>
      </c>
      <c r="Q60" s="38">
        <v>0.62900000000000011</v>
      </c>
      <c r="R60" s="39">
        <v>2.2110000000000003</v>
      </c>
      <c r="S60" s="40">
        <v>2.0310000000000001</v>
      </c>
      <c r="T60" s="38">
        <v>1.629</v>
      </c>
      <c r="U60" s="41">
        <v>47.791000000000004</v>
      </c>
      <c r="V60" s="42">
        <v>47.017000000000003</v>
      </c>
      <c r="W60" s="43">
        <v>48.134999999999998</v>
      </c>
      <c r="X60" s="114">
        <v>47.708000000000006</v>
      </c>
      <c r="Z60" s="64"/>
      <c r="AB60" s="64"/>
    </row>
    <row r="61" spans="2:28" x14ac:dyDescent="0.2">
      <c r="B61" s="30">
        <v>45071</v>
      </c>
      <c r="C61" s="37">
        <v>0</v>
      </c>
      <c r="D61" s="37">
        <v>0</v>
      </c>
      <c r="E61" s="38">
        <v>0.55349999999999999</v>
      </c>
      <c r="F61" s="39">
        <v>2.1759999999999997</v>
      </c>
      <c r="G61" s="40">
        <v>2.0259999999999998</v>
      </c>
      <c r="H61" s="38">
        <v>1.6480000000000001</v>
      </c>
      <c r="I61" s="41">
        <v>47.666499999999999</v>
      </c>
      <c r="J61" s="42">
        <v>47.052</v>
      </c>
      <c r="K61" s="43">
        <v>48.14</v>
      </c>
      <c r="L61" s="114">
        <v>47.689</v>
      </c>
      <c r="N61" s="36">
        <v>42880</v>
      </c>
      <c r="O61" s="37">
        <v>0</v>
      </c>
      <c r="P61" s="37">
        <v>0</v>
      </c>
      <c r="Q61" s="38">
        <v>0.63700000000000012</v>
      </c>
      <c r="R61" s="39">
        <v>2.2250000000000005</v>
      </c>
      <c r="S61" s="40">
        <v>2.0449999999999999</v>
      </c>
      <c r="T61" s="38">
        <v>1.6400000000000001</v>
      </c>
      <c r="U61" s="41">
        <v>47.783000000000001</v>
      </c>
      <c r="V61" s="42">
        <v>47.003</v>
      </c>
      <c r="W61" s="43">
        <v>48.120999999999995</v>
      </c>
      <c r="X61" s="114">
        <v>47.697000000000003</v>
      </c>
      <c r="Z61" s="64"/>
      <c r="AB61" s="64"/>
    </row>
    <row r="62" spans="2:28" x14ac:dyDescent="0.2">
      <c r="B62" s="36">
        <v>45072</v>
      </c>
      <c r="C62" s="37">
        <v>0</v>
      </c>
      <c r="D62" s="37">
        <v>0</v>
      </c>
      <c r="E62" s="38">
        <v>0.55699999999999994</v>
      </c>
      <c r="F62" s="39">
        <v>2.1829999999999998</v>
      </c>
      <c r="G62" s="40">
        <v>2.0449999999999999</v>
      </c>
      <c r="H62" s="38">
        <v>1.6549999999999998</v>
      </c>
      <c r="I62" s="41">
        <v>47.662999999999997</v>
      </c>
      <c r="J62" s="42">
        <v>47.045000000000002</v>
      </c>
      <c r="K62" s="43">
        <v>48.120999999999995</v>
      </c>
      <c r="L62" s="114">
        <v>47.682000000000002</v>
      </c>
      <c r="N62" s="36">
        <v>42881</v>
      </c>
      <c r="O62" s="37">
        <v>1</v>
      </c>
      <c r="P62" s="37">
        <v>1</v>
      </c>
      <c r="Q62" s="38">
        <v>0.64600000000000013</v>
      </c>
      <c r="R62" s="39">
        <v>2.2400000000000002</v>
      </c>
      <c r="S62" s="40">
        <v>2.06</v>
      </c>
      <c r="T62" s="38">
        <v>1.649</v>
      </c>
      <c r="U62" s="41">
        <v>47.774000000000001</v>
      </c>
      <c r="V62" s="42">
        <v>46.988</v>
      </c>
      <c r="W62" s="43">
        <v>48.105999999999995</v>
      </c>
      <c r="X62" s="114">
        <v>47.688000000000002</v>
      </c>
      <c r="Z62" s="64"/>
      <c r="AB62" s="64"/>
    </row>
    <row r="63" spans="2:28" x14ac:dyDescent="0.2">
      <c r="B63" s="30">
        <v>45073</v>
      </c>
      <c r="C63" s="37">
        <v>0</v>
      </c>
      <c r="D63" s="37">
        <v>0</v>
      </c>
      <c r="E63" s="38">
        <v>0.5645</v>
      </c>
      <c r="F63" s="39">
        <v>2.1999999999999997</v>
      </c>
      <c r="G63" s="40">
        <v>2.0650000000000004</v>
      </c>
      <c r="H63" s="38">
        <v>1.6659999999999999</v>
      </c>
      <c r="I63" s="41">
        <v>47.655499999999996</v>
      </c>
      <c r="J63" s="42">
        <v>47.027999999999999</v>
      </c>
      <c r="K63" s="43">
        <v>48.100999999999999</v>
      </c>
      <c r="L63" s="114">
        <v>47.671000000000006</v>
      </c>
      <c r="N63" s="36">
        <v>42882</v>
      </c>
      <c r="O63" s="37">
        <v>38.5</v>
      </c>
      <c r="P63" s="37">
        <v>19</v>
      </c>
      <c r="Q63" s="38">
        <v>0.63000000000000012</v>
      </c>
      <c r="R63" s="39">
        <v>2.2120000000000006</v>
      </c>
      <c r="S63" s="40">
        <v>1.9720000000000002</v>
      </c>
      <c r="T63" s="38">
        <v>1.5549999999999997</v>
      </c>
      <c r="U63" s="41">
        <v>47.79</v>
      </c>
      <c r="V63" s="42">
        <v>47.015999999999998</v>
      </c>
      <c r="W63" s="43">
        <v>48.193999999999996</v>
      </c>
      <c r="X63" s="114">
        <v>47.782000000000004</v>
      </c>
      <c r="Z63" s="64"/>
      <c r="AB63" s="64"/>
    </row>
    <row r="64" spans="2:28" x14ac:dyDescent="0.2">
      <c r="B64" s="36">
        <v>45074</v>
      </c>
      <c r="C64" s="37">
        <v>0</v>
      </c>
      <c r="D64" s="37">
        <v>0</v>
      </c>
      <c r="E64" s="38">
        <v>0.57074999999999998</v>
      </c>
      <c r="F64" s="39">
        <v>2.2130000000000001</v>
      </c>
      <c r="G64" s="40">
        <v>2.0870000000000002</v>
      </c>
      <c r="H64" s="38">
        <v>1.673</v>
      </c>
      <c r="I64" s="41">
        <v>47.649250000000002</v>
      </c>
      <c r="J64" s="42">
        <v>47.015000000000001</v>
      </c>
      <c r="K64" s="43">
        <v>48.078999999999994</v>
      </c>
      <c r="L64" s="114">
        <v>47.664000000000001</v>
      </c>
      <c r="N64" s="36">
        <v>42883</v>
      </c>
      <c r="O64" s="37">
        <v>0</v>
      </c>
      <c r="P64" s="37">
        <v>0</v>
      </c>
      <c r="Q64" s="38">
        <v>0.62900000000000011</v>
      </c>
      <c r="R64" s="39">
        <v>2.2170000000000005</v>
      </c>
      <c r="S64" s="40">
        <v>1.9890000000000001</v>
      </c>
      <c r="T64" s="38">
        <v>1.6019999999999999</v>
      </c>
      <c r="U64" s="41">
        <v>47.791000000000004</v>
      </c>
      <c r="V64" s="42">
        <v>47.011000000000003</v>
      </c>
      <c r="W64" s="43">
        <v>48.177</v>
      </c>
      <c r="X64" s="114">
        <v>47.735000000000007</v>
      </c>
      <c r="Z64" s="64"/>
      <c r="AB64" s="64"/>
    </row>
    <row r="65" spans="1:28" x14ac:dyDescent="0.2">
      <c r="B65" s="30">
        <v>45075</v>
      </c>
      <c r="C65" s="37">
        <v>19</v>
      </c>
      <c r="D65" s="37">
        <v>15</v>
      </c>
      <c r="E65" s="38">
        <v>0.57150000000000001</v>
      </c>
      <c r="F65" s="39">
        <v>2.2239999999999998</v>
      </c>
      <c r="G65" s="40">
        <v>2.0950000000000002</v>
      </c>
      <c r="H65" s="38">
        <v>1.669</v>
      </c>
      <c r="I65" s="41">
        <v>47.648499999999999</v>
      </c>
      <c r="J65" s="42">
        <v>47.004000000000005</v>
      </c>
      <c r="K65" s="43">
        <v>48.070999999999998</v>
      </c>
      <c r="L65" s="114">
        <v>47.668000000000006</v>
      </c>
      <c r="N65" s="36">
        <v>42884</v>
      </c>
      <c r="O65" s="37">
        <v>0</v>
      </c>
      <c r="P65" s="37">
        <v>0</v>
      </c>
      <c r="Q65" s="38">
        <v>0.63400000000000012</v>
      </c>
      <c r="R65" s="39">
        <v>2.2250000000000005</v>
      </c>
      <c r="S65" s="40">
        <v>2.0030000000000001</v>
      </c>
      <c r="T65" s="38">
        <v>1.6189999999999998</v>
      </c>
      <c r="U65" s="41">
        <v>47.786000000000001</v>
      </c>
      <c r="V65" s="42">
        <v>47.003</v>
      </c>
      <c r="W65" s="43">
        <v>48.162999999999997</v>
      </c>
      <c r="X65" s="114">
        <v>47.718000000000004</v>
      </c>
      <c r="Z65" s="64"/>
      <c r="AB65" s="64"/>
    </row>
    <row r="66" spans="1:28" x14ac:dyDescent="0.2">
      <c r="B66" s="36">
        <v>45076</v>
      </c>
      <c r="C66" s="37">
        <v>0.5</v>
      </c>
      <c r="D66" s="37">
        <v>0</v>
      </c>
      <c r="E66" s="38">
        <v>0.56374999999999997</v>
      </c>
      <c r="F66" s="39">
        <v>2.2119999999999997</v>
      </c>
      <c r="G66" s="40">
        <v>2.0680000000000001</v>
      </c>
      <c r="H66" s="38">
        <v>1.6480000000000001</v>
      </c>
      <c r="I66" s="41">
        <v>47.65625</v>
      </c>
      <c r="J66" s="42">
        <v>47.016000000000005</v>
      </c>
      <c r="K66" s="43">
        <v>48.097999999999999</v>
      </c>
      <c r="L66" s="114">
        <v>47.689</v>
      </c>
      <c r="N66" s="36">
        <v>42885</v>
      </c>
      <c r="O66" s="37">
        <v>0</v>
      </c>
      <c r="P66" s="37">
        <v>0</v>
      </c>
      <c r="Q66" s="38">
        <v>0.64400000000000013</v>
      </c>
      <c r="R66" s="39">
        <v>2.2410000000000005</v>
      </c>
      <c r="S66" s="40">
        <v>2.0220000000000002</v>
      </c>
      <c r="T66" s="38">
        <v>1.6320000000000001</v>
      </c>
      <c r="U66" s="41">
        <v>47.776000000000003</v>
      </c>
      <c r="V66" s="42">
        <v>46.987000000000002</v>
      </c>
      <c r="W66" s="43">
        <v>48.143999999999998</v>
      </c>
      <c r="X66" s="114">
        <v>47.705000000000005</v>
      </c>
      <c r="Z66" s="64"/>
      <c r="AB66" s="64"/>
    </row>
    <row r="67" spans="1:28" x14ac:dyDescent="0.2">
      <c r="B67" s="30">
        <v>45077</v>
      </c>
      <c r="C67" s="37">
        <v>11.5</v>
      </c>
      <c r="D67" s="37">
        <v>0</v>
      </c>
      <c r="E67" s="38">
        <v>0.56625000000000003</v>
      </c>
      <c r="F67" s="39">
        <v>2.226</v>
      </c>
      <c r="G67" s="40">
        <v>2.0920000000000001</v>
      </c>
      <c r="H67" s="38">
        <v>1.6520000000000001</v>
      </c>
      <c r="I67" s="41">
        <v>47.653750000000002</v>
      </c>
      <c r="J67" s="42">
        <v>47.002000000000002</v>
      </c>
      <c r="K67" s="43">
        <v>48.073999999999998</v>
      </c>
      <c r="L67" s="114">
        <v>47.685000000000002</v>
      </c>
      <c r="N67" s="36">
        <v>42886</v>
      </c>
      <c r="O67" s="37">
        <v>16.5</v>
      </c>
      <c r="P67" s="37">
        <v>18</v>
      </c>
      <c r="Q67" s="38">
        <v>0.64000000000000012</v>
      </c>
      <c r="R67" s="39">
        <v>2.2240000000000002</v>
      </c>
      <c r="S67" s="40">
        <v>1.968</v>
      </c>
      <c r="T67" s="38">
        <v>1.5620000000000003</v>
      </c>
      <c r="U67" s="41">
        <v>47.78</v>
      </c>
      <c r="V67" s="42">
        <v>47.004000000000005</v>
      </c>
      <c r="W67" s="43">
        <v>48.197999999999993</v>
      </c>
      <c r="X67" s="114">
        <v>47.775000000000006</v>
      </c>
      <c r="Z67" s="64"/>
      <c r="AB67" s="64"/>
    </row>
    <row r="68" spans="1:28" x14ac:dyDescent="0.2">
      <c r="A68">
        <v>6</v>
      </c>
      <c r="B68" s="36">
        <v>45078</v>
      </c>
      <c r="C68" s="37">
        <v>0</v>
      </c>
      <c r="D68" s="37">
        <v>0</v>
      </c>
      <c r="E68" s="38">
        <v>0.55525000000000013</v>
      </c>
      <c r="F68" s="39">
        <v>2.2379999999999995</v>
      </c>
      <c r="G68" s="40">
        <v>2.1070000000000002</v>
      </c>
      <c r="H68" s="38">
        <v>1.6700000000000004</v>
      </c>
      <c r="I68" s="41">
        <v>47.664749999999998</v>
      </c>
      <c r="J68" s="42">
        <v>46.99</v>
      </c>
      <c r="K68" s="43">
        <v>48.058999999999997</v>
      </c>
      <c r="L68" s="114">
        <v>47.667000000000002</v>
      </c>
      <c r="N68" s="36">
        <v>42887</v>
      </c>
      <c r="O68" s="37">
        <v>0</v>
      </c>
      <c r="P68" s="37">
        <v>0</v>
      </c>
      <c r="Q68" s="38">
        <v>0.63700000000000012</v>
      </c>
      <c r="R68" s="39">
        <v>2.226</v>
      </c>
      <c r="S68" s="40">
        <v>1.982</v>
      </c>
      <c r="T68" s="38">
        <v>1.6</v>
      </c>
      <c r="U68" s="41">
        <v>47.783000000000001</v>
      </c>
      <c r="V68" s="42">
        <v>47.002000000000002</v>
      </c>
      <c r="W68" s="43">
        <v>48.183999999999997</v>
      </c>
      <c r="X68" s="114">
        <v>47.737000000000002</v>
      </c>
      <c r="Z68" s="64"/>
      <c r="AB68" s="64"/>
    </row>
    <row r="69" spans="1:28" x14ac:dyDescent="0.2">
      <c r="B69" s="30">
        <v>45079</v>
      </c>
      <c r="C69" s="37">
        <v>152</v>
      </c>
      <c r="D69" s="37">
        <v>163</v>
      </c>
      <c r="E69" s="38">
        <v>0.4860000000000001</v>
      </c>
      <c r="F69" s="39">
        <v>2.13</v>
      </c>
      <c r="G69" s="40">
        <v>1.7469999999999999</v>
      </c>
      <c r="H69" s="38">
        <v>1.286</v>
      </c>
      <c r="I69" s="41">
        <v>47.734000000000002</v>
      </c>
      <c r="J69" s="42">
        <v>47.097999999999999</v>
      </c>
      <c r="K69" s="43">
        <v>48.418999999999997</v>
      </c>
      <c r="L69" s="114">
        <v>48.051000000000002</v>
      </c>
      <c r="N69" s="36">
        <v>42888</v>
      </c>
      <c r="O69" s="37">
        <v>0</v>
      </c>
      <c r="P69" s="37">
        <v>0</v>
      </c>
      <c r="Q69" s="38">
        <v>0.48099999999999998</v>
      </c>
      <c r="R69" s="39">
        <v>2.2350000000000003</v>
      </c>
      <c r="S69" s="40">
        <v>1.9970000000000001</v>
      </c>
      <c r="T69" s="38">
        <v>1.6120000000000001</v>
      </c>
      <c r="U69" s="41">
        <v>47.777000000000001</v>
      </c>
      <c r="V69" s="42">
        <v>46.993000000000002</v>
      </c>
      <c r="W69" s="43">
        <v>48.168999999999997</v>
      </c>
      <c r="X69" s="114">
        <v>47.725000000000001</v>
      </c>
      <c r="Z69" s="64"/>
      <c r="AB69" s="64"/>
    </row>
    <row r="70" spans="1:28" x14ac:dyDescent="0.2">
      <c r="B70" s="36">
        <v>45080</v>
      </c>
      <c r="C70" s="37">
        <v>82.5</v>
      </c>
      <c r="D70" s="37">
        <v>91</v>
      </c>
      <c r="E70" s="38">
        <v>0.18175000000000008</v>
      </c>
      <c r="F70" s="39">
        <v>1.028</v>
      </c>
      <c r="G70" s="40">
        <v>0.77700000000000014</v>
      </c>
      <c r="H70" s="38">
        <v>1.141</v>
      </c>
      <c r="I70" s="41">
        <v>48.038249999999998</v>
      </c>
      <c r="J70" s="42">
        <v>48.2</v>
      </c>
      <c r="K70" s="43">
        <v>49.388999999999996</v>
      </c>
      <c r="L70" s="114">
        <v>48.196000000000005</v>
      </c>
      <c r="N70" s="36">
        <v>42889</v>
      </c>
      <c r="O70" s="37">
        <v>14.5</v>
      </c>
      <c r="P70" s="37">
        <v>24</v>
      </c>
      <c r="Q70" s="38">
        <v>0.48625000000000007</v>
      </c>
      <c r="R70" s="39">
        <v>2.2480000000000002</v>
      </c>
      <c r="S70" s="40">
        <v>2.016</v>
      </c>
      <c r="T70" s="38">
        <v>1.625</v>
      </c>
      <c r="U70" s="41">
        <v>47.767000000000003</v>
      </c>
      <c r="V70" s="42">
        <v>46.980000000000004</v>
      </c>
      <c r="W70" s="43">
        <v>48.15</v>
      </c>
      <c r="X70" s="114">
        <v>47.712000000000003</v>
      </c>
      <c r="Z70" s="64"/>
      <c r="AB70" s="64"/>
    </row>
    <row r="71" spans="1:28" x14ac:dyDescent="0.2">
      <c r="B71" s="30">
        <v>45081</v>
      </c>
      <c r="C71" s="37">
        <v>0</v>
      </c>
      <c r="D71" s="37">
        <v>0</v>
      </c>
      <c r="E71" s="38">
        <v>0.3347500000000001</v>
      </c>
      <c r="F71" s="39">
        <v>1.2749999999999999</v>
      </c>
      <c r="G71" s="40">
        <v>1.0270000000000001</v>
      </c>
      <c r="H71" s="38">
        <v>1.4510000000000001</v>
      </c>
      <c r="I71" s="41">
        <v>47.885249999999999</v>
      </c>
      <c r="J71" s="42">
        <v>47.953000000000003</v>
      </c>
      <c r="K71" s="43">
        <v>49.138999999999996</v>
      </c>
      <c r="L71" s="114">
        <v>47.886000000000003</v>
      </c>
      <c r="N71" s="36">
        <v>42890</v>
      </c>
      <c r="O71" s="37">
        <v>0</v>
      </c>
      <c r="P71" s="37">
        <v>0</v>
      </c>
      <c r="Q71" s="38">
        <v>0.47425000000000006</v>
      </c>
      <c r="R71" s="39">
        <v>2.2350000000000003</v>
      </c>
      <c r="S71" s="40">
        <v>1.9790000000000001</v>
      </c>
      <c r="T71" s="38">
        <v>1.6060000000000003</v>
      </c>
      <c r="U71" s="41">
        <v>47.774000000000001</v>
      </c>
      <c r="V71" s="42">
        <v>46.993000000000002</v>
      </c>
      <c r="W71" s="43">
        <v>48.186999999999998</v>
      </c>
      <c r="X71" s="114">
        <v>47.731000000000002</v>
      </c>
      <c r="Z71" s="64"/>
      <c r="AB71" s="64"/>
    </row>
    <row r="72" spans="1:28" x14ac:dyDescent="0.2">
      <c r="B72" s="36">
        <v>45082</v>
      </c>
      <c r="C72" s="37">
        <v>0</v>
      </c>
      <c r="D72" s="37">
        <v>0</v>
      </c>
      <c r="E72" s="38">
        <v>0.35725000000000007</v>
      </c>
      <c r="F72" s="39">
        <v>1.4349999999999996</v>
      </c>
      <c r="G72" s="40">
        <v>1.1480000000000001</v>
      </c>
      <c r="H72" s="38">
        <v>1.488</v>
      </c>
      <c r="I72" s="41">
        <v>47.862749999999998</v>
      </c>
      <c r="J72" s="42">
        <v>47.792999999999999</v>
      </c>
      <c r="K72" s="43">
        <v>49.017999999999994</v>
      </c>
      <c r="L72" s="114">
        <v>47.849000000000004</v>
      </c>
      <c r="N72" s="36">
        <v>42891</v>
      </c>
      <c r="O72" s="37">
        <v>0</v>
      </c>
      <c r="P72" s="37">
        <v>0</v>
      </c>
      <c r="Q72" s="38">
        <v>0.48025000000000007</v>
      </c>
      <c r="R72" s="39">
        <v>2.2440000000000002</v>
      </c>
      <c r="S72" s="40">
        <v>2</v>
      </c>
      <c r="T72" s="38">
        <v>1.621</v>
      </c>
      <c r="U72" s="41">
        <v>47.768000000000001</v>
      </c>
      <c r="V72" s="42">
        <v>46.984000000000002</v>
      </c>
      <c r="W72" s="43">
        <v>48.165999999999997</v>
      </c>
      <c r="X72" s="114">
        <v>47.716000000000001</v>
      </c>
      <c r="Z72" s="64"/>
      <c r="AB72" s="64"/>
    </row>
    <row r="73" spans="1:28" x14ac:dyDescent="0.2">
      <c r="B73" s="30">
        <v>45083</v>
      </c>
      <c r="C73" s="37">
        <v>4</v>
      </c>
      <c r="D73" s="37">
        <v>2</v>
      </c>
      <c r="E73" s="38">
        <v>0.36150000000000015</v>
      </c>
      <c r="F73" s="39">
        <v>1.5379999999999998</v>
      </c>
      <c r="G73" s="40">
        <v>1.254</v>
      </c>
      <c r="H73" s="38">
        <v>1.504</v>
      </c>
      <c r="I73" s="41">
        <v>47.858499999999999</v>
      </c>
      <c r="J73" s="42">
        <v>47.690000000000005</v>
      </c>
      <c r="K73" s="43">
        <v>48.911999999999999</v>
      </c>
      <c r="L73" s="114">
        <v>47.833000000000006</v>
      </c>
      <c r="N73" s="36">
        <v>42892</v>
      </c>
      <c r="O73" s="37">
        <v>6</v>
      </c>
      <c r="P73" s="37">
        <v>35</v>
      </c>
      <c r="Q73" s="38">
        <v>0.46225000000000005</v>
      </c>
      <c r="R73" s="39">
        <v>2.2050000000000001</v>
      </c>
      <c r="S73" s="40">
        <v>1.8979999999999999</v>
      </c>
      <c r="T73" s="38">
        <v>1.4980000000000002</v>
      </c>
      <c r="U73" s="41">
        <v>47.786000000000001</v>
      </c>
      <c r="V73" s="42">
        <v>47.023000000000003</v>
      </c>
      <c r="W73" s="43">
        <v>48.267999999999994</v>
      </c>
      <c r="X73" s="114">
        <v>47.839000000000006</v>
      </c>
      <c r="Z73" s="64"/>
      <c r="AB73" s="64"/>
    </row>
    <row r="74" spans="1:28" x14ac:dyDescent="0.2">
      <c r="B74" s="36">
        <v>45084</v>
      </c>
      <c r="C74" s="37">
        <v>4</v>
      </c>
      <c r="D74" s="37">
        <v>3</v>
      </c>
      <c r="E74" s="38">
        <v>0.3630000000000001</v>
      </c>
      <c r="F74" s="39">
        <v>1.6019999999999999</v>
      </c>
      <c r="G74" s="40">
        <v>1.339</v>
      </c>
      <c r="H74" s="38">
        <v>1.5110000000000001</v>
      </c>
      <c r="I74" s="41">
        <v>47.856999999999999</v>
      </c>
      <c r="J74" s="42">
        <v>47.626000000000005</v>
      </c>
      <c r="K74" s="43">
        <v>48.826999999999998</v>
      </c>
      <c r="L74" s="114">
        <v>47.826000000000001</v>
      </c>
      <c r="N74" s="36">
        <v>42893</v>
      </c>
      <c r="O74" s="37">
        <v>2</v>
      </c>
      <c r="P74" s="37">
        <v>3</v>
      </c>
      <c r="Q74" s="38">
        <v>0.4325</v>
      </c>
      <c r="R74" s="39">
        <v>2.1450000000000005</v>
      </c>
      <c r="S74" s="40">
        <v>1.8140000000000001</v>
      </c>
      <c r="T74" s="38">
        <v>1.5340000000000003</v>
      </c>
      <c r="U74" s="41">
        <v>47.813000000000002</v>
      </c>
      <c r="V74" s="42">
        <v>47.082999999999998</v>
      </c>
      <c r="W74" s="43">
        <v>48.351999999999997</v>
      </c>
      <c r="X74" s="114">
        <v>47.803000000000004</v>
      </c>
      <c r="Z74" s="64"/>
      <c r="AB74" s="64"/>
    </row>
    <row r="75" spans="1:28" x14ac:dyDescent="0.2">
      <c r="B75" s="30">
        <v>45085</v>
      </c>
      <c r="C75" s="37">
        <v>4</v>
      </c>
      <c r="D75" s="37">
        <v>3</v>
      </c>
      <c r="E75" s="38">
        <v>0.37450000000000006</v>
      </c>
      <c r="F75" s="39">
        <v>1.6639999999999997</v>
      </c>
      <c r="G75" s="40">
        <v>1.4220000000000002</v>
      </c>
      <c r="H75" s="38">
        <v>1.528</v>
      </c>
      <c r="I75" s="41">
        <v>47.845500000000001</v>
      </c>
      <c r="J75" s="42">
        <v>47.564</v>
      </c>
      <c r="K75" s="43">
        <v>48.744</v>
      </c>
      <c r="L75" s="114">
        <v>47.809000000000005</v>
      </c>
      <c r="N75" s="36">
        <v>42894</v>
      </c>
      <c r="O75" s="37">
        <v>0</v>
      </c>
      <c r="P75" s="37">
        <v>0</v>
      </c>
      <c r="Q75" s="38">
        <v>0.42975000000000008</v>
      </c>
      <c r="R75" s="39">
        <v>2.1180000000000003</v>
      </c>
      <c r="S75" s="40">
        <v>1.8109999999999999</v>
      </c>
      <c r="T75" s="38">
        <v>1.5640000000000001</v>
      </c>
      <c r="U75" s="41">
        <v>47.816000000000003</v>
      </c>
      <c r="V75" s="42">
        <v>47.11</v>
      </c>
      <c r="W75" s="43">
        <v>48.354999999999997</v>
      </c>
      <c r="X75" s="114">
        <v>47.773000000000003</v>
      </c>
      <c r="Z75" s="64"/>
      <c r="AB75" s="64"/>
    </row>
    <row r="76" spans="1:28" x14ac:dyDescent="0.2">
      <c r="B76" s="36">
        <v>45086</v>
      </c>
      <c r="C76" s="37">
        <v>26</v>
      </c>
      <c r="D76" s="37">
        <v>24</v>
      </c>
      <c r="E76" s="38">
        <v>0.35725000000000007</v>
      </c>
      <c r="F76" s="39">
        <v>1.6549999999999998</v>
      </c>
      <c r="G76" s="40">
        <v>1.3890000000000002</v>
      </c>
      <c r="H76" s="38">
        <v>1.4530000000000003</v>
      </c>
      <c r="I76" s="41">
        <v>47.862749999999998</v>
      </c>
      <c r="J76" s="42">
        <v>47.573</v>
      </c>
      <c r="K76" s="43">
        <v>48.776999999999994</v>
      </c>
      <c r="L76" s="114">
        <v>47.884</v>
      </c>
      <c r="N76" s="36">
        <v>42895</v>
      </c>
      <c r="O76" s="37">
        <v>0</v>
      </c>
      <c r="P76" s="37">
        <v>0</v>
      </c>
      <c r="Q76" s="38">
        <v>0.43475000000000008</v>
      </c>
      <c r="R76" s="39">
        <v>2.1110000000000002</v>
      </c>
      <c r="S76" s="40">
        <v>1.8340000000000001</v>
      </c>
      <c r="T76" s="38">
        <v>1.5780000000000003</v>
      </c>
      <c r="U76" s="41">
        <v>47.814</v>
      </c>
      <c r="V76" s="42">
        <v>47.117000000000004</v>
      </c>
      <c r="W76" s="43">
        <v>48.331999999999994</v>
      </c>
      <c r="X76" s="114">
        <v>47.759</v>
      </c>
      <c r="Z76" s="64"/>
      <c r="AB76" s="64"/>
    </row>
    <row r="77" spans="1:28" x14ac:dyDescent="0.2">
      <c r="B77" s="30">
        <v>45087</v>
      </c>
      <c r="C77" s="37">
        <v>0</v>
      </c>
      <c r="D77" s="37">
        <v>0</v>
      </c>
      <c r="E77" s="38">
        <v>0.36375000000000013</v>
      </c>
      <c r="F77" s="39">
        <v>1.6769999999999996</v>
      </c>
      <c r="G77" s="40">
        <v>1.4529999999999998</v>
      </c>
      <c r="H77" s="38">
        <v>1.508</v>
      </c>
      <c r="I77" s="41">
        <v>47.856249999999996</v>
      </c>
      <c r="J77" s="42">
        <v>47.551000000000002</v>
      </c>
      <c r="K77" s="43">
        <v>48.712999999999994</v>
      </c>
      <c r="L77" s="114">
        <v>47.829000000000001</v>
      </c>
      <c r="N77" s="36">
        <v>42896</v>
      </c>
      <c r="O77" s="37">
        <v>0</v>
      </c>
      <c r="P77" s="37">
        <v>0</v>
      </c>
      <c r="Q77" s="38">
        <v>0.43975000000000009</v>
      </c>
      <c r="R77" s="39">
        <v>2.1160000000000001</v>
      </c>
      <c r="S77" s="40">
        <v>1.863</v>
      </c>
      <c r="T77" s="38">
        <v>1.5920000000000001</v>
      </c>
      <c r="U77" s="41">
        <v>47.806000000000004</v>
      </c>
      <c r="V77" s="42">
        <v>47.112000000000002</v>
      </c>
      <c r="W77" s="43">
        <v>48.302999999999997</v>
      </c>
      <c r="X77" s="114">
        <v>47.745000000000005</v>
      </c>
      <c r="Z77" s="64"/>
      <c r="AB77" s="64"/>
    </row>
    <row r="78" spans="1:28" x14ac:dyDescent="0.2">
      <c r="B78" s="36">
        <v>45088</v>
      </c>
      <c r="C78" s="37">
        <v>16.5</v>
      </c>
      <c r="D78" s="37">
        <v>15</v>
      </c>
      <c r="E78" s="38">
        <v>0.35725000000000007</v>
      </c>
      <c r="F78" s="39">
        <v>1.6849999999999996</v>
      </c>
      <c r="G78" s="40">
        <v>1.4489999999999998</v>
      </c>
      <c r="H78" s="38">
        <v>1.4590000000000001</v>
      </c>
      <c r="I78" s="41">
        <v>47.862749999999998</v>
      </c>
      <c r="J78" s="42">
        <v>47.542999999999999</v>
      </c>
      <c r="K78" s="43">
        <v>48.716999999999999</v>
      </c>
      <c r="L78" s="114">
        <v>47.878</v>
      </c>
      <c r="N78" s="36">
        <v>42897</v>
      </c>
      <c r="O78" s="37">
        <v>0.5</v>
      </c>
      <c r="P78" s="37">
        <v>2</v>
      </c>
      <c r="Q78" s="38">
        <v>0.44700000000000006</v>
      </c>
      <c r="R78" s="39">
        <v>2.1360000000000001</v>
      </c>
      <c r="S78" s="40">
        <v>1.8890000000000002</v>
      </c>
      <c r="T78" s="38">
        <v>1.6030000000000002</v>
      </c>
      <c r="U78" s="41">
        <v>47.801000000000002</v>
      </c>
      <c r="V78" s="42">
        <v>47.091999999999999</v>
      </c>
      <c r="W78" s="43">
        <v>48.276999999999994</v>
      </c>
      <c r="X78" s="114">
        <v>47.734000000000002</v>
      </c>
      <c r="Z78" s="64"/>
      <c r="AB78" s="64"/>
    </row>
    <row r="79" spans="1:28" x14ac:dyDescent="0.2">
      <c r="B79" s="30">
        <v>45089</v>
      </c>
      <c r="C79" s="37">
        <v>9</v>
      </c>
      <c r="D79" s="37">
        <v>8</v>
      </c>
      <c r="E79" s="38">
        <v>0.3600000000000001</v>
      </c>
      <c r="F79" s="39">
        <v>1.6859999999999999</v>
      </c>
      <c r="G79" s="40">
        <v>1.4740000000000002</v>
      </c>
      <c r="H79" s="38">
        <v>1.4930000000000003</v>
      </c>
      <c r="I79" s="41">
        <v>47.86</v>
      </c>
      <c r="J79" s="42">
        <v>47.542000000000002</v>
      </c>
      <c r="K79" s="43">
        <v>48.691999999999993</v>
      </c>
      <c r="L79" s="114">
        <v>47.844000000000001</v>
      </c>
      <c r="N79" s="36">
        <v>42898</v>
      </c>
      <c r="O79" s="37">
        <v>0.5</v>
      </c>
      <c r="P79" s="37">
        <v>0</v>
      </c>
      <c r="Q79" s="38">
        <v>0.45750000000000002</v>
      </c>
      <c r="R79" s="39">
        <v>2.1500000000000004</v>
      </c>
      <c r="S79" s="40">
        <v>1.9119999999999999</v>
      </c>
      <c r="T79" s="38">
        <v>1.6110000000000002</v>
      </c>
      <c r="U79" s="41">
        <v>47.79</v>
      </c>
      <c r="V79" s="42">
        <v>47.078000000000003</v>
      </c>
      <c r="W79" s="43">
        <v>48.253999999999998</v>
      </c>
      <c r="X79" s="114">
        <v>47.726000000000006</v>
      </c>
      <c r="Z79" s="64"/>
      <c r="AB79" s="64"/>
    </row>
    <row r="80" spans="1:28" x14ac:dyDescent="0.2">
      <c r="B80" s="36">
        <v>45090</v>
      </c>
      <c r="C80" s="37">
        <v>0.5</v>
      </c>
      <c r="D80" s="37">
        <v>0</v>
      </c>
      <c r="E80" s="38">
        <v>0.36450000000000016</v>
      </c>
      <c r="F80" s="39">
        <v>1.7069999999999999</v>
      </c>
      <c r="G80" s="40">
        <v>1.5009999999999999</v>
      </c>
      <c r="H80" s="38">
        <v>1.508</v>
      </c>
      <c r="I80" s="41">
        <v>47.855499999999999</v>
      </c>
      <c r="J80" s="42">
        <v>47.521000000000001</v>
      </c>
      <c r="K80" s="43">
        <v>48.664999999999999</v>
      </c>
      <c r="L80" s="114">
        <v>47.829000000000001</v>
      </c>
      <c r="N80" s="36">
        <v>42899</v>
      </c>
      <c r="O80" s="37">
        <v>0</v>
      </c>
      <c r="P80" s="37">
        <v>0</v>
      </c>
      <c r="Q80" s="38">
        <v>0.46800000000000008</v>
      </c>
      <c r="R80" s="39">
        <v>2.17</v>
      </c>
      <c r="S80" s="40">
        <v>1.944</v>
      </c>
      <c r="T80" s="38">
        <v>1.6220000000000003</v>
      </c>
      <c r="U80" s="41">
        <v>47.779000000000003</v>
      </c>
      <c r="V80" s="42">
        <v>47.058</v>
      </c>
      <c r="W80" s="43">
        <v>48.221999999999994</v>
      </c>
      <c r="X80" s="114">
        <v>47.715000000000003</v>
      </c>
      <c r="Z80" s="64"/>
      <c r="AB80" s="64"/>
    </row>
    <row r="81" spans="2:28" x14ac:dyDescent="0.2">
      <c r="B81" s="30">
        <v>45091</v>
      </c>
      <c r="C81" s="37">
        <v>0</v>
      </c>
      <c r="D81" s="37">
        <v>4</v>
      </c>
      <c r="E81" s="38">
        <v>0.37300000000000011</v>
      </c>
      <c r="F81" s="39">
        <v>1.7439999999999998</v>
      </c>
      <c r="G81" s="40">
        <v>1.544</v>
      </c>
      <c r="H81" s="38">
        <v>1.5270000000000001</v>
      </c>
      <c r="I81" s="41">
        <v>47.847000000000001</v>
      </c>
      <c r="J81" s="42">
        <v>47.484000000000002</v>
      </c>
      <c r="K81" s="43">
        <v>48.622</v>
      </c>
      <c r="L81" s="114">
        <v>47.81</v>
      </c>
      <c r="N81" s="36">
        <v>42900</v>
      </c>
      <c r="O81" s="37">
        <v>0.5</v>
      </c>
      <c r="P81" s="37">
        <v>1</v>
      </c>
      <c r="Q81" s="38">
        <v>0.47899999999999998</v>
      </c>
      <c r="R81" s="39">
        <v>2.1930000000000005</v>
      </c>
      <c r="S81" s="40">
        <v>1.9730000000000001</v>
      </c>
      <c r="T81" s="38">
        <v>1.6300000000000003</v>
      </c>
      <c r="U81" s="41">
        <v>47.768000000000001</v>
      </c>
      <c r="V81" s="42">
        <v>47.035000000000004</v>
      </c>
      <c r="W81" s="43">
        <v>48.192999999999998</v>
      </c>
      <c r="X81" s="114">
        <v>47.707000000000001</v>
      </c>
      <c r="Z81" s="64"/>
      <c r="AB81" s="64"/>
    </row>
    <row r="82" spans="2:28" x14ac:dyDescent="0.2">
      <c r="B82" s="36">
        <v>45092</v>
      </c>
      <c r="C82" s="37">
        <v>19</v>
      </c>
      <c r="D82" s="37">
        <v>10</v>
      </c>
      <c r="E82" s="38">
        <v>0.38500000000000012</v>
      </c>
      <c r="F82" s="39">
        <v>1.7799999999999998</v>
      </c>
      <c r="G82" s="40">
        <v>1.5859999999999999</v>
      </c>
      <c r="H82" s="38">
        <v>1.5420000000000003</v>
      </c>
      <c r="I82" s="41">
        <v>47.835000000000001</v>
      </c>
      <c r="J82" s="42">
        <v>47.448</v>
      </c>
      <c r="K82" s="43">
        <v>48.58</v>
      </c>
      <c r="L82" s="114">
        <v>47.795000000000002</v>
      </c>
      <c r="N82" s="36">
        <v>42901</v>
      </c>
      <c r="O82" s="37">
        <v>1</v>
      </c>
      <c r="P82" s="37">
        <v>3</v>
      </c>
      <c r="Q82" s="38">
        <v>0.48050000000000004</v>
      </c>
      <c r="R82" s="39">
        <v>2.2060000000000004</v>
      </c>
      <c r="S82" s="40">
        <v>1.986</v>
      </c>
      <c r="T82" s="38">
        <v>1.625</v>
      </c>
      <c r="U82" s="41">
        <v>47.764000000000003</v>
      </c>
      <c r="V82" s="42">
        <v>47.021999999999998</v>
      </c>
      <c r="W82" s="43">
        <v>48.18</v>
      </c>
      <c r="X82" s="114">
        <v>47.712000000000003</v>
      </c>
      <c r="Z82" s="64"/>
      <c r="AB82" s="64"/>
    </row>
    <row r="83" spans="2:28" x14ac:dyDescent="0.2">
      <c r="B83" s="30">
        <v>45093</v>
      </c>
      <c r="C83" s="37">
        <v>1.5</v>
      </c>
      <c r="D83" s="37">
        <v>1</v>
      </c>
      <c r="E83" s="38">
        <v>0.38500000000000012</v>
      </c>
      <c r="F83" s="39">
        <v>1.7949999999999999</v>
      </c>
      <c r="G83" s="40">
        <v>1.601</v>
      </c>
      <c r="H83" s="38">
        <v>1.5300000000000002</v>
      </c>
      <c r="I83" s="41">
        <v>47.835000000000001</v>
      </c>
      <c r="J83" s="42">
        <v>47.433</v>
      </c>
      <c r="K83" s="43">
        <v>48.564999999999998</v>
      </c>
      <c r="L83" s="114">
        <v>47.807000000000002</v>
      </c>
      <c r="N83" s="36">
        <v>42902</v>
      </c>
      <c r="O83" s="37">
        <v>0</v>
      </c>
      <c r="P83" s="37">
        <v>0</v>
      </c>
      <c r="Q83" s="38">
        <v>0.48825000000000007</v>
      </c>
      <c r="R83" s="39">
        <v>2.2200000000000002</v>
      </c>
      <c r="S83" s="40">
        <v>2.0090000000000003</v>
      </c>
      <c r="T83" s="38">
        <v>1.633</v>
      </c>
      <c r="U83" s="41">
        <v>47.759</v>
      </c>
      <c r="V83" s="42">
        <v>47.008000000000003</v>
      </c>
      <c r="W83" s="43">
        <v>48.156999999999996</v>
      </c>
      <c r="X83" s="114">
        <v>47.704000000000001</v>
      </c>
      <c r="Z83" s="64"/>
      <c r="AB83" s="64"/>
    </row>
    <row r="84" spans="2:28" x14ac:dyDescent="0.2">
      <c r="B84" s="36">
        <v>45094</v>
      </c>
      <c r="C84" s="37">
        <v>0</v>
      </c>
      <c r="D84" s="37">
        <v>0</v>
      </c>
      <c r="E84" s="38">
        <v>0.39775000000000016</v>
      </c>
      <c r="F84" s="39">
        <v>1.827</v>
      </c>
      <c r="G84" s="40">
        <v>1.6390000000000002</v>
      </c>
      <c r="H84" s="38">
        <v>1.5470000000000002</v>
      </c>
      <c r="I84" s="41">
        <v>47.822249999999997</v>
      </c>
      <c r="J84" s="42">
        <v>47.401000000000003</v>
      </c>
      <c r="K84" s="43">
        <v>48.526999999999994</v>
      </c>
      <c r="L84" s="114">
        <v>47.790000000000006</v>
      </c>
      <c r="N84" s="36">
        <v>42903</v>
      </c>
      <c r="O84" s="37">
        <v>0</v>
      </c>
      <c r="P84" s="37">
        <v>0</v>
      </c>
      <c r="Q84" s="38">
        <v>0.49550000000000005</v>
      </c>
      <c r="R84" s="39">
        <v>2.2360000000000002</v>
      </c>
      <c r="S84" s="40">
        <v>2.0309999999999997</v>
      </c>
      <c r="T84" s="38">
        <v>1.6400000000000001</v>
      </c>
      <c r="U84" s="41">
        <v>47.749000000000002</v>
      </c>
      <c r="V84" s="42">
        <v>46.992000000000004</v>
      </c>
      <c r="W84" s="43">
        <v>48.134999999999998</v>
      </c>
      <c r="X84" s="114">
        <v>47.697000000000003</v>
      </c>
      <c r="Z84" s="64"/>
      <c r="AB84" s="64"/>
    </row>
    <row r="85" spans="2:28" x14ac:dyDescent="0.2">
      <c r="B85" s="30">
        <v>45095</v>
      </c>
      <c r="C85" s="37">
        <v>0</v>
      </c>
      <c r="D85" s="37">
        <v>0</v>
      </c>
      <c r="E85" s="38">
        <v>0.40800000000000014</v>
      </c>
      <c r="F85" s="39">
        <v>1.859</v>
      </c>
      <c r="G85" s="40">
        <v>1.677</v>
      </c>
      <c r="H85" s="38">
        <v>1.5609999999999999</v>
      </c>
      <c r="I85" s="41">
        <v>47.811999999999998</v>
      </c>
      <c r="J85" s="42">
        <v>47.369</v>
      </c>
      <c r="K85" s="43">
        <v>48.488999999999997</v>
      </c>
      <c r="L85" s="114">
        <v>47.776000000000003</v>
      </c>
      <c r="N85" s="36">
        <v>42904</v>
      </c>
      <c r="O85" s="37">
        <v>1.5</v>
      </c>
      <c r="P85" s="37">
        <v>2</v>
      </c>
      <c r="Q85" s="38">
        <v>0.503</v>
      </c>
      <c r="R85" s="39">
        <v>2.2560000000000002</v>
      </c>
      <c r="S85" s="40">
        <v>2.0510000000000002</v>
      </c>
      <c r="T85" s="38">
        <v>1.6480000000000001</v>
      </c>
      <c r="U85" s="41">
        <v>47.744</v>
      </c>
      <c r="V85" s="42">
        <v>46.972000000000001</v>
      </c>
      <c r="W85" s="43">
        <v>48.114999999999995</v>
      </c>
      <c r="X85" s="114">
        <v>47.689</v>
      </c>
      <c r="Z85" s="64"/>
      <c r="AB85" s="64"/>
    </row>
    <row r="86" spans="2:28" x14ac:dyDescent="0.2">
      <c r="B86" s="36">
        <v>45096</v>
      </c>
      <c r="C86" s="37">
        <v>0</v>
      </c>
      <c r="D86" s="37">
        <v>0</v>
      </c>
      <c r="E86" s="38">
        <v>0.42000000000000015</v>
      </c>
      <c r="F86" s="39">
        <v>1.8889999999999998</v>
      </c>
      <c r="G86" s="40">
        <v>1.7130000000000001</v>
      </c>
      <c r="H86" s="38">
        <v>1.5700000000000003</v>
      </c>
      <c r="I86" s="41">
        <v>47.8</v>
      </c>
      <c r="J86" s="42">
        <v>47.338999999999999</v>
      </c>
      <c r="K86" s="43">
        <v>48.452999999999996</v>
      </c>
      <c r="L86" s="114">
        <v>47.767000000000003</v>
      </c>
      <c r="N86" s="36">
        <v>42905</v>
      </c>
      <c r="O86" s="37">
        <v>0</v>
      </c>
      <c r="P86" s="37">
        <v>0</v>
      </c>
      <c r="Q86" s="38">
        <v>0.50950000000000006</v>
      </c>
      <c r="R86" s="39">
        <v>2.2709999999999999</v>
      </c>
      <c r="S86" s="40">
        <v>2.069</v>
      </c>
      <c r="T86" s="38">
        <v>1.6510000000000002</v>
      </c>
      <c r="U86" s="41">
        <v>47.738</v>
      </c>
      <c r="V86" s="42">
        <v>46.957000000000001</v>
      </c>
      <c r="W86" s="43">
        <v>48.096999999999994</v>
      </c>
      <c r="X86" s="114">
        <v>47.686</v>
      </c>
      <c r="Z86" s="64"/>
      <c r="AB86" s="64"/>
    </row>
    <row r="87" spans="2:28" x14ac:dyDescent="0.2">
      <c r="B87" s="30">
        <v>45097</v>
      </c>
      <c r="C87" s="37">
        <v>0</v>
      </c>
      <c r="D87" s="37">
        <v>0</v>
      </c>
      <c r="E87" s="38">
        <v>0.43300000000000005</v>
      </c>
      <c r="F87" s="39">
        <v>1.923</v>
      </c>
      <c r="G87" s="40">
        <v>1.75</v>
      </c>
      <c r="H87" s="38">
        <v>1.577</v>
      </c>
      <c r="I87" s="41">
        <v>47.786999999999999</v>
      </c>
      <c r="J87" s="42">
        <v>47.305</v>
      </c>
      <c r="K87" s="43">
        <v>48.415999999999997</v>
      </c>
      <c r="L87" s="114">
        <v>47.760000000000005</v>
      </c>
      <c r="N87" s="36">
        <v>42906</v>
      </c>
      <c r="O87" s="37">
        <v>0</v>
      </c>
      <c r="P87" s="37">
        <v>0</v>
      </c>
      <c r="Q87" s="38">
        <v>0.52024999999999999</v>
      </c>
      <c r="R87" s="39">
        <v>2.2890000000000001</v>
      </c>
      <c r="S87" s="40">
        <v>2.09</v>
      </c>
      <c r="T87" s="38">
        <v>1.6630000000000003</v>
      </c>
      <c r="U87" s="41">
        <v>47.728999999999999</v>
      </c>
      <c r="V87" s="42">
        <v>46.939</v>
      </c>
      <c r="W87" s="43">
        <v>48.075999999999993</v>
      </c>
      <c r="X87" s="114">
        <v>47.674000000000007</v>
      </c>
      <c r="Z87" s="64"/>
      <c r="AB87" s="64"/>
    </row>
    <row r="88" spans="2:28" x14ac:dyDescent="0.2">
      <c r="B88" s="36">
        <v>45098</v>
      </c>
      <c r="C88" s="37">
        <v>0</v>
      </c>
      <c r="D88" s="37">
        <v>0</v>
      </c>
      <c r="E88" s="38">
        <v>0.44325000000000014</v>
      </c>
      <c r="F88" s="39">
        <v>1.9509999999999996</v>
      </c>
      <c r="G88" s="40">
        <v>1.7869999999999999</v>
      </c>
      <c r="H88" s="38">
        <v>1.5900000000000003</v>
      </c>
      <c r="I88" s="41">
        <v>47.77675</v>
      </c>
      <c r="J88" s="42">
        <v>47.277000000000001</v>
      </c>
      <c r="K88" s="43">
        <v>48.378999999999998</v>
      </c>
      <c r="L88" s="114">
        <v>47.747</v>
      </c>
      <c r="N88" s="36">
        <v>42907</v>
      </c>
      <c r="O88" s="37">
        <v>0.5</v>
      </c>
      <c r="P88" s="37">
        <v>0</v>
      </c>
      <c r="Q88" s="38">
        <v>0.53100000000000003</v>
      </c>
      <c r="R88" s="39">
        <v>2.3070000000000004</v>
      </c>
      <c r="S88" s="40">
        <v>2.1080000000000001</v>
      </c>
      <c r="T88" s="38">
        <v>1.669</v>
      </c>
      <c r="U88" s="41">
        <v>47.72</v>
      </c>
      <c r="V88" s="42">
        <v>46.920999999999999</v>
      </c>
      <c r="W88" s="43">
        <v>48.058</v>
      </c>
      <c r="X88" s="114">
        <v>47.668000000000006</v>
      </c>
      <c r="Z88" s="64"/>
      <c r="AB88" s="64"/>
    </row>
    <row r="89" spans="2:28" x14ac:dyDescent="0.2">
      <c r="B89" s="30">
        <v>45099</v>
      </c>
      <c r="C89" s="37">
        <v>4</v>
      </c>
      <c r="D89" s="37">
        <v>3</v>
      </c>
      <c r="E89" s="38">
        <v>0.45050000000000012</v>
      </c>
      <c r="F89" s="39">
        <v>1.9779999999999998</v>
      </c>
      <c r="G89" s="40">
        <v>1.8199999999999998</v>
      </c>
      <c r="H89" s="38">
        <v>1.5990000000000002</v>
      </c>
      <c r="I89" s="41">
        <v>47.769500000000001</v>
      </c>
      <c r="J89" s="42">
        <v>47.25</v>
      </c>
      <c r="K89" s="43">
        <v>48.345999999999997</v>
      </c>
      <c r="L89" s="114">
        <v>47.738</v>
      </c>
      <c r="N89" s="36">
        <v>42908</v>
      </c>
      <c r="O89" s="37">
        <v>3.5</v>
      </c>
      <c r="P89" s="37">
        <v>10</v>
      </c>
      <c r="Q89" s="38">
        <v>0.53200000000000003</v>
      </c>
      <c r="R89" s="39">
        <v>2.3230000000000004</v>
      </c>
      <c r="S89" s="40">
        <v>2.1150000000000002</v>
      </c>
      <c r="T89" s="38">
        <v>1.661</v>
      </c>
      <c r="U89" s="41">
        <v>47.716000000000001</v>
      </c>
      <c r="V89" s="42">
        <v>46.905000000000001</v>
      </c>
      <c r="W89" s="43">
        <v>48.050999999999995</v>
      </c>
      <c r="X89" s="114">
        <v>47.676000000000002</v>
      </c>
      <c r="Z89" s="64"/>
      <c r="AB89" s="64"/>
    </row>
    <row r="90" spans="2:28" x14ac:dyDescent="0.2">
      <c r="B90" s="36">
        <v>45100</v>
      </c>
      <c r="C90" s="37">
        <v>0.5</v>
      </c>
      <c r="D90" s="37">
        <v>0</v>
      </c>
      <c r="E90" s="38">
        <v>0.45500000000000007</v>
      </c>
      <c r="F90" s="39">
        <v>2.0019999999999998</v>
      </c>
      <c r="G90" s="40">
        <v>1.8439999999999999</v>
      </c>
      <c r="H90" s="38">
        <v>1.6020000000000003</v>
      </c>
      <c r="I90" s="41">
        <v>47.765000000000001</v>
      </c>
      <c r="J90" s="42">
        <v>47.225999999999999</v>
      </c>
      <c r="K90" s="43">
        <v>48.321999999999996</v>
      </c>
      <c r="L90" s="114">
        <v>47.734999999999999</v>
      </c>
      <c r="N90" s="36">
        <v>42909</v>
      </c>
      <c r="O90" s="37">
        <v>0</v>
      </c>
      <c r="P90" s="37">
        <v>0</v>
      </c>
      <c r="Q90" s="38">
        <v>0.53350000000000009</v>
      </c>
      <c r="R90" s="39">
        <v>2.3290000000000002</v>
      </c>
      <c r="S90" s="40">
        <v>2.1150000000000002</v>
      </c>
      <c r="T90" s="38">
        <v>1.6520000000000001</v>
      </c>
      <c r="U90" s="41">
        <v>47.716000000000001</v>
      </c>
      <c r="V90" s="42">
        <v>46.899000000000001</v>
      </c>
      <c r="W90" s="43">
        <v>48.050999999999995</v>
      </c>
      <c r="X90" s="114">
        <v>47.685000000000002</v>
      </c>
      <c r="Z90" s="64"/>
      <c r="AB90" s="64"/>
    </row>
    <row r="91" spans="2:28" x14ac:dyDescent="0.2">
      <c r="B91" s="30">
        <v>45101</v>
      </c>
      <c r="C91" s="37">
        <v>0</v>
      </c>
      <c r="D91" s="37">
        <v>0</v>
      </c>
      <c r="E91" s="38">
        <v>0.46475000000000011</v>
      </c>
      <c r="F91" s="39">
        <v>2.0259999999999998</v>
      </c>
      <c r="G91" s="40">
        <v>1.88</v>
      </c>
      <c r="H91" s="38">
        <v>1.6110000000000002</v>
      </c>
      <c r="I91" s="41">
        <v>47.755249999999997</v>
      </c>
      <c r="J91" s="42">
        <v>47.201999999999998</v>
      </c>
      <c r="K91" s="43">
        <v>48.285999999999994</v>
      </c>
      <c r="L91" s="114">
        <v>47.726000000000006</v>
      </c>
      <c r="N91" s="36">
        <v>42910</v>
      </c>
      <c r="O91" s="37">
        <v>0</v>
      </c>
      <c r="P91" s="37">
        <v>0</v>
      </c>
      <c r="Q91" s="38">
        <v>0.54075000000000006</v>
      </c>
      <c r="R91" s="39">
        <v>2.3400000000000003</v>
      </c>
      <c r="S91" s="40">
        <v>2.129</v>
      </c>
      <c r="T91" s="38">
        <v>1.669</v>
      </c>
      <c r="U91" s="41">
        <v>47.710999999999999</v>
      </c>
      <c r="V91" s="42">
        <v>46.887999999999998</v>
      </c>
      <c r="W91" s="43">
        <v>48.036999999999999</v>
      </c>
      <c r="X91" s="114">
        <v>47.668000000000006</v>
      </c>
      <c r="Z91" s="64"/>
      <c r="AB91" s="64"/>
    </row>
    <row r="92" spans="2:28" x14ac:dyDescent="0.2">
      <c r="B92" s="36">
        <v>45102</v>
      </c>
      <c r="C92" s="37">
        <v>0</v>
      </c>
      <c r="D92" s="37">
        <v>0</v>
      </c>
      <c r="E92" s="38">
        <v>0.47450000000000014</v>
      </c>
      <c r="F92" s="39">
        <v>2.0539999999999998</v>
      </c>
      <c r="G92" s="40">
        <v>1.9079999999999999</v>
      </c>
      <c r="H92" s="38">
        <v>1.6180000000000003</v>
      </c>
      <c r="I92" s="41">
        <v>47.7455</v>
      </c>
      <c r="J92" s="42">
        <v>47.173999999999999</v>
      </c>
      <c r="K92" s="43">
        <v>48.257999999999996</v>
      </c>
      <c r="L92" s="114">
        <v>47.719000000000001</v>
      </c>
      <c r="N92" s="36">
        <v>42911</v>
      </c>
      <c r="O92" s="37">
        <v>0</v>
      </c>
      <c r="P92" s="37">
        <v>0</v>
      </c>
      <c r="Q92" s="38">
        <v>0.54949999999999999</v>
      </c>
      <c r="R92" s="39">
        <v>2.3580000000000001</v>
      </c>
      <c r="S92" s="40">
        <v>2.1470000000000002</v>
      </c>
      <c r="T92" s="38">
        <v>1.681</v>
      </c>
      <c r="U92" s="41">
        <v>47.701999999999998</v>
      </c>
      <c r="V92" s="42">
        <v>46.870000000000005</v>
      </c>
      <c r="W92" s="43">
        <v>48.018999999999998</v>
      </c>
      <c r="X92" s="114">
        <v>47.656000000000006</v>
      </c>
      <c r="Z92" s="64"/>
      <c r="AB92" s="64"/>
    </row>
    <row r="93" spans="2:28" x14ac:dyDescent="0.2">
      <c r="B93" s="30">
        <v>45103</v>
      </c>
      <c r="C93" s="37">
        <v>0</v>
      </c>
      <c r="D93" s="37">
        <v>0</v>
      </c>
      <c r="E93" s="38">
        <v>0.48675000000000013</v>
      </c>
      <c r="F93" s="39">
        <v>2.0789999999999997</v>
      </c>
      <c r="G93" s="40">
        <v>1.9359999999999999</v>
      </c>
      <c r="H93" s="38">
        <v>1.625</v>
      </c>
      <c r="I93" s="41">
        <v>47.733249999999998</v>
      </c>
      <c r="J93" s="42">
        <v>47.149000000000001</v>
      </c>
      <c r="K93" s="43">
        <v>48.23</v>
      </c>
      <c r="L93" s="114">
        <v>47.712000000000003</v>
      </c>
      <c r="N93" s="36">
        <v>42912</v>
      </c>
      <c r="O93" s="37">
        <v>0</v>
      </c>
      <c r="P93" s="37">
        <v>0</v>
      </c>
      <c r="Q93" s="38">
        <v>0.55975000000000008</v>
      </c>
      <c r="R93" s="39">
        <v>2.3760000000000003</v>
      </c>
      <c r="S93" s="40">
        <v>2.1619999999999999</v>
      </c>
      <c r="T93" s="38">
        <v>1.69</v>
      </c>
      <c r="U93" s="41">
        <v>47.693000000000005</v>
      </c>
      <c r="V93" s="42">
        <v>46.852000000000004</v>
      </c>
      <c r="W93" s="43">
        <v>48.003999999999998</v>
      </c>
      <c r="X93" s="114">
        <v>47.647000000000006</v>
      </c>
      <c r="Z93" s="64"/>
      <c r="AB93" s="64"/>
    </row>
    <row r="94" spans="2:28" x14ac:dyDescent="0.2">
      <c r="B94" s="36">
        <v>45104</v>
      </c>
      <c r="C94" s="37">
        <v>0</v>
      </c>
      <c r="D94" s="37">
        <v>0</v>
      </c>
      <c r="E94" s="38">
        <v>0.49850000000000005</v>
      </c>
      <c r="F94" s="39">
        <v>2.101</v>
      </c>
      <c r="G94" s="40">
        <v>1.9610000000000001</v>
      </c>
      <c r="H94" s="38">
        <v>1.6380000000000003</v>
      </c>
      <c r="I94" s="41">
        <v>47.721499999999999</v>
      </c>
      <c r="J94" s="42">
        <v>47.127000000000002</v>
      </c>
      <c r="K94" s="43">
        <v>48.204999999999998</v>
      </c>
      <c r="L94" s="114">
        <v>47.699000000000005</v>
      </c>
      <c r="N94" s="36">
        <v>42913</v>
      </c>
      <c r="O94" s="37">
        <v>0</v>
      </c>
      <c r="P94" s="37">
        <v>0</v>
      </c>
      <c r="Q94" s="38">
        <v>0.56850000000000001</v>
      </c>
      <c r="R94" s="39">
        <v>2.391</v>
      </c>
      <c r="S94" s="40">
        <v>2.177</v>
      </c>
      <c r="T94" s="38">
        <v>1.6990000000000003</v>
      </c>
      <c r="U94" s="41">
        <v>47.684000000000005</v>
      </c>
      <c r="V94" s="42">
        <v>46.837000000000003</v>
      </c>
      <c r="W94" s="43">
        <v>47.988999999999997</v>
      </c>
      <c r="X94" s="114">
        <v>47.638000000000005</v>
      </c>
      <c r="Z94" s="64"/>
      <c r="AB94" s="64"/>
    </row>
    <row r="95" spans="2:28" x14ac:dyDescent="0.2">
      <c r="B95" s="30">
        <v>45105</v>
      </c>
      <c r="C95" s="37">
        <v>0</v>
      </c>
      <c r="D95" s="37">
        <v>0</v>
      </c>
      <c r="E95" s="38">
        <v>0.51175000000000015</v>
      </c>
      <c r="F95" s="39">
        <v>2.1209999999999996</v>
      </c>
      <c r="G95" s="40">
        <v>1.984</v>
      </c>
      <c r="H95" s="38">
        <v>1.6460000000000004</v>
      </c>
      <c r="I95" s="41">
        <v>47.70825</v>
      </c>
      <c r="J95" s="42">
        <v>47.106999999999999</v>
      </c>
      <c r="K95" s="43">
        <v>48.181999999999995</v>
      </c>
      <c r="L95" s="114">
        <v>47.691000000000003</v>
      </c>
      <c r="N95" s="36">
        <v>42914</v>
      </c>
      <c r="O95" s="37">
        <v>0</v>
      </c>
      <c r="P95" s="37">
        <v>0</v>
      </c>
      <c r="Q95" s="38">
        <v>0.57725000000000004</v>
      </c>
      <c r="R95" s="39">
        <v>2.4090000000000003</v>
      </c>
      <c r="S95" s="40">
        <v>2.1920000000000002</v>
      </c>
      <c r="T95" s="38">
        <v>1.7050000000000001</v>
      </c>
      <c r="U95" s="41">
        <v>47.675000000000004</v>
      </c>
      <c r="V95" s="42">
        <v>46.819000000000003</v>
      </c>
      <c r="W95" s="43">
        <v>47.973999999999997</v>
      </c>
      <c r="X95" s="114">
        <v>47.632000000000005</v>
      </c>
      <c r="Z95" s="64"/>
    </row>
    <row r="96" spans="2:28" x14ac:dyDescent="0.2">
      <c r="B96" s="36">
        <v>45106</v>
      </c>
      <c r="C96" s="37">
        <v>0</v>
      </c>
      <c r="D96" s="37">
        <v>0</v>
      </c>
      <c r="E96" s="38">
        <v>0.52500000000000013</v>
      </c>
      <c r="F96" s="39">
        <v>2.1429999999999998</v>
      </c>
      <c r="G96" s="40">
        <v>2.0090000000000003</v>
      </c>
      <c r="H96" s="38">
        <v>1.6560000000000001</v>
      </c>
      <c r="I96" s="41">
        <v>47.695</v>
      </c>
      <c r="J96" s="42">
        <v>47.085000000000001</v>
      </c>
      <c r="K96" s="43">
        <v>48.156999999999996</v>
      </c>
      <c r="L96" s="114">
        <v>47.681000000000004</v>
      </c>
      <c r="N96" s="36">
        <v>42915</v>
      </c>
      <c r="O96" s="37">
        <v>0</v>
      </c>
      <c r="P96" s="37">
        <v>0</v>
      </c>
      <c r="Q96" s="38">
        <v>0.58800000000000008</v>
      </c>
      <c r="R96" s="39">
        <v>2.4270000000000005</v>
      </c>
      <c r="S96" s="40">
        <v>2.2069999999999999</v>
      </c>
      <c r="T96" s="38">
        <v>1.7170000000000001</v>
      </c>
      <c r="U96" s="41">
        <v>47.663000000000004</v>
      </c>
      <c r="V96" s="42">
        <v>46.801000000000002</v>
      </c>
      <c r="W96" s="43">
        <v>47.958999999999996</v>
      </c>
      <c r="X96" s="114">
        <v>47.620000000000005</v>
      </c>
      <c r="Z96" s="64"/>
    </row>
    <row r="97" spans="1:26" x14ac:dyDescent="0.2">
      <c r="B97" s="30">
        <v>45107</v>
      </c>
      <c r="C97" s="37">
        <v>2.5</v>
      </c>
      <c r="D97" s="37">
        <v>2</v>
      </c>
      <c r="E97" s="38">
        <v>0.57624999999999993</v>
      </c>
      <c r="F97" s="39">
        <v>2.1649999999999996</v>
      </c>
      <c r="G97" s="40">
        <v>2.032</v>
      </c>
      <c r="H97" s="38">
        <v>1.67</v>
      </c>
      <c r="I97" s="41">
        <v>47.643749999999997</v>
      </c>
      <c r="J97" s="42">
        <v>47.063000000000002</v>
      </c>
      <c r="K97" s="43">
        <v>48.134</v>
      </c>
      <c r="L97" s="114">
        <v>47.667000000000002</v>
      </c>
      <c r="N97" s="36">
        <v>42916</v>
      </c>
      <c r="O97" s="37">
        <v>0</v>
      </c>
      <c r="P97" s="37">
        <v>0</v>
      </c>
      <c r="Q97" s="38">
        <v>0.59475</v>
      </c>
      <c r="R97" s="39">
        <v>2.4320000000000004</v>
      </c>
      <c r="S97" s="40">
        <v>2.2130000000000001</v>
      </c>
      <c r="T97" s="38">
        <v>1.6879999999999997</v>
      </c>
      <c r="U97" s="41">
        <v>47.646999999999998</v>
      </c>
      <c r="V97" s="42">
        <v>46.795999999999999</v>
      </c>
      <c r="W97" s="43">
        <v>47.952999999999996</v>
      </c>
      <c r="X97" s="114">
        <v>47.649000000000001</v>
      </c>
      <c r="Z97" s="64"/>
    </row>
    <row r="98" spans="1:26" x14ac:dyDescent="0.2">
      <c r="A98">
        <v>7</v>
      </c>
      <c r="B98" s="36">
        <v>45108</v>
      </c>
      <c r="C98" s="37">
        <v>17.5</v>
      </c>
      <c r="D98" s="37">
        <v>16</v>
      </c>
      <c r="E98" s="38">
        <v>0.5774999999999999</v>
      </c>
      <c r="F98" s="39">
        <v>2.1769999999999996</v>
      </c>
      <c r="G98" s="40">
        <v>2.0229999999999997</v>
      </c>
      <c r="H98" s="38">
        <v>1.6520000000000001</v>
      </c>
      <c r="I98" s="41">
        <v>47.642499999999998</v>
      </c>
      <c r="J98" s="42">
        <v>47.051000000000002</v>
      </c>
      <c r="K98" s="43">
        <v>48.143000000000001</v>
      </c>
      <c r="L98" s="114">
        <v>47.685000000000002</v>
      </c>
      <c r="N98" s="36">
        <v>42917</v>
      </c>
      <c r="O98" s="37">
        <v>0</v>
      </c>
      <c r="P98" s="37">
        <v>0</v>
      </c>
      <c r="Q98" s="38">
        <v>0.60175000000000012</v>
      </c>
      <c r="R98" s="39">
        <v>2.4520000000000004</v>
      </c>
      <c r="S98" s="40">
        <v>2.2300000000000004</v>
      </c>
      <c r="T98" s="38">
        <v>1.702</v>
      </c>
      <c r="U98" s="41">
        <v>47.618249999999996</v>
      </c>
      <c r="V98" s="42">
        <v>46.776000000000003</v>
      </c>
      <c r="W98" s="43">
        <v>47.935999999999993</v>
      </c>
      <c r="X98" s="114">
        <v>47.635000000000005</v>
      </c>
      <c r="Z98" s="64"/>
    </row>
    <row r="99" spans="1:26" x14ac:dyDescent="0.2">
      <c r="B99" s="30">
        <v>45109</v>
      </c>
      <c r="C99" s="37">
        <v>2.5</v>
      </c>
      <c r="D99" s="37">
        <v>2</v>
      </c>
      <c r="E99" s="38">
        <v>0.58149999999999991</v>
      </c>
      <c r="F99" s="39">
        <v>2.1899999999999995</v>
      </c>
      <c r="G99" s="40">
        <v>2.048</v>
      </c>
      <c r="H99" s="38">
        <v>1.665</v>
      </c>
      <c r="I99" s="41">
        <v>47.638500000000001</v>
      </c>
      <c r="J99" s="42">
        <v>47.038000000000004</v>
      </c>
      <c r="K99" s="43">
        <v>48.117999999999995</v>
      </c>
      <c r="L99" s="114">
        <v>47.672000000000004</v>
      </c>
      <c r="N99" s="36">
        <v>42918</v>
      </c>
      <c r="O99" s="37">
        <v>0</v>
      </c>
      <c r="P99" s="37">
        <v>0</v>
      </c>
      <c r="Q99" s="38">
        <v>0.60925000000000007</v>
      </c>
      <c r="R99" s="39">
        <v>2.4680000000000004</v>
      </c>
      <c r="S99" s="40">
        <v>2.2400000000000002</v>
      </c>
      <c r="T99" s="38">
        <v>1.7089999999999996</v>
      </c>
      <c r="U99" s="41">
        <v>47.610749999999996</v>
      </c>
      <c r="V99" s="42">
        <v>46.76</v>
      </c>
      <c r="W99" s="43">
        <v>47.925999999999995</v>
      </c>
      <c r="X99" s="114">
        <v>47.628</v>
      </c>
      <c r="Z99" s="64"/>
    </row>
    <row r="100" spans="1:26" x14ac:dyDescent="0.2">
      <c r="B100" s="36">
        <v>45110</v>
      </c>
      <c r="C100" s="37">
        <v>0</v>
      </c>
      <c r="D100" s="37">
        <v>0</v>
      </c>
      <c r="E100" s="38">
        <v>0.58899999999999997</v>
      </c>
      <c r="F100" s="39">
        <v>2.2089999999999996</v>
      </c>
      <c r="G100" s="40">
        <v>2.0699999999999998</v>
      </c>
      <c r="H100" s="38">
        <v>1.681</v>
      </c>
      <c r="I100" s="41">
        <v>47.631</v>
      </c>
      <c r="J100" s="42">
        <v>47.019000000000005</v>
      </c>
      <c r="K100" s="43">
        <v>48.095999999999997</v>
      </c>
      <c r="L100" s="114">
        <v>47.656000000000006</v>
      </c>
      <c r="N100" s="36">
        <v>42919</v>
      </c>
      <c r="O100" s="37">
        <v>0</v>
      </c>
      <c r="P100" s="37">
        <v>0</v>
      </c>
      <c r="Q100" s="38">
        <v>0.6090000000000001</v>
      </c>
      <c r="R100" s="39">
        <v>2.4830000000000005</v>
      </c>
      <c r="S100" s="40">
        <v>2.2490000000000001</v>
      </c>
      <c r="T100" s="38">
        <v>1.7119999999999997</v>
      </c>
      <c r="U100" s="41">
        <v>47.610999999999997</v>
      </c>
      <c r="V100" s="42">
        <v>46.745000000000005</v>
      </c>
      <c r="W100" s="43">
        <v>47.916999999999994</v>
      </c>
      <c r="X100" s="114">
        <v>47.625</v>
      </c>
      <c r="Z100" s="64"/>
    </row>
    <row r="101" spans="1:26" x14ac:dyDescent="0.2">
      <c r="B101" s="30">
        <v>45111</v>
      </c>
      <c r="C101" s="37">
        <v>1</v>
      </c>
      <c r="D101" s="37">
        <v>1</v>
      </c>
      <c r="E101" s="38">
        <v>0.59549999999999992</v>
      </c>
      <c r="F101" s="39">
        <v>2.2269999999999994</v>
      </c>
      <c r="G101" s="40">
        <v>2.085</v>
      </c>
      <c r="H101" s="38">
        <v>1.69</v>
      </c>
      <c r="I101" s="41">
        <v>47.624499999999998</v>
      </c>
      <c r="J101" s="42">
        <v>47.001000000000005</v>
      </c>
      <c r="K101" s="43">
        <v>48.080999999999996</v>
      </c>
      <c r="L101" s="114">
        <v>47.647000000000006</v>
      </c>
      <c r="N101" s="36">
        <v>42920</v>
      </c>
      <c r="O101" s="37">
        <v>2</v>
      </c>
      <c r="P101" s="37">
        <v>2</v>
      </c>
      <c r="Q101" s="38">
        <v>0.61050000000000004</v>
      </c>
      <c r="R101" s="39">
        <v>2.4960000000000004</v>
      </c>
      <c r="S101" s="40">
        <v>2.25</v>
      </c>
      <c r="T101" s="38">
        <v>1.6949999999999998</v>
      </c>
      <c r="U101" s="41">
        <v>47.609499999999997</v>
      </c>
      <c r="V101" s="42">
        <v>46.731999999999999</v>
      </c>
      <c r="W101" s="43">
        <v>47.915999999999997</v>
      </c>
      <c r="X101" s="114">
        <v>47.642000000000003</v>
      </c>
      <c r="Z101" s="64"/>
    </row>
    <row r="102" spans="1:26" x14ac:dyDescent="0.2">
      <c r="B102" s="36">
        <v>45112</v>
      </c>
      <c r="C102" s="37">
        <v>0</v>
      </c>
      <c r="D102" s="37">
        <v>0</v>
      </c>
      <c r="E102" s="38">
        <v>0.62899999999999989</v>
      </c>
      <c r="F102" s="39">
        <v>2.2489999999999997</v>
      </c>
      <c r="G102" s="40">
        <v>2.101</v>
      </c>
      <c r="H102" s="38">
        <v>1.6999999999999997</v>
      </c>
      <c r="I102" s="41">
        <v>47.591000000000001</v>
      </c>
      <c r="J102" s="42">
        <v>46.978999999999999</v>
      </c>
      <c r="K102" s="43">
        <v>48.064999999999998</v>
      </c>
      <c r="L102" s="114">
        <v>47.637</v>
      </c>
      <c r="N102" s="36">
        <v>42921</v>
      </c>
      <c r="O102" s="37">
        <v>0.5</v>
      </c>
      <c r="P102" s="37">
        <v>2</v>
      </c>
      <c r="Q102" s="38">
        <v>0.6140000000000001</v>
      </c>
      <c r="R102" s="39">
        <v>2.5060000000000002</v>
      </c>
      <c r="S102" s="40">
        <v>2.266</v>
      </c>
      <c r="T102" s="38">
        <v>1.7109999999999999</v>
      </c>
      <c r="U102" s="41">
        <v>47.606000000000002</v>
      </c>
      <c r="V102" s="42">
        <v>46.722000000000001</v>
      </c>
      <c r="W102" s="43">
        <v>47.9</v>
      </c>
      <c r="X102" s="114">
        <v>47.626000000000005</v>
      </c>
      <c r="Z102" s="64"/>
    </row>
    <row r="103" spans="1:26" x14ac:dyDescent="0.2">
      <c r="B103" s="30">
        <v>45113</v>
      </c>
      <c r="C103" s="37">
        <v>5.5</v>
      </c>
      <c r="D103" s="37">
        <v>6</v>
      </c>
      <c r="E103" s="38">
        <v>0.59949999999999992</v>
      </c>
      <c r="F103" s="39">
        <v>2.2619999999999996</v>
      </c>
      <c r="G103" s="40">
        <v>2.1109999999999998</v>
      </c>
      <c r="H103" s="38">
        <v>1.698</v>
      </c>
      <c r="I103" s="41">
        <v>47.6205</v>
      </c>
      <c r="J103" s="42">
        <v>46.966000000000001</v>
      </c>
      <c r="K103" s="43">
        <v>48.055</v>
      </c>
      <c r="L103" s="114">
        <v>47.639000000000003</v>
      </c>
      <c r="N103" s="36">
        <v>42922</v>
      </c>
      <c r="O103" s="37">
        <v>0.5</v>
      </c>
      <c r="P103" s="37">
        <v>2</v>
      </c>
      <c r="Q103" s="38">
        <v>0.61125000000000007</v>
      </c>
      <c r="R103" s="39">
        <v>2.5180000000000002</v>
      </c>
      <c r="S103" s="40">
        <v>2.2570000000000001</v>
      </c>
      <c r="T103" s="38">
        <v>1.702</v>
      </c>
      <c r="U103" s="41">
        <v>47.608750000000001</v>
      </c>
      <c r="V103" s="42">
        <v>46.71</v>
      </c>
      <c r="W103" s="43">
        <v>47.908999999999999</v>
      </c>
      <c r="X103" s="114">
        <v>47.635000000000005</v>
      </c>
      <c r="Z103" s="64"/>
    </row>
    <row r="104" spans="1:26" x14ac:dyDescent="0.2">
      <c r="B104" s="36">
        <v>45114</v>
      </c>
      <c r="C104" s="37">
        <v>0</v>
      </c>
      <c r="D104" s="37">
        <v>0</v>
      </c>
      <c r="E104" s="38">
        <v>0.60449999999999993</v>
      </c>
      <c r="F104" s="39">
        <v>2.2839999999999998</v>
      </c>
      <c r="G104" s="40">
        <v>2.133</v>
      </c>
      <c r="H104" s="38">
        <v>1.714</v>
      </c>
      <c r="I104" s="41">
        <v>47.615499999999997</v>
      </c>
      <c r="J104" s="42">
        <v>46.944000000000003</v>
      </c>
      <c r="K104" s="43">
        <v>48.032999999999994</v>
      </c>
      <c r="L104" s="114">
        <v>47.623000000000005</v>
      </c>
      <c r="N104" s="36">
        <v>42923</v>
      </c>
      <c r="O104" s="37">
        <v>0</v>
      </c>
      <c r="P104" s="37">
        <v>0</v>
      </c>
      <c r="Q104" s="38">
        <v>0.61250000000000004</v>
      </c>
      <c r="R104" s="39">
        <v>2.5330000000000004</v>
      </c>
      <c r="S104" s="40">
        <v>2.2750000000000004</v>
      </c>
      <c r="T104" s="38">
        <v>1.714</v>
      </c>
      <c r="U104" s="41">
        <v>47.607500000000002</v>
      </c>
      <c r="V104" s="42">
        <v>46.695</v>
      </c>
      <c r="W104" s="43">
        <v>47.890999999999998</v>
      </c>
      <c r="X104" s="114">
        <v>47.623000000000005</v>
      </c>
      <c r="Z104" s="64"/>
    </row>
    <row r="105" spans="1:26" x14ac:dyDescent="0.2">
      <c r="B105" s="30">
        <v>45115</v>
      </c>
      <c r="C105" s="37">
        <v>0</v>
      </c>
      <c r="D105" s="37">
        <v>0</v>
      </c>
      <c r="E105" s="38">
        <v>0.60299999999999998</v>
      </c>
      <c r="F105" s="39">
        <v>2.2989999999999995</v>
      </c>
      <c r="G105" s="40">
        <v>2.1479999999999997</v>
      </c>
      <c r="H105" s="38">
        <v>1.7170000000000001</v>
      </c>
      <c r="I105" s="41">
        <v>47.616999999999997</v>
      </c>
      <c r="J105" s="42">
        <v>46.929000000000002</v>
      </c>
      <c r="K105" s="43">
        <v>48.018000000000001</v>
      </c>
      <c r="L105" s="114">
        <v>47.620000000000005</v>
      </c>
      <c r="N105" s="36">
        <v>42924</v>
      </c>
      <c r="O105" s="37">
        <v>0</v>
      </c>
      <c r="P105" s="37">
        <v>0</v>
      </c>
      <c r="Q105" s="38">
        <v>0.61750000000000005</v>
      </c>
      <c r="R105" s="39">
        <v>2.5470000000000006</v>
      </c>
      <c r="S105" s="40">
        <v>2.2830000000000004</v>
      </c>
      <c r="T105" s="38">
        <v>1.7189999999999999</v>
      </c>
      <c r="U105" s="41">
        <v>47.602499999999999</v>
      </c>
      <c r="V105" s="42">
        <v>46.680999999999997</v>
      </c>
      <c r="W105" s="43">
        <v>47.882999999999996</v>
      </c>
      <c r="X105" s="114">
        <v>47.618000000000002</v>
      </c>
      <c r="Z105" s="64"/>
    </row>
    <row r="106" spans="1:26" x14ac:dyDescent="0.2">
      <c r="B106" s="36">
        <v>45116</v>
      </c>
      <c r="C106" s="37">
        <v>0</v>
      </c>
      <c r="D106" s="37">
        <v>0</v>
      </c>
      <c r="E106" s="38">
        <v>0.60824999999999996</v>
      </c>
      <c r="F106" s="39">
        <v>2.3179999999999996</v>
      </c>
      <c r="G106" s="40">
        <v>2.1639999999999997</v>
      </c>
      <c r="H106" s="38">
        <v>1.73</v>
      </c>
      <c r="I106" s="41">
        <v>47.611750000000001</v>
      </c>
      <c r="J106" s="42">
        <v>46.910000000000004</v>
      </c>
      <c r="K106" s="43">
        <v>48.001999999999995</v>
      </c>
      <c r="L106" s="114">
        <v>47.607000000000006</v>
      </c>
      <c r="N106" s="36">
        <v>42925</v>
      </c>
      <c r="O106" s="37">
        <v>0</v>
      </c>
      <c r="P106" s="37">
        <v>0</v>
      </c>
      <c r="Q106" s="38">
        <v>0.62300000000000011</v>
      </c>
      <c r="R106" s="39">
        <v>2.5650000000000004</v>
      </c>
      <c r="S106" s="40">
        <v>2.2949999999999999</v>
      </c>
      <c r="T106" s="38">
        <v>1.7279999999999998</v>
      </c>
      <c r="U106" s="41">
        <v>47.597000000000001</v>
      </c>
      <c r="V106" s="42">
        <v>46.663000000000004</v>
      </c>
      <c r="W106" s="43">
        <v>47.870999999999995</v>
      </c>
      <c r="X106" s="114">
        <v>47.609000000000002</v>
      </c>
      <c r="Z106" s="64"/>
    </row>
    <row r="107" spans="1:26" x14ac:dyDescent="0.2">
      <c r="B107" s="30">
        <v>45117</v>
      </c>
      <c r="C107" s="37">
        <v>0</v>
      </c>
      <c r="D107" s="37">
        <v>0</v>
      </c>
      <c r="E107" s="38">
        <v>0.6087499999999999</v>
      </c>
      <c r="F107" s="39">
        <v>2.3359999999999994</v>
      </c>
      <c r="G107" s="40">
        <v>2.1819999999999999</v>
      </c>
      <c r="H107" s="38">
        <v>1.7389999999999999</v>
      </c>
      <c r="I107" s="41">
        <v>47.611249999999998</v>
      </c>
      <c r="J107" s="42">
        <v>46.892000000000003</v>
      </c>
      <c r="K107" s="43">
        <v>47.983999999999995</v>
      </c>
      <c r="L107" s="114">
        <v>47.598000000000006</v>
      </c>
      <c r="N107" s="36">
        <v>42926</v>
      </c>
      <c r="O107" s="37">
        <v>0</v>
      </c>
      <c r="P107" s="37">
        <v>0</v>
      </c>
      <c r="Q107" s="38">
        <v>0.62675000000000003</v>
      </c>
      <c r="R107" s="39">
        <v>2.5770000000000004</v>
      </c>
      <c r="S107" s="40">
        <v>2.3010000000000002</v>
      </c>
      <c r="T107" s="38">
        <v>1.734</v>
      </c>
      <c r="U107" s="41">
        <v>47.593249999999998</v>
      </c>
      <c r="V107" s="42">
        <v>46.651000000000003</v>
      </c>
      <c r="W107" s="43">
        <v>47.864999999999995</v>
      </c>
      <c r="X107" s="114">
        <v>47.603000000000002</v>
      </c>
      <c r="Z107" s="64"/>
    </row>
    <row r="108" spans="1:26" x14ac:dyDescent="0.2">
      <c r="B108" s="36">
        <v>45118</v>
      </c>
      <c r="C108" s="37">
        <v>0</v>
      </c>
      <c r="D108" s="37">
        <v>0</v>
      </c>
      <c r="E108" s="38">
        <v>0.59224999999999994</v>
      </c>
      <c r="F108" s="39">
        <v>2.3529999999999998</v>
      </c>
      <c r="G108" s="40">
        <v>2.1959999999999997</v>
      </c>
      <c r="H108" s="38">
        <v>1.7469999999999999</v>
      </c>
      <c r="I108" s="41">
        <v>47.627749999999999</v>
      </c>
      <c r="J108" s="42">
        <v>46.875</v>
      </c>
      <c r="K108" s="43">
        <v>47.97</v>
      </c>
      <c r="L108" s="114">
        <v>47.59</v>
      </c>
      <c r="N108" s="36">
        <v>42927</v>
      </c>
      <c r="O108" s="37">
        <v>0</v>
      </c>
      <c r="P108" s="37">
        <v>0</v>
      </c>
      <c r="Q108" s="38">
        <v>0.63425000000000009</v>
      </c>
      <c r="R108" s="39">
        <v>2.5960000000000001</v>
      </c>
      <c r="S108" s="40">
        <v>2.3109999999999999</v>
      </c>
      <c r="T108" s="38">
        <v>1.7349999999999999</v>
      </c>
      <c r="U108" s="41">
        <v>47.585749999999997</v>
      </c>
      <c r="V108" s="42">
        <v>46.632000000000005</v>
      </c>
      <c r="W108" s="43">
        <v>47.854999999999997</v>
      </c>
      <c r="X108" s="114">
        <v>47.602000000000004</v>
      </c>
      <c r="Z108" s="64"/>
    </row>
    <row r="109" spans="1:26" x14ac:dyDescent="0.2">
      <c r="B109" s="30">
        <v>45119</v>
      </c>
      <c r="C109" s="37">
        <v>0</v>
      </c>
      <c r="D109" s="37">
        <v>0</v>
      </c>
      <c r="E109" s="38">
        <v>0.61649999999999994</v>
      </c>
      <c r="F109" s="39">
        <v>2.3719999999999999</v>
      </c>
      <c r="G109" s="40">
        <v>2.2089999999999996</v>
      </c>
      <c r="H109" s="38">
        <v>1.7509999999999999</v>
      </c>
      <c r="I109" s="41">
        <v>47.603499999999997</v>
      </c>
      <c r="J109" s="42">
        <v>46.856000000000002</v>
      </c>
      <c r="K109" s="43">
        <v>47.956999999999994</v>
      </c>
      <c r="L109" s="114">
        <v>47.586000000000006</v>
      </c>
      <c r="N109" s="36">
        <v>42928</v>
      </c>
      <c r="O109" s="37">
        <v>46</v>
      </c>
      <c r="P109" s="37">
        <v>45</v>
      </c>
      <c r="Q109" s="38">
        <v>0.63575000000000004</v>
      </c>
      <c r="R109" s="39">
        <v>2.6070000000000002</v>
      </c>
      <c r="S109" s="40">
        <v>2.319</v>
      </c>
      <c r="T109" s="38">
        <v>1.7369999999999997</v>
      </c>
      <c r="U109" s="41">
        <v>47.584249999999997</v>
      </c>
      <c r="V109" s="42">
        <v>46.621000000000002</v>
      </c>
      <c r="W109" s="43">
        <v>47.846999999999994</v>
      </c>
      <c r="X109" s="114">
        <v>47.6</v>
      </c>
      <c r="Z109" s="64"/>
    </row>
    <row r="110" spans="1:26" x14ac:dyDescent="0.2">
      <c r="B110" s="36">
        <v>45120</v>
      </c>
      <c r="C110" s="37">
        <v>0</v>
      </c>
      <c r="D110" s="37">
        <v>0</v>
      </c>
      <c r="E110" s="38">
        <v>0.61774999999999991</v>
      </c>
      <c r="F110" s="39">
        <v>2.3839999999999995</v>
      </c>
      <c r="G110" s="40">
        <v>2.2210000000000001</v>
      </c>
      <c r="H110" s="38">
        <v>1.7479999999999998</v>
      </c>
      <c r="I110" s="41">
        <v>47.602249999999998</v>
      </c>
      <c r="J110" s="42">
        <v>46.844000000000001</v>
      </c>
      <c r="K110" s="43">
        <v>47.944999999999993</v>
      </c>
      <c r="L110" s="114">
        <v>47.589000000000006</v>
      </c>
      <c r="N110" s="36">
        <v>42929</v>
      </c>
      <c r="O110" s="37">
        <v>45</v>
      </c>
      <c r="P110" s="37">
        <v>37</v>
      </c>
      <c r="Q110" s="38">
        <v>0.56025000000000003</v>
      </c>
      <c r="R110" s="39">
        <v>2.4490000000000003</v>
      </c>
      <c r="S110" s="40">
        <v>2.0020000000000002</v>
      </c>
      <c r="T110" s="38">
        <v>1.4739999999999998</v>
      </c>
      <c r="U110" s="41">
        <v>47.659749999999995</v>
      </c>
      <c r="V110" s="42">
        <v>46.779000000000003</v>
      </c>
      <c r="W110" s="43">
        <v>48.163999999999994</v>
      </c>
      <c r="X110" s="114">
        <v>47.863000000000007</v>
      </c>
      <c r="Z110" s="64"/>
    </row>
    <row r="111" spans="1:26" x14ac:dyDescent="0.2">
      <c r="B111" s="30">
        <v>45121</v>
      </c>
      <c r="C111" s="37">
        <v>0</v>
      </c>
      <c r="D111" s="37">
        <v>0</v>
      </c>
      <c r="E111" s="38">
        <v>0.6067499999999999</v>
      </c>
      <c r="F111" s="39">
        <v>2.4059999999999997</v>
      </c>
      <c r="G111" s="40">
        <v>2.2370000000000001</v>
      </c>
      <c r="H111" s="38">
        <v>1.7490000000000001</v>
      </c>
      <c r="I111" s="41">
        <v>47.613250000000001</v>
      </c>
      <c r="J111" s="42">
        <v>46.822000000000003</v>
      </c>
      <c r="K111" s="43">
        <v>47.928999999999995</v>
      </c>
      <c r="L111" s="114">
        <v>47.588000000000001</v>
      </c>
      <c r="N111" s="36">
        <v>42930</v>
      </c>
      <c r="O111" s="37">
        <v>12.5</v>
      </c>
      <c r="P111" s="37">
        <v>8</v>
      </c>
      <c r="Q111" s="38">
        <v>0.53550000000000009</v>
      </c>
      <c r="R111" s="39">
        <v>2.3690000000000002</v>
      </c>
      <c r="S111" s="40">
        <v>1.9460000000000002</v>
      </c>
      <c r="T111" s="38">
        <v>1.5439999999999996</v>
      </c>
      <c r="U111" s="41">
        <v>47.6845</v>
      </c>
      <c r="V111" s="42">
        <v>46.859000000000002</v>
      </c>
      <c r="W111" s="43">
        <v>48.22</v>
      </c>
      <c r="X111" s="114">
        <v>47.793000000000006</v>
      </c>
      <c r="Z111" s="64"/>
    </row>
    <row r="112" spans="1:26" x14ac:dyDescent="0.2">
      <c r="B112" s="36">
        <v>45122</v>
      </c>
      <c r="C112" s="37">
        <v>0</v>
      </c>
      <c r="D112" s="37">
        <v>0</v>
      </c>
      <c r="E112" s="38">
        <v>0.59674999999999989</v>
      </c>
      <c r="F112" s="39">
        <v>2.4249999999999998</v>
      </c>
      <c r="G112" s="40">
        <v>2.25</v>
      </c>
      <c r="H112" s="38">
        <v>1.7650000000000001</v>
      </c>
      <c r="I112" s="41">
        <v>47.623249999999999</v>
      </c>
      <c r="J112" s="42">
        <v>46.803000000000004</v>
      </c>
      <c r="K112" s="43">
        <v>47.915999999999997</v>
      </c>
      <c r="L112" s="114">
        <v>47.572000000000003</v>
      </c>
      <c r="N112" s="36">
        <v>42931</v>
      </c>
      <c r="O112" s="37">
        <v>70.5</v>
      </c>
      <c r="P112" s="37">
        <v>54</v>
      </c>
      <c r="Q112" s="38">
        <v>0.51025000000000009</v>
      </c>
      <c r="R112" s="39">
        <v>2.2840000000000003</v>
      </c>
      <c r="S112" s="40">
        <v>1.8040000000000003</v>
      </c>
      <c r="T112" s="38">
        <v>1.3899999999999997</v>
      </c>
      <c r="U112" s="41">
        <v>47.70975</v>
      </c>
      <c r="V112" s="42">
        <v>46.944000000000003</v>
      </c>
      <c r="W112" s="43">
        <v>48.361999999999995</v>
      </c>
      <c r="X112" s="114">
        <v>47.947000000000003</v>
      </c>
      <c r="Z112" s="64"/>
    </row>
    <row r="113" spans="2:26" x14ac:dyDescent="0.2">
      <c r="B113" s="30">
        <v>45123</v>
      </c>
      <c r="C113" s="37">
        <v>0</v>
      </c>
      <c r="D113" s="37">
        <v>0</v>
      </c>
      <c r="E113" s="38">
        <v>0.61924999999999997</v>
      </c>
      <c r="F113" s="39">
        <v>2.4459999999999997</v>
      </c>
      <c r="G113" s="40">
        <v>2.2679999999999998</v>
      </c>
      <c r="H113" s="38">
        <v>1.774</v>
      </c>
      <c r="I113" s="41">
        <v>47.600749999999998</v>
      </c>
      <c r="J113" s="42">
        <v>46.782000000000004</v>
      </c>
      <c r="K113" s="43">
        <v>47.897999999999996</v>
      </c>
      <c r="L113" s="114">
        <v>47.563000000000002</v>
      </c>
      <c r="N113" s="36">
        <v>42932</v>
      </c>
      <c r="O113" s="37">
        <v>16</v>
      </c>
      <c r="P113" s="37">
        <v>19</v>
      </c>
      <c r="Q113" s="38">
        <v>0.43300000000000005</v>
      </c>
      <c r="R113" s="39">
        <v>2.0750000000000002</v>
      </c>
      <c r="S113" s="40">
        <v>1.6100000000000003</v>
      </c>
      <c r="T113" s="38">
        <v>1.448</v>
      </c>
      <c r="U113" s="41">
        <v>47.786999999999999</v>
      </c>
      <c r="V113" s="42">
        <v>47.152999999999999</v>
      </c>
      <c r="W113" s="43">
        <v>48.555999999999997</v>
      </c>
      <c r="X113" s="114">
        <v>47.889000000000003</v>
      </c>
      <c r="Z113" s="64"/>
    </row>
    <row r="114" spans="2:26" x14ac:dyDescent="0.2">
      <c r="B114" s="36">
        <v>45124</v>
      </c>
      <c r="C114" s="37">
        <v>0</v>
      </c>
      <c r="D114" s="37">
        <v>0</v>
      </c>
      <c r="E114" s="38">
        <v>0.62099999999999989</v>
      </c>
      <c r="F114" s="39">
        <v>2.4629999999999996</v>
      </c>
      <c r="G114" s="40">
        <v>2.2789999999999999</v>
      </c>
      <c r="H114" s="38">
        <v>1.782</v>
      </c>
      <c r="I114" s="41">
        <v>47.598999999999997</v>
      </c>
      <c r="J114" s="42">
        <v>46.765000000000001</v>
      </c>
      <c r="K114" s="43">
        <v>47.887</v>
      </c>
      <c r="L114" s="114">
        <v>47.555000000000007</v>
      </c>
      <c r="N114" s="36">
        <v>42933</v>
      </c>
      <c r="O114" s="37">
        <v>1.5</v>
      </c>
      <c r="P114" s="37">
        <v>1</v>
      </c>
      <c r="Q114" s="38">
        <v>0.40900000000000003</v>
      </c>
      <c r="R114" s="39">
        <v>1.9710000000000001</v>
      </c>
      <c r="S114" s="40">
        <v>1.548</v>
      </c>
      <c r="T114" s="38">
        <v>1.4429999999999996</v>
      </c>
      <c r="U114" s="41">
        <v>47.811</v>
      </c>
      <c r="V114" s="42">
        <v>47.257000000000005</v>
      </c>
      <c r="W114" s="43">
        <v>48.617999999999995</v>
      </c>
      <c r="X114" s="114">
        <v>47.894000000000005</v>
      </c>
      <c r="Z114" s="64"/>
    </row>
    <row r="115" spans="2:26" x14ac:dyDescent="0.2">
      <c r="B115" s="30">
        <v>45125</v>
      </c>
      <c r="C115" s="37">
        <v>0</v>
      </c>
      <c r="D115" s="37">
        <v>0</v>
      </c>
      <c r="E115" s="38">
        <v>0.62849999999999995</v>
      </c>
      <c r="F115" s="39">
        <v>2.4809999999999999</v>
      </c>
      <c r="G115" s="40">
        <v>2.2939999999999996</v>
      </c>
      <c r="H115" s="38">
        <v>1.7909999999999999</v>
      </c>
      <c r="I115" s="41">
        <v>47.591499999999996</v>
      </c>
      <c r="J115" s="42">
        <v>46.747</v>
      </c>
      <c r="K115" s="43">
        <v>47.872</v>
      </c>
      <c r="L115" s="114">
        <v>47.546000000000006</v>
      </c>
      <c r="N115" s="36">
        <v>42934</v>
      </c>
      <c r="O115" s="37">
        <v>0</v>
      </c>
      <c r="P115" s="37">
        <v>0</v>
      </c>
      <c r="Q115" s="38">
        <v>0.41975000000000007</v>
      </c>
      <c r="R115" s="39">
        <v>1.9440000000000004</v>
      </c>
      <c r="S115" s="40">
        <v>1.5840000000000001</v>
      </c>
      <c r="T115" s="38">
        <v>1.4939999999999998</v>
      </c>
      <c r="U115" s="41">
        <v>47.800249999999998</v>
      </c>
      <c r="V115" s="42">
        <v>47.283999999999999</v>
      </c>
      <c r="W115" s="43">
        <v>48.581999999999994</v>
      </c>
      <c r="X115" s="114">
        <v>47.843000000000004</v>
      </c>
      <c r="Z115" s="64"/>
    </row>
    <row r="116" spans="2:26" x14ac:dyDescent="0.2">
      <c r="B116" s="36">
        <v>45126</v>
      </c>
      <c r="C116" s="37">
        <v>0</v>
      </c>
      <c r="D116" s="37">
        <v>0</v>
      </c>
      <c r="E116" s="38">
        <v>0.63024999999999998</v>
      </c>
      <c r="F116" s="39">
        <v>2.4999999999999996</v>
      </c>
      <c r="G116" s="40">
        <v>2.3039999999999998</v>
      </c>
      <c r="H116" s="38">
        <v>1.7949999999999999</v>
      </c>
      <c r="I116" s="41">
        <v>47.589750000000002</v>
      </c>
      <c r="J116" s="42">
        <v>46.728000000000002</v>
      </c>
      <c r="K116" s="43">
        <v>47.861999999999995</v>
      </c>
      <c r="L116" s="114">
        <v>47.542000000000002</v>
      </c>
      <c r="N116" s="36">
        <v>42935</v>
      </c>
      <c r="O116" s="37">
        <v>0.5</v>
      </c>
      <c r="P116" s="37">
        <v>0</v>
      </c>
      <c r="Q116" s="38">
        <v>0.43025000000000002</v>
      </c>
      <c r="R116" s="39">
        <v>1.9520000000000004</v>
      </c>
      <c r="S116" s="40">
        <v>1.625</v>
      </c>
      <c r="T116" s="38">
        <v>1.5169999999999999</v>
      </c>
      <c r="U116" s="41">
        <v>47.789749999999998</v>
      </c>
      <c r="V116" s="42">
        <v>47.276000000000003</v>
      </c>
      <c r="W116" s="43">
        <v>48.540999999999997</v>
      </c>
      <c r="X116" s="114">
        <v>47.82</v>
      </c>
      <c r="Z116" s="64"/>
    </row>
    <row r="117" spans="2:26" x14ac:dyDescent="0.2">
      <c r="B117" s="30">
        <v>45127</v>
      </c>
      <c r="C117" s="37">
        <v>0</v>
      </c>
      <c r="D117" s="37">
        <v>0</v>
      </c>
      <c r="E117" s="38">
        <v>0.63324999999999998</v>
      </c>
      <c r="F117" s="39">
        <v>2.5139999999999993</v>
      </c>
      <c r="G117" s="40">
        <v>2.3119999999999998</v>
      </c>
      <c r="H117" s="38">
        <v>1.794</v>
      </c>
      <c r="I117" s="41">
        <v>47.586750000000002</v>
      </c>
      <c r="J117" s="42">
        <v>46.713999999999999</v>
      </c>
      <c r="K117" s="43">
        <v>47.853999999999999</v>
      </c>
      <c r="L117" s="114">
        <v>47.543000000000006</v>
      </c>
      <c r="N117" s="36">
        <v>42936</v>
      </c>
      <c r="O117" s="37">
        <v>0</v>
      </c>
      <c r="P117" s="37">
        <v>0</v>
      </c>
      <c r="Q117" s="38">
        <v>0.43775000000000008</v>
      </c>
      <c r="R117" s="39">
        <v>1.9780000000000002</v>
      </c>
      <c r="S117" s="40">
        <v>1.669</v>
      </c>
      <c r="T117" s="38">
        <v>1.5369999999999999</v>
      </c>
      <c r="U117" s="41">
        <v>47.782249999999998</v>
      </c>
      <c r="V117" s="42">
        <v>47.25</v>
      </c>
      <c r="W117" s="43">
        <v>48.497</v>
      </c>
      <c r="X117" s="114">
        <v>47.800000000000004</v>
      </c>
      <c r="Z117" s="64"/>
    </row>
    <row r="118" spans="2:26" x14ac:dyDescent="0.2">
      <c r="B118" s="36">
        <v>45128</v>
      </c>
      <c r="C118" s="37">
        <v>0</v>
      </c>
      <c r="D118" s="37">
        <v>0</v>
      </c>
      <c r="E118" s="38">
        <v>0.63424999999999998</v>
      </c>
      <c r="F118" s="39">
        <v>2.5339999999999998</v>
      </c>
      <c r="G118" s="40">
        <v>2.323</v>
      </c>
      <c r="H118" s="38">
        <v>1.7959999999999998</v>
      </c>
      <c r="I118" s="41">
        <v>47.585749999999997</v>
      </c>
      <c r="J118" s="42">
        <v>46.694000000000003</v>
      </c>
      <c r="K118" s="43">
        <v>47.842999999999996</v>
      </c>
      <c r="L118" s="114">
        <v>47.541000000000004</v>
      </c>
      <c r="N118" s="36">
        <v>42937</v>
      </c>
      <c r="O118" s="37">
        <v>0</v>
      </c>
      <c r="P118" s="37">
        <v>0</v>
      </c>
      <c r="Q118" s="38">
        <v>0.45025000000000004</v>
      </c>
      <c r="R118" s="39">
        <v>2.0020000000000002</v>
      </c>
      <c r="S118" s="40">
        <v>1.714</v>
      </c>
      <c r="T118" s="38">
        <v>1.5459999999999998</v>
      </c>
      <c r="U118" s="41">
        <v>47.769750000000002</v>
      </c>
      <c r="V118" s="42">
        <v>47.225999999999999</v>
      </c>
      <c r="W118" s="43">
        <v>48.451999999999998</v>
      </c>
      <c r="X118" s="114">
        <v>47.791000000000004</v>
      </c>
      <c r="Z118" s="64"/>
    </row>
    <row r="119" spans="2:26" x14ac:dyDescent="0.2">
      <c r="B119" s="30">
        <v>45129</v>
      </c>
      <c r="C119" s="37">
        <v>0</v>
      </c>
      <c r="D119" s="37">
        <v>0</v>
      </c>
      <c r="E119" s="38">
        <v>0.63649999999999995</v>
      </c>
      <c r="F119" s="39">
        <v>2.5549999999999997</v>
      </c>
      <c r="G119" s="40">
        <v>2.3380000000000001</v>
      </c>
      <c r="H119" s="38">
        <v>1.802</v>
      </c>
      <c r="I119" s="41">
        <v>47.583500000000001</v>
      </c>
      <c r="J119" s="42">
        <v>46.673000000000002</v>
      </c>
      <c r="K119" s="43">
        <v>47.827999999999996</v>
      </c>
      <c r="L119" s="114">
        <v>47.535000000000004</v>
      </c>
      <c r="N119" s="36">
        <v>42938</v>
      </c>
      <c r="O119" s="37">
        <v>1.5</v>
      </c>
      <c r="P119" s="37">
        <v>1</v>
      </c>
      <c r="Q119" s="38">
        <v>0.45225000000000004</v>
      </c>
      <c r="R119" s="39">
        <v>2.0280000000000005</v>
      </c>
      <c r="S119" s="40">
        <v>1.7490000000000001</v>
      </c>
      <c r="T119" s="38">
        <v>1.5479999999999996</v>
      </c>
      <c r="U119" s="41">
        <v>47.767749999999999</v>
      </c>
      <c r="V119" s="42">
        <v>47.2</v>
      </c>
      <c r="W119" s="43">
        <v>48.416999999999994</v>
      </c>
      <c r="X119" s="114">
        <v>47.789000000000001</v>
      </c>
      <c r="Z119" s="64"/>
    </row>
    <row r="120" spans="2:26" x14ac:dyDescent="0.2">
      <c r="B120" s="36">
        <v>45130</v>
      </c>
      <c r="C120" s="37">
        <v>0</v>
      </c>
      <c r="D120" s="37">
        <v>0</v>
      </c>
      <c r="E120" s="38">
        <v>0.64024999999999999</v>
      </c>
      <c r="F120" s="39">
        <v>2.5719999999999996</v>
      </c>
      <c r="G120" s="40">
        <v>2.3460000000000001</v>
      </c>
      <c r="H120" s="38">
        <v>1.8069999999999999</v>
      </c>
      <c r="I120" s="41">
        <v>47.579749999999997</v>
      </c>
      <c r="J120" s="42">
        <v>46.655999999999999</v>
      </c>
      <c r="K120" s="43">
        <v>47.819999999999993</v>
      </c>
      <c r="L120" s="114">
        <v>47.53</v>
      </c>
      <c r="N120" s="36">
        <v>42939</v>
      </c>
      <c r="O120" s="37">
        <v>0</v>
      </c>
      <c r="P120" s="37">
        <v>0</v>
      </c>
      <c r="Q120" s="38">
        <v>0.46225000000000005</v>
      </c>
      <c r="R120" s="39">
        <v>2.0580000000000003</v>
      </c>
      <c r="S120" s="40">
        <v>1.7909999999999999</v>
      </c>
      <c r="T120" s="38">
        <v>1.5659999999999998</v>
      </c>
      <c r="U120" s="41">
        <v>47.757750000000001</v>
      </c>
      <c r="V120" s="42">
        <v>47.17</v>
      </c>
      <c r="W120" s="43">
        <v>48.375</v>
      </c>
      <c r="X120" s="114">
        <v>47.771000000000001</v>
      </c>
      <c r="Z120" s="64"/>
    </row>
    <row r="121" spans="2:26" x14ac:dyDescent="0.2">
      <c r="B121" s="30">
        <v>45131</v>
      </c>
      <c r="C121" s="37">
        <v>0</v>
      </c>
      <c r="D121" s="37">
        <v>0</v>
      </c>
      <c r="E121" s="38">
        <v>0.64274999999999993</v>
      </c>
      <c r="F121" s="39">
        <v>2.5909999999999997</v>
      </c>
      <c r="G121" s="40">
        <v>2.3559999999999999</v>
      </c>
      <c r="H121" s="38">
        <v>1.8109999999999999</v>
      </c>
      <c r="I121" s="41">
        <v>47.577249999999999</v>
      </c>
      <c r="J121" s="42">
        <v>46.637</v>
      </c>
      <c r="K121" s="43">
        <v>47.809999999999995</v>
      </c>
      <c r="L121" s="114">
        <v>47.526000000000003</v>
      </c>
      <c r="N121" s="36">
        <v>42940</v>
      </c>
      <c r="O121" s="37">
        <v>0</v>
      </c>
      <c r="P121" s="37">
        <v>0</v>
      </c>
      <c r="Q121" s="38">
        <v>0.47050000000000003</v>
      </c>
      <c r="R121" s="39">
        <v>2.0830000000000002</v>
      </c>
      <c r="S121" s="40">
        <v>1.831</v>
      </c>
      <c r="T121" s="38">
        <v>1.5759999999999996</v>
      </c>
      <c r="U121" s="41">
        <v>47.749499999999998</v>
      </c>
      <c r="V121" s="42">
        <v>47.145000000000003</v>
      </c>
      <c r="W121" s="43">
        <v>48.334999999999994</v>
      </c>
      <c r="X121" s="114">
        <v>47.761000000000003</v>
      </c>
      <c r="Z121" s="64"/>
    </row>
    <row r="122" spans="2:26" x14ac:dyDescent="0.2">
      <c r="B122" s="36">
        <v>45132</v>
      </c>
      <c r="C122" s="37">
        <v>0</v>
      </c>
      <c r="D122" s="37">
        <v>0</v>
      </c>
      <c r="E122" s="38">
        <v>0.64624999999999999</v>
      </c>
      <c r="F122" s="39">
        <v>2.6079999999999997</v>
      </c>
      <c r="G122" s="40">
        <v>2.367</v>
      </c>
      <c r="H122" s="38">
        <v>1.8159999999999998</v>
      </c>
      <c r="I122" s="41">
        <v>47.573749999999997</v>
      </c>
      <c r="J122" s="42">
        <v>46.620000000000005</v>
      </c>
      <c r="K122" s="43">
        <v>47.798999999999999</v>
      </c>
      <c r="L122" s="114">
        <v>47.521000000000001</v>
      </c>
      <c r="N122" s="36">
        <v>42941</v>
      </c>
      <c r="O122" s="37">
        <v>0</v>
      </c>
      <c r="P122" s="37">
        <v>0</v>
      </c>
      <c r="Q122" s="38">
        <v>0.48125000000000007</v>
      </c>
      <c r="R122" s="39">
        <v>2.1140000000000003</v>
      </c>
      <c r="S122" s="40">
        <v>1.871</v>
      </c>
      <c r="T122" s="38">
        <v>1.589</v>
      </c>
      <c r="U122" s="41">
        <v>47.738749999999996</v>
      </c>
      <c r="V122" s="42">
        <v>47.114000000000004</v>
      </c>
      <c r="W122" s="43">
        <v>48.294999999999995</v>
      </c>
      <c r="X122" s="114">
        <v>47.748000000000005</v>
      </c>
      <c r="Z122" s="64"/>
    </row>
    <row r="123" spans="2:26" x14ac:dyDescent="0.2">
      <c r="B123" s="30">
        <v>45133</v>
      </c>
      <c r="C123" s="37">
        <v>0</v>
      </c>
      <c r="D123" s="37">
        <v>0</v>
      </c>
      <c r="E123" s="38">
        <v>0.64999999999999991</v>
      </c>
      <c r="F123" s="39">
        <v>2.6279999999999997</v>
      </c>
      <c r="G123" s="40">
        <v>2.3780000000000001</v>
      </c>
      <c r="H123" s="38">
        <v>1.821</v>
      </c>
      <c r="I123" s="41">
        <v>47.57</v>
      </c>
      <c r="J123" s="42">
        <v>46.6</v>
      </c>
      <c r="K123" s="43">
        <v>47.787999999999997</v>
      </c>
      <c r="L123" s="114">
        <v>47.516000000000005</v>
      </c>
      <c r="N123" s="36">
        <v>42942</v>
      </c>
      <c r="O123" s="37">
        <v>33</v>
      </c>
      <c r="P123" s="37">
        <v>41</v>
      </c>
      <c r="Q123" s="38">
        <v>0.42925000000000002</v>
      </c>
      <c r="R123" s="39">
        <v>2.0370000000000004</v>
      </c>
      <c r="S123" s="40">
        <v>1.7310000000000003</v>
      </c>
      <c r="T123" s="38">
        <v>1.3409999999999997</v>
      </c>
      <c r="U123" s="41">
        <v>47.790749999999996</v>
      </c>
      <c r="V123" s="42">
        <v>47.191000000000003</v>
      </c>
      <c r="W123" s="43">
        <v>48.434999999999995</v>
      </c>
      <c r="X123" s="114">
        <v>47.996000000000002</v>
      </c>
      <c r="Z123" s="64"/>
    </row>
    <row r="124" spans="2:26" x14ac:dyDescent="0.2">
      <c r="B124" s="36">
        <v>45134</v>
      </c>
      <c r="C124" s="37">
        <v>0</v>
      </c>
      <c r="D124" s="37">
        <v>0</v>
      </c>
      <c r="E124" s="38">
        <v>0.66749999999999998</v>
      </c>
      <c r="F124" s="39">
        <v>2.653</v>
      </c>
      <c r="G124" s="40">
        <v>2.3849999999999998</v>
      </c>
      <c r="H124" s="38">
        <v>1.8080000000000001</v>
      </c>
      <c r="I124" s="41">
        <v>47.552500000000002</v>
      </c>
      <c r="J124" s="42">
        <v>46.575000000000003</v>
      </c>
      <c r="K124" s="43">
        <v>47.780999999999999</v>
      </c>
      <c r="L124" s="114">
        <v>47.529000000000003</v>
      </c>
      <c r="N124" s="36">
        <v>42943</v>
      </c>
      <c r="O124" s="37">
        <v>0</v>
      </c>
      <c r="P124" s="37">
        <v>0</v>
      </c>
      <c r="Q124" s="38">
        <v>0.42100000000000004</v>
      </c>
      <c r="R124" s="39">
        <v>1.9890000000000003</v>
      </c>
      <c r="S124" s="40">
        <v>1.71</v>
      </c>
      <c r="T124" s="38">
        <v>1.4969999999999999</v>
      </c>
      <c r="U124" s="41">
        <v>47.798999999999999</v>
      </c>
      <c r="V124" s="42">
        <v>47.239000000000004</v>
      </c>
      <c r="W124" s="43">
        <v>48.455999999999996</v>
      </c>
      <c r="X124" s="114">
        <v>47.84</v>
      </c>
      <c r="Z124" s="64"/>
    </row>
    <row r="125" spans="2:26" x14ac:dyDescent="0.2">
      <c r="B125" s="30">
        <v>45135</v>
      </c>
      <c r="C125" s="37">
        <v>0</v>
      </c>
      <c r="D125" s="37">
        <v>0</v>
      </c>
      <c r="E125" s="38">
        <v>0.67600000000000005</v>
      </c>
      <c r="F125" s="39">
        <v>2.6680000000000001</v>
      </c>
      <c r="G125" s="40">
        <v>2.3860000000000001</v>
      </c>
      <c r="H125" s="38">
        <v>1.8140000000000001</v>
      </c>
      <c r="I125" s="41">
        <v>47.543999999999997</v>
      </c>
      <c r="J125" s="42">
        <v>46.56</v>
      </c>
      <c r="K125" s="43">
        <v>47.779999999999994</v>
      </c>
      <c r="L125" s="114">
        <v>47.523000000000003</v>
      </c>
      <c r="N125" s="36">
        <v>42944</v>
      </c>
      <c r="O125" s="37">
        <v>2</v>
      </c>
      <c r="P125" s="37">
        <v>0</v>
      </c>
      <c r="Q125" s="38">
        <v>0.42500000000000004</v>
      </c>
      <c r="R125" s="39">
        <v>1.9750000000000001</v>
      </c>
      <c r="S125" s="40">
        <v>1.7470000000000003</v>
      </c>
      <c r="T125" s="38">
        <v>1.5549999999999997</v>
      </c>
      <c r="U125" s="41">
        <v>47.795000000000002</v>
      </c>
      <c r="V125" s="42">
        <v>47.253</v>
      </c>
      <c r="W125" s="43">
        <v>48.418999999999997</v>
      </c>
      <c r="X125" s="114">
        <v>47.782000000000004</v>
      </c>
      <c r="Z125" s="64"/>
    </row>
    <row r="126" spans="2:26" x14ac:dyDescent="0.2">
      <c r="B126" s="36">
        <v>45136</v>
      </c>
      <c r="C126" s="37">
        <v>0</v>
      </c>
      <c r="D126" s="37">
        <v>0</v>
      </c>
      <c r="E126" s="38">
        <v>0.67125000000000001</v>
      </c>
      <c r="F126" s="39">
        <v>2.6850000000000001</v>
      </c>
      <c r="G126" s="40">
        <v>2.391</v>
      </c>
      <c r="H126" s="38">
        <v>1.8190000000000002</v>
      </c>
      <c r="I126" s="41">
        <v>47.548749999999998</v>
      </c>
      <c r="J126" s="42">
        <v>46.542999999999999</v>
      </c>
      <c r="K126" s="43">
        <v>47.774999999999999</v>
      </c>
      <c r="L126" s="114">
        <v>47.518000000000001</v>
      </c>
      <c r="N126" s="36">
        <v>42945</v>
      </c>
      <c r="O126" s="37">
        <v>0</v>
      </c>
      <c r="P126" s="37">
        <v>0</v>
      </c>
      <c r="Q126" s="38">
        <v>0.43225000000000002</v>
      </c>
      <c r="R126" s="39">
        <v>1.996</v>
      </c>
      <c r="S126" s="40">
        <v>1.7800000000000002</v>
      </c>
      <c r="T126" s="38">
        <v>1.573</v>
      </c>
      <c r="U126" s="41">
        <v>47.787749999999996</v>
      </c>
      <c r="V126" s="42">
        <v>47.231999999999999</v>
      </c>
      <c r="W126" s="43">
        <v>48.385999999999996</v>
      </c>
      <c r="X126" s="114">
        <v>47.764000000000003</v>
      </c>
      <c r="Z126" s="64"/>
    </row>
    <row r="127" spans="2:26" x14ac:dyDescent="0.2">
      <c r="B127" s="30">
        <v>45137</v>
      </c>
      <c r="C127" s="37">
        <v>0</v>
      </c>
      <c r="D127" s="37">
        <v>0</v>
      </c>
      <c r="E127" s="38">
        <v>0.66349999999999998</v>
      </c>
      <c r="F127" s="39">
        <v>2.7040000000000002</v>
      </c>
      <c r="G127" s="40">
        <v>2.4009999999999998</v>
      </c>
      <c r="H127" s="38">
        <v>1.8260000000000001</v>
      </c>
      <c r="I127" s="41">
        <v>47.5565</v>
      </c>
      <c r="J127" s="42">
        <v>46.524000000000001</v>
      </c>
      <c r="K127" s="43">
        <v>47.765000000000001</v>
      </c>
      <c r="L127" s="114">
        <v>47.511000000000003</v>
      </c>
      <c r="N127" s="36">
        <v>42946</v>
      </c>
      <c r="O127" s="37">
        <v>0</v>
      </c>
      <c r="P127" s="37">
        <v>0</v>
      </c>
      <c r="Q127" s="38">
        <v>0.43700000000000006</v>
      </c>
      <c r="R127" s="39">
        <v>2.0230000000000001</v>
      </c>
      <c r="S127" s="40">
        <v>1.8160000000000003</v>
      </c>
      <c r="T127" s="38">
        <v>1.5879999999999996</v>
      </c>
      <c r="U127" s="41">
        <v>47.783000000000001</v>
      </c>
      <c r="V127" s="42">
        <v>47.204999999999998</v>
      </c>
      <c r="W127" s="43">
        <v>48.349999999999994</v>
      </c>
      <c r="X127" s="114">
        <v>47.749000000000002</v>
      </c>
      <c r="Z127" s="64"/>
    </row>
    <row r="128" spans="2:26" x14ac:dyDescent="0.2">
      <c r="B128" s="36">
        <v>45138</v>
      </c>
      <c r="C128" s="37">
        <v>0</v>
      </c>
      <c r="D128" s="37">
        <v>0</v>
      </c>
      <c r="E128" s="38">
        <v>0.66675000000000006</v>
      </c>
      <c r="F128" s="39">
        <v>2.718</v>
      </c>
      <c r="G128" s="40">
        <v>2.4059999999999997</v>
      </c>
      <c r="H128" s="38">
        <v>1.8310000000000002</v>
      </c>
      <c r="I128" s="41">
        <v>47.553249999999998</v>
      </c>
      <c r="J128" s="42">
        <v>46.510000000000005</v>
      </c>
      <c r="K128" s="43">
        <v>47.76</v>
      </c>
      <c r="L128" s="114">
        <v>47.506</v>
      </c>
      <c r="N128" s="36">
        <v>42947</v>
      </c>
      <c r="O128" s="37">
        <v>0</v>
      </c>
      <c r="P128" s="37">
        <v>0</v>
      </c>
      <c r="Q128" s="38">
        <v>0.44575000000000009</v>
      </c>
      <c r="R128" s="39">
        <v>2.048</v>
      </c>
      <c r="S128" s="40">
        <v>1.85</v>
      </c>
      <c r="T128" s="38">
        <v>1.5979999999999999</v>
      </c>
      <c r="U128" s="41">
        <v>47.774250000000002</v>
      </c>
      <c r="V128" s="42">
        <v>47.18</v>
      </c>
      <c r="W128" s="43">
        <v>48.315999999999995</v>
      </c>
      <c r="X128" s="114">
        <v>47.739000000000004</v>
      </c>
      <c r="Z128" s="64"/>
    </row>
    <row r="129" spans="1:26" x14ac:dyDescent="0.2">
      <c r="A129">
        <v>8</v>
      </c>
      <c r="B129" s="30">
        <v>45139</v>
      </c>
      <c r="C129" s="37">
        <v>6</v>
      </c>
      <c r="D129" s="37">
        <v>5</v>
      </c>
      <c r="E129" s="38">
        <v>0.67375000000000007</v>
      </c>
      <c r="F129" s="39">
        <v>2.7359999999999998</v>
      </c>
      <c r="G129" s="40">
        <v>2.4089999999999998</v>
      </c>
      <c r="H129" s="38">
        <v>1.8280000000000001</v>
      </c>
      <c r="I129" s="41">
        <v>47.546250000000001</v>
      </c>
      <c r="J129" s="42">
        <v>46.492000000000004</v>
      </c>
      <c r="K129" s="43">
        <v>47.756999999999998</v>
      </c>
      <c r="L129" s="114">
        <v>47.509</v>
      </c>
      <c r="N129" s="36">
        <v>42948</v>
      </c>
      <c r="O129" s="37">
        <v>0</v>
      </c>
      <c r="P129" s="37">
        <v>0</v>
      </c>
      <c r="Q129" s="38">
        <v>0.45600000000000007</v>
      </c>
      <c r="R129" s="39">
        <v>2.0760000000000001</v>
      </c>
      <c r="S129" s="40">
        <v>1.8840000000000003</v>
      </c>
      <c r="T129" s="38">
        <v>1.6079999999999997</v>
      </c>
      <c r="U129" s="41">
        <v>47.763999999999996</v>
      </c>
      <c r="V129" s="42">
        <v>47.152000000000001</v>
      </c>
      <c r="W129" s="43">
        <v>48.281999999999996</v>
      </c>
      <c r="X129" s="114">
        <v>47.729000000000006</v>
      </c>
      <c r="Z129" s="64"/>
    </row>
    <row r="130" spans="1:26" x14ac:dyDescent="0.2">
      <c r="B130" s="36">
        <v>45140</v>
      </c>
      <c r="C130" s="37">
        <v>0</v>
      </c>
      <c r="D130" s="37">
        <v>0</v>
      </c>
      <c r="E130" s="38">
        <v>0.68</v>
      </c>
      <c r="F130" s="39">
        <v>2.7439999999999998</v>
      </c>
      <c r="G130" s="40">
        <v>2.4169999999999998</v>
      </c>
      <c r="H130" s="38">
        <v>1.8270000000000002</v>
      </c>
      <c r="I130" s="41">
        <v>47.54</v>
      </c>
      <c r="J130" s="42">
        <v>46.484000000000002</v>
      </c>
      <c r="K130" s="43">
        <v>47.748999999999995</v>
      </c>
      <c r="L130" s="114">
        <v>47.510000000000005</v>
      </c>
      <c r="N130" s="36">
        <v>42949</v>
      </c>
      <c r="O130" s="37">
        <v>0</v>
      </c>
      <c r="P130" s="37">
        <v>0</v>
      </c>
      <c r="Q130" s="38">
        <v>0.46650000000000003</v>
      </c>
      <c r="R130" s="39">
        <v>2.1020000000000003</v>
      </c>
      <c r="S130" s="40">
        <v>1.913</v>
      </c>
      <c r="T130" s="38">
        <v>1.6189999999999998</v>
      </c>
      <c r="U130" s="41">
        <v>47.753499999999995</v>
      </c>
      <c r="V130" s="42">
        <v>47.126000000000005</v>
      </c>
      <c r="W130" s="43">
        <v>48.253</v>
      </c>
      <c r="X130" s="114">
        <v>47.718000000000004</v>
      </c>
      <c r="Z130" s="64"/>
    </row>
    <row r="131" spans="1:26" x14ac:dyDescent="0.2">
      <c r="B131" s="30">
        <v>45141</v>
      </c>
      <c r="C131" s="37">
        <v>0</v>
      </c>
      <c r="D131" s="37">
        <v>0</v>
      </c>
      <c r="E131" s="38">
        <v>0.68275000000000008</v>
      </c>
      <c r="F131" s="39">
        <v>2.7610000000000001</v>
      </c>
      <c r="G131" s="40">
        <v>2.4249999999999998</v>
      </c>
      <c r="H131" s="38">
        <v>1.8350000000000002</v>
      </c>
      <c r="I131" s="41">
        <v>47.53725</v>
      </c>
      <c r="J131" s="42">
        <v>46.466999999999999</v>
      </c>
      <c r="K131" s="43">
        <v>47.741</v>
      </c>
      <c r="L131" s="114">
        <v>47.502000000000002</v>
      </c>
      <c r="N131" s="36">
        <v>42950</v>
      </c>
      <c r="O131" s="37">
        <v>0</v>
      </c>
      <c r="P131" s="37">
        <v>0</v>
      </c>
      <c r="Q131" s="38">
        <v>0.47625000000000006</v>
      </c>
      <c r="R131" s="39">
        <v>2.13</v>
      </c>
      <c r="S131" s="40">
        <v>1.9410000000000001</v>
      </c>
      <c r="T131" s="38">
        <v>1.6259999999999999</v>
      </c>
      <c r="U131" s="41">
        <v>47.743749999999999</v>
      </c>
      <c r="V131" s="42">
        <v>47.097999999999999</v>
      </c>
      <c r="W131" s="43">
        <v>48.224999999999994</v>
      </c>
      <c r="X131" s="114">
        <v>47.711000000000006</v>
      </c>
      <c r="Z131" s="64"/>
    </row>
    <row r="132" spans="1:26" x14ac:dyDescent="0.2">
      <c r="B132" s="36">
        <v>45142</v>
      </c>
      <c r="C132" s="37">
        <v>0</v>
      </c>
      <c r="D132" s="37">
        <v>0</v>
      </c>
      <c r="E132" s="38">
        <v>0.69950000000000001</v>
      </c>
      <c r="F132" s="39">
        <v>2.7789999999999999</v>
      </c>
      <c r="G132" s="40">
        <v>2.431</v>
      </c>
      <c r="H132" s="38">
        <v>1.8410000000000002</v>
      </c>
      <c r="I132" s="41">
        <v>47.520499999999998</v>
      </c>
      <c r="J132" s="42">
        <v>46.448999999999998</v>
      </c>
      <c r="K132" s="43">
        <v>47.734999999999999</v>
      </c>
      <c r="L132" s="114">
        <v>47.496000000000002</v>
      </c>
      <c r="N132" s="36">
        <v>42951</v>
      </c>
      <c r="O132" s="37">
        <v>28.5</v>
      </c>
      <c r="P132" s="37">
        <v>25</v>
      </c>
      <c r="Q132" s="38">
        <v>0.47425000000000006</v>
      </c>
      <c r="R132" s="39">
        <v>2.14</v>
      </c>
      <c r="S132" s="40">
        <v>1.9480000000000002</v>
      </c>
      <c r="T132" s="38">
        <v>1.6029999999999998</v>
      </c>
      <c r="U132" s="41">
        <v>47.745750000000001</v>
      </c>
      <c r="V132" s="42">
        <v>47.088000000000001</v>
      </c>
      <c r="W132" s="43">
        <v>48.217999999999996</v>
      </c>
      <c r="X132" s="114">
        <v>47.734000000000002</v>
      </c>
      <c r="Z132" s="64"/>
    </row>
    <row r="133" spans="1:26" x14ac:dyDescent="0.2">
      <c r="B133" s="30">
        <v>45143</v>
      </c>
      <c r="C133" s="37">
        <v>0</v>
      </c>
      <c r="D133" s="37">
        <v>0</v>
      </c>
      <c r="E133" s="38">
        <v>0.70825000000000005</v>
      </c>
      <c r="F133" s="39">
        <v>2.79</v>
      </c>
      <c r="G133" s="40">
        <v>2.4359999999999999</v>
      </c>
      <c r="H133" s="38">
        <v>1.8460000000000001</v>
      </c>
      <c r="I133" s="41">
        <v>47.511749999999999</v>
      </c>
      <c r="J133" s="42">
        <v>46.438000000000002</v>
      </c>
      <c r="K133" s="43">
        <v>47.73</v>
      </c>
      <c r="L133" s="114">
        <v>47.491</v>
      </c>
      <c r="N133" s="36">
        <v>42952</v>
      </c>
      <c r="O133" s="37">
        <v>0</v>
      </c>
      <c r="P133" s="37">
        <v>0</v>
      </c>
      <c r="Q133" s="38">
        <v>0.46700000000000008</v>
      </c>
      <c r="R133" s="39">
        <v>2.1500000000000004</v>
      </c>
      <c r="S133" s="40">
        <v>1.9460000000000002</v>
      </c>
      <c r="T133" s="38">
        <v>1.601</v>
      </c>
      <c r="U133" s="41">
        <v>47.753</v>
      </c>
      <c r="V133" s="42">
        <v>47.078000000000003</v>
      </c>
      <c r="W133" s="43">
        <v>48.22</v>
      </c>
      <c r="X133" s="114">
        <v>47.736000000000004</v>
      </c>
      <c r="Z133" s="64"/>
    </row>
    <row r="134" spans="1:26" x14ac:dyDescent="0.2">
      <c r="B134" s="36">
        <v>45144</v>
      </c>
      <c r="C134" s="37">
        <v>0</v>
      </c>
      <c r="D134" s="37">
        <v>0</v>
      </c>
      <c r="E134" s="38">
        <v>0.71950000000000003</v>
      </c>
      <c r="F134" s="39">
        <v>2.8070000000000004</v>
      </c>
      <c r="G134" s="40">
        <v>2.444</v>
      </c>
      <c r="H134" s="38">
        <v>1.8480000000000001</v>
      </c>
      <c r="I134" s="41">
        <v>47.500500000000002</v>
      </c>
      <c r="J134" s="42">
        <v>46.420999999999999</v>
      </c>
      <c r="K134" s="43">
        <v>47.721999999999994</v>
      </c>
      <c r="L134" s="114">
        <v>47.489000000000004</v>
      </c>
      <c r="N134" s="36">
        <v>42953</v>
      </c>
      <c r="O134" s="37">
        <v>0</v>
      </c>
      <c r="P134" s="37">
        <v>0</v>
      </c>
      <c r="Q134" s="38">
        <v>0.47275</v>
      </c>
      <c r="R134" s="39">
        <v>2.1680000000000001</v>
      </c>
      <c r="S134" s="40">
        <v>1.9730000000000001</v>
      </c>
      <c r="T134" s="38">
        <v>1.6159999999999997</v>
      </c>
      <c r="U134" s="41">
        <v>47.747250000000001</v>
      </c>
      <c r="V134" s="42">
        <v>47.06</v>
      </c>
      <c r="W134" s="43">
        <v>48.192999999999998</v>
      </c>
      <c r="X134" s="114">
        <v>47.721000000000004</v>
      </c>
      <c r="Z134" s="64"/>
    </row>
    <row r="135" spans="1:26" x14ac:dyDescent="0.2">
      <c r="B135" s="30">
        <v>45145</v>
      </c>
      <c r="C135" s="37">
        <v>7.5</v>
      </c>
      <c r="D135" s="37">
        <v>3</v>
      </c>
      <c r="E135" s="38">
        <v>0.75025000000000008</v>
      </c>
      <c r="F135" s="39">
        <v>2.8140000000000001</v>
      </c>
      <c r="G135" s="40">
        <v>2.4210000000000003</v>
      </c>
      <c r="H135" s="38">
        <v>1.8010000000000002</v>
      </c>
      <c r="I135" s="41">
        <v>47.469749999999998</v>
      </c>
      <c r="J135" s="42">
        <v>46.414000000000001</v>
      </c>
      <c r="K135" s="43">
        <v>47.744999999999997</v>
      </c>
      <c r="L135" s="114">
        <v>47.536000000000001</v>
      </c>
      <c r="N135" s="36">
        <v>42954</v>
      </c>
      <c r="O135" s="37">
        <v>0</v>
      </c>
      <c r="P135" s="37">
        <v>0</v>
      </c>
      <c r="Q135" s="38">
        <v>0.47950000000000004</v>
      </c>
      <c r="R135" s="39">
        <v>2.1880000000000002</v>
      </c>
      <c r="S135" s="40">
        <v>1.9930000000000001</v>
      </c>
      <c r="T135" s="38">
        <v>1.6239999999999997</v>
      </c>
      <c r="U135" s="41">
        <v>47.740499999999997</v>
      </c>
      <c r="V135" s="42">
        <v>47.04</v>
      </c>
      <c r="W135" s="43">
        <v>48.172999999999995</v>
      </c>
      <c r="X135" s="114">
        <v>47.713000000000001</v>
      </c>
      <c r="Z135" s="64"/>
    </row>
    <row r="136" spans="1:26" x14ac:dyDescent="0.2">
      <c r="B136" s="36">
        <v>45146</v>
      </c>
      <c r="C136" s="37">
        <v>3.5</v>
      </c>
      <c r="D136" s="37">
        <v>4</v>
      </c>
      <c r="E136" s="38">
        <v>0.71600000000000008</v>
      </c>
      <c r="F136" s="39">
        <v>2.8290000000000002</v>
      </c>
      <c r="G136" s="40">
        <v>2.4390000000000001</v>
      </c>
      <c r="H136" s="38">
        <v>1.8130000000000002</v>
      </c>
      <c r="I136" s="41">
        <v>47.503999999999998</v>
      </c>
      <c r="J136" s="42">
        <v>46.399000000000001</v>
      </c>
      <c r="K136" s="43">
        <v>47.726999999999997</v>
      </c>
      <c r="L136" s="114">
        <v>47.524000000000001</v>
      </c>
      <c r="N136" s="36">
        <v>42955</v>
      </c>
      <c r="O136" s="37">
        <v>0</v>
      </c>
      <c r="P136" s="37">
        <v>0</v>
      </c>
      <c r="Q136" s="38">
        <v>0.4850000000000001</v>
      </c>
      <c r="R136" s="39">
        <v>2.2069999999999999</v>
      </c>
      <c r="S136" s="40">
        <v>2.0150000000000001</v>
      </c>
      <c r="T136" s="38">
        <v>1.6339999999999999</v>
      </c>
      <c r="U136" s="41">
        <v>47.734999999999999</v>
      </c>
      <c r="V136" s="42">
        <v>47.021000000000001</v>
      </c>
      <c r="W136" s="43">
        <v>48.150999999999996</v>
      </c>
      <c r="X136" s="114">
        <v>47.703000000000003</v>
      </c>
      <c r="Z136" s="64"/>
    </row>
    <row r="137" spans="1:26" x14ac:dyDescent="0.2">
      <c r="B137" s="30">
        <v>45147</v>
      </c>
      <c r="C137" s="37">
        <v>11.5</v>
      </c>
      <c r="D137" s="37">
        <v>11</v>
      </c>
      <c r="E137" s="38">
        <v>0.70200000000000007</v>
      </c>
      <c r="F137" s="39">
        <v>2.819</v>
      </c>
      <c r="G137" s="40">
        <v>2.3810000000000002</v>
      </c>
      <c r="H137" s="38">
        <v>1.7610000000000001</v>
      </c>
      <c r="I137" s="41">
        <v>47.518000000000001</v>
      </c>
      <c r="J137" s="42">
        <v>46.408999999999999</v>
      </c>
      <c r="K137" s="43">
        <v>47.784999999999997</v>
      </c>
      <c r="L137" s="114">
        <v>47.576000000000001</v>
      </c>
      <c r="N137" s="36">
        <v>42956</v>
      </c>
      <c r="O137" s="37">
        <v>0</v>
      </c>
      <c r="P137" s="37">
        <v>0</v>
      </c>
      <c r="Q137" s="38">
        <v>0.49500000000000011</v>
      </c>
      <c r="R137" s="39">
        <v>2.2279999999999998</v>
      </c>
      <c r="S137" s="40">
        <v>2.036</v>
      </c>
      <c r="T137" s="38">
        <v>1.6459999999999999</v>
      </c>
      <c r="U137" s="41">
        <v>47.725000000000001</v>
      </c>
      <c r="V137" s="42">
        <v>47</v>
      </c>
      <c r="W137" s="43">
        <v>48.129999999999995</v>
      </c>
      <c r="X137" s="114">
        <v>47.691000000000003</v>
      </c>
      <c r="Z137" s="64"/>
    </row>
    <row r="138" spans="1:26" x14ac:dyDescent="0.2">
      <c r="B138" s="36">
        <v>45148</v>
      </c>
      <c r="C138" s="37">
        <v>0</v>
      </c>
      <c r="D138" s="37">
        <v>1</v>
      </c>
      <c r="E138" s="38">
        <v>0.70325000000000004</v>
      </c>
      <c r="F138" s="39">
        <v>2.83</v>
      </c>
      <c r="G138" s="40">
        <v>2.383</v>
      </c>
      <c r="H138" s="38">
        <v>1.766</v>
      </c>
      <c r="I138" s="41">
        <v>47.516750000000002</v>
      </c>
      <c r="J138" s="42">
        <v>46.398000000000003</v>
      </c>
      <c r="K138" s="43">
        <v>47.782999999999994</v>
      </c>
      <c r="L138" s="114">
        <v>47.571000000000005</v>
      </c>
      <c r="N138" s="36">
        <v>42957</v>
      </c>
      <c r="O138" s="37">
        <v>0</v>
      </c>
      <c r="P138" s="37">
        <v>0</v>
      </c>
      <c r="Q138" s="38">
        <v>0.505</v>
      </c>
      <c r="R138" s="39">
        <v>2.2480000000000002</v>
      </c>
      <c r="S138" s="40">
        <v>2.0590000000000002</v>
      </c>
      <c r="T138" s="38">
        <v>1.6539999999999999</v>
      </c>
      <c r="U138" s="41">
        <v>47.714999999999996</v>
      </c>
      <c r="V138" s="42">
        <v>46.980000000000004</v>
      </c>
      <c r="W138" s="43">
        <v>48.106999999999999</v>
      </c>
      <c r="X138" s="114">
        <v>47.683000000000007</v>
      </c>
      <c r="Z138" s="64"/>
    </row>
    <row r="139" spans="1:26" x14ac:dyDescent="0.2">
      <c r="B139" s="30">
        <v>45149</v>
      </c>
      <c r="C139" s="37">
        <v>0</v>
      </c>
      <c r="D139" s="37">
        <v>0</v>
      </c>
      <c r="E139" s="38">
        <v>0.70200000000000007</v>
      </c>
      <c r="F139" s="39">
        <v>2.8380000000000001</v>
      </c>
      <c r="G139" s="40">
        <v>2.4</v>
      </c>
      <c r="H139" s="38">
        <v>1.7800000000000002</v>
      </c>
      <c r="I139" s="41">
        <v>47.518000000000001</v>
      </c>
      <c r="J139" s="42">
        <v>46.39</v>
      </c>
      <c r="K139" s="43">
        <v>47.765999999999998</v>
      </c>
      <c r="L139" s="114">
        <v>47.557000000000002</v>
      </c>
      <c r="N139" s="36">
        <v>42958</v>
      </c>
      <c r="O139" s="37">
        <v>0</v>
      </c>
      <c r="P139" s="37">
        <v>0</v>
      </c>
      <c r="Q139" s="38">
        <v>0.51575000000000004</v>
      </c>
      <c r="R139" s="39">
        <v>2.2720000000000002</v>
      </c>
      <c r="S139" s="40">
        <v>2.0830000000000002</v>
      </c>
      <c r="T139" s="38">
        <v>1.6599999999999997</v>
      </c>
      <c r="U139" s="41">
        <v>47.704250000000002</v>
      </c>
      <c r="V139" s="42">
        <v>46.956000000000003</v>
      </c>
      <c r="W139" s="43">
        <v>48.082999999999998</v>
      </c>
      <c r="X139" s="114">
        <v>47.677000000000007</v>
      </c>
      <c r="Z139" s="64"/>
    </row>
    <row r="140" spans="1:26" x14ac:dyDescent="0.2">
      <c r="B140" s="36">
        <v>45150</v>
      </c>
      <c r="C140" s="37">
        <v>0</v>
      </c>
      <c r="D140" s="37">
        <v>0</v>
      </c>
      <c r="E140" s="38">
        <v>0.70325000000000004</v>
      </c>
      <c r="F140" s="39">
        <v>2.8520000000000003</v>
      </c>
      <c r="G140" s="40">
        <v>2.4139999999999997</v>
      </c>
      <c r="H140" s="38">
        <v>1.7970000000000002</v>
      </c>
      <c r="I140" s="41">
        <v>47.516750000000002</v>
      </c>
      <c r="J140" s="42">
        <v>46.376000000000005</v>
      </c>
      <c r="K140" s="43">
        <v>47.751999999999995</v>
      </c>
      <c r="L140" s="114">
        <v>47.540000000000006</v>
      </c>
      <c r="N140" s="36">
        <v>42959</v>
      </c>
      <c r="O140" s="37">
        <v>1</v>
      </c>
      <c r="P140" s="37">
        <v>1</v>
      </c>
      <c r="Q140" s="38">
        <v>0.52550000000000008</v>
      </c>
      <c r="R140" s="39">
        <v>2.2930000000000001</v>
      </c>
      <c r="S140" s="40">
        <v>2.1040000000000001</v>
      </c>
      <c r="T140" s="38">
        <v>1.6689999999999996</v>
      </c>
      <c r="U140" s="41">
        <v>47.694499999999998</v>
      </c>
      <c r="V140" s="42">
        <v>46.935000000000002</v>
      </c>
      <c r="W140" s="43">
        <v>48.061999999999998</v>
      </c>
      <c r="X140" s="114">
        <v>47.668000000000006</v>
      </c>
      <c r="Z140" s="64"/>
    </row>
    <row r="141" spans="1:26" x14ac:dyDescent="0.2">
      <c r="B141" s="30">
        <v>45151</v>
      </c>
      <c r="C141" s="37">
        <v>12</v>
      </c>
      <c r="D141" s="37">
        <v>32</v>
      </c>
      <c r="E141" s="38">
        <v>0.69874999999999998</v>
      </c>
      <c r="F141" s="39">
        <v>2.7990000000000004</v>
      </c>
      <c r="G141" s="40">
        <v>2.3250000000000002</v>
      </c>
      <c r="H141" s="38">
        <v>1.7170000000000001</v>
      </c>
      <c r="I141" s="41">
        <v>47.521250000000002</v>
      </c>
      <c r="J141" s="42">
        <v>46.429000000000002</v>
      </c>
      <c r="K141" s="43">
        <v>47.840999999999994</v>
      </c>
      <c r="L141" s="114">
        <v>47.620000000000005</v>
      </c>
      <c r="N141" s="36">
        <v>42960</v>
      </c>
      <c r="O141" s="37">
        <v>51</v>
      </c>
      <c r="P141" s="37">
        <v>61</v>
      </c>
      <c r="Q141" s="38">
        <v>0.51575000000000004</v>
      </c>
      <c r="R141" s="39">
        <v>2.278</v>
      </c>
      <c r="S141" s="40">
        <v>2.0410000000000004</v>
      </c>
      <c r="T141" s="38">
        <v>1.597</v>
      </c>
      <c r="U141" s="41">
        <v>47.704250000000002</v>
      </c>
      <c r="V141" s="42">
        <v>46.95</v>
      </c>
      <c r="W141" s="43">
        <v>48.125</v>
      </c>
      <c r="X141" s="114">
        <v>47.74</v>
      </c>
      <c r="Z141" s="64"/>
    </row>
    <row r="142" spans="1:26" x14ac:dyDescent="0.2">
      <c r="B142" s="36">
        <v>45152</v>
      </c>
      <c r="C142" s="37">
        <v>7</v>
      </c>
      <c r="D142" s="37">
        <v>12</v>
      </c>
      <c r="E142" s="38">
        <v>0.64500000000000002</v>
      </c>
      <c r="F142" s="39">
        <v>2.7069999999999999</v>
      </c>
      <c r="G142" s="40">
        <v>2.1219999999999999</v>
      </c>
      <c r="H142" s="38">
        <v>1.601</v>
      </c>
      <c r="I142" s="41">
        <v>47.574999999999996</v>
      </c>
      <c r="J142" s="42">
        <v>46.521000000000001</v>
      </c>
      <c r="K142" s="43">
        <v>48.043999999999997</v>
      </c>
      <c r="L142" s="114">
        <v>47.736000000000004</v>
      </c>
      <c r="N142" s="36">
        <v>42961</v>
      </c>
      <c r="O142" s="37">
        <v>0</v>
      </c>
      <c r="P142" s="37">
        <v>0</v>
      </c>
      <c r="Q142" s="38">
        <v>0.42825000000000002</v>
      </c>
      <c r="R142" s="39">
        <v>2.1459999999999999</v>
      </c>
      <c r="S142" s="40">
        <v>1.7949999999999999</v>
      </c>
      <c r="T142" s="38">
        <v>1.4979999999999998</v>
      </c>
      <c r="U142" s="41">
        <v>47.79175</v>
      </c>
      <c r="V142" s="42">
        <v>47.082000000000001</v>
      </c>
      <c r="W142" s="43">
        <v>48.370999999999995</v>
      </c>
      <c r="X142" s="114">
        <v>47.839000000000006</v>
      </c>
      <c r="Z142" s="64"/>
    </row>
    <row r="143" spans="1:26" x14ac:dyDescent="0.2">
      <c r="B143" s="30">
        <v>45153</v>
      </c>
      <c r="C143" s="37">
        <v>23.5</v>
      </c>
      <c r="D143" s="37">
        <v>17</v>
      </c>
      <c r="E143" s="38">
        <v>0.62675000000000003</v>
      </c>
      <c r="F143" s="39">
        <v>2.66</v>
      </c>
      <c r="G143" s="40">
        <v>2.093</v>
      </c>
      <c r="H143" s="38">
        <v>1.6140000000000003</v>
      </c>
      <c r="I143" s="41">
        <v>47.593249999999998</v>
      </c>
      <c r="J143" s="42">
        <v>46.567999999999998</v>
      </c>
      <c r="K143" s="43">
        <v>48.072999999999993</v>
      </c>
      <c r="L143" s="114">
        <v>47.723000000000006</v>
      </c>
      <c r="N143" s="36">
        <v>42962</v>
      </c>
      <c r="O143" s="37">
        <v>0</v>
      </c>
      <c r="P143" s="37">
        <v>0</v>
      </c>
      <c r="Q143" s="38">
        <v>0.42625000000000002</v>
      </c>
      <c r="R143" s="39">
        <v>2.125</v>
      </c>
      <c r="S143" s="40">
        <v>1.8010000000000002</v>
      </c>
      <c r="T143" s="38">
        <v>1.5459999999999998</v>
      </c>
      <c r="U143" s="41">
        <v>47.793749999999996</v>
      </c>
      <c r="V143" s="42">
        <v>47.103000000000002</v>
      </c>
      <c r="W143" s="43">
        <v>48.364999999999995</v>
      </c>
      <c r="X143" s="114">
        <v>47.791000000000004</v>
      </c>
      <c r="Z143" s="64"/>
    </row>
    <row r="144" spans="1:26" x14ac:dyDescent="0.2">
      <c r="B144" s="36">
        <v>45154</v>
      </c>
      <c r="C144" s="37">
        <v>0.5</v>
      </c>
      <c r="D144" s="37">
        <v>0</v>
      </c>
      <c r="E144" s="38">
        <v>0.62725000000000009</v>
      </c>
      <c r="F144" s="39">
        <v>2.6260000000000003</v>
      </c>
      <c r="G144" s="40">
        <v>2.089</v>
      </c>
      <c r="H144" s="38">
        <v>1.6580000000000004</v>
      </c>
      <c r="I144" s="41">
        <v>47.592749999999995</v>
      </c>
      <c r="J144" s="42">
        <v>46.602000000000004</v>
      </c>
      <c r="K144" s="43">
        <v>48.076999999999998</v>
      </c>
      <c r="L144" s="114">
        <v>47.679000000000002</v>
      </c>
      <c r="N144" s="36">
        <v>42963</v>
      </c>
      <c r="O144" s="37">
        <v>0</v>
      </c>
      <c r="P144" s="37">
        <v>0</v>
      </c>
      <c r="Q144" s="38">
        <v>0.43100000000000005</v>
      </c>
      <c r="R144" s="39">
        <v>2.1219999999999999</v>
      </c>
      <c r="S144" s="40">
        <v>1.8220000000000001</v>
      </c>
      <c r="T144" s="38">
        <v>1.5669999999999997</v>
      </c>
      <c r="U144" s="41">
        <v>47.789000000000001</v>
      </c>
      <c r="V144" s="42">
        <v>47.106000000000002</v>
      </c>
      <c r="W144" s="43">
        <v>48.343999999999994</v>
      </c>
      <c r="X144" s="114">
        <v>47.77</v>
      </c>
      <c r="Z144" s="64"/>
    </row>
    <row r="145" spans="1:26" x14ac:dyDescent="0.2">
      <c r="B145" s="30">
        <v>45155</v>
      </c>
      <c r="C145" s="37">
        <v>0</v>
      </c>
      <c r="D145" s="37">
        <v>0</v>
      </c>
      <c r="E145" s="38">
        <v>0.63050000000000006</v>
      </c>
      <c r="F145" s="39">
        <v>2.6040000000000001</v>
      </c>
      <c r="G145" s="40">
        <v>2.1059999999999999</v>
      </c>
      <c r="H145" s="38">
        <v>1.6779999999999999</v>
      </c>
      <c r="I145" s="41">
        <v>47.589500000000001</v>
      </c>
      <c r="J145" s="42">
        <v>46.624000000000002</v>
      </c>
      <c r="K145" s="43">
        <v>48.059999999999995</v>
      </c>
      <c r="L145" s="114">
        <v>47.659000000000006</v>
      </c>
      <c r="N145" s="36">
        <v>42964</v>
      </c>
      <c r="O145" s="37">
        <v>0</v>
      </c>
      <c r="P145" s="37">
        <v>1</v>
      </c>
      <c r="Q145" s="38">
        <v>0.43975000000000009</v>
      </c>
      <c r="R145" s="39">
        <v>2.137</v>
      </c>
      <c r="S145" s="40">
        <v>1.8520000000000003</v>
      </c>
      <c r="T145" s="38">
        <v>1.5819999999999999</v>
      </c>
      <c r="U145" s="41">
        <v>47.780249999999995</v>
      </c>
      <c r="V145" s="42">
        <v>47.091000000000001</v>
      </c>
      <c r="W145" s="43">
        <v>48.313999999999993</v>
      </c>
      <c r="X145" s="114">
        <v>47.755000000000003</v>
      </c>
      <c r="Z145" s="64"/>
    </row>
    <row r="146" spans="1:26" x14ac:dyDescent="0.2">
      <c r="B146" s="36">
        <v>45156</v>
      </c>
      <c r="C146" s="37">
        <v>0</v>
      </c>
      <c r="D146" s="37">
        <v>0</v>
      </c>
      <c r="E146" s="38">
        <v>0.57200000000000006</v>
      </c>
      <c r="F146" s="39">
        <v>2.5960000000000001</v>
      </c>
      <c r="G146" s="40">
        <v>2.125</v>
      </c>
      <c r="H146" s="38">
        <v>1.694</v>
      </c>
      <c r="I146" s="41">
        <v>47.647999999999996</v>
      </c>
      <c r="J146" s="42">
        <v>46.632000000000005</v>
      </c>
      <c r="K146" s="43">
        <v>48.040999999999997</v>
      </c>
      <c r="L146" s="114">
        <v>47.643000000000001</v>
      </c>
      <c r="N146" s="36">
        <v>42965</v>
      </c>
      <c r="O146" s="37">
        <v>22</v>
      </c>
      <c r="P146" s="37">
        <v>17</v>
      </c>
      <c r="Q146" s="38">
        <v>0.42500000000000004</v>
      </c>
      <c r="R146" s="39">
        <v>2.113</v>
      </c>
      <c r="S146" s="40">
        <v>1.786</v>
      </c>
      <c r="T146" s="38">
        <v>1.504</v>
      </c>
      <c r="U146" s="41">
        <v>47.795000000000002</v>
      </c>
      <c r="V146" s="42">
        <v>47.115000000000002</v>
      </c>
      <c r="W146" s="43">
        <v>48.379999999999995</v>
      </c>
      <c r="X146" s="114">
        <v>47.833000000000006</v>
      </c>
      <c r="Z146" s="64"/>
    </row>
    <row r="147" spans="1:26" x14ac:dyDescent="0.2">
      <c r="B147" s="30">
        <v>45157</v>
      </c>
      <c r="C147" s="37">
        <v>0</v>
      </c>
      <c r="D147" s="37">
        <v>0</v>
      </c>
      <c r="E147" s="38">
        <v>0.62725000000000009</v>
      </c>
      <c r="F147" s="39">
        <v>2.5910000000000002</v>
      </c>
      <c r="G147" s="40">
        <v>2.1470000000000002</v>
      </c>
      <c r="H147" s="38">
        <v>1.7070000000000003</v>
      </c>
      <c r="I147" s="41">
        <v>47.592749999999995</v>
      </c>
      <c r="J147" s="42">
        <v>46.637</v>
      </c>
      <c r="K147" s="43">
        <v>48.018999999999998</v>
      </c>
      <c r="L147" s="114">
        <v>47.63</v>
      </c>
      <c r="N147" s="36">
        <v>42966</v>
      </c>
      <c r="O147" s="37">
        <v>0</v>
      </c>
      <c r="P147" s="37">
        <v>0</v>
      </c>
      <c r="Q147" s="38">
        <v>0.42875000000000008</v>
      </c>
      <c r="R147" s="39">
        <v>2.1269999999999998</v>
      </c>
      <c r="S147" s="40">
        <v>1.8330000000000002</v>
      </c>
      <c r="T147" s="38">
        <v>1.5629999999999997</v>
      </c>
      <c r="U147" s="41">
        <v>47.791249999999998</v>
      </c>
      <c r="V147" s="42">
        <v>47.100999999999999</v>
      </c>
      <c r="W147" s="43">
        <v>48.332999999999998</v>
      </c>
      <c r="X147" s="114">
        <v>47.774000000000001</v>
      </c>
      <c r="Z147" s="64"/>
    </row>
    <row r="148" spans="1:26" x14ac:dyDescent="0.2">
      <c r="B148" s="36">
        <v>45158</v>
      </c>
      <c r="C148" s="37">
        <v>0</v>
      </c>
      <c r="D148" s="37">
        <v>0</v>
      </c>
      <c r="E148" s="38">
        <v>0.63100000000000001</v>
      </c>
      <c r="F148" s="39">
        <v>2.5880000000000001</v>
      </c>
      <c r="G148" s="40">
        <v>2.1680000000000001</v>
      </c>
      <c r="H148" s="38">
        <v>1.7130000000000001</v>
      </c>
      <c r="I148" s="41">
        <v>47.588999999999999</v>
      </c>
      <c r="J148" s="42">
        <v>46.64</v>
      </c>
      <c r="K148" s="43">
        <v>47.997999999999998</v>
      </c>
      <c r="L148" s="114">
        <v>47.624000000000002</v>
      </c>
      <c r="N148" s="36">
        <v>42967</v>
      </c>
      <c r="O148" s="37">
        <v>2</v>
      </c>
      <c r="P148" s="37">
        <v>1</v>
      </c>
      <c r="Q148" s="38">
        <v>0.43600000000000005</v>
      </c>
      <c r="R148" s="39">
        <v>2.1459999999999999</v>
      </c>
      <c r="S148" s="40">
        <v>1.8610000000000002</v>
      </c>
      <c r="T148" s="38">
        <v>1.5819999999999999</v>
      </c>
      <c r="U148" s="41">
        <v>47.783999999999999</v>
      </c>
      <c r="V148" s="42">
        <v>47.082000000000001</v>
      </c>
      <c r="W148" s="43">
        <v>48.305</v>
      </c>
      <c r="X148" s="114">
        <v>47.755000000000003</v>
      </c>
      <c r="Z148" s="64"/>
    </row>
    <row r="149" spans="1:26" x14ac:dyDescent="0.2">
      <c r="B149" s="30">
        <v>45159</v>
      </c>
      <c r="C149" s="37">
        <v>0</v>
      </c>
      <c r="D149" s="37">
        <v>0</v>
      </c>
      <c r="E149" s="38">
        <v>0.64175000000000004</v>
      </c>
      <c r="F149" s="39">
        <v>2.5940000000000003</v>
      </c>
      <c r="G149" s="40">
        <v>2.1859999999999999</v>
      </c>
      <c r="H149" s="38">
        <v>1.7190000000000003</v>
      </c>
      <c r="I149" s="41">
        <v>47.578249999999997</v>
      </c>
      <c r="J149" s="42">
        <v>46.634</v>
      </c>
      <c r="K149" s="43">
        <v>47.98</v>
      </c>
      <c r="L149" s="114">
        <v>47.618000000000002</v>
      </c>
      <c r="N149" s="36">
        <v>42968</v>
      </c>
      <c r="O149" s="37">
        <v>0.5</v>
      </c>
      <c r="P149" s="37">
        <v>0</v>
      </c>
      <c r="Q149" s="38">
        <v>0.44075000000000009</v>
      </c>
      <c r="R149" s="39">
        <v>2.1589999999999998</v>
      </c>
      <c r="S149" s="40">
        <v>1.8860000000000001</v>
      </c>
      <c r="T149" s="38">
        <v>1.589</v>
      </c>
      <c r="U149" s="41">
        <v>47.779249999999998</v>
      </c>
      <c r="V149" s="42">
        <v>47.069000000000003</v>
      </c>
      <c r="W149" s="43">
        <v>48.279999999999994</v>
      </c>
      <c r="X149" s="114">
        <v>47.748000000000005</v>
      </c>
      <c r="Z149" s="64"/>
    </row>
    <row r="150" spans="1:26" x14ac:dyDescent="0.2">
      <c r="B150" s="36">
        <v>45160</v>
      </c>
      <c r="C150" s="37">
        <v>7</v>
      </c>
      <c r="D150" s="37">
        <v>15</v>
      </c>
      <c r="E150" s="38">
        <v>0.60199999999999998</v>
      </c>
      <c r="F150" s="39">
        <v>2.5730000000000004</v>
      </c>
      <c r="G150" s="40">
        <v>2.1320000000000001</v>
      </c>
      <c r="H150" s="38">
        <v>1.6680000000000001</v>
      </c>
      <c r="I150" s="41">
        <v>47.618000000000002</v>
      </c>
      <c r="J150" s="42">
        <v>46.655000000000001</v>
      </c>
      <c r="K150" s="43">
        <v>48.033999999999999</v>
      </c>
      <c r="L150" s="114">
        <v>47.669000000000004</v>
      </c>
      <c r="N150" s="36">
        <v>42969</v>
      </c>
      <c r="O150" s="37">
        <v>0</v>
      </c>
      <c r="P150" s="37">
        <v>0</v>
      </c>
      <c r="Q150" s="38">
        <v>0.44725000000000004</v>
      </c>
      <c r="R150" s="39">
        <v>2.1710000000000003</v>
      </c>
      <c r="S150" s="40">
        <v>1.913</v>
      </c>
      <c r="T150" s="38">
        <v>1.5979999999999999</v>
      </c>
      <c r="U150" s="41">
        <v>47.772750000000002</v>
      </c>
      <c r="V150" s="42">
        <v>47.057000000000002</v>
      </c>
      <c r="W150" s="43">
        <v>48.253</v>
      </c>
      <c r="X150" s="114">
        <v>47.739000000000004</v>
      </c>
      <c r="Z150" s="64"/>
    </row>
    <row r="151" spans="1:26" x14ac:dyDescent="0.2">
      <c r="B151" s="30">
        <v>45161</v>
      </c>
      <c r="C151" s="37">
        <v>6</v>
      </c>
      <c r="D151" s="37">
        <v>3</v>
      </c>
      <c r="E151" s="38">
        <v>0.61025000000000007</v>
      </c>
      <c r="F151" s="39">
        <v>2.5609999999999999</v>
      </c>
      <c r="G151" s="40">
        <v>2.1320000000000001</v>
      </c>
      <c r="H151" s="38">
        <v>1.665</v>
      </c>
      <c r="I151" s="41">
        <v>47.609749999999998</v>
      </c>
      <c r="J151" s="42">
        <v>46.667000000000002</v>
      </c>
      <c r="K151" s="43">
        <v>48.033999999999999</v>
      </c>
      <c r="L151" s="114">
        <v>47.672000000000004</v>
      </c>
      <c r="N151" s="36">
        <v>42970</v>
      </c>
      <c r="O151" s="37">
        <v>0</v>
      </c>
      <c r="P151" s="37">
        <v>0</v>
      </c>
      <c r="Q151" s="38">
        <v>0.45550000000000002</v>
      </c>
      <c r="R151" s="39">
        <v>2.1909999999999998</v>
      </c>
      <c r="S151" s="40">
        <v>1.9420000000000002</v>
      </c>
      <c r="T151" s="38">
        <v>1.6119999999999997</v>
      </c>
      <c r="U151" s="41">
        <v>47.764499999999998</v>
      </c>
      <c r="V151" s="42">
        <v>47.036999999999999</v>
      </c>
      <c r="W151" s="43">
        <v>48.223999999999997</v>
      </c>
      <c r="X151" s="114">
        <v>47.725000000000001</v>
      </c>
      <c r="Z151" s="64"/>
    </row>
    <row r="152" spans="1:26" x14ac:dyDescent="0.2">
      <c r="B152" s="36">
        <v>45162</v>
      </c>
      <c r="C152" s="37">
        <v>5</v>
      </c>
      <c r="D152" s="37">
        <v>5</v>
      </c>
      <c r="E152" s="38">
        <v>0.62075000000000002</v>
      </c>
      <c r="F152" s="39">
        <v>2.548</v>
      </c>
      <c r="G152" s="40">
        <v>2.14</v>
      </c>
      <c r="H152" s="38">
        <v>1.673</v>
      </c>
      <c r="I152" s="41">
        <v>47.599249999999998</v>
      </c>
      <c r="J152" s="42">
        <v>46.68</v>
      </c>
      <c r="K152" s="43">
        <v>48.025999999999996</v>
      </c>
      <c r="L152" s="114">
        <v>47.664000000000001</v>
      </c>
      <c r="N152" s="36">
        <v>42971</v>
      </c>
      <c r="O152" s="37">
        <v>0</v>
      </c>
      <c r="P152" s="37">
        <v>14</v>
      </c>
      <c r="Q152" s="38">
        <v>0.46475000000000011</v>
      </c>
      <c r="R152" s="39">
        <v>2.2130000000000001</v>
      </c>
      <c r="S152" s="40">
        <v>1.9670000000000001</v>
      </c>
      <c r="T152" s="38">
        <v>1.6219999999999999</v>
      </c>
      <c r="U152" s="41">
        <v>47.755249999999997</v>
      </c>
      <c r="V152" s="42">
        <v>47.015000000000001</v>
      </c>
      <c r="W152" s="43">
        <v>48.198999999999998</v>
      </c>
      <c r="X152" s="114">
        <v>47.715000000000003</v>
      </c>
      <c r="Z152" s="64"/>
    </row>
    <row r="153" spans="1:26" x14ac:dyDescent="0.2">
      <c r="B153" s="30">
        <v>45163</v>
      </c>
      <c r="C153" s="37">
        <v>0</v>
      </c>
      <c r="D153" s="37">
        <v>0</v>
      </c>
      <c r="E153" s="38">
        <v>0.62850000000000006</v>
      </c>
      <c r="F153" s="39">
        <v>2.5490000000000004</v>
      </c>
      <c r="G153" s="40">
        <v>2.1589999999999998</v>
      </c>
      <c r="H153" s="38">
        <v>1.698</v>
      </c>
      <c r="I153" s="41">
        <v>47.591499999999996</v>
      </c>
      <c r="J153" s="42">
        <v>46.679000000000002</v>
      </c>
      <c r="K153" s="43">
        <v>48.006999999999998</v>
      </c>
      <c r="L153" s="114">
        <v>47.639000000000003</v>
      </c>
      <c r="N153" s="36">
        <v>42972</v>
      </c>
      <c r="O153" s="37">
        <v>0</v>
      </c>
      <c r="P153" s="37">
        <v>0</v>
      </c>
      <c r="Q153" s="38">
        <v>0.46400000000000008</v>
      </c>
      <c r="R153" s="39">
        <v>2.2250000000000001</v>
      </c>
      <c r="S153" s="40">
        <v>1.9790000000000001</v>
      </c>
      <c r="T153" s="38">
        <v>1.6159999999999997</v>
      </c>
      <c r="U153" s="41">
        <v>47.756</v>
      </c>
      <c r="V153" s="42">
        <v>47.003</v>
      </c>
      <c r="W153" s="43">
        <v>48.186999999999998</v>
      </c>
      <c r="X153" s="114">
        <v>47.721000000000004</v>
      </c>
      <c r="Z153" s="64"/>
    </row>
    <row r="154" spans="1:26" x14ac:dyDescent="0.2">
      <c r="B154" s="36">
        <v>45164</v>
      </c>
      <c r="C154" s="37">
        <v>0</v>
      </c>
      <c r="D154" s="37">
        <v>0</v>
      </c>
      <c r="E154" s="38">
        <v>0.63500000000000001</v>
      </c>
      <c r="F154" s="39">
        <v>2.5510000000000002</v>
      </c>
      <c r="G154" s="40">
        <v>2.1760000000000002</v>
      </c>
      <c r="H154" s="38">
        <v>1.7030000000000003</v>
      </c>
      <c r="I154" s="41">
        <v>47.585000000000001</v>
      </c>
      <c r="J154" s="42">
        <v>46.677</v>
      </c>
      <c r="K154" s="43">
        <v>47.989999999999995</v>
      </c>
      <c r="L154" s="114">
        <v>47.634</v>
      </c>
      <c r="N154" s="36">
        <v>42973</v>
      </c>
      <c r="O154" s="37">
        <v>3</v>
      </c>
      <c r="P154" s="37">
        <v>2</v>
      </c>
      <c r="Q154" s="38">
        <v>0.47075</v>
      </c>
      <c r="R154" s="39">
        <v>2.2389999999999999</v>
      </c>
      <c r="S154" s="40">
        <v>2.0020000000000002</v>
      </c>
      <c r="T154" s="38">
        <v>1.6239999999999997</v>
      </c>
      <c r="U154" s="41">
        <v>47.749249999999996</v>
      </c>
      <c r="V154" s="42">
        <v>46.989000000000004</v>
      </c>
      <c r="W154" s="43">
        <v>48.163999999999994</v>
      </c>
      <c r="X154" s="114">
        <v>47.713000000000001</v>
      </c>
      <c r="Z154" s="64"/>
    </row>
    <row r="155" spans="1:26" x14ac:dyDescent="0.2">
      <c r="B155" s="30">
        <v>45165</v>
      </c>
      <c r="C155" s="37">
        <v>0</v>
      </c>
      <c r="D155" s="37">
        <v>0</v>
      </c>
      <c r="E155" s="38">
        <v>0.61575000000000002</v>
      </c>
      <c r="F155" s="39">
        <v>2.5540000000000003</v>
      </c>
      <c r="G155" s="40">
        <v>2.194</v>
      </c>
      <c r="H155" s="38">
        <v>1.706</v>
      </c>
      <c r="I155" s="41">
        <v>47.60425</v>
      </c>
      <c r="J155" s="42">
        <v>46.673999999999999</v>
      </c>
      <c r="K155" s="43">
        <v>47.971999999999994</v>
      </c>
      <c r="L155" s="114">
        <v>47.631</v>
      </c>
      <c r="N155" s="36">
        <v>42974</v>
      </c>
      <c r="O155" s="37">
        <v>0</v>
      </c>
      <c r="P155" s="37">
        <v>0</v>
      </c>
      <c r="Q155" s="38">
        <v>0.48175000000000001</v>
      </c>
      <c r="R155" s="39">
        <v>2.2570000000000001</v>
      </c>
      <c r="S155" s="40">
        <v>2.0230000000000001</v>
      </c>
      <c r="T155" s="38">
        <v>1.633</v>
      </c>
      <c r="U155" s="41">
        <v>47.738250000000001</v>
      </c>
      <c r="V155" s="42">
        <v>46.971000000000004</v>
      </c>
      <c r="W155" s="43">
        <v>48.142999999999994</v>
      </c>
      <c r="X155" s="114">
        <v>47.704000000000001</v>
      </c>
      <c r="Z155" s="64"/>
    </row>
    <row r="156" spans="1:26" x14ac:dyDescent="0.2">
      <c r="B156" s="36">
        <v>45166</v>
      </c>
      <c r="C156" s="37">
        <v>0</v>
      </c>
      <c r="D156" s="37">
        <v>0</v>
      </c>
      <c r="E156" s="38">
        <v>0.61525000000000007</v>
      </c>
      <c r="F156" s="39">
        <v>2.5609999999999999</v>
      </c>
      <c r="G156" s="40">
        <v>2.21</v>
      </c>
      <c r="H156" s="38">
        <v>1.7160000000000002</v>
      </c>
      <c r="I156" s="41">
        <v>47.604749999999996</v>
      </c>
      <c r="J156" s="42">
        <v>46.667000000000002</v>
      </c>
      <c r="K156" s="43">
        <v>47.955999999999996</v>
      </c>
      <c r="L156" s="114">
        <v>47.621000000000002</v>
      </c>
      <c r="N156" s="36">
        <v>42975</v>
      </c>
      <c r="O156" s="37">
        <v>5</v>
      </c>
      <c r="P156" s="37">
        <v>4</v>
      </c>
      <c r="Q156" s="38">
        <v>0.48275000000000001</v>
      </c>
      <c r="R156" s="39">
        <v>2.2750000000000004</v>
      </c>
      <c r="S156" s="40">
        <v>2.02</v>
      </c>
      <c r="T156" s="38">
        <v>1.6149999999999998</v>
      </c>
      <c r="U156" s="41">
        <v>47.737249999999996</v>
      </c>
      <c r="V156" s="42">
        <v>46.953000000000003</v>
      </c>
      <c r="W156" s="43">
        <v>48.145999999999994</v>
      </c>
      <c r="X156" s="114">
        <v>47.722000000000001</v>
      </c>
      <c r="Z156" s="64"/>
    </row>
    <row r="157" spans="1:26" x14ac:dyDescent="0.2">
      <c r="B157" s="30">
        <v>45167</v>
      </c>
      <c r="C157" s="37">
        <v>0</v>
      </c>
      <c r="D157" s="37">
        <v>0</v>
      </c>
      <c r="E157" s="38">
        <v>0.62050000000000005</v>
      </c>
      <c r="F157" s="39">
        <v>2.5760000000000001</v>
      </c>
      <c r="G157" s="40">
        <v>2.2279999999999998</v>
      </c>
      <c r="H157" s="38">
        <v>1.7250000000000001</v>
      </c>
      <c r="I157" s="41">
        <v>47.599499999999999</v>
      </c>
      <c r="J157" s="42">
        <v>46.652000000000001</v>
      </c>
      <c r="K157" s="43">
        <v>47.937999999999995</v>
      </c>
      <c r="L157" s="114">
        <v>47.612000000000002</v>
      </c>
      <c r="N157" s="36">
        <v>42976</v>
      </c>
      <c r="O157" s="37">
        <v>0</v>
      </c>
      <c r="P157" s="37">
        <v>1</v>
      </c>
      <c r="Q157" s="38">
        <v>0.48950000000000005</v>
      </c>
      <c r="R157" s="39">
        <v>2.2890000000000001</v>
      </c>
      <c r="S157" s="40">
        <v>2.052</v>
      </c>
      <c r="T157" s="38">
        <v>1.6319999999999997</v>
      </c>
      <c r="U157" s="41">
        <v>47.730499999999999</v>
      </c>
      <c r="V157" s="42">
        <v>46.939</v>
      </c>
      <c r="W157" s="43">
        <v>48.113999999999997</v>
      </c>
      <c r="X157" s="114">
        <v>47.705000000000005</v>
      </c>
      <c r="Z157" s="64"/>
    </row>
    <row r="158" spans="1:26" x14ac:dyDescent="0.2">
      <c r="B158" s="36">
        <v>45168</v>
      </c>
      <c r="C158" s="37">
        <v>0</v>
      </c>
      <c r="D158" s="37">
        <v>0</v>
      </c>
      <c r="E158" s="38">
        <v>0.62575000000000003</v>
      </c>
      <c r="F158" s="39">
        <v>2.5880000000000001</v>
      </c>
      <c r="G158" s="40">
        <v>2.2490000000000001</v>
      </c>
      <c r="H158" s="38">
        <v>1.734</v>
      </c>
      <c r="I158" s="41">
        <v>47.594250000000002</v>
      </c>
      <c r="J158" s="42">
        <v>46.64</v>
      </c>
      <c r="K158" s="43">
        <v>47.916999999999994</v>
      </c>
      <c r="L158" s="114">
        <v>47.603000000000002</v>
      </c>
      <c r="N158" s="36">
        <v>42977</v>
      </c>
      <c r="O158" s="37">
        <v>5.5</v>
      </c>
      <c r="P158" s="37">
        <v>1</v>
      </c>
      <c r="Q158" s="38">
        <v>0.49500000000000011</v>
      </c>
      <c r="R158" s="39">
        <v>2.3070000000000004</v>
      </c>
      <c r="S158" s="40">
        <v>2.0700000000000003</v>
      </c>
      <c r="T158" s="38">
        <v>1.6439999999999997</v>
      </c>
      <c r="U158" s="41">
        <v>47.725000000000001</v>
      </c>
      <c r="V158" s="42">
        <v>46.920999999999999</v>
      </c>
      <c r="W158" s="43">
        <v>48.095999999999997</v>
      </c>
      <c r="X158" s="114">
        <v>47.693000000000005</v>
      </c>
      <c r="Z158" s="64"/>
    </row>
    <row r="159" spans="1:26" x14ac:dyDescent="0.2">
      <c r="B159" s="30">
        <v>45169</v>
      </c>
      <c r="C159" s="37">
        <v>0</v>
      </c>
      <c r="D159" s="37">
        <v>0</v>
      </c>
      <c r="E159" s="38">
        <v>0.63</v>
      </c>
      <c r="F159" s="39">
        <v>2.5970000000000004</v>
      </c>
      <c r="G159" s="40">
        <v>2.2809999999999997</v>
      </c>
      <c r="H159" s="38">
        <v>1.7479999999999998</v>
      </c>
      <c r="I159" s="41">
        <v>47.59</v>
      </c>
      <c r="J159" s="42">
        <v>46.631</v>
      </c>
      <c r="K159" s="43">
        <v>47.884999999999998</v>
      </c>
      <c r="L159" s="114">
        <v>47.589000000000006</v>
      </c>
      <c r="N159" s="36">
        <v>42978</v>
      </c>
      <c r="O159" s="37">
        <v>0</v>
      </c>
      <c r="P159" s="37">
        <v>0</v>
      </c>
      <c r="Q159" s="38">
        <v>0.50000000000000011</v>
      </c>
      <c r="R159" s="39">
        <v>2.3380000000000001</v>
      </c>
      <c r="S159" s="40">
        <v>2.081</v>
      </c>
      <c r="T159" s="38">
        <v>1.6599999999999997</v>
      </c>
      <c r="U159" s="41">
        <v>47.72</v>
      </c>
      <c r="V159" s="42">
        <v>46.89</v>
      </c>
      <c r="W159" s="43">
        <v>48.084999999999994</v>
      </c>
      <c r="X159" s="114">
        <v>47.677000000000007</v>
      </c>
      <c r="Z159" s="64"/>
    </row>
    <row r="160" spans="1:26" x14ac:dyDescent="0.2">
      <c r="A160">
        <v>9</v>
      </c>
      <c r="B160" s="36">
        <v>45170</v>
      </c>
      <c r="C160" s="37">
        <v>0</v>
      </c>
      <c r="D160" s="37">
        <v>0</v>
      </c>
      <c r="E160" s="119" t="s">
        <v>71</v>
      </c>
      <c r="F160" s="39">
        <v>2.6110000000000007</v>
      </c>
      <c r="G160" s="40">
        <v>2.2969999999999997</v>
      </c>
      <c r="H160" s="38">
        <v>1.7679999999999998</v>
      </c>
      <c r="I160" s="104">
        <f>47.59+0.00607142*1</f>
        <v>47.596071420000001</v>
      </c>
      <c r="J160" s="42">
        <v>46.617000000000004</v>
      </c>
      <c r="K160" s="43">
        <v>47.869</v>
      </c>
      <c r="L160" s="114">
        <v>47.569000000000003</v>
      </c>
      <c r="N160" s="36">
        <v>42979</v>
      </c>
      <c r="O160" s="37">
        <v>23</v>
      </c>
      <c r="P160" s="37">
        <v>8</v>
      </c>
      <c r="Q160" s="38">
        <v>0.5159999999999999</v>
      </c>
      <c r="R160" s="39">
        <v>2.3550000000000004</v>
      </c>
      <c r="S160" s="40">
        <v>2.0949999999999998</v>
      </c>
      <c r="T160" s="38">
        <v>1.665</v>
      </c>
      <c r="U160" s="41">
        <v>47.704000000000001</v>
      </c>
      <c r="V160" s="42">
        <v>46.873000000000005</v>
      </c>
      <c r="W160" s="43">
        <v>48.070999999999998</v>
      </c>
      <c r="X160" s="114">
        <v>47.672000000000004</v>
      </c>
      <c r="Z160" s="64"/>
    </row>
    <row r="161" spans="2:26" x14ac:dyDescent="0.2">
      <c r="B161" s="30">
        <v>45171</v>
      </c>
      <c r="C161" s="37">
        <v>0</v>
      </c>
      <c r="D161" s="37">
        <v>0</v>
      </c>
      <c r="E161" s="120"/>
      <c r="F161" s="39">
        <v>2.6270000000000007</v>
      </c>
      <c r="G161" s="40">
        <v>2.3120000000000003</v>
      </c>
      <c r="H161" s="38">
        <v>1.7749999999999999</v>
      </c>
      <c r="I161" s="104">
        <f>47.59+0.00607142*2</f>
        <v>47.602142840000006</v>
      </c>
      <c r="J161" s="42">
        <v>46.600999999999999</v>
      </c>
      <c r="K161" s="43">
        <v>47.853999999999999</v>
      </c>
      <c r="L161" s="114">
        <v>47.562000000000005</v>
      </c>
      <c r="N161" s="36">
        <v>42980</v>
      </c>
      <c r="O161" s="37">
        <v>15</v>
      </c>
      <c r="P161" s="37">
        <v>21</v>
      </c>
      <c r="Q161" s="38">
        <v>0.51149999999999995</v>
      </c>
      <c r="R161" s="39">
        <v>2.359</v>
      </c>
      <c r="S161" s="40">
        <v>2.0779999999999998</v>
      </c>
      <c r="T161" s="38">
        <v>1.6239999999999997</v>
      </c>
      <c r="U161" s="41">
        <v>47.708500000000001</v>
      </c>
      <c r="V161" s="42">
        <v>46.869</v>
      </c>
      <c r="W161" s="43">
        <v>48.087999999999994</v>
      </c>
      <c r="X161" s="114">
        <v>47.713000000000001</v>
      </c>
      <c r="Z161" s="64"/>
    </row>
    <row r="162" spans="2:26" x14ac:dyDescent="0.2">
      <c r="B162" s="36">
        <v>45172</v>
      </c>
      <c r="C162" s="37">
        <v>1</v>
      </c>
      <c r="D162" s="37">
        <v>1</v>
      </c>
      <c r="E162" s="120"/>
      <c r="F162" s="39">
        <v>2.6450000000000005</v>
      </c>
      <c r="G162" s="40">
        <v>2.153</v>
      </c>
      <c r="H162" s="38">
        <v>1.7810000000000001</v>
      </c>
      <c r="I162" s="104">
        <f>47.59+0.00607142*3</f>
        <v>47.608214260000004</v>
      </c>
      <c r="J162" s="42">
        <v>46.582999999999998</v>
      </c>
      <c r="K162" s="43">
        <v>48.012999999999998</v>
      </c>
      <c r="L162" s="114">
        <v>47.556000000000004</v>
      </c>
      <c r="N162" s="36">
        <v>42981</v>
      </c>
      <c r="O162" s="37">
        <v>0</v>
      </c>
      <c r="P162" s="37">
        <v>0</v>
      </c>
      <c r="Q162" s="38">
        <v>0.5069999999999999</v>
      </c>
      <c r="R162" s="39">
        <v>2.3410000000000002</v>
      </c>
      <c r="S162" s="40">
        <v>2.0510000000000002</v>
      </c>
      <c r="T162" s="38">
        <v>1.6359999999999997</v>
      </c>
      <c r="U162" s="41">
        <v>47.713000000000001</v>
      </c>
      <c r="V162" s="42">
        <v>46.887</v>
      </c>
      <c r="W162" s="43">
        <v>48.114999999999995</v>
      </c>
      <c r="X162" s="114">
        <v>47.701000000000001</v>
      </c>
      <c r="Z162" s="64"/>
    </row>
    <row r="163" spans="2:26" x14ac:dyDescent="0.2">
      <c r="B163" s="30">
        <v>45173</v>
      </c>
      <c r="C163" s="37">
        <v>30</v>
      </c>
      <c r="D163" s="37">
        <v>30</v>
      </c>
      <c r="E163" s="120"/>
      <c r="F163" s="39">
        <v>2.5820000000000007</v>
      </c>
      <c r="G163" s="40">
        <v>2.181</v>
      </c>
      <c r="H163" s="38">
        <v>1.6549999999999998</v>
      </c>
      <c r="I163" s="104">
        <f>47.59+0.00607142*4</f>
        <v>47.614285680000002</v>
      </c>
      <c r="J163" s="42">
        <v>46.646000000000001</v>
      </c>
      <c r="K163" s="43">
        <v>47.984999999999999</v>
      </c>
      <c r="L163" s="114">
        <v>47.682000000000002</v>
      </c>
      <c r="N163" s="36">
        <v>42982</v>
      </c>
      <c r="O163" s="37">
        <v>0</v>
      </c>
      <c r="P163" s="37">
        <v>0</v>
      </c>
      <c r="Q163" s="38">
        <v>0.5109999999999999</v>
      </c>
      <c r="R163" s="39">
        <v>2.3570000000000002</v>
      </c>
      <c r="S163" s="40">
        <v>2.0640000000000001</v>
      </c>
      <c r="T163" s="38">
        <v>1.649</v>
      </c>
      <c r="U163" s="41">
        <v>47.708999999999996</v>
      </c>
      <c r="V163" s="42">
        <v>46.871000000000002</v>
      </c>
      <c r="W163" s="43">
        <v>48.101999999999997</v>
      </c>
      <c r="X163" s="114">
        <v>47.688000000000002</v>
      </c>
      <c r="Z163" s="64"/>
    </row>
    <row r="164" spans="2:26" x14ac:dyDescent="0.2">
      <c r="B164" s="36">
        <v>45174</v>
      </c>
      <c r="C164" s="37">
        <v>0</v>
      </c>
      <c r="D164" s="37">
        <v>1</v>
      </c>
      <c r="E164" s="120"/>
      <c r="F164" s="39">
        <v>2.5800000000000005</v>
      </c>
      <c r="G164" s="40">
        <v>2.1930000000000001</v>
      </c>
      <c r="H164" s="38">
        <v>1.7069999999999999</v>
      </c>
      <c r="I164" s="104">
        <f>47.59+0.00607142*5</f>
        <v>47.620357100000007</v>
      </c>
      <c r="J164" s="42">
        <v>46.648000000000003</v>
      </c>
      <c r="K164" s="43">
        <v>47.972999999999999</v>
      </c>
      <c r="L164" s="114">
        <v>47.63</v>
      </c>
      <c r="N164" s="36">
        <v>42983</v>
      </c>
      <c r="O164" s="37">
        <v>0</v>
      </c>
      <c r="P164" s="37">
        <v>0</v>
      </c>
      <c r="Q164" s="38">
        <v>0.51449999999999996</v>
      </c>
      <c r="R164" s="39">
        <v>2.3690000000000002</v>
      </c>
      <c r="S164" s="40">
        <v>2.085</v>
      </c>
      <c r="T164" s="38">
        <v>1.6639999999999997</v>
      </c>
      <c r="U164" s="41">
        <v>47.705500000000001</v>
      </c>
      <c r="V164" s="42">
        <v>46.859000000000002</v>
      </c>
      <c r="W164" s="43">
        <v>48.080999999999996</v>
      </c>
      <c r="X164" s="114">
        <v>47.673000000000002</v>
      </c>
      <c r="Z164" s="64"/>
    </row>
    <row r="165" spans="2:26" x14ac:dyDescent="0.2">
      <c r="B165" s="30">
        <v>45175</v>
      </c>
      <c r="C165" s="37">
        <v>0.5</v>
      </c>
      <c r="D165" s="37">
        <v>3</v>
      </c>
      <c r="E165" s="120"/>
      <c r="F165" s="39">
        <v>2.5830000000000002</v>
      </c>
      <c r="G165" s="40">
        <v>2.21</v>
      </c>
      <c r="H165" s="38">
        <v>1.722</v>
      </c>
      <c r="I165" s="104">
        <f>47.59+0.00607142*6</f>
        <v>47.626428520000005</v>
      </c>
      <c r="J165" s="42">
        <v>46.645000000000003</v>
      </c>
      <c r="K165" s="43">
        <v>47.955999999999996</v>
      </c>
      <c r="L165" s="114">
        <v>47.615000000000002</v>
      </c>
      <c r="N165" s="36">
        <v>42984</v>
      </c>
      <c r="O165" s="37">
        <v>1.5</v>
      </c>
      <c r="P165" s="37">
        <v>1</v>
      </c>
      <c r="Q165" s="38">
        <v>0.5179999999999999</v>
      </c>
      <c r="R165" s="39">
        <v>2.3780000000000001</v>
      </c>
      <c r="S165" s="40">
        <v>2.0999999999999996</v>
      </c>
      <c r="T165" s="38">
        <v>1.6669999999999998</v>
      </c>
      <c r="U165" s="41">
        <v>47.701999999999998</v>
      </c>
      <c r="V165" s="42">
        <v>46.85</v>
      </c>
      <c r="W165" s="43">
        <v>48.065999999999995</v>
      </c>
      <c r="X165" s="114">
        <v>47.67</v>
      </c>
      <c r="Z165" s="64"/>
    </row>
    <row r="166" spans="2:26" x14ac:dyDescent="0.2">
      <c r="B166" s="36">
        <v>45176</v>
      </c>
      <c r="C166" s="37">
        <v>1</v>
      </c>
      <c r="D166" s="37">
        <v>1</v>
      </c>
      <c r="E166" s="120"/>
      <c r="F166" s="39">
        <v>2.5940000000000003</v>
      </c>
      <c r="G166" s="40">
        <v>1.56</v>
      </c>
      <c r="H166" s="38">
        <v>1.7330000000000001</v>
      </c>
      <c r="I166" s="104">
        <f>47.59+0.00607142*7</f>
        <v>47.632499940000002</v>
      </c>
      <c r="J166" s="42">
        <v>46.634</v>
      </c>
      <c r="K166" s="43">
        <v>48.605999999999995</v>
      </c>
      <c r="L166" s="114">
        <v>47.604000000000006</v>
      </c>
      <c r="N166" s="36">
        <v>42985</v>
      </c>
      <c r="O166" s="37">
        <v>10.5</v>
      </c>
      <c r="P166" s="37">
        <v>23</v>
      </c>
      <c r="Q166" s="38">
        <v>0.52474999999999994</v>
      </c>
      <c r="R166" s="39">
        <v>2.3880000000000003</v>
      </c>
      <c r="S166" s="40">
        <v>2.1159999999999997</v>
      </c>
      <c r="T166" s="38">
        <v>1.6769999999999996</v>
      </c>
      <c r="U166" s="41">
        <v>47.695250000000001</v>
      </c>
      <c r="V166" s="42">
        <v>46.84</v>
      </c>
      <c r="W166" s="43">
        <v>48.05</v>
      </c>
      <c r="X166" s="114">
        <v>47.660000000000004</v>
      </c>
      <c r="Z166" s="64"/>
    </row>
    <row r="167" spans="2:26" x14ac:dyDescent="0.2">
      <c r="B167" s="30">
        <v>45177</v>
      </c>
      <c r="C167" s="37">
        <v>83</v>
      </c>
      <c r="D167" s="37">
        <v>91</v>
      </c>
      <c r="E167" s="120"/>
      <c r="F167" s="39">
        <v>2.3370000000000006</v>
      </c>
      <c r="G167" s="40">
        <v>1.6720000000000002</v>
      </c>
      <c r="H167" s="38">
        <v>1.1309999999999998</v>
      </c>
      <c r="I167" s="104">
        <f>47.59+0.00607142*8</f>
        <v>47.63857136</v>
      </c>
      <c r="J167" s="42">
        <v>46.890999999999998</v>
      </c>
      <c r="K167" s="43">
        <v>48.494</v>
      </c>
      <c r="L167" s="114">
        <v>48.206000000000003</v>
      </c>
      <c r="N167" s="36">
        <v>42986</v>
      </c>
      <c r="O167" s="37">
        <v>0.5</v>
      </c>
      <c r="P167" s="37">
        <v>3</v>
      </c>
      <c r="Q167" s="38">
        <v>0.48949999999999994</v>
      </c>
      <c r="R167" s="39">
        <v>2.3080000000000003</v>
      </c>
      <c r="S167" s="40">
        <v>1.9549999999999998</v>
      </c>
      <c r="T167" s="38">
        <v>1.5699999999999998</v>
      </c>
      <c r="U167" s="41">
        <v>47.730499999999999</v>
      </c>
      <c r="V167" s="42">
        <v>46.92</v>
      </c>
      <c r="W167" s="43">
        <v>48.210999999999999</v>
      </c>
      <c r="X167" s="114">
        <v>47.767000000000003</v>
      </c>
      <c r="Z167" s="64"/>
    </row>
    <row r="168" spans="2:26" x14ac:dyDescent="0.2">
      <c r="B168" s="36">
        <v>45178</v>
      </c>
      <c r="C168" s="37">
        <v>6</v>
      </c>
      <c r="D168" s="37">
        <v>7</v>
      </c>
      <c r="E168" s="120"/>
      <c r="F168" s="39">
        <v>2.2300000000000004</v>
      </c>
      <c r="G168" s="40">
        <v>1.6960000000000002</v>
      </c>
      <c r="H168" s="38">
        <v>1.5070000000000001</v>
      </c>
      <c r="I168" s="104">
        <f>47.59+0.00607142*9</f>
        <v>47.644642780000005</v>
      </c>
      <c r="J168" s="42">
        <v>46.998000000000005</v>
      </c>
      <c r="K168" s="43">
        <v>48.47</v>
      </c>
      <c r="L168" s="114">
        <v>47.830000000000005</v>
      </c>
      <c r="N168" s="36">
        <v>42987</v>
      </c>
      <c r="O168" s="37">
        <v>1</v>
      </c>
      <c r="P168" s="37">
        <v>0</v>
      </c>
      <c r="Q168" s="38">
        <v>0.48949999999999994</v>
      </c>
      <c r="R168" s="39">
        <v>2.2850000000000001</v>
      </c>
      <c r="S168" s="40">
        <v>1.9469999999999998</v>
      </c>
      <c r="T168" s="38">
        <v>1.6099999999999999</v>
      </c>
      <c r="U168" s="41">
        <v>47.730499999999999</v>
      </c>
      <c r="V168" s="42">
        <v>46.942999999999998</v>
      </c>
      <c r="W168" s="43">
        <v>48.218999999999994</v>
      </c>
      <c r="X168" s="114">
        <v>47.727000000000004</v>
      </c>
      <c r="Z168" s="64"/>
    </row>
    <row r="169" spans="2:26" x14ac:dyDescent="0.2">
      <c r="B169" s="30">
        <v>45179</v>
      </c>
      <c r="C169" s="37">
        <v>0</v>
      </c>
      <c r="D169" s="37">
        <v>0</v>
      </c>
      <c r="E169" s="120"/>
      <c r="F169" s="39">
        <v>2.1880000000000006</v>
      </c>
      <c r="G169" s="40">
        <v>1.7280000000000002</v>
      </c>
      <c r="H169" s="38">
        <v>1.5429999999999997</v>
      </c>
      <c r="I169" s="104">
        <f>47.59+0.00607142*10</f>
        <v>47.650714200000003</v>
      </c>
      <c r="J169" s="42">
        <v>47.04</v>
      </c>
      <c r="K169" s="43">
        <v>48.437999999999995</v>
      </c>
      <c r="L169" s="114">
        <v>47.794000000000004</v>
      </c>
      <c r="N169" s="36">
        <v>42988</v>
      </c>
      <c r="O169" s="37">
        <v>0.5</v>
      </c>
      <c r="P169" s="37">
        <v>2</v>
      </c>
      <c r="Q169" s="38">
        <v>0.49074999999999991</v>
      </c>
      <c r="R169" s="39">
        <v>2.2780000000000005</v>
      </c>
      <c r="S169" s="40">
        <v>1.958</v>
      </c>
      <c r="T169" s="38">
        <v>1.6239999999999997</v>
      </c>
      <c r="U169" s="41">
        <v>47.72925</v>
      </c>
      <c r="V169" s="42">
        <v>46.95</v>
      </c>
      <c r="W169" s="43">
        <v>48.207999999999998</v>
      </c>
      <c r="X169" s="114">
        <v>47.713000000000001</v>
      </c>
      <c r="Z169" s="64"/>
    </row>
    <row r="170" spans="2:26" x14ac:dyDescent="0.2">
      <c r="B170" s="36">
        <v>45180</v>
      </c>
      <c r="C170" s="37">
        <v>0</v>
      </c>
      <c r="D170" s="37">
        <v>0</v>
      </c>
      <c r="E170" s="120"/>
      <c r="F170" s="39">
        <v>2.1720000000000006</v>
      </c>
      <c r="G170" s="40">
        <v>1.7639999999999998</v>
      </c>
      <c r="H170" s="38">
        <v>1.5659999999999998</v>
      </c>
      <c r="I170" s="104">
        <f>47.59+0.00607142*11</f>
        <v>47.656785620000001</v>
      </c>
      <c r="J170" s="42">
        <v>47.055999999999997</v>
      </c>
      <c r="K170" s="43">
        <v>48.401999999999994</v>
      </c>
      <c r="L170" s="114">
        <v>47.771000000000001</v>
      </c>
      <c r="N170" s="36">
        <v>42989</v>
      </c>
      <c r="O170" s="37">
        <v>0</v>
      </c>
      <c r="P170" s="37">
        <v>0</v>
      </c>
      <c r="Q170" s="38">
        <v>0.49449999999999994</v>
      </c>
      <c r="R170" s="39">
        <v>2.2790000000000004</v>
      </c>
      <c r="S170" s="40">
        <v>1.9769999999999999</v>
      </c>
      <c r="T170" s="38">
        <v>1.637</v>
      </c>
      <c r="U170" s="41">
        <v>47.725499999999997</v>
      </c>
      <c r="V170" s="42">
        <v>46.948999999999998</v>
      </c>
      <c r="W170" s="43">
        <v>48.189</v>
      </c>
      <c r="X170" s="114">
        <v>47.7</v>
      </c>
      <c r="Z170" s="64"/>
    </row>
    <row r="171" spans="2:26" x14ac:dyDescent="0.2">
      <c r="B171" s="30">
        <v>45181</v>
      </c>
      <c r="C171" s="37">
        <v>0</v>
      </c>
      <c r="D171" s="37">
        <v>0</v>
      </c>
      <c r="E171" s="120"/>
      <c r="F171" s="39">
        <v>2.1720000000000006</v>
      </c>
      <c r="G171" s="40">
        <v>1.802</v>
      </c>
      <c r="H171" s="38">
        <v>1.581</v>
      </c>
      <c r="I171" s="104">
        <f>47.59+0.00607142*12</f>
        <v>47.662857040000006</v>
      </c>
      <c r="J171" s="42">
        <v>47.055999999999997</v>
      </c>
      <c r="K171" s="43">
        <v>48.363999999999997</v>
      </c>
      <c r="L171" s="114">
        <v>47.756</v>
      </c>
      <c r="N171" s="36">
        <v>42990</v>
      </c>
      <c r="O171" s="37">
        <v>0</v>
      </c>
      <c r="P171" s="37">
        <v>0</v>
      </c>
      <c r="Q171" s="38">
        <v>0.50149999999999995</v>
      </c>
      <c r="R171" s="39">
        <v>2.2870000000000004</v>
      </c>
      <c r="S171" s="40">
        <v>1.9969999999999999</v>
      </c>
      <c r="T171" s="38">
        <v>1.6479999999999997</v>
      </c>
      <c r="U171" s="41">
        <v>47.718499999999999</v>
      </c>
      <c r="V171" s="42">
        <v>46.941000000000003</v>
      </c>
      <c r="W171" s="43">
        <v>48.168999999999997</v>
      </c>
      <c r="X171" s="114">
        <v>47.689000000000007</v>
      </c>
      <c r="Z171" s="64"/>
    </row>
    <row r="172" spans="2:26" x14ac:dyDescent="0.2">
      <c r="B172" s="36">
        <v>45182</v>
      </c>
      <c r="C172" s="37">
        <v>0</v>
      </c>
      <c r="D172" s="37">
        <v>0</v>
      </c>
      <c r="E172" s="120"/>
      <c r="F172" s="39">
        <v>2.1800000000000006</v>
      </c>
      <c r="G172" s="40">
        <v>1.8380000000000001</v>
      </c>
      <c r="H172" s="38">
        <v>1.5979999999999999</v>
      </c>
      <c r="I172" s="104">
        <f>47.59+0.00607142*13</f>
        <v>47.668928460000004</v>
      </c>
      <c r="J172" s="42">
        <v>47.048000000000002</v>
      </c>
      <c r="K172" s="43">
        <v>48.327999999999996</v>
      </c>
      <c r="L172" s="114">
        <v>47.739000000000004</v>
      </c>
      <c r="N172" s="36">
        <v>42991</v>
      </c>
      <c r="O172" s="37">
        <v>0</v>
      </c>
      <c r="P172" s="37">
        <v>0</v>
      </c>
      <c r="Q172" s="38">
        <v>0.50824999999999998</v>
      </c>
      <c r="R172" s="39">
        <v>2.306</v>
      </c>
      <c r="S172" s="40">
        <v>2.0190000000000001</v>
      </c>
      <c r="T172" s="38">
        <v>1.6549999999999998</v>
      </c>
      <c r="U172" s="41">
        <v>47.711750000000002</v>
      </c>
      <c r="V172" s="42">
        <v>46.922000000000004</v>
      </c>
      <c r="W172" s="43">
        <v>48.146999999999998</v>
      </c>
      <c r="X172" s="114">
        <v>47.682000000000002</v>
      </c>
      <c r="Z172" s="64"/>
    </row>
    <row r="173" spans="2:26" x14ac:dyDescent="0.2">
      <c r="B173" s="30">
        <v>45183</v>
      </c>
      <c r="C173" s="37">
        <v>0</v>
      </c>
      <c r="D173" s="37">
        <v>0</v>
      </c>
      <c r="E173" s="120"/>
      <c r="F173" s="39">
        <v>2.1950000000000003</v>
      </c>
      <c r="G173" s="40">
        <v>1.8759999999999999</v>
      </c>
      <c r="H173" s="38">
        <v>1.613</v>
      </c>
      <c r="I173" s="104">
        <f>47.59+0.00607142*14</f>
        <v>47.674999880000001</v>
      </c>
      <c r="J173" s="42">
        <v>47.033000000000001</v>
      </c>
      <c r="K173" s="43">
        <v>48.29</v>
      </c>
      <c r="L173" s="114">
        <v>47.724000000000004</v>
      </c>
      <c r="N173" s="36">
        <v>42992</v>
      </c>
      <c r="O173" s="37">
        <v>0</v>
      </c>
      <c r="P173" s="37">
        <v>0</v>
      </c>
      <c r="Q173" s="38">
        <v>0.51449999999999996</v>
      </c>
      <c r="R173" s="39">
        <v>2.3240000000000003</v>
      </c>
      <c r="S173" s="40">
        <v>2.0430000000000001</v>
      </c>
      <c r="T173" s="38">
        <v>1.6639999999999997</v>
      </c>
      <c r="U173" s="41">
        <v>47.705500000000001</v>
      </c>
      <c r="V173" s="42">
        <v>46.904000000000003</v>
      </c>
      <c r="W173" s="43">
        <v>48.122999999999998</v>
      </c>
      <c r="X173" s="114">
        <v>47.673000000000002</v>
      </c>
      <c r="Z173" s="64"/>
    </row>
    <row r="174" spans="2:26" x14ac:dyDescent="0.2">
      <c r="B174" s="36">
        <v>45184</v>
      </c>
      <c r="C174" s="37">
        <v>0</v>
      </c>
      <c r="D174" s="37">
        <v>6</v>
      </c>
      <c r="E174" s="120"/>
      <c r="F174" s="39">
        <v>2.2120000000000006</v>
      </c>
      <c r="G174" s="40">
        <v>1.871</v>
      </c>
      <c r="H174" s="38">
        <v>1.6269999999999998</v>
      </c>
      <c r="I174" s="104">
        <f>47.59+0.00607142*15</f>
        <v>47.681071300000006</v>
      </c>
      <c r="J174" s="42">
        <v>47.015999999999998</v>
      </c>
      <c r="K174" s="43">
        <v>48.294999999999995</v>
      </c>
      <c r="L174" s="114">
        <v>47.71</v>
      </c>
      <c r="N174" s="36">
        <v>42993</v>
      </c>
      <c r="O174" s="37">
        <v>0</v>
      </c>
      <c r="P174" s="37">
        <v>0</v>
      </c>
      <c r="Q174" s="38">
        <v>0.52174999999999994</v>
      </c>
      <c r="R174" s="39">
        <v>2.3350000000000004</v>
      </c>
      <c r="S174" s="40">
        <v>2.0629999999999997</v>
      </c>
      <c r="T174" s="38">
        <v>1.6719999999999997</v>
      </c>
      <c r="U174" s="41">
        <v>47.698250000000002</v>
      </c>
      <c r="V174" s="42">
        <v>46.893000000000001</v>
      </c>
      <c r="W174" s="43">
        <v>48.102999999999994</v>
      </c>
      <c r="X174" s="114">
        <v>47.665000000000006</v>
      </c>
      <c r="Z174" s="64"/>
    </row>
    <row r="175" spans="2:26" x14ac:dyDescent="0.2">
      <c r="B175" s="30">
        <v>45185</v>
      </c>
      <c r="C175" s="37">
        <v>0</v>
      </c>
      <c r="D175" s="37">
        <v>1</v>
      </c>
      <c r="E175" s="120"/>
      <c r="F175" s="39">
        <v>2.2130000000000005</v>
      </c>
      <c r="G175" s="40">
        <v>1.9019999999999999</v>
      </c>
      <c r="H175" s="38">
        <v>1.5979999999999999</v>
      </c>
      <c r="I175" s="104">
        <f>47.59+0.00607142*16</f>
        <v>47.687142720000004</v>
      </c>
      <c r="J175" s="42">
        <v>47.015000000000001</v>
      </c>
      <c r="K175" s="43">
        <v>48.263999999999996</v>
      </c>
      <c r="L175" s="114">
        <v>47.739000000000004</v>
      </c>
      <c r="N175" s="36">
        <v>42994</v>
      </c>
      <c r="O175" s="37">
        <v>0</v>
      </c>
      <c r="P175" s="37">
        <v>0</v>
      </c>
      <c r="Q175" s="38">
        <v>0.52849999999999997</v>
      </c>
      <c r="R175" s="39">
        <v>2.3550000000000004</v>
      </c>
      <c r="S175" s="40">
        <v>2.0859999999999999</v>
      </c>
      <c r="T175" s="38">
        <v>1.6829999999999998</v>
      </c>
      <c r="U175" s="41">
        <v>47.691499999999998</v>
      </c>
      <c r="V175" s="42">
        <v>46.873000000000005</v>
      </c>
      <c r="W175" s="43">
        <v>48.08</v>
      </c>
      <c r="X175" s="114">
        <v>47.654000000000003</v>
      </c>
      <c r="Z175" s="64"/>
    </row>
    <row r="176" spans="2:26" x14ac:dyDescent="0.2">
      <c r="B176" s="36">
        <v>45186</v>
      </c>
      <c r="C176" s="37">
        <v>0</v>
      </c>
      <c r="D176" s="37">
        <v>0</v>
      </c>
      <c r="E176" s="120"/>
      <c r="F176" s="39">
        <v>2.2260000000000004</v>
      </c>
      <c r="G176" s="40">
        <v>1.9319999999999999</v>
      </c>
      <c r="H176" s="38">
        <v>1.617</v>
      </c>
      <c r="I176" s="104">
        <f>47.59+0.00607142*17</f>
        <v>47.693214140000002</v>
      </c>
      <c r="J176" s="42">
        <v>47.002000000000002</v>
      </c>
      <c r="K176" s="43">
        <v>48.233999999999995</v>
      </c>
      <c r="L176" s="114">
        <v>47.720000000000006</v>
      </c>
      <c r="N176" s="36">
        <v>42995</v>
      </c>
      <c r="O176" s="37">
        <v>0</v>
      </c>
      <c r="P176" s="37">
        <v>0</v>
      </c>
      <c r="Q176" s="38">
        <v>0.53525</v>
      </c>
      <c r="R176" s="39">
        <v>2.3680000000000003</v>
      </c>
      <c r="S176" s="40">
        <v>2.1079999999999997</v>
      </c>
      <c r="T176" s="38">
        <v>1.69</v>
      </c>
      <c r="U176" s="41">
        <v>47.684750000000001</v>
      </c>
      <c r="V176" s="42">
        <v>46.86</v>
      </c>
      <c r="W176" s="43">
        <v>48.058</v>
      </c>
      <c r="X176" s="114">
        <v>47.647000000000006</v>
      </c>
      <c r="Z176" s="64"/>
    </row>
    <row r="177" spans="1:26" x14ac:dyDescent="0.2">
      <c r="B177" s="30">
        <v>45187</v>
      </c>
      <c r="C177" s="37">
        <v>0</v>
      </c>
      <c r="D177" s="37">
        <v>0</v>
      </c>
      <c r="E177" s="120"/>
      <c r="F177" s="39">
        <v>2.2410000000000005</v>
      </c>
      <c r="G177" s="40">
        <v>1.9590000000000001</v>
      </c>
      <c r="H177" s="38">
        <v>1.629</v>
      </c>
      <c r="I177" s="104">
        <f>47.59+0.00607142*18</f>
        <v>47.699285560000007</v>
      </c>
      <c r="J177" s="42">
        <v>46.987000000000002</v>
      </c>
      <c r="K177" s="43">
        <v>48.206999999999994</v>
      </c>
      <c r="L177" s="114">
        <v>47.708000000000006</v>
      </c>
      <c r="N177" s="36">
        <v>42996</v>
      </c>
      <c r="O177" s="37">
        <v>78</v>
      </c>
      <c r="P177" s="37">
        <v>91</v>
      </c>
      <c r="Q177" s="38">
        <v>0.51649999999999996</v>
      </c>
      <c r="R177" s="39">
        <v>2.3390000000000004</v>
      </c>
      <c r="S177" s="40">
        <v>2.0099999999999998</v>
      </c>
      <c r="T177" s="38">
        <v>1.5829999999999997</v>
      </c>
      <c r="U177" s="41">
        <v>47.703499999999998</v>
      </c>
      <c r="V177" s="42">
        <v>46.889000000000003</v>
      </c>
      <c r="W177" s="43">
        <v>48.155999999999999</v>
      </c>
      <c r="X177" s="114">
        <v>47.754000000000005</v>
      </c>
      <c r="Z177" s="64"/>
    </row>
    <row r="178" spans="1:26" x14ac:dyDescent="0.2">
      <c r="B178" s="36">
        <v>45188</v>
      </c>
      <c r="C178" s="37">
        <v>0</v>
      </c>
      <c r="D178" s="37">
        <v>0</v>
      </c>
      <c r="E178" s="120"/>
      <c r="F178" s="39">
        <v>2.2590000000000003</v>
      </c>
      <c r="G178" s="40">
        <v>1.984</v>
      </c>
      <c r="H178" s="38">
        <v>1.6379999999999999</v>
      </c>
      <c r="I178" s="104">
        <f>47.59+0.00607142*19</f>
        <v>47.705356980000005</v>
      </c>
      <c r="J178" s="42">
        <v>46.969000000000001</v>
      </c>
      <c r="K178" s="43">
        <v>48.181999999999995</v>
      </c>
      <c r="L178" s="114">
        <v>47.699000000000005</v>
      </c>
      <c r="N178" s="36">
        <v>42997</v>
      </c>
      <c r="O178" s="37">
        <v>19.5</v>
      </c>
      <c r="P178" s="37">
        <v>25</v>
      </c>
      <c r="Q178" s="38">
        <v>0.39174999999999993</v>
      </c>
      <c r="R178" s="39">
        <v>2.0670000000000002</v>
      </c>
      <c r="S178" s="40">
        <v>1.6240000000000001</v>
      </c>
      <c r="T178" s="38">
        <v>1.194</v>
      </c>
      <c r="U178" s="41">
        <v>47.828249999999997</v>
      </c>
      <c r="V178" s="42">
        <v>47.161000000000001</v>
      </c>
      <c r="W178" s="43">
        <v>48.541999999999994</v>
      </c>
      <c r="X178" s="114">
        <v>48.143000000000001</v>
      </c>
      <c r="Z178" s="64"/>
    </row>
    <row r="179" spans="1:26" x14ac:dyDescent="0.2">
      <c r="B179" s="30">
        <v>45189</v>
      </c>
      <c r="C179" s="37">
        <v>0</v>
      </c>
      <c r="D179" s="37">
        <v>0</v>
      </c>
      <c r="E179" s="120"/>
      <c r="F179" s="39">
        <v>2.2750000000000004</v>
      </c>
      <c r="G179" s="40">
        <v>2.0019999999999998</v>
      </c>
      <c r="H179" s="38">
        <v>1.6480000000000001</v>
      </c>
      <c r="I179" s="104">
        <f>47.59+0.00607142*20</f>
        <v>47.711428400000003</v>
      </c>
      <c r="J179" s="42">
        <v>46.953000000000003</v>
      </c>
      <c r="K179" s="43">
        <v>48.163999999999994</v>
      </c>
      <c r="L179" s="114">
        <v>47.689</v>
      </c>
      <c r="N179" s="36">
        <v>42998</v>
      </c>
      <c r="O179" s="37">
        <v>45.5</v>
      </c>
      <c r="P179" s="37">
        <v>41</v>
      </c>
      <c r="Q179" s="38">
        <v>0.35324999999999995</v>
      </c>
      <c r="R179" s="39">
        <v>1.8110000000000004</v>
      </c>
      <c r="S179" s="40">
        <v>1.4099999999999997</v>
      </c>
      <c r="T179" s="38">
        <v>1.3249999999999997</v>
      </c>
      <c r="U179" s="41">
        <v>47.866749999999996</v>
      </c>
      <c r="V179" s="42">
        <v>47.417000000000002</v>
      </c>
      <c r="W179" s="43">
        <v>48.756</v>
      </c>
      <c r="X179" s="114">
        <v>48.012</v>
      </c>
      <c r="Z179" s="64"/>
    </row>
    <row r="180" spans="1:26" x14ac:dyDescent="0.2">
      <c r="B180" s="36">
        <v>45190</v>
      </c>
      <c r="C180" s="37">
        <v>3.5</v>
      </c>
      <c r="D180" s="37">
        <v>2</v>
      </c>
      <c r="E180" s="120"/>
      <c r="F180" s="39">
        <v>2.2840000000000007</v>
      </c>
      <c r="G180" s="40">
        <v>2.0179999999999998</v>
      </c>
      <c r="H180" s="38">
        <v>1.645</v>
      </c>
      <c r="I180" s="104">
        <f>47.59+0.00607142*21</f>
        <v>47.71749982</v>
      </c>
      <c r="J180" s="42">
        <v>46.944000000000003</v>
      </c>
      <c r="K180" s="43">
        <v>48.147999999999996</v>
      </c>
      <c r="L180" s="114">
        <v>47.692</v>
      </c>
      <c r="N180" s="36">
        <v>42999</v>
      </c>
      <c r="O180" s="37">
        <v>0</v>
      </c>
      <c r="P180" s="37">
        <v>0</v>
      </c>
      <c r="Q180" s="38">
        <v>0.37874999999999992</v>
      </c>
      <c r="R180" s="39">
        <v>1.7840000000000003</v>
      </c>
      <c r="S180" s="40">
        <v>1.431</v>
      </c>
      <c r="T180" s="38">
        <v>1.4929999999999999</v>
      </c>
      <c r="U180" s="41">
        <v>47.841250000000002</v>
      </c>
      <c r="V180" s="42">
        <v>47.444000000000003</v>
      </c>
      <c r="W180" s="43">
        <v>48.734999999999999</v>
      </c>
      <c r="X180" s="114">
        <v>47.844000000000001</v>
      </c>
      <c r="Z180" s="64"/>
    </row>
    <row r="181" spans="1:26" x14ac:dyDescent="0.2">
      <c r="B181" s="30">
        <v>45191</v>
      </c>
      <c r="C181" s="37">
        <v>68</v>
      </c>
      <c r="D181" s="37">
        <v>74</v>
      </c>
      <c r="E181" s="120"/>
      <c r="F181" s="39">
        <v>2.3000000000000007</v>
      </c>
      <c r="G181" s="40">
        <v>1.7090000000000001</v>
      </c>
      <c r="H181" s="38">
        <v>1.649</v>
      </c>
      <c r="I181" s="104">
        <f>47.59+0.00607142*22</f>
        <v>47.723571240000005</v>
      </c>
      <c r="J181" s="42">
        <v>46.927999999999997</v>
      </c>
      <c r="K181" s="43">
        <v>48.456999999999994</v>
      </c>
      <c r="L181" s="114">
        <v>47.688000000000002</v>
      </c>
      <c r="N181" s="36">
        <v>43000</v>
      </c>
      <c r="O181" s="37">
        <v>0.5</v>
      </c>
      <c r="P181" s="37">
        <v>0</v>
      </c>
      <c r="Q181" s="38">
        <v>0.38624999999999998</v>
      </c>
      <c r="R181" s="39">
        <v>1.8190000000000004</v>
      </c>
      <c r="S181" s="40">
        <v>1.4870000000000001</v>
      </c>
      <c r="T181" s="38">
        <v>1.5249999999999999</v>
      </c>
      <c r="U181" s="41">
        <v>47.833750000000002</v>
      </c>
      <c r="V181" s="42">
        <v>47.408999999999999</v>
      </c>
      <c r="W181" s="43">
        <v>48.678999999999995</v>
      </c>
      <c r="X181" s="114">
        <v>47.812000000000005</v>
      </c>
      <c r="Z181" s="64"/>
    </row>
    <row r="182" spans="1:26" x14ac:dyDescent="0.2">
      <c r="B182" s="36">
        <v>45192</v>
      </c>
      <c r="C182" s="37">
        <v>1.5</v>
      </c>
      <c r="D182" s="37">
        <v>1</v>
      </c>
      <c r="E182" s="120"/>
      <c r="F182" s="39">
        <v>2.1170000000000004</v>
      </c>
      <c r="G182" s="40">
        <v>1.714</v>
      </c>
      <c r="H182" s="38">
        <v>1.4899999999999998</v>
      </c>
      <c r="I182" s="104">
        <f>47.59+0.00607142*23</f>
        <v>47.729642660000003</v>
      </c>
      <c r="J182" s="42">
        <v>47.111000000000004</v>
      </c>
      <c r="K182" s="43">
        <v>48.451999999999998</v>
      </c>
      <c r="L182" s="114">
        <v>47.847000000000001</v>
      </c>
      <c r="N182" s="36">
        <v>43001</v>
      </c>
      <c r="O182" s="37">
        <v>35.5</v>
      </c>
      <c r="P182" s="37">
        <v>36</v>
      </c>
      <c r="Q182" s="38">
        <v>0.38674999999999993</v>
      </c>
      <c r="R182" s="39">
        <v>1.8490000000000002</v>
      </c>
      <c r="S182" s="40">
        <v>1.5259999999999998</v>
      </c>
      <c r="T182" s="38">
        <v>1.5369999999999999</v>
      </c>
      <c r="U182" s="41">
        <v>47.83325</v>
      </c>
      <c r="V182" s="42">
        <v>47.379000000000005</v>
      </c>
      <c r="W182" s="43">
        <v>48.64</v>
      </c>
      <c r="X182" s="114">
        <v>47.800000000000004</v>
      </c>
      <c r="Z182" s="64"/>
    </row>
    <row r="183" spans="1:26" x14ac:dyDescent="0.2">
      <c r="B183" s="30">
        <v>45193</v>
      </c>
      <c r="C183" s="37">
        <v>0</v>
      </c>
      <c r="D183" s="37">
        <v>0</v>
      </c>
      <c r="E183" s="120"/>
      <c r="F183" s="39">
        <v>2.0890000000000004</v>
      </c>
      <c r="G183" s="40">
        <v>1.7370000000000001</v>
      </c>
      <c r="H183" s="38">
        <v>1.54</v>
      </c>
      <c r="I183" s="104">
        <f>47.59+0.00607142*24</f>
        <v>47.735714080000001</v>
      </c>
      <c r="J183" s="42">
        <v>47.139000000000003</v>
      </c>
      <c r="K183" s="43">
        <v>48.428999999999995</v>
      </c>
      <c r="L183" s="114">
        <v>47.797000000000004</v>
      </c>
      <c r="N183" s="36">
        <v>43002</v>
      </c>
      <c r="O183" s="37">
        <v>72.5</v>
      </c>
      <c r="P183" s="37">
        <v>112</v>
      </c>
      <c r="Q183" s="38">
        <v>0.34375</v>
      </c>
      <c r="R183" s="39">
        <v>1.6020000000000003</v>
      </c>
      <c r="S183" s="40">
        <v>1.2309999999999999</v>
      </c>
      <c r="T183" s="38">
        <v>1.3169999999999997</v>
      </c>
      <c r="U183" s="41">
        <v>47.876249999999999</v>
      </c>
      <c r="V183" s="42">
        <v>47.626000000000005</v>
      </c>
      <c r="W183" s="43">
        <v>48.934999999999995</v>
      </c>
      <c r="X183" s="114">
        <v>48.02</v>
      </c>
      <c r="Z183" s="64"/>
    </row>
    <row r="184" spans="1:26" x14ac:dyDescent="0.2">
      <c r="B184" s="36">
        <v>45194</v>
      </c>
      <c r="C184" s="37">
        <v>0</v>
      </c>
      <c r="D184" s="37">
        <v>0</v>
      </c>
      <c r="E184" s="120"/>
      <c r="F184" s="39">
        <v>2.0880000000000005</v>
      </c>
      <c r="G184" s="40">
        <v>1.766</v>
      </c>
      <c r="H184" s="38">
        <v>1.5569999999999999</v>
      </c>
      <c r="I184" s="104">
        <f>47.59+0.00607142*25</f>
        <v>47.741785500000006</v>
      </c>
      <c r="J184" s="42">
        <v>47.14</v>
      </c>
      <c r="K184" s="43">
        <v>48.4</v>
      </c>
      <c r="L184" s="114">
        <v>47.78</v>
      </c>
      <c r="N184" s="36">
        <v>43003</v>
      </c>
      <c r="O184" s="37">
        <v>0</v>
      </c>
      <c r="P184" s="37">
        <v>0</v>
      </c>
      <c r="Q184" s="38">
        <v>0.36324999999999996</v>
      </c>
      <c r="R184" s="39">
        <v>1.3740000000000001</v>
      </c>
      <c r="S184" s="40">
        <v>1.036</v>
      </c>
      <c r="T184" s="38">
        <v>1.4429999999999996</v>
      </c>
      <c r="U184" s="41">
        <v>47.856749999999998</v>
      </c>
      <c r="V184" s="42">
        <v>47.853999999999999</v>
      </c>
      <c r="W184" s="43">
        <v>49.129999999999995</v>
      </c>
      <c r="X184" s="114">
        <v>47.894000000000005</v>
      </c>
      <c r="Z184" s="64"/>
    </row>
    <row r="185" spans="1:26" x14ac:dyDescent="0.2">
      <c r="B185" s="30">
        <v>45195</v>
      </c>
      <c r="C185" s="37">
        <v>0</v>
      </c>
      <c r="D185" s="37">
        <v>0</v>
      </c>
      <c r="E185" s="120"/>
      <c r="F185" s="39">
        <v>2.0960000000000005</v>
      </c>
      <c r="G185" s="40">
        <v>1.8010000000000002</v>
      </c>
      <c r="H185" s="38">
        <v>1.5739999999999998</v>
      </c>
      <c r="I185" s="104">
        <f>47.59+0.00607142*26</f>
        <v>47.747856920000004</v>
      </c>
      <c r="J185" s="42">
        <v>47.131999999999998</v>
      </c>
      <c r="K185" s="43">
        <v>48.364999999999995</v>
      </c>
      <c r="L185" s="114">
        <v>47.763000000000005</v>
      </c>
      <c r="N185" s="36">
        <v>43004</v>
      </c>
      <c r="O185" s="37">
        <v>0</v>
      </c>
      <c r="P185" s="37">
        <v>0</v>
      </c>
      <c r="Q185" s="38">
        <v>0.37749999999999995</v>
      </c>
      <c r="R185" s="39">
        <v>1.5290000000000004</v>
      </c>
      <c r="S185" s="40">
        <v>1.1459999999999999</v>
      </c>
      <c r="T185" s="38">
        <v>1.4989999999999997</v>
      </c>
      <c r="U185" s="41">
        <v>47.842500000000001</v>
      </c>
      <c r="V185" s="42">
        <v>47.698999999999998</v>
      </c>
      <c r="W185" s="43">
        <v>49.019999999999996</v>
      </c>
      <c r="X185" s="114">
        <v>47.838000000000001</v>
      </c>
      <c r="Z185" s="64"/>
    </row>
    <row r="186" spans="1:26" x14ac:dyDescent="0.2">
      <c r="B186" s="36">
        <v>45196</v>
      </c>
      <c r="C186" s="37">
        <v>0</v>
      </c>
      <c r="D186" s="37">
        <v>0</v>
      </c>
      <c r="E186" s="121"/>
      <c r="F186" s="39">
        <v>2.1100000000000003</v>
      </c>
      <c r="G186" s="40">
        <v>1.83</v>
      </c>
      <c r="H186" s="38">
        <v>1.5789999999999997</v>
      </c>
      <c r="I186" s="104">
        <f>47.59+0.00607142*27</f>
        <v>47.753928340000002</v>
      </c>
      <c r="J186" s="42">
        <v>47.118000000000002</v>
      </c>
      <c r="K186" s="43">
        <v>48.335999999999999</v>
      </c>
      <c r="L186" s="114">
        <v>47.758000000000003</v>
      </c>
      <c r="N186" s="36">
        <v>43005</v>
      </c>
      <c r="O186" s="37">
        <v>0</v>
      </c>
      <c r="P186" s="37">
        <v>0</v>
      </c>
      <c r="Q186" s="38">
        <v>0.37849999999999995</v>
      </c>
      <c r="R186" s="39">
        <v>1.6140000000000003</v>
      </c>
      <c r="S186" s="40">
        <v>1.2519999999999998</v>
      </c>
      <c r="T186" s="38">
        <v>1.5209999999999999</v>
      </c>
      <c r="U186" s="41">
        <v>47.841499999999996</v>
      </c>
      <c r="V186" s="42">
        <v>47.614000000000004</v>
      </c>
      <c r="W186" s="43">
        <v>48.913999999999994</v>
      </c>
      <c r="X186" s="114">
        <v>47.816000000000003</v>
      </c>
      <c r="Z186" s="64"/>
    </row>
    <row r="187" spans="1:26" x14ac:dyDescent="0.2">
      <c r="B187" s="30">
        <v>45197</v>
      </c>
      <c r="C187" s="37">
        <v>0</v>
      </c>
      <c r="D187" s="37">
        <v>0</v>
      </c>
      <c r="E187" s="38">
        <v>0.46500000000000002</v>
      </c>
      <c r="F187" s="39">
        <v>2.1320000000000006</v>
      </c>
      <c r="G187" s="40">
        <v>1.8650000000000002</v>
      </c>
      <c r="H187" s="38">
        <v>1.5899999999999999</v>
      </c>
      <c r="I187" s="41">
        <v>47.754999999999995</v>
      </c>
      <c r="J187" s="42">
        <v>47.096000000000004</v>
      </c>
      <c r="K187" s="43">
        <v>48.300999999999995</v>
      </c>
      <c r="L187" s="114">
        <v>47.747</v>
      </c>
      <c r="N187" s="36">
        <v>43006</v>
      </c>
      <c r="O187" s="37">
        <v>0</v>
      </c>
      <c r="P187" s="37">
        <v>0</v>
      </c>
      <c r="Q187" s="38">
        <v>0.38024999999999998</v>
      </c>
      <c r="R187" s="39">
        <v>1.6820000000000004</v>
      </c>
      <c r="S187" s="40">
        <v>1.3409999999999997</v>
      </c>
      <c r="T187" s="38">
        <v>1.5349999999999997</v>
      </c>
      <c r="U187" s="41">
        <v>47.839750000000002</v>
      </c>
      <c r="V187" s="42">
        <v>47.545999999999999</v>
      </c>
      <c r="W187" s="43">
        <v>48.824999999999996</v>
      </c>
      <c r="X187" s="114">
        <v>47.802000000000007</v>
      </c>
      <c r="Z187" s="64"/>
    </row>
    <row r="188" spans="1:26" x14ac:dyDescent="0.2">
      <c r="B188" s="36">
        <v>45198</v>
      </c>
      <c r="C188" s="37">
        <v>0</v>
      </c>
      <c r="D188" s="37">
        <v>0</v>
      </c>
      <c r="E188" s="38">
        <v>0.46250000000000013</v>
      </c>
      <c r="F188" s="39">
        <v>2.1510000000000002</v>
      </c>
      <c r="G188" s="40">
        <v>1.8930000000000002</v>
      </c>
      <c r="H188" s="38">
        <v>1.6</v>
      </c>
      <c r="I188" s="41">
        <v>47.7575</v>
      </c>
      <c r="J188" s="42">
        <v>47.076999999999998</v>
      </c>
      <c r="K188" s="43">
        <v>48.272999999999996</v>
      </c>
      <c r="L188" s="114">
        <v>47.737000000000002</v>
      </c>
      <c r="N188" s="36">
        <v>43007</v>
      </c>
      <c r="O188" s="37">
        <v>0</v>
      </c>
      <c r="P188" s="37">
        <v>0</v>
      </c>
      <c r="Q188" s="38">
        <v>0.37999999999999989</v>
      </c>
      <c r="R188" s="39">
        <v>1.73</v>
      </c>
      <c r="S188" s="40">
        <v>1.423</v>
      </c>
      <c r="T188" s="38">
        <v>1.532</v>
      </c>
      <c r="U188" s="41">
        <v>47.839999999999996</v>
      </c>
      <c r="V188" s="42">
        <v>47.498000000000005</v>
      </c>
      <c r="W188" s="43">
        <v>48.742999999999995</v>
      </c>
      <c r="X188" s="114">
        <v>47.805000000000007</v>
      </c>
      <c r="Z188" s="64"/>
    </row>
    <row r="189" spans="1:26" x14ac:dyDescent="0.2">
      <c r="B189" s="30">
        <v>45199</v>
      </c>
      <c r="C189" s="37">
        <v>0</v>
      </c>
      <c r="D189" s="37">
        <v>0</v>
      </c>
      <c r="E189" s="38">
        <v>0.47000000000000008</v>
      </c>
      <c r="F189" s="39">
        <v>2.1700000000000004</v>
      </c>
      <c r="G189" s="40">
        <v>1.921</v>
      </c>
      <c r="H189" s="38">
        <v>1.6070000000000002</v>
      </c>
      <c r="I189" s="106">
        <v>47.75</v>
      </c>
      <c r="J189" s="42">
        <v>47.058</v>
      </c>
      <c r="K189" s="43">
        <v>48.244999999999997</v>
      </c>
      <c r="L189" s="114">
        <v>47.730000000000004</v>
      </c>
      <c r="N189" s="36">
        <v>43008</v>
      </c>
      <c r="O189" s="37">
        <v>0</v>
      </c>
      <c r="P189" s="37">
        <v>0</v>
      </c>
      <c r="Q189" s="38">
        <v>0.38374999999999992</v>
      </c>
      <c r="R189" s="39">
        <v>1.7890000000000001</v>
      </c>
      <c r="S189" s="40">
        <v>1.4910000000000001</v>
      </c>
      <c r="T189" s="38">
        <v>1.5399999999999996</v>
      </c>
      <c r="U189" s="41">
        <v>47.83625</v>
      </c>
      <c r="V189" s="42">
        <v>47.439</v>
      </c>
      <c r="W189" s="43">
        <v>48.674999999999997</v>
      </c>
      <c r="X189" s="114">
        <v>47.797000000000004</v>
      </c>
      <c r="Z189" s="64"/>
    </row>
    <row r="190" spans="1:26" x14ac:dyDescent="0.2">
      <c r="A190">
        <v>10</v>
      </c>
      <c r="B190" s="36">
        <v>45200</v>
      </c>
      <c r="C190" s="37">
        <v>0</v>
      </c>
      <c r="D190" s="37">
        <v>0</v>
      </c>
      <c r="E190" s="38">
        <v>0.47750000000000015</v>
      </c>
      <c r="F190" s="39">
        <v>2.1830000000000003</v>
      </c>
      <c r="G190" s="40">
        <v>1.9510000000000001</v>
      </c>
      <c r="H190" s="38">
        <v>1.617</v>
      </c>
      <c r="I190" s="41">
        <v>47.7425</v>
      </c>
      <c r="J190" s="42">
        <v>47.045000000000002</v>
      </c>
      <c r="K190" s="43">
        <v>48.214999999999996</v>
      </c>
      <c r="L190" s="114">
        <v>47.720000000000006</v>
      </c>
      <c r="N190" s="36">
        <v>43009</v>
      </c>
      <c r="O190" s="37">
        <v>0</v>
      </c>
      <c r="P190" s="37">
        <v>0</v>
      </c>
      <c r="Q190" s="38">
        <v>0.38674999999999993</v>
      </c>
      <c r="R190" s="39">
        <v>1.8340000000000001</v>
      </c>
      <c r="S190" s="40">
        <v>1.5510000000000002</v>
      </c>
      <c r="T190" s="38">
        <v>1.5489999999999999</v>
      </c>
      <c r="U190" s="41">
        <v>47.83325</v>
      </c>
      <c r="V190" s="42">
        <v>47.393999999999998</v>
      </c>
      <c r="W190" s="43">
        <v>48.614999999999995</v>
      </c>
      <c r="X190" s="114">
        <v>47.788000000000004</v>
      </c>
      <c r="Z190" s="64"/>
    </row>
    <row r="191" spans="1:26" x14ac:dyDescent="0.2">
      <c r="B191" s="30">
        <v>45201</v>
      </c>
      <c r="C191" s="37">
        <v>0</v>
      </c>
      <c r="D191" s="37">
        <v>0</v>
      </c>
      <c r="E191" s="38">
        <v>0.48624999999999996</v>
      </c>
      <c r="F191" s="39">
        <v>2.2040000000000006</v>
      </c>
      <c r="G191" s="40">
        <v>1.9810000000000001</v>
      </c>
      <c r="H191" s="38">
        <v>1.6259999999999999</v>
      </c>
      <c r="I191" s="41">
        <v>47.733750000000001</v>
      </c>
      <c r="J191" s="42">
        <v>47.024000000000001</v>
      </c>
      <c r="K191" s="43">
        <v>48.184999999999995</v>
      </c>
      <c r="L191" s="114">
        <v>47.711000000000006</v>
      </c>
      <c r="N191" s="36">
        <v>43010</v>
      </c>
      <c r="O191" s="37">
        <v>0</v>
      </c>
      <c r="P191" s="37">
        <v>0</v>
      </c>
      <c r="Q191" s="38">
        <v>0.39149999999999985</v>
      </c>
      <c r="R191" s="39">
        <v>1.8809999999999998</v>
      </c>
      <c r="S191" s="40">
        <v>1.6099999999999999</v>
      </c>
      <c r="T191" s="38">
        <v>1.5569999999999999</v>
      </c>
      <c r="U191" s="41">
        <v>47.828499999999998</v>
      </c>
      <c r="V191" s="42">
        <v>47.347000000000001</v>
      </c>
      <c r="W191" s="43">
        <v>48.555999999999997</v>
      </c>
      <c r="X191" s="114">
        <v>47.78</v>
      </c>
      <c r="Z191" s="64"/>
    </row>
    <row r="192" spans="1:26" x14ac:dyDescent="0.2">
      <c r="B192" s="36">
        <v>45202</v>
      </c>
      <c r="C192" s="37">
        <v>0</v>
      </c>
      <c r="D192" s="37">
        <v>0</v>
      </c>
      <c r="E192" s="38">
        <v>0.49500000000000011</v>
      </c>
      <c r="F192" s="39">
        <v>2.2280000000000002</v>
      </c>
      <c r="G192" s="40">
        <v>1.9550000000000001</v>
      </c>
      <c r="H192" s="38">
        <v>1.6379999999999999</v>
      </c>
      <c r="I192" s="41">
        <v>47.725000000000001</v>
      </c>
      <c r="J192" s="42">
        <v>47</v>
      </c>
      <c r="K192" s="43">
        <v>48.210999999999999</v>
      </c>
      <c r="L192" s="114">
        <v>47.699000000000005</v>
      </c>
      <c r="N192" s="36">
        <v>43011</v>
      </c>
      <c r="O192" s="37">
        <v>0</v>
      </c>
      <c r="P192" s="37">
        <v>0</v>
      </c>
      <c r="Q192" s="38">
        <v>0.39549999999999985</v>
      </c>
      <c r="R192" s="39">
        <v>1.9180000000000001</v>
      </c>
      <c r="S192" s="40">
        <v>1.6619999999999999</v>
      </c>
      <c r="T192" s="38">
        <v>1.5609999999999999</v>
      </c>
      <c r="U192" s="41">
        <v>47.8245</v>
      </c>
      <c r="V192" s="42">
        <v>47.31</v>
      </c>
      <c r="W192" s="43">
        <v>48.503999999999998</v>
      </c>
      <c r="X192" s="114">
        <v>47.776000000000003</v>
      </c>
      <c r="Z192" s="64"/>
    </row>
    <row r="193" spans="2:26" x14ac:dyDescent="0.2">
      <c r="B193" s="30">
        <v>45203</v>
      </c>
      <c r="C193" s="37">
        <v>22</v>
      </c>
      <c r="D193" s="37">
        <v>17</v>
      </c>
      <c r="E193" s="38">
        <v>0.5</v>
      </c>
      <c r="F193" s="39">
        <v>2.2230000000000003</v>
      </c>
      <c r="G193" s="40">
        <v>1.9650000000000001</v>
      </c>
      <c r="H193" s="38">
        <v>1.6059999999999999</v>
      </c>
      <c r="I193" s="41">
        <v>47.72</v>
      </c>
      <c r="J193" s="42">
        <v>47.005000000000003</v>
      </c>
      <c r="K193" s="43">
        <v>48.200999999999993</v>
      </c>
      <c r="L193" s="114">
        <v>47.731000000000002</v>
      </c>
      <c r="N193" s="36">
        <v>43012</v>
      </c>
      <c r="O193" s="37">
        <v>0</v>
      </c>
      <c r="P193" s="37">
        <v>0</v>
      </c>
      <c r="Q193" s="38">
        <v>0.40024999999999988</v>
      </c>
      <c r="R193" s="39">
        <v>1.9510000000000001</v>
      </c>
      <c r="S193" s="40">
        <v>1.6739999999999999</v>
      </c>
      <c r="T193" s="38">
        <v>1.5669999999999997</v>
      </c>
      <c r="U193" s="41">
        <v>47.819749999999999</v>
      </c>
      <c r="V193" s="42">
        <v>47.277000000000001</v>
      </c>
      <c r="W193" s="43">
        <v>48.491999999999997</v>
      </c>
      <c r="X193" s="114">
        <v>47.77</v>
      </c>
      <c r="Z193" s="64"/>
    </row>
    <row r="194" spans="2:26" x14ac:dyDescent="0.2">
      <c r="B194" s="36">
        <v>45204</v>
      </c>
      <c r="C194" s="37">
        <v>0</v>
      </c>
      <c r="D194" s="37">
        <v>0</v>
      </c>
      <c r="E194" s="38">
        <v>0.49799999999999756</v>
      </c>
      <c r="F194" s="39">
        <v>2.2150000000000003</v>
      </c>
      <c r="G194" s="40">
        <v>1.9980000000000002</v>
      </c>
      <c r="H194" s="38">
        <v>1.6070000000000002</v>
      </c>
      <c r="I194" s="41">
        <v>47.722000000000001</v>
      </c>
      <c r="J194" s="42">
        <v>47.012999999999998</v>
      </c>
      <c r="K194" s="43">
        <v>48.167999999999999</v>
      </c>
      <c r="L194" s="114">
        <v>47.730000000000004</v>
      </c>
      <c r="N194" s="36">
        <v>43013</v>
      </c>
      <c r="O194" s="37">
        <v>17</v>
      </c>
      <c r="P194" s="37">
        <v>12</v>
      </c>
      <c r="Q194" s="38">
        <v>0.40549999999999986</v>
      </c>
      <c r="R194" s="39">
        <v>1.9859999999999998</v>
      </c>
      <c r="S194" s="40">
        <v>1.7450000000000001</v>
      </c>
      <c r="T194" s="38">
        <v>1.5719999999999996</v>
      </c>
      <c r="U194" s="41">
        <v>47.814500000000002</v>
      </c>
      <c r="V194" s="42">
        <v>47.242000000000004</v>
      </c>
      <c r="W194" s="43">
        <v>48.420999999999999</v>
      </c>
      <c r="X194" s="114">
        <v>47.765000000000001</v>
      </c>
      <c r="Z194" s="64"/>
    </row>
    <row r="195" spans="2:26" x14ac:dyDescent="0.2">
      <c r="B195" s="30">
        <v>45205</v>
      </c>
      <c r="C195" s="37">
        <v>0</v>
      </c>
      <c r="D195" s="37">
        <v>0</v>
      </c>
      <c r="E195" s="38">
        <v>0.49799999999999756</v>
      </c>
      <c r="F195" s="39">
        <v>2.242</v>
      </c>
      <c r="G195" s="40">
        <v>2.0209999999999999</v>
      </c>
      <c r="H195" s="38">
        <v>1.625</v>
      </c>
      <c r="I195" s="41">
        <v>47.722000000000001</v>
      </c>
      <c r="J195" s="42">
        <v>46.986000000000004</v>
      </c>
      <c r="K195" s="43">
        <v>48.144999999999996</v>
      </c>
      <c r="L195" s="114">
        <v>47.712000000000003</v>
      </c>
      <c r="N195" s="36">
        <v>43014</v>
      </c>
      <c r="O195" s="37">
        <v>8.5</v>
      </c>
      <c r="P195" s="37">
        <v>8</v>
      </c>
      <c r="Q195" s="38">
        <v>0.39049999999999985</v>
      </c>
      <c r="R195" s="39">
        <v>1.9899999999999998</v>
      </c>
      <c r="S195" s="40">
        <v>1.7520000000000002</v>
      </c>
      <c r="T195" s="38">
        <v>1.5369999999999999</v>
      </c>
      <c r="U195" s="41">
        <v>47.829499999999996</v>
      </c>
      <c r="V195" s="42">
        <v>47.238</v>
      </c>
      <c r="W195" s="43">
        <v>48.413999999999994</v>
      </c>
      <c r="X195" s="114">
        <v>47.800000000000004</v>
      </c>
      <c r="Z195" s="64"/>
    </row>
    <row r="196" spans="2:26" x14ac:dyDescent="0.2">
      <c r="B196" s="36">
        <v>45206</v>
      </c>
      <c r="C196" s="37">
        <v>0</v>
      </c>
      <c r="D196" s="37">
        <v>0</v>
      </c>
      <c r="E196" s="38">
        <v>0.5</v>
      </c>
      <c r="F196" s="39">
        <v>2.2620000000000005</v>
      </c>
      <c r="G196" s="40">
        <v>2.044</v>
      </c>
      <c r="H196" s="38">
        <v>1.6419999999999999</v>
      </c>
      <c r="I196" s="41">
        <v>47.72</v>
      </c>
      <c r="J196" s="42">
        <v>46.966000000000001</v>
      </c>
      <c r="K196" s="43">
        <v>48.122</v>
      </c>
      <c r="L196" s="114">
        <v>47.695</v>
      </c>
      <c r="N196" s="36">
        <v>43015</v>
      </c>
      <c r="O196" s="37">
        <v>48</v>
      </c>
      <c r="P196" s="37">
        <v>44</v>
      </c>
      <c r="Q196" s="38">
        <v>0.38374999999999992</v>
      </c>
      <c r="R196" s="39">
        <v>1.9939999999999998</v>
      </c>
      <c r="S196" s="40">
        <v>1.75</v>
      </c>
      <c r="T196" s="38">
        <v>1.532</v>
      </c>
      <c r="U196" s="41">
        <v>47.83625</v>
      </c>
      <c r="V196" s="42">
        <v>47.234000000000002</v>
      </c>
      <c r="W196" s="43">
        <v>48.415999999999997</v>
      </c>
      <c r="X196" s="114">
        <v>47.805000000000007</v>
      </c>
      <c r="Z196" s="64"/>
    </row>
    <row r="197" spans="2:26" x14ac:dyDescent="0.2">
      <c r="B197" s="30">
        <v>45207</v>
      </c>
      <c r="C197" s="37">
        <v>0</v>
      </c>
      <c r="D197" s="37">
        <v>0</v>
      </c>
      <c r="E197" s="38">
        <v>0.50300000000000011</v>
      </c>
      <c r="F197" s="39">
        <v>2.2790000000000004</v>
      </c>
      <c r="G197" s="40">
        <v>1.9590000000000001</v>
      </c>
      <c r="H197" s="38">
        <v>1.65</v>
      </c>
      <c r="I197" s="41">
        <v>47.716999999999999</v>
      </c>
      <c r="J197" s="42">
        <v>46.948999999999998</v>
      </c>
      <c r="K197" s="43">
        <v>48.206999999999994</v>
      </c>
      <c r="L197" s="114">
        <v>47.687000000000005</v>
      </c>
      <c r="N197" s="36">
        <v>43016</v>
      </c>
      <c r="O197" s="37">
        <v>0.5</v>
      </c>
      <c r="P197" s="37">
        <v>0</v>
      </c>
      <c r="Q197" s="38">
        <v>0.37774999999999992</v>
      </c>
      <c r="R197" s="39">
        <v>1.8250000000000002</v>
      </c>
      <c r="S197" s="40">
        <v>1.5179999999999998</v>
      </c>
      <c r="T197" s="38">
        <v>1.468</v>
      </c>
      <c r="U197" s="41">
        <v>47.84225</v>
      </c>
      <c r="V197" s="42">
        <v>47.402999999999999</v>
      </c>
      <c r="W197" s="43">
        <v>48.647999999999996</v>
      </c>
      <c r="X197" s="114">
        <v>47.869</v>
      </c>
      <c r="Z197" s="64"/>
    </row>
    <row r="198" spans="2:26" x14ac:dyDescent="0.2">
      <c r="B198" s="36">
        <v>45208</v>
      </c>
      <c r="C198" s="37">
        <v>33.5</v>
      </c>
      <c r="D198" s="37">
        <v>30</v>
      </c>
      <c r="E198" s="38">
        <v>0.46499999999999631</v>
      </c>
      <c r="F198" s="39">
        <v>2.2480000000000002</v>
      </c>
      <c r="G198" s="40">
        <v>1.8120000000000003</v>
      </c>
      <c r="H198" s="38">
        <v>1.556</v>
      </c>
      <c r="I198" s="41">
        <v>47.755000000000003</v>
      </c>
      <c r="J198" s="42">
        <v>46.980000000000004</v>
      </c>
      <c r="K198" s="43">
        <v>48.353999999999999</v>
      </c>
      <c r="L198" s="114">
        <v>47.781000000000006</v>
      </c>
      <c r="N198" s="36">
        <v>43017</v>
      </c>
      <c r="O198" s="37">
        <v>9</v>
      </c>
      <c r="P198" s="37">
        <v>10</v>
      </c>
      <c r="Q198" s="38">
        <v>0.38224999999999987</v>
      </c>
      <c r="R198" s="39">
        <v>1.8380000000000001</v>
      </c>
      <c r="S198" s="40">
        <v>1.5550000000000002</v>
      </c>
      <c r="T198" s="38">
        <v>1.5169999999999999</v>
      </c>
      <c r="U198" s="41">
        <v>47.83775</v>
      </c>
      <c r="V198" s="42">
        <v>47.39</v>
      </c>
      <c r="W198" s="43">
        <v>48.610999999999997</v>
      </c>
      <c r="X198" s="114">
        <v>47.82</v>
      </c>
      <c r="Z198" s="64"/>
    </row>
    <row r="199" spans="2:26" x14ac:dyDescent="0.2">
      <c r="B199" s="30">
        <v>45209</v>
      </c>
      <c r="C199" s="37">
        <v>20.5</v>
      </c>
      <c r="D199" s="37">
        <v>17</v>
      </c>
      <c r="E199" s="38">
        <v>0.4409999999999954</v>
      </c>
      <c r="F199" s="39">
        <v>2.1760000000000002</v>
      </c>
      <c r="G199" s="40">
        <v>1.8180000000000001</v>
      </c>
      <c r="H199" s="38">
        <v>1.5049999999999999</v>
      </c>
      <c r="I199" s="41">
        <v>47.779000000000003</v>
      </c>
      <c r="J199" s="42">
        <v>47.052</v>
      </c>
      <c r="K199" s="43">
        <v>48.347999999999999</v>
      </c>
      <c r="L199" s="114">
        <v>47.832000000000001</v>
      </c>
      <c r="N199" s="36">
        <v>43018</v>
      </c>
      <c r="O199" s="37">
        <v>10</v>
      </c>
      <c r="P199" s="37">
        <v>10</v>
      </c>
      <c r="Q199" s="38">
        <v>0.37724999999999986</v>
      </c>
      <c r="R199" s="39">
        <v>1.8050000000000002</v>
      </c>
      <c r="S199" s="40">
        <v>1.492</v>
      </c>
      <c r="T199" s="38">
        <v>1.4569999999999999</v>
      </c>
      <c r="U199" s="41">
        <v>47.842750000000002</v>
      </c>
      <c r="V199" s="42">
        <v>47.423000000000002</v>
      </c>
      <c r="W199" s="43">
        <v>48.673999999999999</v>
      </c>
      <c r="X199" s="114">
        <v>47.88</v>
      </c>
      <c r="Z199" s="64"/>
    </row>
    <row r="200" spans="2:26" x14ac:dyDescent="0.2">
      <c r="B200" s="36">
        <v>45210</v>
      </c>
      <c r="C200" s="37">
        <v>0</v>
      </c>
      <c r="D200" s="37">
        <v>0</v>
      </c>
      <c r="E200" s="38">
        <v>0.43999999999999773</v>
      </c>
      <c r="F200" s="39">
        <v>2.1520000000000001</v>
      </c>
      <c r="G200" s="40">
        <v>1.8400000000000003</v>
      </c>
      <c r="H200" s="38">
        <v>1.5680000000000001</v>
      </c>
      <c r="I200" s="41">
        <v>47.78</v>
      </c>
      <c r="J200" s="42">
        <v>47.076000000000001</v>
      </c>
      <c r="K200" s="43">
        <v>48.325999999999993</v>
      </c>
      <c r="L200" s="114">
        <v>47.769000000000005</v>
      </c>
      <c r="N200" s="36">
        <v>43019</v>
      </c>
      <c r="O200" s="37">
        <v>0</v>
      </c>
      <c r="P200" s="37">
        <v>0</v>
      </c>
      <c r="Q200" s="38">
        <v>0.38274999999999992</v>
      </c>
      <c r="R200" s="39">
        <v>1.8140000000000001</v>
      </c>
      <c r="S200" s="40">
        <v>1.5249999999999999</v>
      </c>
      <c r="T200" s="38">
        <v>1.52</v>
      </c>
      <c r="U200" s="41">
        <v>47.837249999999997</v>
      </c>
      <c r="V200" s="42">
        <v>47.414000000000001</v>
      </c>
      <c r="W200" s="43">
        <v>48.640999999999998</v>
      </c>
      <c r="X200" s="114">
        <v>47.817</v>
      </c>
      <c r="Z200" s="64"/>
    </row>
    <row r="201" spans="2:26" x14ac:dyDescent="0.2">
      <c r="B201" s="30">
        <v>45211</v>
      </c>
      <c r="C201" s="37">
        <v>0</v>
      </c>
      <c r="D201" s="37">
        <v>0</v>
      </c>
      <c r="E201" s="38">
        <v>0.44200000000000017</v>
      </c>
      <c r="F201" s="39">
        <v>2.1440000000000001</v>
      </c>
      <c r="G201" s="40">
        <v>1.863</v>
      </c>
      <c r="H201" s="38">
        <v>1.5870000000000002</v>
      </c>
      <c r="I201" s="41">
        <v>47.777999999999999</v>
      </c>
      <c r="J201" s="42">
        <v>47.084000000000003</v>
      </c>
      <c r="K201" s="43">
        <v>48.302999999999997</v>
      </c>
      <c r="L201" s="114">
        <v>47.75</v>
      </c>
      <c r="N201" s="36">
        <v>43020</v>
      </c>
      <c r="O201" s="37">
        <v>0</v>
      </c>
      <c r="P201" s="37">
        <v>0</v>
      </c>
      <c r="Q201" s="38">
        <v>0.38424999999999987</v>
      </c>
      <c r="R201" s="39">
        <v>1.8569999999999998</v>
      </c>
      <c r="S201" s="40">
        <v>1.58</v>
      </c>
      <c r="T201" s="38">
        <v>1.5389999999999997</v>
      </c>
      <c r="U201" s="41">
        <v>47.835749999999997</v>
      </c>
      <c r="V201" s="42">
        <v>47.371000000000002</v>
      </c>
      <c r="W201" s="43">
        <v>48.585999999999999</v>
      </c>
      <c r="X201" s="114">
        <v>47.798000000000002</v>
      </c>
      <c r="Z201" s="64"/>
    </row>
    <row r="202" spans="2:26" x14ac:dyDescent="0.2">
      <c r="B202" s="36">
        <v>45212</v>
      </c>
      <c r="C202" s="37">
        <v>0</v>
      </c>
      <c r="D202" s="37">
        <v>0</v>
      </c>
      <c r="E202" s="38">
        <v>0.44299999999999784</v>
      </c>
      <c r="F202" s="39">
        <v>2.149</v>
      </c>
      <c r="G202" s="40">
        <v>1.8880000000000003</v>
      </c>
      <c r="H202" s="38">
        <v>1.5979999999999999</v>
      </c>
      <c r="I202" s="41">
        <v>47.777000000000001</v>
      </c>
      <c r="J202" s="42">
        <v>47.079000000000001</v>
      </c>
      <c r="K202" s="43">
        <v>48.277999999999999</v>
      </c>
      <c r="L202" s="114">
        <v>47.739000000000004</v>
      </c>
      <c r="N202" s="36">
        <v>43021</v>
      </c>
      <c r="O202" s="37">
        <v>9</v>
      </c>
      <c r="P202" s="37">
        <v>8</v>
      </c>
      <c r="Q202" s="38">
        <v>0.38224999999999987</v>
      </c>
      <c r="R202" s="39">
        <v>1.8900000000000001</v>
      </c>
      <c r="S202" s="40">
        <v>1.625</v>
      </c>
      <c r="T202" s="38">
        <v>1.5509999999999997</v>
      </c>
      <c r="U202" s="41">
        <v>47.83775</v>
      </c>
      <c r="V202" s="42">
        <v>47.338000000000001</v>
      </c>
      <c r="W202" s="43">
        <v>48.540999999999997</v>
      </c>
      <c r="X202" s="114">
        <v>47.786000000000001</v>
      </c>
      <c r="Z202" s="64"/>
    </row>
    <row r="203" spans="2:26" x14ac:dyDescent="0.2">
      <c r="B203" s="30">
        <v>45213</v>
      </c>
      <c r="C203" s="37">
        <v>0</v>
      </c>
      <c r="D203" s="37">
        <v>0</v>
      </c>
      <c r="E203" s="38">
        <v>0.44399999999999551</v>
      </c>
      <c r="F203" s="39">
        <v>2.165</v>
      </c>
      <c r="G203" s="40">
        <v>1.7090000000000001</v>
      </c>
      <c r="H203" s="38">
        <v>1.6080000000000001</v>
      </c>
      <c r="I203" s="41">
        <v>47.776000000000003</v>
      </c>
      <c r="J203" s="42">
        <v>47.063000000000002</v>
      </c>
      <c r="K203" s="43">
        <v>48.456999999999994</v>
      </c>
      <c r="L203" s="114">
        <v>47.729000000000006</v>
      </c>
      <c r="N203" s="36">
        <v>43022</v>
      </c>
      <c r="O203" s="37">
        <v>5.5</v>
      </c>
      <c r="P203" s="37">
        <v>5</v>
      </c>
      <c r="Q203" s="38">
        <v>0.37924999999999986</v>
      </c>
      <c r="R203" s="39">
        <v>1.8879999999999999</v>
      </c>
      <c r="S203" s="40">
        <v>1.629</v>
      </c>
      <c r="T203" s="38">
        <v>1.516</v>
      </c>
      <c r="U203" s="41">
        <v>47.84075</v>
      </c>
      <c r="V203" s="42">
        <v>47.34</v>
      </c>
      <c r="W203" s="43">
        <v>48.536999999999999</v>
      </c>
      <c r="X203" s="114">
        <v>47.821000000000005</v>
      </c>
      <c r="Z203" s="64"/>
    </row>
    <row r="204" spans="2:26" x14ac:dyDescent="0.2">
      <c r="B204" s="36">
        <v>45214</v>
      </c>
      <c r="C204" s="37">
        <v>40</v>
      </c>
      <c r="D204" s="37">
        <v>37</v>
      </c>
      <c r="E204" s="38">
        <v>0.43500000000000227</v>
      </c>
      <c r="F204" s="39">
        <v>2.0970000000000004</v>
      </c>
      <c r="G204" s="40">
        <v>1.7250000000000001</v>
      </c>
      <c r="H204" s="38">
        <v>1.351</v>
      </c>
      <c r="I204" s="41">
        <v>47.784999999999997</v>
      </c>
      <c r="J204" s="42">
        <v>47.131</v>
      </c>
      <c r="K204" s="43">
        <v>48.440999999999995</v>
      </c>
      <c r="L204" s="114">
        <v>47.986000000000004</v>
      </c>
      <c r="N204" s="36">
        <v>43023</v>
      </c>
      <c r="O204" s="37">
        <v>0</v>
      </c>
      <c r="P204" s="37">
        <v>0</v>
      </c>
      <c r="Q204" s="38">
        <v>0.38374999999999992</v>
      </c>
      <c r="R204" s="39">
        <v>1.9100000000000001</v>
      </c>
      <c r="S204" s="40">
        <v>1.6539999999999999</v>
      </c>
      <c r="T204" s="38">
        <v>1.5469999999999997</v>
      </c>
      <c r="U204" s="41">
        <v>47.83625</v>
      </c>
      <c r="V204" s="42">
        <v>47.317999999999998</v>
      </c>
      <c r="W204" s="43">
        <v>48.512</v>
      </c>
      <c r="X204" s="114">
        <v>47.790000000000006</v>
      </c>
      <c r="Z204" s="64"/>
    </row>
    <row r="205" spans="2:26" x14ac:dyDescent="0.2">
      <c r="B205" s="30">
        <v>45215</v>
      </c>
      <c r="C205" s="37">
        <v>0</v>
      </c>
      <c r="D205" s="37">
        <v>0</v>
      </c>
      <c r="E205" s="38">
        <v>0.42499999999999716</v>
      </c>
      <c r="F205" s="39">
        <v>2.0740000000000003</v>
      </c>
      <c r="G205" s="40">
        <v>1.7520000000000002</v>
      </c>
      <c r="H205" s="38">
        <v>1.5350000000000001</v>
      </c>
      <c r="I205" s="41">
        <v>47.795000000000002</v>
      </c>
      <c r="J205" s="42">
        <v>47.154000000000003</v>
      </c>
      <c r="K205" s="43">
        <v>48.413999999999994</v>
      </c>
      <c r="L205" s="114">
        <v>47.802000000000007</v>
      </c>
      <c r="N205" s="36">
        <v>43024</v>
      </c>
      <c r="O205" s="37">
        <v>0</v>
      </c>
      <c r="P205" s="37">
        <v>0</v>
      </c>
      <c r="Q205" s="38">
        <v>0.38449999999999995</v>
      </c>
      <c r="R205" s="39">
        <v>1.9359999999999999</v>
      </c>
      <c r="S205" s="40">
        <v>1.6859999999999999</v>
      </c>
      <c r="T205" s="38">
        <v>1.5549999999999997</v>
      </c>
      <c r="U205" s="41">
        <v>47.835499999999996</v>
      </c>
      <c r="V205" s="42">
        <v>47.292000000000002</v>
      </c>
      <c r="W205" s="43">
        <v>48.48</v>
      </c>
      <c r="X205" s="114">
        <v>47.782000000000004</v>
      </c>
      <c r="Z205" s="64"/>
    </row>
    <row r="206" spans="2:26" x14ac:dyDescent="0.2">
      <c r="B206" s="36">
        <v>45216</v>
      </c>
      <c r="C206" s="37">
        <v>0</v>
      </c>
      <c r="D206" s="37">
        <v>0</v>
      </c>
      <c r="E206" s="38">
        <v>0.42999999999999972</v>
      </c>
      <c r="F206" s="39">
        <v>2.0680000000000005</v>
      </c>
      <c r="G206" s="40">
        <v>1.79</v>
      </c>
      <c r="H206" s="38">
        <v>1.5649999999999999</v>
      </c>
      <c r="I206" s="41">
        <v>47.79</v>
      </c>
      <c r="J206" s="42">
        <v>47.160000000000004</v>
      </c>
      <c r="K206" s="43">
        <v>48.375999999999998</v>
      </c>
      <c r="L206" s="114">
        <v>47.772000000000006</v>
      </c>
      <c r="N206" s="36">
        <v>43025</v>
      </c>
      <c r="O206" s="37">
        <v>3</v>
      </c>
      <c r="P206" s="37">
        <v>2</v>
      </c>
      <c r="Q206" s="38">
        <v>0.38474999999999993</v>
      </c>
      <c r="R206" s="39">
        <v>1.9580000000000002</v>
      </c>
      <c r="S206" s="40">
        <v>1.7170000000000001</v>
      </c>
      <c r="T206" s="38">
        <v>1.5619999999999998</v>
      </c>
      <c r="U206" s="41">
        <v>47.835250000000002</v>
      </c>
      <c r="V206" s="42">
        <v>47.27</v>
      </c>
      <c r="W206" s="43">
        <v>48.448999999999998</v>
      </c>
      <c r="X206" s="114">
        <v>47.775000000000006</v>
      </c>
      <c r="Z206" s="64"/>
    </row>
    <row r="207" spans="2:26" x14ac:dyDescent="0.2">
      <c r="B207" s="30">
        <v>45217</v>
      </c>
      <c r="C207" s="37">
        <v>0</v>
      </c>
      <c r="D207" s="37">
        <v>0</v>
      </c>
      <c r="E207" s="38">
        <v>0.43500000000000227</v>
      </c>
      <c r="F207" s="39">
        <v>2.0820000000000003</v>
      </c>
      <c r="G207" s="40">
        <v>1.8160000000000003</v>
      </c>
      <c r="H207" s="38">
        <v>1.5819999999999999</v>
      </c>
      <c r="I207" s="41">
        <v>47.784999999999997</v>
      </c>
      <c r="J207" s="42">
        <v>47.146000000000001</v>
      </c>
      <c r="K207" s="43">
        <v>48.349999999999994</v>
      </c>
      <c r="L207" s="114">
        <v>47.755000000000003</v>
      </c>
      <c r="N207" s="36">
        <v>43026</v>
      </c>
      <c r="O207" s="37">
        <v>2</v>
      </c>
      <c r="P207" s="37">
        <v>2</v>
      </c>
      <c r="Q207" s="38">
        <v>0.38649999999999984</v>
      </c>
      <c r="R207" s="39">
        <v>1.98</v>
      </c>
      <c r="S207" s="40">
        <v>1.7450000000000001</v>
      </c>
      <c r="T207" s="38">
        <v>1.5659999999999998</v>
      </c>
      <c r="U207" s="41">
        <v>47.833500000000001</v>
      </c>
      <c r="V207" s="42">
        <v>47.248000000000005</v>
      </c>
      <c r="W207" s="43">
        <v>48.420999999999999</v>
      </c>
      <c r="X207" s="114">
        <v>47.771000000000001</v>
      </c>
      <c r="Z207" s="64"/>
    </row>
    <row r="208" spans="2:26" x14ac:dyDescent="0.2">
      <c r="B208" s="36">
        <v>45218</v>
      </c>
      <c r="C208" s="37">
        <v>0</v>
      </c>
      <c r="D208" s="37">
        <v>0</v>
      </c>
      <c r="E208" s="38">
        <v>0.43999999999999773</v>
      </c>
      <c r="F208" s="39">
        <v>2.0930000000000004</v>
      </c>
      <c r="G208" s="40">
        <v>1.8420000000000001</v>
      </c>
      <c r="H208" s="38">
        <v>1.5899999999999999</v>
      </c>
      <c r="I208" s="41">
        <v>47.78</v>
      </c>
      <c r="J208" s="42">
        <v>47.134999999999998</v>
      </c>
      <c r="K208" s="43">
        <v>48.323999999999998</v>
      </c>
      <c r="L208" s="114">
        <v>47.747</v>
      </c>
      <c r="N208" s="36">
        <v>43027</v>
      </c>
      <c r="O208" s="37">
        <v>2.5</v>
      </c>
      <c r="P208" s="37">
        <v>3</v>
      </c>
      <c r="Q208" s="38">
        <v>0.38574999999999993</v>
      </c>
      <c r="R208" s="39">
        <v>2.0059999999999998</v>
      </c>
      <c r="S208" s="40">
        <v>1.7770000000000001</v>
      </c>
      <c r="T208" s="38">
        <v>1.5679999999999996</v>
      </c>
      <c r="U208" s="41">
        <v>47.834249999999997</v>
      </c>
      <c r="V208" s="42">
        <v>47.222000000000001</v>
      </c>
      <c r="W208" s="43">
        <v>48.388999999999996</v>
      </c>
      <c r="X208" s="114">
        <v>47.769000000000005</v>
      </c>
      <c r="Z208" s="64"/>
    </row>
    <row r="209" spans="1:26" x14ac:dyDescent="0.2">
      <c r="B209" s="30">
        <v>45219</v>
      </c>
      <c r="C209" s="37">
        <v>0</v>
      </c>
      <c r="D209" s="37">
        <v>0</v>
      </c>
      <c r="E209" s="38">
        <v>0.44399999999999551</v>
      </c>
      <c r="F209" s="39">
        <v>2.1070000000000002</v>
      </c>
      <c r="G209" s="40">
        <v>1.871</v>
      </c>
      <c r="H209" s="38">
        <v>1.5950000000000002</v>
      </c>
      <c r="I209" s="41">
        <v>47.776000000000003</v>
      </c>
      <c r="J209" s="42">
        <v>47.121000000000002</v>
      </c>
      <c r="K209" s="43">
        <v>48.294999999999995</v>
      </c>
      <c r="L209" s="114">
        <v>47.742000000000004</v>
      </c>
      <c r="N209" s="36">
        <v>43028</v>
      </c>
      <c r="O209" s="37">
        <v>0</v>
      </c>
      <c r="P209" s="37">
        <v>0</v>
      </c>
      <c r="Q209" s="38">
        <v>0.38674999999999993</v>
      </c>
      <c r="R209" s="39">
        <v>2.0310000000000001</v>
      </c>
      <c r="S209" s="40">
        <v>1.8079999999999998</v>
      </c>
      <c r="T209" s="38">
        <v>1.5749999999999997</v>
      </c>
      <c r="U209" s="41">
        <v>47.83325</v>
      </c>
      <c r="V209" s="42">
        <v>47.197000000000003</v>
      </c>
      <c r="W209" s="43">
        <v>48.357999999999997</v>
      </c>
      <c r="X209" s="114">
        <v>47.762</v>
      </c>
      <c r="Z209" s="64"/>
    </row>
    <row r="210" spans="1:26" x14ac:dyDescent="0.2">
      <c r="B210" s="36">
        <v>45220</v>
      </c>
      <c r="C210" s="37">
        <v>0</v>
      </c>
      <c r="D210" s="37">
        <v>0</v>
      </c>
      <c r="E210" s="38">
        <v>0.4480000000000004</v>
      </c>
      <c r="F210" s="39">
        <v>2.1300000000000003</v>
      </c>
      <c r="G210" s="40">
        <v>1.905</v>
      </c>
      <c r="H210" s="38">
        <v>1.6059999999999999</v>
      </c>
      <c r="I210" s="41">
        <v>47.771999999999998</v>
      </c>
      <c r="J210" s="42">
        <v>47.097999999999999</v>
      </c>
      <c r="K210" s="43">
        <v>48.260999999999996</v>
      </c>
      <c r="L210" s="114">
        <v>47.731000000000002</v>
      </c>
      <c r="N210" s="36">
        <v>43029</v>
      </c>
      <c r="O210" s="37">
        <v>0</v>
      </c>
      <c r="P210" s="37">
        <v>0</v>
      </c>
      <c r="Q210" s="38">
        <v>0.38974999999999993</v>
      </c>
      <c r="R210" s="39">
        <v>2.0529999999999999</v>
      </c>
      <c r="S210" s="40">
        <v>1.8359999999999999</v>
      </c>
      <c r="T210" s="38">
        <v>1.5819999999999999</v>
      </c>
      <c r="U210" s="41">
        <v>47.830249999999999</v>
      </c>
      <c r="V210" s="42">
        <v>47.175000000000004</v>
      </c>
      <c r="W210" s="43">
        <v>48.33</v>
      </c>
      <c r="X210" s="114">
        <v>47.755000000000003</v>
      </c>
      <c r="Z210" s="64"/>
    </row>
    <row r="211" spans="1:26" x14ac:dyDescent="0.2">
      <c r="B211" s="30">
        <v>45221</v>
      </c>
      <c r="C211" s="37">
        <v>0</v>
      </c>
      <c r="D211" s="37">
        <v>0</v>
      </c>
      <c r="E211" s="38">
        <v>0.45799999999999841</v>
      </c>
      <c r="F211" s="39">
        <v>2.1520000000000001</v>
      </c>
      <c r="G211" s="40">
        <v>1.9360000000000002</v>
      </c>
      <c r="H211" s="38">
        <v>1.613</v>
      </c>
      <c r="I211" s="41">
        <v>47.762</v>
      </c>
      <c r="J211" s="42">
        <v>47.076000000000001</v>
      </c>
      <c r="K211" s="43">
        <v>48.23</v>
      </c>
      <c r="L211" s="114">
        <v>47.724000000000004</v>
      </c>
      <c r="N211" s="36">
        <v>43030</v>
      </c>
      <c r="O211" s="37">
        <v>0</v>
      </c>
      <c r="P211" s="37">
        <v>0</v>
      </c>
      <c r="Q211" s="38">
        <v>0.39274999999999993</v>
      </c>
      <c r="R211" s="39">
        <v>2.0760000000000001</v>
      </c>
      <c r="S211" s="40">
        <v>1.8620000000000001</v>
      </c>
      <c r="T211" s="38">
        <v>1.5869999999999997</v>
      </c>
      <c r="U211" s="41">
        <v>47.827249999999999</v>
      </c>
      <c r="V211" s="42">
        <v>47.152000000000001</v>
      </c>
      <c r="W211" s="43">
        <v>48.303999999999995</v>
      </c>
      <c r="X211" s="114">
        <v>47.75</v>
      </c>
      <c r="Z211" s="64"/>
    </row>
    <row r="212" spans="1:26" x14ac:dyDescent="0.2">
      <c r="B212" s="36">
        <v>45222</v>
      </c>
      <c r="C212" s="37">
        <v>0</v>
      </c>
      <c r="D212" s="37">
        <v>0</v>
      </c>
      <c r="E212" s="38">
        <v>0.46000000000000085</v>
      </c>
      <c r="F212" s="39">
        <v>2.1740000000000004</v>
      </c>
      <c r="G212" s="40">
        <v>1.9640000000000002</v>
      </c>
      <c r="H212" s="38">
        <v>1.6230000000000002</v>
      </c>
      <c r="I212" s="41">
        <v>47.76</v>
      </c>
      <c r="J212" s="42">
        <v>47.054000000000002</v>
      </c>
      <c r="K212" s="43">
        <v>48.201999999999998</v>
      </c>
      <c r="L212" s="114">
        <v>47.714000000000006</v>
      </c>
      <c r="N212" s="36">
        <v>43031</v>
      </c>
      <c r="O212" s="37">
        <v>0</v>
      </c>
      <c r="P212" s="37">
        <v>0</v>
      </c>
      <c r="Q212" s="38">
        <v>0.39674999999999994</v>
      </c>
      <c r="R212" s="39">
        <v>2.0960000000000001</v>
      </c>
      <c r="S212" s="40">
        <v>1.8879999999999999</v>
      </c>
      <c r="T212" s="38">
        <v>1.5919999999999996</v>
      </c>
      <c r="U212" s="41">
        <v>47.823250000000002</v>
      </c>
      <c r="V212" s="42">
        <v>47.132000000000005</v>
      </c>
      <c r="W212" s="43">
        <v>48.277999999999999</v>
      </c>
      <c r="X212" s="114">
        <v>47.745000000000005</v>
      </c>
      <c r="Z212" s="64"/>
    </row>
    <row r="213" spans="1:26" x14ac:dyDescent="0.2">
      <c r="B213" s="30">
        <v>45223</v>
      </c>
      <c r="C213" s="37">
        <v>0</v>
      </c>
      <c r="D213" s="37">
        <v>0</v>
      </c>
      <c r="E213" s="38">
        <v>0.46499999999999631</v>
      </c>
      <c r="F213" s="39">
        <v>2.1900000000000004</v>
      </c>
      <c r="G213" s="40">
        <v>1.9870000000000001</v>
      </c>
      <c r="H213" s="38">
        <v>1.63</v>
      </c>
      <c r="I213" s="41">
        <v>47.755000000000003</v>
      </c>
      <c r="J213" s="42">
        <v>47.038000000000004</v>
      </c>
      <c r="K213" s="43">
        <v>48.178999999999995</v>
      </c>
      <c r="L213" s="114">
        <v>47.707000000000001</v>
      </c>
      <c r="N213" s="36">
        <v>43032</v>
      </c>
      <c r="O213" s="37">
        <v>0.5</v>
      </c>
      <c r="P213" s="37">
        <v>2</v>
      </c>
      <c r="Q213" s="38">
        <v>0.40074999999999994</v>
      </c>
      <c r="R213" s="39">
        <v>2.1189999999999998</v>
      </c>
      <c r="S213" s="40">
        <v>1.911</v>
      </c>
      <c r="T213" s="38">
        <v>1.5939999999999999</v>
      </c>
      <c r="U213" s="41">
        <v>47.819249999999997</v>
      </c>
      <c r="V213" s="42">
        <v>47.109000000000002</v>
      </c>
      <c r="W213" s="43">
        <v>48.254999999999995</v>
      </c>
      <c r="X213" s="114">
        <v>47.743000000000002</v>
      </c>
      <c r="Z213" s="64"/>
    </row>
    <row r="214" spans="1:26" x14ac:dyDescent="0.2">
      <c r="B214" s="36">
        <v>45224</v>
      </c>
      <c r="C214" s="37">
        <v>0</v>
      </c>
      <c r="D214" s="37">
        <v>0</v>
      </c>
      <c r="E214" s="38">
        <v>0.46799999999999642</v>
      </c>
      <c r="F214" s="39">
        <v>2.2070000000000003</v>
      </c>
      <c r="G214" s="40">
        <v>2.0100000000000002</v>
      </c>
      <c r="H214" s="38">
        <v>1.6320000000000001</v>
      </c>
      <c r="I214" s="41">
        <v>47.752000000000002</v>
      </c>
      <c r="J214" s="42">
        <v>47.021000000000001</v>
      </c>
      <c r="K214" s="43">
        <v>48.155999999999999</v>
      </c>
      <c r="L214" s="114">
        <v>47.705000000000005</v>
      </c>
      <c r="N214" s="36">
        <v>43033</v>
      </c>
      <c r="O214" s="37">
        <v>0.5</v>
      </c>
      <c r="P214" s="37">
        <v>0</v>
      </c>
      <c r="Q214" s="38">
        <v>0.40749999999999986</v>
      </c>
      <c r="R214" s="39">
        <v>2.1399999999999997</v>
      </c>
      <c r="S214" s="40">
        <v>1.9350000000000001</v>
      </c>
      <c r="T214" s="38">
        <v>1.6029999999999998</v>
      </c>
      <c r="U214" s="41">
        <v>47.8125</v>
      </c>
      <c r="V214" s="42">
        <v>47.088000000000001</v>
      </c>
      <c r="W214" s="43">
        <v>48.230999999999995</v>
      </c>
      <c r="X214" s="114">
        <v>47.734000000000002</v>
      </c>
      <c r="Z214" s="64"/>
    </row>
    <row r="215" spans="1:26" x14ac:dyDescent="0.2">
      <c r="B215" s="30">
        <v>45225</v>
      </c>
      <c r="C215" s="37">
        <v>0</v>
      </c>
      <c r="D215" s="37">
        <v>0</v>
      </c>
      <c r="E215" s="38">
        <v>0.47099999999999653</v>
      </c>
      <c r="F215" s="39">
        <v>2.2270000000000003</v>
      </c>
      <c r="G215" s="40">
        <v>2.0310000000000001</v>
      </c>
      <c r="H215" s="38">
        <v>1.6430000000000002</v>
      </c>
      <c r="I215" s="41">
        <v>47.749000000000002</v>
      </c>
      <c r="J215" s="42">
        <v>47.001000000000005</v>
      </c>
      <c r="K215" s="43">
        <v>48.134999999999998</v>
      </c>
      <c r="L215" s="114">
        <v>47.694000000000003</v>
      </c>
      <c r="N215" s="36">
        <v>43034</v>
      </c>
      <c r="O215" s="37">
        <v>0.5</v>
      </c>
      <c r="P215" s="37">
        <v>1</v>
      </c>
      <c r="Q215" s="38">
        <v>0.41274999999999995</v>
      </c>
      <c r="R215" s="39">
        <v>2.1669999999999998</v>
      </c>
      <c r="S215" s="40">
        <v>1.962</v>
      </c>
      <c r="T215" s="38">
        <v>1.609</v>
      </c>
      <c r="U215" s="41">
        <v>47.807249999999996</v>
      </c>
      <c r="V215" s="42">
        <v>47.061</v>
      </c>
      <c r="W215" s="43">
        <v>48.203999999999994</v>
      </c>
      <c r="X215" s="114">
        <v>47.728000000000002</v>
      </c>
      <c r="Z215" s="64"/>
    </row>
    <row r="216" spans="1:26" x14ac:dyDescent="0.2">
      <c r="B216" s="36">
        <v>45226</v>
      </c>
      <c r="C216" s="37">
        <v>0</v>
      </c>
      <c r="D216" s="37">
        <v>0</v>
      </c>
      <c r="E216" s="38">
        <v>0.48199999999999932</v>
      </c>
      <c r="F216" s="39">
        <v>2.2450000000000001</v>
      </c>
      <c r="G216" s="40">
        <v>2.0540000000000003</v>
      </c>
      <c r="H216" s="38">
        <v>1.649</v>
      </c>
      <c r="I216" s="41">
        <v>47.738</v>
      </c>
      <c r="J216" s="42">
        <v>46.983000000000004</v>
      </c>
      <c r="K216" s="43">
        <v>48.111999999999995</v>
      </c>
      <c r="L216" s="114">
        <v>47.688000000000002</v>
      </c>
      <c r="N216" s="36">
        <v>43035</v>
      </c>
      <c r="O216" s="37">
        <v>0</v>
      </c>
      <c r="P216" s="37">
        <v>0</v>
      </c>
      <c r="Q216" s="38">
        <v>0.41999999999999993</v>
      </c>
      <c r="R216" s="39">
        <v>2.1909999999999998</v>
      </c>
      <c r="S216" s="40">
        <v>1.98</v>
      </c>
      <c r="T216" s="38">
        <v>1.6360000000000001</v>
      </c>
      <c r="U216" s="41">
        <v>47.8</v>
      </c>
      <c r="V216" s="42">
        <v>47.036999999999999</v>
      </c>
      <c r="W216" s="43">
        <v>48.186</v>
      </c>
      <c r="X216" s="114">
        <v>47.701000000000001</v>
      </c>
      <c r="Z216" s="64"/>
    </row>
    <row r="217" spans="1:26" x14ac:dyDescent="0.2">
      <c r="B217" s="30">
        <v>45227</v>
      </c>
      <c r="C217" s="37">
        <v>0</v>
      </c>
      <c r="D217" s="37">
        <v>0</v>
      </c>
      <c r="E217" s="38">
        <v>0.49000000000000199</v>
      </c>
      <c r="F217" s="39">
        <v>2.2650000000000006</v>
      </c>
      <c r="G217" s="40">
        <v>2.0710000000000002</v>
      </c>
      <c r="H217" s="38">
        <v>1.6539999999999999</v>
      </c>
      <c r="I217" s="41">
        <v>47.73</v>
      </c>
      <c r="J217" s="42">
        <v>46.963000000000001</v>
      </c>
      <c r="K217" s="43">
        <v>48.094999999999999</v>
      </c>
      <c r="L217" s="114">
        <v>47.683000000000007</v>
      </c>
      <c r="N217" s="36">
        <v>43036</v>
      </c>
      <c r="O217" s="37">
        <v>0</v>
      </c>
      <c r="P217" s="37">
        <v>0</v>
      </c>
      <c r="Q217" s="38">
        <v>0.41774999999999995</v>
      </c>
      <c r="R217" s="39">
        <v>2.2139999999999995</v>
      </c>
      <c r="S217" s="40">
        <v>2.0030000000000001</v>
      </c>
      <c r="T217" s="38">
        <v>1.641</v>
      </c>
      <c r="U217" s="41">
        <v>47.802250000000001</v>
      </c>
      <c r="V217" s="42">
        <v>47.014000000000003</v>
      </c>
      <c r="W217" s="43">
        <v>48.162999999999997</v>
      </c>
      <c r="X217" s="114">
        <v>47.696000000000005</v>
      </c>
      <c r="Z217" s="64"/>
    </row>
    <row r="218" spans="1:26" x14ac:dyDescent="0.2">
      <c r="B218" s="36">
        <v>45228</v>
      </c>
      <c r="C218" s="37">
        <v>7.5</v>
      </c>
      <c r="D218" s="37">
        <v>5</v>
      </c>
      <c r="E218" s="38">
        <v>0.49000000000000199</v>
      </c>
      <c r="F218" s="39">
        <v>2.2850000000000001</v>
      </c>
      <c r="G218" s="40">
        <v>2.0960000000000001</v>
      </c>
      <c r="H218" s="38">
        <v>1.653</v>
      </c>
      <c r="I218" s="41">
        <v>47.73</v>
      </c>
      <c r="J218" s="42">
        <v>46.942999999999998</v>
      </c>
      <c r="K218" s="43">
        <v>48.069999999999993</v>
      </c>
      <c r="L218" s="114">
        <v>47.684000000000005</v>
      </c>
      <c r="N218" s="36">
        <v>43037</v>
      </c>
      <c r="O218" s="37">
        <v>0</v>
      </c>
      <c r="P218" s="37">
        <v>0</v>
      </c>
      <c r="Q218" s="38">
        <v>0.42525000000000002</v>
      </c>
      <c r="R218" s="39">
        <v>2.2329999999999997</v>
      </c>
      <c r="S218" s="40">
        <v>2.0190000000000001</v>
      </c>
      <c r="T218" s="38">
        <v>1.6480000000000001</v>
      </c>
      <c r="U218" s="41">
        <v>47.794750000000001</v>
      </c>
      <c r="V218" s="42">
        <v>46.995000000000005</v>
      </c>
      <c r="W218" s="43">
        <v>48.146999999999998</v>
      </c>
      <c r="X218" s="114">
        <v>47.689</v>
      </c>
      <c r="Z218" s="64"/>
    </row>
    <row r="219" spans="1:26" x14ac:dyDescent="0.2">
      <c r="B219" s="30">
        <v>45229</v>
      </c>
      <c r="C219" s="37">
        <v>0</v>
      </c>
      <c r="D219" s="37">
        <v>0</v>
      </c>
      <c r="E219" s="38">
        <v>0.49199999999999733</v>
      </c>
      <c r="F219" s="39">
        <v>2.3040000000000003</v>
      </c>
      <c r="G219" s="40">
        <v>2.12</v>
      </c>
      <c r="H219" s="38">
        <v>1.6659999999999999</v>
      </c>
      <c r="I219" s="41">
        <v>47.728000000000002</v>
      </c>
      <c r="J219" s="42">
        <v>46.923999999999999</v>
      </c>
      <c r="K219" s="43">
        <v>48.055</v>
      </c>
      <c r="L219" s="114">
        <v>47.671000000000006</v>
      </c>
      <c r="N219" s="36">
        <v>43038</v>
      </c>
      <c r="O219" s="37">
        <v>0</v>
      </c>
      <c r="P219" s="37">
        <v>0</v>
      </c>
      <c r="Q219" s="38">
        <v>0.43325000000000002</v>
      </c>
      <c r="R219" s="39">
        <v>2.2529999999999997</v>
      </c>
      <c r="S219" s="40">
        <v>2.0389999999999997</v>
      </c>
      <c r="T219" s="38">
        <v>1.653</v>
      </c>
      <c r="U219" s="41">
        <v>47.786749999999998</v>
      </c>
      <c r="V219" s="42">
        <v>46.975000000000001</v>
      </c>
      <c r="W219" s="43">
        <v>48.126999999999995</v>
      </c>
      <c r="X219" s="114">
        <v>47.684000000000005</v>
      </c>
      <c r="Z219" s="64"/>
    </row>
    <row r="220" spans="1:26" x14ac:dyDescent="0.2">
      <c r="B220" s="36">
        <v>45230</v>
      </c>
      <c r="C220" s="37">
        <v>0</v>
      </c>
      <c r="D220" s="37">
        <v>0</v>
      </c>
      <c r="E220" s="38">
        <v>0.49499999999999766</v>
      </c>
      <c r="F220" s="39">
        <v>2.3230000000000004</v>
      </c>
      <c r="G220" s="40">
        <v>2.12</v>
      </c>
      <c r="H220" s="38">
        <v>1.6760000000000002</v>
      </c>
      <c r="I220" s="41">
        <v>47.725000000000001</v>
      </c>
      <c r="J220" s="42">
        <v>46.905000000000001</v>
      </c>
      <c r="K220" s="43">
        <v>48.045999999999999</v>
      </c>
      <c r="L220" s="114">
        <v>47.661000000000001</v>
      </c>
      <c r="N220" s="36">
        <v>43039</v>
      </c>
      <c r="O220" s="37">
        <v>0</v>
      </c>
      <c r="P220" s="37">
        <v>0</v>
      </c>
      <c r="Q220" s="38">
        <v>0.44099999999999995</v>
      </c>
      <c r="R220" s="39">
        <v>2.2719999999999994</v>
      </c>
      <c r="S220" s="40">
        <v>2.0380000000000003</v>
      </c>
      <c r="T220" s="38">
        <v>1.6600000000000001</v>
      </c>
      <c r="U220" s="41">
        <v>47.778999999999996</v>
      </c>
      <c r="V220" s="42">
        <v>46.956000000000003</v>
      </c>
      <c r="W220" s="43">
        <v>48.128</v>
      </c>
      <c r="X220" s="114">
        <v>47.677000000000007</v>
      </c>
      <c r="Z220" s="64"/>
    </row>
    <row r="221" spans="1:26" x14ac:dyDescent="0.2">
      <c r="A221">
        <v>11</v>
      </c>
      <c r="B221" s="30">
        <v>45231</v>
      </c>
      <c r="C221" s="37">
        <v>0</v>
      </c>
      <c r="D221" s="37">
        <v>0</v>
      </c>
      <c r="E221" s="38">
        <v>0.50213977746870286</v>
      </c>
      <c r="F221" s="39">
        <v>2.3400000000000003</v>
      </c>
      <c r="G221" s="40">
        <v>2.1339999999999999</v>
      </c>
      <c r="H221" s="38">
        <v>1.69</v>
      </c>
      <c r="I221" s="41">
        <v>47.717860222531293</v>
      </c>
      <c r="J221" s="42">
        <v>46.887999999999998</v>
      </c>
      <c r="K221" s="43">
        <v>48.031999999999996</v>
      </c>
      <c r="L221" s="114">
        <v>47.647000000000006</v>
      </c>
      <c r="N221" s="36">
        <v>43040</v>
      </c>
      <c r="O221" s="37">
        <v>0</v>
      </c>
      <c r="P221" s="37">
        <v>0</v>
      </c>
      <c r="Q221" s="38">
        <v>0.44599999999999995</v>
      </c>
      <c r="R221" s="39">
        <v>2.2899999999999996</v>
      </c>
      <c r="S221" s="40">
        <v>2.0760000000000001</v>
      </c>
      <c r="T221" s="38">
        <v>1.6630000000000003</v>
      </c>
      <c r="U221" s="41">
        <v>47.774000000000001</v>
      </c>
      <c r="V221" s="42">
        <v>46.938000000000002</v>
      </c>
      <c r="W221" s="43">
        <v>48.089999999999996</v>
      </c>
      <c r="X221" s="114">
        <v>47.674000000000007</v>
      </c>
      <c r="Z221" s="64"/>
    </row>
    <row r="222" spans="1:26" x14ac:dyDescent="0.2">
      <c r="B222" s="36">
        <v>45232</v>
      </c>
      <c r="C222" s="37">
        <v>0</v>
      </c>
      <c r="D222" s="37">
        <v>0</v>
      </c>
      <c r="E222" s="38">
        <v>0.50680737134909715</v>
      </c>
      <c r="F222" s="39">
        <v>2.3600000000000003</v>
      </c>
      <c r="G222" s="40">
        <v>2.1509999999999998</v>
      </c>
      <c r="H222" s="38">
        <v>1.698</v>
      </c>
      <c r="I222" s="41">
        <v>47.713192628650901</v>
      </c>
      <c r="J222" s="42">
        <v>46.868000000000002</v>
      </c>
      <c r="K222" s="43">
        <v>48.015000000000001</v>
      </c>
      <c r="L222" s="114">
        <v>47.639000000000003</v>
      </c>
      <c r="N222" s="36">
        <v>43041</v>
      </c>
      <c r="O222" s="37">
        <v>0</v>
      </c>
      <c r="P222" s="37">
        <v>0</v>
      </c>
      <c r="Q222" s="38">
        <v>0.45324999999999993</v>
      </c>
      <c r="R222" s="39">
        <v>2.3079999999999998</v>
      </c>
      <c r="S222" s="40">
        <v>2.0910000000000002</v>
      </c>
      <c r="T222" s="38">
        <v>1.669</v>
      </c>
      <c r="U222" s="41">
        <v>47.766750000000002</v>
      </c>
      <c r="V222" s="42">
        <v>46.92</v>
      </c>
      <c r="W222" s="43">
        <v>48.074999999999996</v>
      </c>
      <c r="X222" s="114">
        <v>47.668000000000006</v>
      </c>
      <c r="Z222" s="64"/>
    </row>
    <row r="223" spans="1:26" x14ac:dyDescent="0.2">
      <c r="B223" s="30">
        <v>45233</v>
      </c>
      <c r="C223" s="37">
        <v>0</v>
      </c>
      <c r="D223" s="37">
        <v>0</v>
      </c>
      <c r="E223" s="38">
        <v>0.51047496522948654</v>
      </c>
      <c r="F223" s="39">
        <v>2.375</v>
      </c>
      <c r="G223" s="40">
        <v>2.1689999999999996</v>
      </c>
      <c r="H223" s="38">
        <v>1.7039999999999997</v>
      </c>
      <c r="I223" s="41">
        <v>47.709525034770515</v>
      </c>
      <c r="J223" s="42">
        <v>46.853000000000002</v>
      </c>
      <c r="K223" s="43">
        <v>47.997</v>
      </c>
      <c r="L223" s="114">
        <v>47.633000000000003</v>
      </c>
      <c r="N223" s="36">
        <v>43042</v>
      </c>
      <c r="O223" s="37">
        <v>0</v>
      </c>
      <c r="P223" s="37">
        <v>0</v>
      </c>
      <c r="Q223" s="38">
        <v>0.46124999999999994</v>
      </c>
      <c r="R223" s="39">
        <v>2.3239999999999998</v>
      </c>
      <c r="S223" s="40">
        <v>2.1070000000000002</v>
      </c>
      <c r="T223" s="38">
        <v>1.673</v>
      </c>
      <c r="U223" s="41">
        <v>47.758749999999999</v>
      </c>
      <c r="V223" s="42">
        <v>46.904000000000003</v>
      </c>
      <c r="W223" s="43">
        <v>48.058999999999997</v>
      </c>
      <c r="X223" s="114">
        <v>47.664000000000001</v>
      </c>
      <c r="Z223" s="64"/>
    </row>
    <row r="224" spans="1:26" x14ac:dyDescent="0.2">
      <c r="B224" s="36">
        <v>45234</v>
      </c>
      <c r="C224" s="37">
        <v>0</v>
      </c>
      <c r="D224" s="37">
        <v>0</v>
      </c>
      <c r="E224" s="38">
        <v>0.52114255910987395</v>
      </c>
      <c r="F224" s="39">
        <v>2.3930000000000002</v>
      </c>
      <c r="G224" s="40">
        <v>2.1840000000000002</v>
      </c>
      <c r="H224" s="38">
        <v>1.7069999999999999</v>
      </c>
      <c r="I224" s="41">
        <v>47.698857440890123</v>
      </c>
      <c r="J224" s="42">
        <v>46.835000000000001</v>
      </c>
      <c r="K224" s="43">
        <v>47.981999999999999</v>
      </c>
      <c r="L224" s="114">
        <v>47.63</v>
      </c>
      <c r="N224" s="36">
        <v>43043</v>
      </c>
      <c r="O224" s="37">
        <v>0</v>
      </c>
      <c r="P224" s="37">
        <v>0</v>
      </c>
      <c r="Q224" s="38">
        <v>0.46824999999999994</v>
      </c>
      <c r="R224" s="39">
        <v>2.34</v>
      </c>
      <c r="S224" s="40">
        <v>2.12</v>
      </c>
      <c r="T224" s="38">
        <v>1.6800000000000002</v>
      </c>
      <c r="U224" s="41">
        <v>47.751750000000001</v>
      </c>
      <c r="V224" s="42">
        <v>46.888000000000005</v>
      </c>
      <c r="W224" s="43">
        <v>48.045999999999999</v>
      </c>
      <c r="X224" s="114">
        <v>47.657000000000004</v>
      </c>
      <c r="Z224" s="64"/>
    </row>
    <row r="225" spans="2:26" x14ac:dyDescent="0.2">
      <c r="B225" s="30">
        <v>45235</v>
      </c>
      <c r="C225" s="37">
        <v>0</v>
      </c>
      <c r="D225" s="37">
        <v>0</v>
      </c>
      <c r="E225" s="38">
        <v>0.52981015299026613</v>
      </c>
      <c r="F225" s="39">
        <v>2.41</v>
      </c>
      <c r="G225" s="40">
        <v>2.198</v>
      </c>
      <c r="H225" s="38">
        <v>1.7119999999999997</v>
      </c>
      <c r="I225" s="41">
        <v>47.690189847009734</v>
      </c>
      <c r="J225" s="42">
        <v>46.817999999999998</v>
      </c>
      <c r="K225" s="43">
        <v>47.967999999999996</v>
      </c>
      <c r="L225" s="114">
        <v>47.625</v>
      </c>
      <c r="N225" s="36">
        <v>43044</v>
      </c>
      <c r="O225" s="37">
        <v>0</v>
      </c>
      <c r="P225" s="37">
        <v>0</v>
      </c>
      <c r="Q225" s="38">
        <v>0.47575000000000001</v>
      </c>
      <c r="R225" s="39">
        <v>2.3599999999999994</v>
      </c>
      <c r="S225" s="40">
        <v>2.137</v>
      </c>
      <c r="T225" s="38">
        <v>1.6850000000000001</v>
      </c>
      <c r="U225" s="41">
        <v>47.744250000000001</v>
      </c>
      <c r="V225" s="42">
        <v>46.868000000000002</v>
      </c>
      <c r="W225" s="43">
        <v>48.028999999999996</v>
      </c>
      <c r="X225" s="114">
        <v>47.652000000000001</v>
      </c>
      <c r="Z225" s="64"/>
    </row>
    <row r="226" spans="2:26" x14ac:dyDescent="0.2">
      <c r="B226" s="36">
        <v>45236</v>
      </c>
      <c r="C226" s="37">
        <v>1.5</v>
      </c>
      <c r="D226" s="37">
        <v>1</v>
      </c>
      <c r="E226" s="38">
        <v>0.5314777468706533</v>
      </c>
      <c r="F226" s="39">
        <v>2.4270000000000005</v>
      </c>
      <c r="G226" s="40">
        <v>2.2119999999999997</v>
      </c>
      <c r="H226" s="38">
        <v>1.714</v>
      </c>
      <c r="I226" s="41">
        <v>47.688522253129342</v>
      </c>
      <c r="J226" s="42">
        <v>46.801000000000002</v>
      </c>
      <c r="K226" s="43">
        <v>47.953999999999994</v>
      </c>
      <c r="L226" s="114">
        <v>47.623000000000005</v>
      </c>
      <c r="N226" s="36">
        <v>43045</v>
      </c>
      <c r="O226" s="37">
        <v>0</v>
      </c>
      <c r="P226" s="37">
        <v>0</v>
      </c>
      <c r="Q226" s="38">
        <v>0.48249999999999993</v>
      </c>
      <c r="R226" s="39">
        <v>2.3749999999999996</v>
      </c>
      <c r="S226" s="40">
        <v>2.1520000000000001</v>
      </c>
      <c r="T226" s="38">
        <v>1.6910000000000003</v>
      </c>
      <c r="U226" s="41">
        <v>47.737499999999997</v>
      </c>
      <c r="V226" s="42">
        <v>46.853000000000002</v>
      </c>
      <c r="W226" s="43">
        <v>48.013999999999996</v>
      </c>
      <c r="X226" s="114">
        <v>47.646000000000001</v>
      </c>
      <c r="Z226" s="64"/>
    </row>
    <row r="227" spans="2:26" x14ac:dyDescent="0.2">
      <c r="B227" s="30">
        <v>45237</v>
      </c>
      <c r="C227" s="37">
        <v>6.5</v>
      </c>
      <c r="D227" s="37">
        <v>3</v>
      </c>
      <c r="E227" s="38">
        <v>0.53314534075104036</v>
      </c>
      <c r="F227" s="39">
        <v>2.4390000000000001</v>
      </c>
      <c r="G227" s="40">
        <v>2.2119999999999997</v>
      </c>
      <c r="H227" s="38">
        <v>1.7079999999999997</v>
      </c>
      <c r="I227" s="41">
        <v>47.686854659248958</v>
      </c>
      <c r="J227" s="42">
        <v>46.789000000000001</v>
      </c>
      <c r="K227" s="43">
        <v>47.953999999999994</v>
      </c>
      <c r="L227" s="114">
        <v>47.629000000000005</v>
      </c>
      <c r="N227" s="36">
        <v>43046</v>
      </c>
      <c r="O227" s="37">
        <v>0</v>
      </c>
      <c r="P227" s="37">
        <v>0</v>
      </c>
      <c r="Q227" s="38">
        <v>0.48799999999999999</v>
      </c>
      <c r="R227" s="39">
        <v>2.3959999999999999</v>
      </c>
      <c r="S227" s="40">
        <v>2.1669999999999998</v>
      </c>
      <c r="T227" s="38">
        <v>1.694</v>
      </c>
      <c r="U227" s="41">
        <v>47.731999999999999</v>
      </c>
      <c r="V227" s="42">
        <v>46.832000000000001</v>
      </c>
      <c r="W227" s="43">
        <v>47.998999999999995</v>
      </c>
      <c r="X227" s="114">
        <v>47.643000000000001</v>
      </c>
      <c r="Z227" s="64"/>
    </row>
    <row r="228" spans="2:26" x14ac:dyDescent="0.2">
      <c r="B228" s="36">
        <v>45238</v>
      </c>
      <c r="C228" s="37">
        <v>0</v>
      </c>
      <c r="D228" s="37">
        <v>0</v>
      </c>
      <c r="E228" s="38">
        <v>0.53031293463143236</v>
      </c>
      <c r="F228" s="39">
        <v>2.4580000000000002</v>
      </c>
      <c r="G228" s="40">
        <v>2.2309999999999999</v>
      </c>
      <c r="H228" s="38">
        <v>1.7210000000000001</v>
      </c>
      <c r="I228" s="41">
        <v>47.689687065368567</v>
      </c>
      <c r="J228" s="42">
        <v>46.77</v>
      </c>
      <c r="K228" s="43">
        <v>47.934999999999995</v>
      </c>
      <c r="L228" s="114">
        <v>47.616</v>
      </c>
      <c r="N228" s="36">
        <v>43047</v>
      </c>
      <c r="O228" s="37">
        <v>0</v>
      </c>
      <c r="P228" s="37">
        <v>0</v>
      </c>
      <c r="Q228" s="38">
        <v>0.49149999999999994</v>
      </c>
      <c r="R228" s="39">
        <v>2.4119999999999999</v>
      </c>
      <c r="S228" s="40">
        <v>2.1799999999999997</v>
      </c>
      <c r="T228" s="38">
        <v>1.7010000000000001</v>
      </c>
      <c r="U228" s="41">
        <v>47.728499999999997</v>
      </c>
      <c r="V228" s="42">
        <v>46.816000000000003</v>
      </c>
      <c r="W228" s="43">
        <v>47.985999999999997</v>
      </c>
      <c r="X228" s="114">
        <v>47.636000000000003</v>
      </c>
      <c r="Z228" s="64"/>
    </row>
    <row r="229" spans="2:26" x14ac:dyDescent="0.2">
      <c r="B229" s="30">
        <v>45239</v>
      </c>
      <c r="C229" s="37">
        <v>0</v>
      </c>
      <c r="D229" s="37">
        <v>0</v>
      </c>
      <c r="E229" s="38">
        <v>0.53723052851182196</v>
      </c>
      <c r="F229" s="39">
        <v>2.4730000000000003</v>
      </c>
      <c r="G229" s="40">
        <v>2.2429999999999999</v>
      </c>
      <c r="H229" s="38">
        <v>1.7239999999999998</v>
      </c>
      <c r="I229" s="41">
        <v>47.682769471488179</v>
      </c>
      <c r="J229" s="42">
        <v>46.755000000000003</v>
      </c>
      <c r="K229" s="43">
        <v>47.922999999999995</v>
      </c>
      <c r="L229" s="114">
        <v>47.613000000000007</v>
      </c>
      <c r="N229" s="36">
        <v>43048</v>
      </c>
      <c r="O229" s="37">
        <v>0</v>
      </c>
      <c r="P229" s="37">
        <v>0</v>
      </c>
      <c r="Q229" s="38">
        <v>0.50075000000000003</v>
      </c>
      <c r="R229" s="39">
        <v>2.4299999999999997</v>
      </c>
      <c r="S229" s="40">
        <v>2.1950000000000003</v>
      </c>
      <c r="T229" s="38">
        <v>1.7040000000000002</v>
      </c>
      <c r="U229" s="41">
        <v>47.719250000000002</v>
      </c>
      <c r="V229" s="42">
        <v>46.798000000000002</v>
      </c>
      <c r="W229" s="43">
        <v>47.970999999999997</v>
      </c>
      <c r="X229" s="114">
        <v>47.633000000000003</v>
      </c>
      <c r="Z229" s="64"/>
    </row>
    <row r="230" spans="2:26" x14ac:dyDescent="0.2">
      <c r="B230" s="36">
        <v>45240</v>
      </c>
      <c r="C230" s="37">
        <v>3</v>
      </c>
      <c r="D230" s="37">
        <v>2</v>
      </c>
      <c r="E230" s="38">
        <v>0.53789812239221146</v>
      </c>
      <c r="F230" s="39">
        <v>2.4820000000000002</v>
      </c>
      <c r="G230" s="40">
        <v>2.2489999999999997</v>
      </c>
      <c r="H230" s="38">
        <v>1.7239999999999998</v>
      </c>
      <c r="I230" s="41">
        <v>47.682101877607785</v>
      </c>
      <c r="J230" s="42">
        <v>46.746000000000002</v>
      </c>
      <c r="K230" s="43">
        <v>47.916999999999994</v>
      </c>
      <c r="L230" s="114">
        <v>47.613000000000007</v>
      </c>
      <c r="N230" s="36">
        <v>43049</v>
      </c>
      <c r="O230" s="37">
        <v>0</v>
      </c>
      <c r="P230" s="37">
        <v>0</v>
      </c>
      <c r="Q230" s="38">
        <v>0.50849999999999995</v>
      </c>
      <c r="R230" s="39">
        <v>2.4419999999999997</v>
      </c>
      <c r="S230" s="40">
        <v>2.2069999999999999</v>
      </c>
      <c r="T230" s="38">
        <v>1.71</v>
      </c>
      <c r="U230" s="41">
        <v>47.711500000000001</v>
      </c>
      <c r="V230" s="42">
        <v>46.786000000000001</v>
      </c>
      <c r="W230" s="43">
        <v>47.958999999999996</v>
      </c>
      <c r="X230" s="114">
        <v>47.627000000000002</v>
      </c>
      <c r="Z230" s="64"/>
    </row>
    <row r="231" spans="2:26" x14ac:dyDescent="0.2">
      <c r="B231" s="30">
        <v>45241</v>
      </c>
      <c r="C231" s="37">
        <v>0</v>
      </c>
      <c r="D231" s="37">
        <v>0</v>
      </c>
      <c r="E231" s="38">
        <v>0.54856571627260087</v>
      </c>
      <c r="F231" s="39">
        <v>2.4960000000000004</v>
      </c>
      <c r="G231" s="40">
        <v>2.254</v>
      </c>
      <c r="H231" s="38">
        <v>1.726</v>
      </c>
      <c r="I231" s="41">
        <v>47.6714342837274</v>
      </c>
      <c r="J231" s="42">
        <v>46.731999999999999</v>
      </c>
      <c r="K231" s="43">
        <v>47.911999999999999</v>
      </c>
      <c r="L231" s="114">
        <v>47.611000000000004</v>
      </c>
      <c r="N231" s="36">
        <v>43050</v>
      </c>
      <c r="O231" s="37">
        <v>0</v>
      </c>
      <c r="P231" s="37">
        <v>0</v>
      </c>
      <c r="Q231" s="38">
        <v>0.51674999999999993</v>
      </c>
      <c r="R231" s="39">
        <v>2.4589999999999996</v>
      </c>
      <c r="S231" s="40">
        <v>2.218</v>
      </c>
      <c r="T231" s="38">
        <v>1.7150000000000003</v>
      </c>
      <c r="U231" s="41">
        <v>47.703249999999997</v>
      </c>
      <c r="V231" s="42">
        <v>46.769000000000005</v>
      </c>
      <c r="W231" s="43">
        <v>47.947999999999993</v>
      </c>
      <c r="X231" s="114">
        <v>47.622</v>
      </c>
      <c r="Z231" s="64"/>
    </row>
    <row r="232" spans="2:26" x14ac:dyDescent="0.2">
      <c r="B232" s="36">
        <v>45242</v>
      </c>
      <c r="C232" s="37">
        <v>0.5</v>
      </c>
      <c r="D232" s="37">
        <v>0</v>
      </c>
      <c r="E232" s="38">
        <v>0.55298331015299018</v>
      </c>
      <c r="F232" s="39">
        <v>2.5070000000000006</v>
      </c>
      <c r="G232" s="40">
        <v>2.2649999999999997</v>
      </c>
      <c r="H232" s="38">
        <v>1.7279999999999998</v>
      </c>
      <c r="I232" s="41">
        <v>47.66701668984701</v>
      </c>
      <c r="J232" s="42">
        <v>46.721000000000004</v>
      </c>
      <c r="K232" s="43">
        <v>47.900999999999996</v>
      </c>
      <c r="L232" s="114">
        <v>47.609000000000002</v>
      </c>
      <c r="N232" s="36">
        <v>43051</v>
      </c>
      <c r="O232" s="37">
        <v>0</v>
      </c>
      <c r="P232" s="37">
        <v>0</v>
      </c>
      <c r="Q232" s="38">
        <v>0.52449999999999997</v>
      </c>
      <c r="R232" s="39">
        <v>2.4729999999999999</v>
      </c>
      <c r="S232" s="40">
        <v>2.2290000000000001</v>
      </c>
      <c r="T232" s="38">
        <v>1.7200000000000002</v>
      </c>
      <c r="U232" s="41">
        <v>47.695499999999996</v>
      </c>
      <c r="V232" s="42">
        <v>46.755000000000003</v>
      </c>
      <c r="W232" s="43">
        <v>47.936999999999998</v>
      </c>
      <c r="X232" s="114">
        <v>47.617000000000004</v>
      </c>
      <c r="Z232" s="64"/>
    </row>
    <row r="233" spans="2:26" x14ac:dyDescent="0.2">
      <c r="B233" s="30">
        <v>45243</v>
      </c>
      <c r="C233" s="37">
        <v>0</v>
      </c>
      <c r="D233" s="37">
        <v>0</v>
      </c>
      <c r="E233" s="38">
        <v>0.55615090403337963</v>
      </c>
      <c r="F233" s="39">
        <v>2.524</v>
      </c>
      <c r="G233" s="40">
        <v>2.2759999999999998</v>
      </c>
      <c r="H233" s="38">
        <v>1.7359999999999998</v>
      </c>
      <c r="I233" s="41">
        <v>47.663849095966619</v>
      </c>
      <c r="J233" s="42">
        <v>46.704000000000001</v>
      </c>
      <c r="K233" s="43">
        <v>47.89</v>
      </c>
      <c r="L233" s="114">
        <v>47.601000000000006</v>
      </c>
      <c r="N233" s="36">
        <v>43052</v>
      </c>
      <c r="O233" s="37">
        <v>1</v>
      </c>
      <c r="P233" s="37">
        <v>0</v>
      </c>
      <c r="Q233" s="38">
        <v>0.53125</v>
      </c>
      <c r="R233" s="39">
        <v>2.4809999999999999</v>
      </c>
      <c r="S233" s="40">
        <v>2.2370000000000001</v>
      </c>
      <c r="T233" s="38">
        <v>1.722</v>
      </c>
      <c r="U233" s="41">
        <v>47.688749999999999</v>
      </c>
      <c r="V233" s="42">
        <v>46.747</v>
      </c>
      <c r="W233" s="43">
        <v>47.928999999999995</v>
      </c>
      <c r="X233" s="114">
        <v>47.615000000000002</v>
      </c>
      <c r="Z233" s="64"/>
    </row>
    <row r="234" spans="2:26" x14ac:dyDescent="0.2">
      <c r="B234" s="36">
        <v>45244</v>
      </c>
      <c r="C234" s="37">
        <v>0</v>
      </c>
      <c r="D234" s="37">
        <v>0</v>
      </c>
      <c r="E234" s="38">
        <v>0.56431849791376898</v>
      </c>
      <c r="F234" s="39">
        <v>2.5370000000000004</v>
      </c>
      <c r="G234" s="40">
        <v>2.2889999999999997</v>
      </c>
      <c r="H234" s="38">
        <v>1.7429999999999999</v>
      </c>
      <c r="I234" s="41">
        <v>47.655681502086232</v>
      </c>
      <c r="J234" s="42">
        <v>46.691000000000003</v>
      </c>
      <c r="K234" s="43">
        <v>47.876999999999995</v>
      </c>
      <c r="L234" s="114">
        <v>47.594000000000001</v>
      </c>
      <c r="N234" s="36">
        <v>43053</v>
      </c>
      <c r="O234" s="37">
        <v>0</v>
      </c>
      <c r="P234" s="37">
        <v>1</v>
      </c>
      <c r="Q234" s="38">
        <v>0.53899999999999992</v>
      </c>
      <c r="R234" s="39">
        <v>2.4979999999999993</v>
      </c>
      <c r="S234" s="40">
        <v>2.2480000000000002</v>
      </c>
      <c r="T234" s="38">
        <v>1.7270000000000003</v>
      </c>
      <c r="U234" s="41">
        <v>47.680999999999997</v>
      </c>
      <c r="V234" s="42">
        <v>46.730000000000004</v>
      </c>
      <c r="W234" s="43">
        <v>47.917999999999999</v>
      </c>
      <c r="X234" s="114">
        <v>47.61</v>
      </c>
      <c r="Z234" s="64"/>
    </row>
    <row r="235" spans="2:26" x14ac:dyDescent="0.2">
      <c r="B235" s="30">
        <v>45245</v>
      </c>
      <c r="C235" s="37">
        <v>0</v>
      </c>
      <c r="D235" s="37">
        <v>0</v>
      </c>
      <c r="E235" s="38">
        <v>0.56998609179415849</v>
      </c>
      <c r="F235" s="39">
        <v>2.5530000000000004</v>
      </c>
      <c r="G235" s="40">
        <v>2.2989999999999999</v>
      </c>
      <c r="H235" s="38">
        <v>1.75</v>
      </c>
      <c r="I235" s="41">
        <v>47.650013908205842</v>
      </c>
      <c r="J235" s="42">
        <v>46.675000000000004</v>
      </c>
      <c r="K235" s="43">
        <v>47.866999999999997</v>
      </c>
      <c r="L235" s="114">
        <v>47.587000000000003</v>
      </c>
      <c r="N235" s="36">
        <v>43054</v>
      </c>
      <c r="O235" s="37">
        <v>8</v>
      </c>
      <c r="P235" s="37">
        <v>6</v>
      </c>
      <c r="Q235" s="38">
        <v>0.53474999999999995</v>
      </c>
      <c r="R235" s="39">
        <v>2.5029999999999997</v>
      </c>
      <c r="S235" s="40">
        <v>2.2290000000000001</v>
      </c>
      <c r="T235" s="38">
        <v>1.6960000000000002</v>
      </c>
      <c r="U235" s="41">
        <v>47.685249999999996</v>
      </c>
      <c r="V235" s="42">
        <v>46.725000000000001</v>
      </c>
      <c r="W235" s="43">
        <v>47.936999999999998</v>
      </c>
      <c r="X235" s="114">
        <v>47.641000000000005</v>
      </c>
      <c r="Z235" s="64"/>
    </row>
    <row r="236" spans="2:26" x14ac:dyDescent="0.2">
      <c r="B236" s="36">
        <v>45246</v>
      </c>
      <c r="C236" s="37">
        <v>0</v>
      </c>
      <c r="D236" s="37">
        <v>0</v>
      </c>
      <c r="E236" s="38">
        <v>0.57190368567454808</v>
      </c>
      <c r="F236" s="39">
        <v>2.5630000000000006</v>
      </c>
      <c r="G236" s="40">
        <v>2.3090000000000002</v>
      </c>
      <c r="H236" s="38">
        <v>1.754</v>
      </c>
      <c r="I236" s="41">
        <v>47.64809631432545</v>
      </c>
      <c r="J236" s="42">
        <v>46.664999999999999</v>
      </c>
      <c r="K236" s="43">
        <v>47.856999999999999</v>
      </c>
      <c r="L236" s="114">
        <v>47.583000000000006</v>
      </c>
      <c r="N236" s="36">
        <v>43055</v>
      </c>
      <c r="O236" s="37">
        <v>0</v>
      </c>
      <c r="P236" s="37">
        <v>0</v>
      </c>
      <c r="Q236" s="38">
        <v>0.54249999999999998</v>
      </c>
      <c r="R236" s="39">
        <v>2.5149999999999997</v>
      </c>
      <c r="S236" s="40">
        <v>2.2530000000000001</v>
      </c>
      <c r="T236" s="38">
        <v>1.714</v>
      </c>
      <c r="U236" s="41">
        <v>47.677500000000002</v>
      </c>
      <c r="V236" s="42">
        <v>46.713000000000001</v>
      </c>
      <c r="W236" s="43">
        <v>47.912999999999997</v>
      </c>
      <c r="X236" s="114">
        <v>47.623000000000005</v>
      </c>
      <c r="Z236" s="64"/>
    </row>
    <row r="237" spans="2:26" x14ac:dyDescent="0.2">
      <c r="B237" s="30">
        <v>45247</v>
      </c>
      <c r="C237" s="37">
        <v>43.5</v>
      </c>
      <c r="D237" s="37">
        <v>43</v>
      </c>
      <c r="E237" s="38">
        <v>0.5388212795549373</v>
      </c>
      <c r="F237" s="39">
        <v>2.4860000000000002</v>
      </c>
      <c r="G237" s="40">
        <v>2.109</v>
      </c>
      <c r="H237" s="38">
        <v>1.5569999999999999</v>
      </c>
      <c r="I237" s="41">
        <v>47.681178720445061</v>
      </c>
      <c r="J237" s="42">
        <v>46.742000000000004</v>
      </c>
      <c r="K237" s="43">
        <v>48.056999999999995</v>
      </c>
      <c r="L237" s="114">
        <v>47.78</v>
      </c>
      <c r="N237" s="36">
        <v>43056</v>
      </c>
      <c r="O237" s="37">
        <v>0</v>
      </c>
      <c r="P237" s="37">
        <v>0</v>
      </c>
      <c r="Q237" s="38">
        <v>0.55149999999999999</v>
      </c>
      <c r="R237" s="39">
        <v>2.5279999999999996</v>
      </c>
      <c r="S237" s="40">
        <v>2.2629999999999999</v>
      </c>
      <c r="T237" s="38">
        <v>1.7270000000000003</v>
      </c>
      <c r="U237" s="41">
        <v>47.668500000000002</v>
      </c>
      <c r="V237" s="42">
        <v>46.7</v>
      </c>
      <c r="W237" s="43">
        <v>47.902999999999999</v>
      </c>
      <c r="X237" s="114">
        <v>47.61</v>
      </c>
      <c r="Z237" s="64"/>
    </row>
    <row r="238" spans="2:26" x14ac:dyDescent="0.2">
      <c r="B238" s="36">
        <v>45248</v>
      </c>
      <c r="C238" s="37">
        <v>0</v>
      </c>
      <c r="D238" s="37">
        <v>0</v>
      </c>
      <c r="E238" s="38">
        <v>0.5394888734353267</v>
      </c>
      <c r="F238" s="39">
        <v>2.4630000000000001</v>
      </c>
      <c r="G238" s="40">
        <v>2.1040000000000001</v>
      </c>
      <c r="H238" s="38">
        <v>1.633</v>
      </c>
      <c r="I238" s="41">
        <v>47.680511126564674</v>
      </c>
      <c r="J238" s="42">
        <v>46.765000000000001</v>
      </c>
      <c r="K238" s="43">
        <v>48.061999999999998</v>
      </c>
      <c r="L238" s="114">
        <v>47.704000000000001</v>
      </c>
      <c r="N238" s="36">
        <v>43057</v>
      </c>
      <c r="O238" s="37">
        <v>0</v>
      </c>
      <c r="P238" s="37">
        <v>0</v>
      </c>
      <c r="Q238" s="38">
        <v>0.55425000000000002</v>
      </c>
      <c r="R238" s="39">
        <v>2.5369999999999999</v>
      </c>
      <c r="S238" s="40">
        <v>2.2749999999999999</v>
      </c>
      <c r="T238" s="38">
        <v>1.7330000000000001</v>
      </c>
      <c r="U238" s="41">
        <v>47.665749999999996</v>
      </c>
      <c r="V238" s="42">
        <v>46.691000000000003</v>
      </c>
      <c r="W238" s="43">
        <v>47.890999999999998</v>
      </c>
      <c r="X238" s="114">
        <v>47.604000000000006</v>
      </c>
      <c r="Z238" s="64"/>
    </row>
    <row r="239" spans="2:26" x14ac:dyDescent="0.2">
      <c r="B239" s="30">
        <v>45249</v>
      </c>
      <c r="C239" s="37">
        <v>0</v>
      </c>
      <c r="D239" s="37">
        <v>0</v>
      </c>
      <c r="E239" s="38">
        <v>0.52265646731571636</v>
      </c>
      <c r="F239" s="39">
        <v>2.4590000000000005</v>
      </c>
      <c r="G239" s="40">
        <v>2.121</v>
      </c>
      <c r="H239" s="38">
        <v>1.6589999999999998</v>
      </c>
      <c r="I239" s="41">
        <v>47.697343532684286</v>
      </c>
      <c r="J239" s="42">
        <v>46.768999999999998</v>
      </c>
      <c r="K239" s="43">
        <v>48.044999999999995</v>
      </c>
      <c r="L239" s="114">
        <v>47.678000000000004</v>
      </c>
      <c r="N239" s="36">
        <v>43058</v>
      </c>
      <c r="O239" s="37">
        <v>0</v>
      </c>
      <c r="P239" s="37">
        <v>0</v>
      </c>
      <c r="Q239" s="38">
        <v>0.55425000000000002</v>
      </c>
      <c r="R239" s="39">
        <v>2.5519999999999996</v>
      </c>
      <c r="S239" s="40">
        <v>2.2839999999999998</v>
      </c>
      <c r="T239" s="38">
        <v>1.7390000000000003</v>
      </c>
      <c r="U239" s="41">
        <v>47.665749999999996</v>
      </c>
      <c r="V239" s="42">
        <v>46.676000000000002</v>
      </c>
      <c r="W239" s="43">
        <v>47.881999999999998</v>
      </c>
      <c r="X239" s="114">
        <v>47.598000000000006</v>
      </c>
      <c r="Z239" s="64"/>
    </row>
    <row r="240" spans="2:26" x14ac:dyDescent="0.2">
      <c r="B240" s="36">
        <v>45250</v>
      </c>
      <c r="C240" s="37">
        <v>0</v>
      </c>
      <c r="D240" s="37">
        <v>0</v>
      </c>
      <c r="E240" s="38">
        <v>0.52582406119610581</v>
      </c>
      <c r="F240" s="39">
        <v>2.4570000000000003</v>
      </c>
      <c r="G240" s="40">
        <v>2.1310000000000002</v>
      </c>
      <c r="H240" s="38">
        <v>1.6720000000000002</v>
      </c>
      <c r="I240" s="41">
        <v>47.694175938803895</v>
      </c>
      <c r="J240" s="42">
        <v>46.771000000000001</v>
      </c>
      <c r="K240" s="43">
        <v>48.034999999999997</v>
      </c>
      <c r="L240" s="114">
        <v>47.665000000000006</v>
      </c>
      <c r="N240" s="36">
        <v>43059</v>
      </c>
      <c r="O240" s="37">
        <v>7</v>
      </c>
      <c r="P240" s="37">
        <v>4</v>
      </c>
      <c r="Q240" s="38">
        <v>0.55549999999999999</v>
      </c>
      <c r="R240" s="39">
        <v>2.5599999999999996</v>
      </c>
      <c r="S240" s="40">
        <v>2.2889999999999997</v>
      </c>
      <c r="T240" s="38">
        <v>1.738</v>
      </c>
      <c r="U240" s="41">
        <v>47.664499999999997</v>
      </c>
      <c r="V240" s="42">
        <v>46.667999999999999</v>
      </c>
      <c r="W240" s="43">
        <v>47.876999999999995</v>
      </c>
      <c r="X240" s="114">
        <v>47.599000000000004</v>
      </c>
      <c r="Z240" s="64"/>
    </row>
    <row r="241" spans="1:26" x14ac:dyDescent="0.2">
      <c r="B241" s="30">
        <v>45251</v>
      </c>
      <c r="C241" s="37">
        <v>0</v>
      </c>
      <c r="D241" s="37">
        <v>0</v>
      </c>
      <c r="E241" s="38">
        <v>0.52774165507649506</v>
      </c>
      <c r="F241" s="39">
        <v>2.4600000000000004</v>
      </c>
      <c r="G241" s="40">
        <v>2.1520000000000001</v>
      </c>
      <c r="H241" s="38">
        <v>1.681</v>
      </c>
      <c r="I241" s="41">
        <v>47.692258344923502</v>
      </c>
      <c r="J241" s="42">
        <v>46.768000000000001</v>
      </c>
      <c r="K241" s="43">
        <v>48.013999999999996</v>
      </c>
      <c r="L241" s="114">
        <v>47.656000000000006</v>
      </c>
      <c r="N241" s="36">
        <v>43060</v>
      </c>
      <c r="O241" s="37">
        <v>4</v>
      </c>
      <c r="P241" s="37">
        <v>4</v>
      </c>
      <c r="Q241" s="38">
        <v>0.54425000000000001</v>
      </c>
      <c r="R241" s="39">
        <v>2.5509999999999997</v>
      </c>
      <c r="S241" s="40">
        <v>2.2590000000000003</v>
      </c>
      <c r="T241" s="38">
        <v>1.702</v>
      </c>
      <c r="U241" s="41">
        <v>47.675750000000001</v>
      </c>
      <c r="V241" s="42">
        <v>46.677</v>
      </c>
      <c r="W241" s="43">
        <v>47.906999999999996</v>
      </c>
      <c r="X241" s="114">
        <v>47.635000000000005</v>
      </c>
      <c r="Z241" s="64"/>
    </row>
    <row r="242" spans="1:26" x14ac:dyDescent="0.2">
      <c r="B242" s="36">
        <v>45252</v>
      </c>
      <c r="C242" s="37">
        <v>0</v>
      </c>
      <c r="D242" s="37">
        <v>0</v>
      </c>
      <c r="E242" s="38">
        <v>0.53215924895688449</v>
      </c>
      <c r="F242" s="39">
        <v>2.4630000000000001</v>
      </c>
      <c r="G242" s="40">
        <v>2.1669999999999998</v>
      </c>
      <c r="H242" s="38">
        <v>1.6839999999999997</v>
      </c>
      <c r="I242" s="41">
        <v>47.687840751043112</v>
      </c>
      <c r="J242" s="42">
        <v>46.765000000000001</v>
      </c>
      <c r="K242" s="43">
        <v>47.998999999999995</v>
      </c>
      <c r="L242" s="114">
        <v>47.653000000000006</v>
      </c>
      <c r="N242" s="36">
        <v>43061</v>
      </c>
      <c r="O242" s="37">
        <v>0</v>
      </c>
      <c r="P242" s="37">
        <v>0</v>
      </c>
      <c r="Q242" s="38">
        <v>0.54499999999999993</v>
      </c>
      <c r="R242" s="39">
        <v>2.5649999999999995</v>
      </c>
      <c r="S242" s="40">
        <v>2.2789999999999999</v>
      </c>
      <c r="T242" s="38">
        <v>1.7160000000000002</v>
      </c>
      <c r="U242" s="41">
        <v>47.674999999999997</v>
      </c>
      <c r="V242" s="42">
        <v>46.663000000000004</v>
      </c>
      <c r="W242" s="43">
        <v>47.887</v>
      </c>
      <c r="X242" s="114">
        <v>47.621000000000002</v>
      </c>
      <c r="Z242" s="64"/>
    </row>
    <row r="243" spans="1:26" x14ac:dyDescent="0.2">
      <c r="B243" s="30">
        <v>45253</v>
      </c>
      <c r="C243" s="37">
        <v>0</v>
      </c>
      <c r="D243" s="37">
        <v>0</v>
      </c>
      <c r="E243" s="38">
        <v>0.53532684283727383</v>
      </c>
      <c r="F243" s="39">
        <v>2.4740000000000002</v>
      </c>
      <c r="G243" s="40">
        <v>2.181</v>
      </c>
      <c r="H243" s="38">
        <v>1.6919999999999997</v>
      </c>
      <c r="I243" s="41">
        <v>47.684673157162727</v>
      </c>
      <c r="J243" s="42">
        <v>46.754000000000005</v>
      </c>
      <c r="K243" s="43">
        <v>47.984999999999999</v>
      </c>
      <c r="L243" s="114">
        <v>47.645000000000003</v>
      </c>
      <c r="N243" s="36">
        <v>43062</v>
      </c>
      <c r="O243" s="37">
        <v>37.5</v>
      </c>
      <c r="P243" s="37">
        <v>40</v>
      </c>
      <c r="Q243" s="38">
        <v>0.53474999999999995</v>
      </c>
      <c r="R243" s="39">
        <v>2.5489999999999995</v>
      </c>
      <c r="S243" s="40">
        <v>2.2330000000000001</v>
      </c>
      <c r="T243" s="38">
        <v>1.6670000000000003</v>
      </c>
      <c r="U243" s="41">
        <v>47.685249999999996</v>
      </c>
      <c r="V243" s="42">
        <v>46.679000000000002</v>
      </c>
      <c r="W243" s="43">
        <v>47.933</v>
      </c>
      <c r="X243" s="114">
        <v>47.67</v>
      </c>
      <c r="Z243" s="64"/>
    </row>
    <row r="244" spans="1:26" x14ac:dyDescent="0.2">
      <c r="B244" s="36">
        <v>45254</v>
      </c>
      <c r="C244" s="37">
        <v>0</v>
      </c>
      <c r="D244" s="37">
        <v>0</v>
      </c>
      <c r="E244" s="38">
        <v>0.54099443671766334</v>
      </c>
      <c r="F244" s="39">
        <v>2.4770000000000003</v>
      </c>
      <c r="G244" s="40">
        <v>2.1959999999999997</v>
      </c>
      <c r="H244" s="38">
        <v>1.6949999999999998</v>
      </c>
      <c r="I244" s="41">
        <v>47.679005563282338</v>
      </c>
      <c r="J244" s="42">
        <v>46.751000000000005</v>
      </c>
      <c r="K244" s="43">
        <v>47.97</v>
      </c>
      <c r="L244" s="114">
        <v>47.642000000000003</v>
      </c>
      <c r="N244" s="36">
        <v>43063</v>
      </c>
      <c r="O244" s="37">
        <v>0.5</v>
      </c>
      <c r="P244" s="37">
        <v>0</v>
      </c>
      <c r="Q244" s="38">
        <v>0.48649999999999993</v>
      </c>
      <c r="R244" s="39">
        <v>2.4399999999999995</v>
      </c>
      <c r="S244" s="40">
        <v>2.04</v>
      </c>
      <c r="T244" s="38">
        <v>1.5880000000000001</v>
      </c>
      <c r="U244" s="41">
        <v>47.733499999999999</v>
      </c>
      <c r="V244" s="42">
        <v>46.788000000000004</v>
      </c>
      <c r="W244" s="43">
        <v>48.125999999999998</v>
      </c>
      <c r="X244" s="114">
        <v>47.749000000000002</v>
      </c>
      <c r="Z244" s="64"/>
    </row>
    <row r="245" spans="1:26" x14ac:dyDescent="0.2">
      <c r="B245" s="30">
        <v>45255</v>
      </c>
      <c r="C245" s="37">
        <v>0</v>
      </c>
      <c r="D245" s="37">
        <v>0</v>
      </c>
      <c r="E245" s="38">
        <v>0.54666203059805274</v>
      </c>
      <c r="F245" s="39">
        <v>2.4890000000000003</v>
      </c>
      <c r="G245" s="40">
        <v>2.214</v>
      </c>
      <c r="H245" s="38">
        <v>1.6949999999999998</v>
      </c>
      <c r="I245" s="41">
        <v>47.673337969401949</v>
      </c>
      <c r="J245" s="42">
        <v>46.739000000000004</v>
      </c>
      <c r="K245" s="43">
        <v>47.951999999999998</v>
      </c>
      <c r="L245" s="114">
        <v>47.642000000000003</v>
      </c>
      <c r="N245" s="36">
        <v>43064</v>
      </c>
      <c r="O245" s="37">
        <v>0</v>
      </c>
      <c r="P245" s="37">
        <v>1</v>
      </c>
      <c r="Q245" s="38">
        <v>0.48199999999999998</v>
      </c>
      <c r="R245" s="39">
        <v>2.4209999999999994</v>
      </c>
      <c r="S245" s="40">
        <v>2.048</v>
      </c>
      <c r="T245" s="38">
        <v>1.629</v>
      </c>
      <c r="U245" s="41">
        <v>47.738</v>
      </c>
      <c r="V245" s="42">
        <v>46.807000000000002</v>
      </c>
      <c r="W245" s="43">
        <v>48.117999999999995</v>
      </c>
      <c r="X245" s="114">
        <v>47.708000000000006</v>
      </c>
      <c r="Z245" s="64"/>
    </row>
    <row r="246" spans="1:26" x14ac:dyDescent="0.2">
      <c r="B246" s="36">
        <v>45256</v>
      </c>
      <c r="C246" s="37">
        <v>0</v>
      </c>
      <c r="D246" s="37">
        <v>0</v>
      </c>
      <c r="E246" s="38">
        <v>0.54982962447844219</v>
      </c>
      <c r="F246" s="39">
        <v>2.4990000000000006</v>
      </c>
      <c r="G246" s="40">
        <v>2.23</v>
      </c>
      <c r="H246" s="38">
        <v>1.6989999999999998</v>
      </c>
      <c r="I246" s="41">
        <v>47.670170375521558</v>
      </c>
      <c r="J246" s="42">
        <v>46.728999999999999</v>
      </c>
      <c r="K246" s="43">
        <v>47.936</v>
      </c>
      <c r="L246" s="114">
        <v>47.638000000000005</v>
      </c>
      <c r="N246" s="36">
        <v>43065</v>
      </c>
      <c r="O246" s="37">
        <v>0.5</v>
      </c>
      <c r="P246" s="37">
        <v>0</v>
      </c>
      <c r="Q246" s="38">
        <v>0.48175000000000001</v>
      </c>
      <c r="R246" s="39">
        <v>2.4139999999999997</v>
      </c>
      <c r="S246" s="40">
        <v>2.0590000000000002</v>
      </c>
      <c r="T246" s="38">
        <v>1.6430000000000002</v>
      </c>
      <c r="U246" s="41">
        <v>47.738250000000001</v>
      </c>
      <c r="V246" s="42">
        <v>46.814</v>
      </c>
      <c r="W246" s="43">
        <v>48.106999999999999</v>
      </c>
      <c r="X246" s="114">
        <v>47.694000000000003</v>
      </c>
      <c r="Z246" s="64"/>
    </row>
    <row r="247" spans="1:26" x14ac:dyDescent="0.2">
      <c r="B247" s="30">
        <v>45257</v>
      </c>
      <c r="C247" s="37">
        <v>0</v>
      </c>
      <c r="D247" s="37">
        <v>0</v>
      </c>
      <c r="E247" s="38">
        <v>0.55424721835883173</v>
      </c>
      <c r="F247" s="39">
        <v>2.5110000000000001</v>
      </c>
      <c r="G247" s="40">
        <v>2.2480000000000002</v>
      </c>
      <c r="H247" s="38">
        <v>1.702</v>
      </c>
      <c r="I247" s="41">
        <v>47.665752781641167</v>
      </c>
      <c r="J247" s="42">
        <v>46.716999999999999</v>
      </c>
      <c r="K247" s="43">
        <v>47.917999999999999</v>
      </c>
      <c r="L247" s="114">
        <v>47.635000000000005</v>
      </c>
      <c r="N247" s="36">
        <v>43066</v>
      </c>
      <c r="O247" s="37">
        <v>0</v>
      </c>
      <c r="P247" s="37">
        <v>0</v>
      </c>
      <c r="Q247" s="38">
        <v>0.48499999999999999</v>
      </c>
      <c r="R247" s="39">
        <v>2.4059999999999997</v>
      </c>
      <c r="S247" s="40">
        <v>2.0750000000000002</v>
      </c>
      <c r="T247" s="38">
        <v>1.6560000000000001</v>
      </c>
      <c r="U247" s="41">
        <v>47.734999999999999</v>
      </c>
      <c r="V247" s="42">
        <v>46.822000000000003</v>
      </c>
      <c r="W247" s="43">
        <v>48.090999999999994</v>
      </c>
      <c r="X247" s="114">
        <v>47.681000000000004</v>
      </c>
      <c r="Z247" s="64"/>
    </row>
    <row r="248" spans="1:26" x14ac:dyDescent="0.2">
      <c r="B248" s="36">
        <v>45258</v>
      </c>
      <c r="C248" s="37">
        <v>0</v>
      </c>
      <c r="D248" s="37">
        <v>0</v>
      </c>
      <c r="E248" s="38">
        <v>0.55991481223922113</v>
      </c>
      <c r="F248" s="39">
        <v>2.5210000000000004</v>
      </c>
      <c r="G248" s="40">
        <v>2.2610000000000001</v>
      </c>
      <c r="H248" s="38">
        <v>1.7090000000000001</v>
      </c>
      <c r="I248" s="41">
        <v>47.660085187760778</v>
      </c>
      <c r="J248" s="42">
        <v>46.707000000000001</v>
      </c>
      <c r="K248" s="43">
        <v>47.904999999999994</v>
      </c>
      <c r="L248" s="114">
        <v>47.628</v>
      </c>
      <c r="N248" s="36">
        <v>43067</v>
      </c>
      <c r="O248" s="37">
        <v>0</v>
      </c>
      <c r="P248" s="37">
        <v>0</v>
      </c>
      <c r="Q248" s="38">
        <v>0.48899999999999999</v>
      </c>
      <c r="R248" s="39">
        <v>2.4059999999999997</v>
      </c>
      <c r="S248" s="40">
        <v>2.0960000000000001</v>
      </c>
      <c r="T248" s="38">
        <v>1.665</v>
      </c>
      <c r="U248" s="41">
        <v>47.731000000000002</v>
      </c>
      <c r="V248" s="42">
        <v>46.822000000000003</v>
      </c>
      <c r="W248" s="43">
        <v>48.069999999999993</v>
      </c>
      <c r="X248" s="114">
        <v>47.672000000000004</v>
      </c>
      <c r="Z248" s="64"/>
    </row>
    <row r="249" spans="1:26" x14ac:dyDescent="0.2">
      <c r="B249" s="30">
        <v>45259</v>
      </c>
      <c r="C249" s="37">
        <v>0</v>
      </c>
      <c r="D249" s="37">
        <v>0</v>
      </c>
      <c r="E249" s="38">
        <v>0.56433240611961044</v>
      </c>
      <c r="F249" s="39">
        <v>2.5330000000000004</v>
      </c>
      <c r="G249" s="40">
        <v>2.2729999999999997</v>
      </c>
      <c r="H249" s="38">
        <v>1.7119999999999997</v>
      </c>
      <c r="I249" s="41">
        <v>47.655667593880388</v>
      </c>
      <c r="J249" s="42">
        <v>46.695</v>
      </c>
      <c r="K249" s="43">
        <v>47.893000000000001</v>
      </c>
      <c r="L249" s="114">
        <v>47.625</v>
      </c>
      <c r="N249" s="36">
        <v>43068</v>
      </c>
      <c r="O249" s="37">
        <v>6.5</v>
      </c>
      <c r="P249" s="37">
        <v>7</v>
      </c>
      <c r="Q249" s="38">
        <v>0.49</v>
      </c>
      <c r="R249" s="39">
        <v>2.4069999999999996</v>
      </c>
      <c r="S249" s="40">
        <v>2.1120000000000001</v>
      </c>
      <c r="T249" s="38">
        <v>1.669</v>
      </c>
      <c r="U249" s="41">
        <v>47.73</v>
      </c>
      <c r="V249" s="42">
        <v>46.821000000000005</v>
      </c>
      <c r="W249" s="43">
        <v>48.053999999999995</v>
      </c>
      <c r="X249" s="114">
        <v>47.668000000000006</v>
      </c>
      <c r="Z249" s="64"/>
    </row>
    <row r="250" spans="1:26" x14ac:dyDescent="0.2">
      <c r="B250" s="36">
        <v>45260</v>
      </c>
      <c r="C250" s="37">
        <v>0</v>
      </c>
      <c r="D250" s="37">
        <v>0</v>
      </c>
      <c r="E250" s="38">
        <v>0.56999999999999984</v>
      </c>
      <c r="F250" s="39">
        <v>2.5529999999999999</v>
      </c>
      <c r="G250" s="40">
        <v>2.2969999999999997</v>
      </c>
      <c r="H250" s="38">
        <v>1.7119999999999997</v>
      </c>
      <c r="I250" s="41">
        <v>47.65</v>
      </c>
      <c r="J250" s="42">
        <v>46.675000000000004</v>
      </c>
      <c r="K250" s="43">
        <v>47.869</v>
      </c>
      <c r="L250" s="114">
        <v>47.625</v>
      </c>
      <c r="N250" s="36">
        <v>43069</v>
      </c>
      <c r="O250" s="37">
        <v>16.5</v>
      </c>
      <c r="P250" s="37">
        <v>22</v>
      </c>
      <c r="Q250" s="38">
        <v>0.45550000000000013</v>
      </c>
      <c r="R250" s="39">
        <v>2.3650000000000002</v>
      </c>
      <c r="S250" s="40">
        <v>2.0120000000000005</v>
      </c>
      <c r="T250" s="38">
        <v>1.5779999999999998</v>
      </c>
      <c r="U250" s="41">
        <v>47.764499999999998</v>
      </c>
      <c r="V250" s="42">
        <v>46.863</v>
      </c>
      <c r="W250" s="43">
        <v>48.153999999999996</v>
      </c>
      <c r="X250" s="114">
        <v>47.759</v>
      </c>
      <c r="Z250" s="64"/>
    </row>
    <row r="251" spans="1:26" x14ac:dyDescent="0.2">
      <c r="A251">
        <v>12</v>
      </c>
      <c r="B251" s="30">
        <v>45261</v>
      </c>
      <c r="C251" s="37">
        <v>0</v>
      </c>
      <c r="D251" s="37">
        <v>0</v>
      </c>
      <c r="E251" s="38">
        <v>0.59375</v>
      </c>
      <c r="F251" s="39">
        <v>2.5700000000000003</v>
      </c>
      <c r="G251" s="40">
        <v>2.3109999999999999</v>
      </c>
      <c r="H251" s="38">
        <v>1.726</v>
      </c>
      <c r="I251" s="41">
        <v>47.626249999999999</v>
      </c>
      <c r="J251" s="42">
        <v>46.658000000000001</v>
      </c>
      <c r="K251" s="43">
        <v>47.854999999999997</v>
      </c>
      <c r="L251" s="114">
        <v>47.611000000000004</v>
      </c>
      <c r="N251" s="36">
        <v>43070</v>
      </c>
      <c r="O251" s="37">
        <v>0</v>
      </c>
      <c r="P251" s="37">
        <v>0</v>
      </c>
      <c r="Q251" s="38">
        <v>0.45300000000000007</v>
      </c>
      <c r="R251" s="39">
        <v>2.3460000000000001</v>
      </c>
      <c r="S251" s="40">
        <v>2.0140000000000002</v>
      </c>
      <c r="T251" s="38">
        <v>1.6189999999999998</v>
      </c>
      <c r="U251" s="41">
        <v>47.766999999999996</v>
      </c>
      <c r="V251" s="42">
        <v>46.882000000000005</v>
      </c>
      <c r="W251" s="43">
        <v>48.151999999999994</v>
      </c>
      <c r="X251" s="114">
        <v>47.718000000000004</v>
      </c>
      <c r="Z251" s="64"/>
    </row>
    <row r="252" spans="1:26" x14ac:dyDescent="0.2">
      <c r="B252" s="36">
        <v>45262</v>
      </c>
      <c r="C252" s="37">
        <v>0</v>
      </c>
      <c r="D252" s="37">
        <v>0</v>
      </c>
      <c r="E252" s="38">
        <v>0.59875</v>
      </c>
      <c r="F252" s="39">
        <v>2.5790000000000002</v>
      </c>
      <c r="G252" s="40">
        <v>2.3199999999999998</v>
      </c>
      <c r="H252" s="38">
        <v>1.734</v>
      </c>
      <c r="I252" s="41">
        <v>47.621249999999996</v>
      </c>
      <c r="J252" s="42">
        <v>46.649000000000001</v>
      </c>
      <c r="K252" s="43">
        <v>47.845999999999997</v>
      </c>
      <c r="L252" s="114">
        <v>47.603000000000002</v>
      </c>
      <c r="N252" s="36">
        <v>43071</v>
      </c>
      <c r="O252" s="37">
        <v>0</v>
      </c>
      <c r="P252" s="37">
        <v>0</v>
      </c>
      <c r="Q252" s="38">
        <v>0.4577500000000001</v>
      </c>
      <c r="R252" s="39">
        <v>2.335</v>
      </c>
      <c r="S252" s="40">
        <v>2.0300000000000002</v>
      </c>
      <c r="T252" s="38">
        <v>1.6379999999999999</v>
      </c>
      <c r="U252" s="41">
        <v>47.762250000000002</v>
      </c>
      <c r="V252" s="42">
        <v>46.893000000000001</v>
      </c>
      <c r="W252" s="43">
        <v>48.135999999999996</v>
      </c>
      <c r="X252" s="114">
        <v>47.699000000000005</v>
      </c>
      <c r="Z252" s="64"/>
    </row>
    <row r="253" spans="1:26" x14ac:dyDescent="0.2">
      <c r="B253" s="30">
        <v>45263</v>
      </c>
      <c r="C253" s="37">
        <v>0</v>
      </c>
      <c r="D253" s="37">
        <v>0</v>
      </c>
      <c r="E253" s="38">
        <v>0.59999999999999987</v>
      </c>
      <c r="F253" s="39">
        <v>2.593</v>
      </c>
      <c r="G253" s="40">
        <v>2.3339999999999996</v>
      </c>
      <c r="H253" s="38">
        <v>1.7399999999999998</v>
      </c>
      <c r="I253" s="41">
        <v>47.62</v>
      </c>
      <c r="J253" s="42">
        <v>46.635000000000005</v>
      </c>
      <c r="K253" s="43">
        <v>47.831999999999994</v>
      </c>
      <c r="L253" s="114">
        <v>47.597000000000001</v>
      </c>
      <c r="N253" s="36">
        <v>43072</v>
      </c>
      <c r="O253" s="37">
        <v>0</v>
      </c>
      <c r="P253" s="37">
        <v>0</v>
      </c>
      <c r="Q253" s="38">
        <v>0.46150000000000013</v>
      </c>
      <c r="R253" s="39">
        <v>2.3290000000000002</v>
      </c>
      <c r="S253" s="40">
        <v>2.0510000000000002</v>
      </c>
      <c r="T253" s="38">
        <v>1.6440000000000001</v>
      </c>
      <c r="U253" s="41">
        <v>47.758499999999998</v>
      </c>
      <c r="V253" s="42">
        <v>46.899000000000001</v>
      </c>
      <c r="W253" s="43">
        <v>48.114999999999995</v>
      </c>
      <c r="X253" s="114">
        <v>47.693000000000005</v>
      </c>
      <c r="Z253" s="64"/>
    </row>
    <row r="254" spans="1:26" x14ac:dyDescent="0.2">
      <c r="B254" s="36">
        <v>45264</v>
      </c>
      <c r="C254" s="37">
        <v>0</v>
      </c>
      <c r="D254" s="37">
        <v>0</v>
      </c>
      <c r="E254" s="38">
        <v>0.60375000000000001</v>
      </c>
      <c r="F254" s="39">
        <v>2.6030000000000002</v>
      </c>
      <c r="G254" s="40">
        <v>2.3409999999999997</v>
      </c>
      <c r="H254" s="38">
        <v>1.7479999999999998</v>
      </c>
      <c r="I254" s="41">
        <v>47.616250000000001</v>
      </c>
      <c r="J254" s="42">
        <v>46.625</v>
      </c>
      <c r="K254" s="43">
        <v>47.824999999999996</v>
      </c>
      <c r="L254" s="114">
        <v>47.589000000000006</v>
      </c>
      <c r="N254" s="36">
        <v>43073</v>
      </c>
      <c r="O254" s="37">
        <v>0</v>
      </c>
      <c r="P254" s="37">
        <v>0</v>
      </c>
      <c r="Q254" s="38">
        <v>0.46625000000000005</v>
      </c>
      <c r="R254" s="39">
        <v>2.3280000000000003</v>
      </c>
      <c r="S254" s="40">
        <v>2.0710000000000002</v>
      </c>
      <c r="T254" s="38">
        <v>1.6520000000000001</v>
      </c>
      <c r="U254" s="41">
        <v>47.753749999999997</v>
      </c>
      <c r="V254" s="42">
        <v>46.9</v>
      </c>
      <c r="W254" s="43">
        <v>48.094999999999999</v>
      </c>
      <c r="X254" s="114">
        <v>47.685000000000002</v>
      </c>
      <c r="Z254" s="64"/>
    </row>
    <row r="255" spans="1:26" x14ac:dyDescent="0.2">
      <c r="B255" s="30">
        <v>45265</v>
      </c>
      <c r="C255" s="37">
        <v>0.5</v>
      </c>
      <c r="D255" s="37">
        <v>0</v>
      </c>
      <c r="E255" s="38">
        <v>0.60749999999999982</v>
      </c>
      <c r="F255" s="39">
        <v>2.6130000000000004</v>
      </c>
      <c r="G255" s="40">
        <v>2.3479999999999999</v>
      </c>
      <c r="H255" s="38">
        <v>1.7519999999999998</v>
      </c>
      <c r="I255" s="41">
        <v>47.612499999999997</v>
      </c>
      <c r="J255" s="42">
        <v>46.615000000000002</v>
      </c>
      <c r="K255" s="43">
        <v>47.817999999999998</v>
      </c>
      <c r="L255" s="114">
        <v>47.585000000000001</v>
      </c>
      <c r="N255" s="36">
        <v>43074</v>
      </c>
      <c r="O255" s="37">
        <v>4</v>
      </c>
      <c r="P255" s="37">
        <v>18</v>
      </c>
      <c r="Q255" s="38">
        <v>0.47050000000000014</v>
      </c>
      <c r="R255" s="39">
        <v>2.3380000000000001</v>
      </c>
      <c r="S255" s="40">
        <v>2.093</v>
      </c>
      <c r="T255" s="38">
        <v>1.6589999999999998</v>
      </c>
      <c r="U255" s="41">
        <v>47.749499999999998</v>
      </c>
      <c r="V255" s="42">
        <v>46.89</v>
      </c>
      <c r="W255" s="43">
        <v>48.072999999999993</v>
      </c>
      <c r="X255" s="114">
        <v>47.678000000000004</v>
      </c>
      <c r="Z255" s="64"/>
    </row>
    <row r="256" spans="1:26" x14ac:dyDescent="0.2">
      <c r="B256" s="36">
        <v>45266</v>
      </c>
      <c r="C256" s="37">
        <v>0.5</v>
      </c>
      <c r="D256" s="37">
        <v>1</v>
      </c>
      <c r="E256" s="38">
        <v>0.60749999999999982</v>
      </c>
      <c r="F256" s="39">
        <v>2.6230000000000002</v>
      </c>
      <c r="G256" s="40">
        <v>2.3549999999999995</v>
      </c>
      <c r="H256" s="38">
        <v>1.7559999999999998</v>
      </c>
      <c r="I256" s="41">
        <v>47.612499999999997</v>
      </c>
      <c r="J256" s="42">
        <v>46.605000000000004</v>
      </c>
      <c r="K256" s="43">
        <v>47.811</v>
      </c>
      <c r="L256" s="114">
        <v>47.581000000000003</v>
      </c>
      <c r="N256" s="36">
        <v>43075</v>
      </c>
      <c r="O256" s="37">
        <v>4</v>
      </c>
      <c r="P256" s="37">
        <v>9</v>
      </c>
      <c r="Q256" s="38">
        <v>0.43375000000000008</v>
      </c>
      <c r="R256" s="39">
        <v>2.2949999999999999</v>
      </c>
      <c r="S256" s="40">
        <v>1.9840000000000002</v>
      </c>
      <c r="T256" s="38">
        <v>1.5499999999999998</v>
      </c>
      <c r="U256" s="41">
        <v>47.786249999999995</v>
      </c>
      <c r="V256" s="42">
        <v>46.933</v>
      </c>
      <c r="W256" s="43">
        <v>48.181999999999995</v>
      </c>
      <c r="X256" s="114">
        <v>47.787000000000006</v>
      </c>
      <c r="Z256" s="64"/>
    </row>
    <row r="257" spans="2:26" x14ac:dyDescent="0.2">
      <c r="B257" s="30">
        <v>45267</v>
      </c>
      <c r="C257" s="37">
        <v>0</v>
      </c>
      <c r="D257" s="37">
        <v>0</v>
      </c>
      <c r="E257" s="38">
        <v>0.60875000000000001</v>
      </c>
      <c r="F257" s="39">
        <v>2.633</v>
      </c>
      <c r="G257" s="40">
        <v>2.3649999999999998</v>
      </c>
      <c r="H257" s="38">
        <v>1.7629999999999999</v>
      </c>
      <c r="I257" s="41">
        <v>47.611249999999998</v>
      </c>
      <c r="J257" s="42">
        <v>46.594999999999999</v>
      </c>
      <c r="K257" s="43">
        <v>47.800999999999995</v>
      </c>
      <c r="L257" s="114">
        <v>47.574000000000005</v>
      </c>
      <c r="N257" s="36">
        <v>43076</v>
      </c>
      <c r="O257" s="37">
        <v>0</v>
      </c>
      <c r="P257" s="37">
        <v>0</v>
      </c>
      <c r="Q257" s="38">
        <v>0.42775000000000007</v>
      </c>
      <c r="R257" s="39">
        <v>2.2750000000000004</v>
      </c>
      <c r="S257" s="40">
        <v>1.9730000000000001</v>
      </c>
      <c r="T257" s="38">
        <v>1.6019999999999999</v>
      </c>
      <c r="U257" s="41">
        <v>47.792249999999996</v>
      </c>
      <c r="V257" s="42">
        <v>46.953000000000003</v>
      </c>
      <c r="W257" s="43">
        <v>48.192999999999998</v>
      </c>
      <c r="X257" s="114">
        <v>47.735000000000007</v>
      </c>
      <c r="Z257" s="64"/>
    </row>
    <row r="258" spans="2:26" x14ac:dyDescent="0.2">
      <c r="B258" s="36">
        <v>45268</v>
      </c>
      <c r="C258" s="37">
        <v>0</v>
      </c>
      <c r="D258" s="37">
        <v>0</v>
      </c>
      <c r="E258" s="38">
        <v>0.61375000000000002</v>
      </c>
      <c r="F258" s="39">
        <v>2.6440000000000001</v>
      </c>
      <c r="G258" s="40">
        <v>2.37</v>
      </c>
      <c r="H258" s="38">
        <v>1.7669999999999999</v>
      </c>
      <c r="I258" s="41">
        <v>47.606249999999996</v>
      </c>
      <c r="J258" s="42">
        <v>46.584000000000003</v>
      </c>
      <c r="K258" s="43">
        <v>47.795999999999999</v>
      </c>
      <c r="L258" s="114">
        <v>47.57</v>
      </c>
      <c r="N258" s="36">
        <v>43077</v>
      </c>
      <c r="O258" s="37">
        <v>0</v>
      </c>
      <c r="P258" s="37">
        <v>0</v>
      </c>
      <c r="Q258" s="38">
        <v>0.42900000000000005</v>
      </c>
      <c r="R258" s="39">
        <v>2.2640000000000002</v>
      </c>
      <c r="S258" s="40">
        <v>1.9890000000000001</v>
      </c>
      <c r="T258" s="38">
        <v>1.6179999999999999</v>
      </c>
      <c r="U258" s="41">
        <v>47.790999999999997</v>
      </c>
      <c r="V258" s="42">
        <v>46.963999999999999</v>
      </c>
      <c r="W258" s="43">
        <v>48.177</v>
      </c>
      <c r="X258" s="114">
        <v>47.719000000000001</v>
      </c>
      <c r="Z258" s="64"/>
    </row>
    <row r="259" spans="2:26" x14ac:dyDescent="0.2">
      <c r="B259" s="30">
        <v>45269</v>
      </c>
      <c r="C259" s="37">
        <v>0</v>
      </c>
      <c r="D259" s="37">
        <v>0</v>
      </c>
      <c r="E259" s="38">
        <v>0.61499999999999988</v>
      </c>
      <c r="F259" s="39">
        <v>2.6580000000000004</v>
      </c>
      <c r="G259" s="40">
        <v>2.3780000000000001</v>
      </c>
      <c r="H259" s="38">
        <v>1.7689999999999997</v>
      </c>
      <c r="I259" s="41">
        <v>47.604999999999997</v>
      </c>
      <c r="J259" s="42">
        <v>46.57</v>
      </c>
      <c r="K259" s="43">
        <v>47.787999999999997</v>
      </c>
      <c r="L259" s="114">
        <v>47.568000000000005</v>
      </c>
      <c r="N259" s="36">
        <v>43078</v>
      </c>
      <c r="O259" s="37">
        <v>0</v>
      </c>
      <c r="P259" s="37">
        <v>0</v>
      </c>
      <c r="Q259" s="38">
        <v>0.43275000000000008</v>
      </c>
      <c r="R259" s="39">
        <v>2.2640000000000002</v>
      </c>
      <c r="S259" s="40">
        <v>2.0100000000000002</v>
      </c>
      <c r="T259" s="38">
        <v>1.63</v>
      </c>
      <c r="U259" s="41">
        <v>47.78725</v>
      </c>
      <c r="V259" s="42">
        <v>46.963999999999999</v>
      </c>
      <c r="W259" s="43">
        <v>48.155999999999999</v>
      </c>
      <c r="X259" s="114">
        <v>47.707000000000001</v>
      </c>
      <c r="Z259" s="64"/>
    </row>
    <row r="260" spans="2:26" x14ac:dyDescent="0.2">
      <c r="B260" s="36">
        <v>45270</v>
      </c>
      <c r="C260" s="37">
        <v>0</v>
      </c>
      <c r="D260" s="37">
        <v>0</v>
      </c>
      <c r="E260" s="38">
        <v>0.61749999999999983</v>
      </c>
      <c r="F260" s="39">
        <v>2.6680000000000001</v>
      </c>
      <c r="G260" s="40">
        <v>2.3849999999999998</v>
      </c>
      <c r="H260" s="38">
        <v>1.774</v>
      </c>
      <c r="I260" s="41">
        <v>47.602499999999999</v>
      </c>
      <c r="J260" s="42">
        <v>46.56</v>
      </c>
      <c r="K260" s="43">
        <v>47.780999999999999</v>
      </c>
      <c r="L260" s="114">
        <v>47.563000000000002</v>
      </c>
      <c r="N260" s="36">
        <v>43079</v>
      </c>
      <c r="O260" s="37">
        <v>0</v>
      </c>
      <c r="P260" s="37">
        <v>0</v>
      </c>
      <c r="Q260" s="38">
        <v>0.43725000000000014</v>
      </c>
      <c r="R260" s="39">
        <v>2.2629999999999999</v>
      </c>
      <c r="S260" s="40">
        <v>2.0330000000000004</v>
      </c>
      <c r="T260" s="38">
        <v>1.6379999999999999</v>
      </c>
      <c r="U260" s="41">
        <v>47.78275</v>
      </c>
      <c r="V260" s="42">
        <v>46.965000000000003</v>
      </c>
      <c r="W260" s="43">
        <v>48.132999999999996</v>
      </c>
      <c r="X260" s="114">
        <v>47.699000000000005</v>
      </c>
      <c r="Z260" s="64"/>
    </row>
    <row r="261" spans="2:26" x14ac:dyDescent="0.2">
      <c r="B261" s="30">
        <v>45271</v>
      </c>
      <c r="C261" s="37">
        <v>1</v>
      </c>
      <c r="D261" s="37">
        <v>0</v>
      </c>
      <c r="E261" s="38">
        <v>0.61999999999999988</v>
      </c>
      <c r="F261" s="39">
        <v>2.6350000000000002</v>
      </c>
      <c r="G261" s="40">
        <v>2.3069999999999995</v>
      </c>
      <c r="H261" s="38">
        <v>1.7749999999999999</v>
      </c>
      <c r="I261" s="41">
        <v>47.6</v>
      </c>
      <c r="J261" s="42">
        <v>46.593000000000004</v>
      </c>
      <c r="K261" s="43">
        <v>47.858999999999995</v>
      </c>
      <c r="L261" s="114">
        <v>47.562000000000005</v>
      </c>
      <c r="N261" s="36">
        <v>43080</v>
      </c>
      <c r="O261" s="37">
        <v>0.5</v>
      </c>
      <c r="P261" s="37">
        <v>0</v>
      </c>
      <c r="Q261" s="38">
        <v>0.43950000000000011</v>
      </c>
      <c r="R261" s="39">
        <v>2.2730000000000001</v>
      </c>
      <c r="S261" s="40">
        <v>2.052</v>
      </c>
      <c r="T261" s="38">
        <v>1.6419999999999999</v>
      </c>
      <c r="U261" s="41">
        <v>47.780499999999996</v>
      </c>
      <c r="V261" s="42">
        <v>46.954999999999998</v>
      </c>
      <c r="W261" s="43">
        <v>48.113999999999997</v>
      </c>
      <c r="X261" s="114">
        <v>47.695</v>
      </c>
      <c r="Z261" s="64"/>
    </row>
    <row r="262" spans="2:26" x14ac:dyDescent="0.2">
      <c r="B262" s="36">
        <v>45272</v>
      </c>
      <c r="C262" s="37">
        <v>18.5</v>
      </c>
      <c r="D262" s="37">
        <v>16</v>
      </c>
      <c r="E262" s="38">
        <v>0.59749999999999981</v>
      </c>
      <c r="F262" s="39">
        <v>2.6480000000000001</v>
      </c>
      <c r="G262" s="40">
        <v>2.3439999999999999</v>
      </c>
      <c r="H262" s="38">
        <v>1.6999999999999997</v>
      </c>
      <c r="I262" s="41">
        <v>47.622500000000002</v>
      </c>
      <c r="J262" s="42">
        <v>46.58</v>
      </c>
      <c r="K262" s="43">
        <v>47.821999999999996</v>
      </c>
      <c r="L262" s="114">
        <v>47.637</v>
      </c>
      <c r="N262" s="36">
        <v>43081</v>
      </c>
      <c r="O262" s="37">
        <v>0</v>
      </c>
      <c r="P262" s="37">
        <v>0</v>
      </c>
      <c r="Q262" s="38">
        <v>0.44375000000000009</v>
      </c>
      <c r="R262" s="39">
        <v>2.29</v>
      </c>
      <c r="S262" s="40">
        <v>2.0780000000000003</v>
      </c>
      <c r="T262" s="38">
        <v>1.65</v>
      </c>
      <c r="U262" s="41">
        <v>47.776249999999997</v>
      </c>
      <c r="V262" s="42">
        <v>46.938000000000002</v>
      </c>
      <c r="W262" s="43">
        <v>48.087999999999994</v>
      </c>
      <c r="X262" s="114">
        <v>47.687000000000005</v>
      </c>
      <c r="Z262" s="64"/>
    </row>
    <row r="263" spans="2:26" x14ac:dyDescent="0.2">
      <c r="B263" s="30">
        <v>45273</v>
      </c>
      <c r="C263" s="37">
        <v>0</v>
      </c>
      <c r="D263" s="37">
        <v>0</v>
      </c>
      <c r="E263" s="38">
        <v>0.60124999999999995</v>
      </c>
      <c r="F263" s="39">
        <v>2.665</v>
      </c>
      <c r="G263" s="40">
        <v>2.3549999999999995</v>
      </c>
      <c r="H263" s="38">
        <v>1.7249999999999996</v>
      </c>
      <c r="I263" s="41">
        <v>47.618749999999999</v>
      </c>
      <c r="J263" s="42">
        <v>46.563000000000002</v>
      </c>
      <c r="K263" s="43">
        <v>47.811</v>
      </c>
      <c r="L263" s="114">
        <v>47.612000000000002</v>
      </c>
      <c r="N263" s="36">
        <v>43082</v>
      </c>
      <c r="O263" s="37">
        <v>4</v>
      </c>
      <c r="P263" s="37">
        <v>5</v>
      </c>
      <c r="Q263" s="38">
        <v>0.44450000000000012</v>
      </c>
      <c r="R263" s="39">
        <v>2.2970000000000002</v>
      </c>
      <c r="S263" s="40">
        <v>2.085</v>
      </c>
      <c r="T263" s="38">
        <v>1.6389999999999998</v>
      </c>
      <c r="U263" s="41">
        <v>47.775500000000001</v>
      </c>
      <c r="V263" s="42">
        <v>46.931000000000004</v>
      </c>
      <c r="W263" s="43">
        <v>48.080999999999996</v>
      </c>
      <c r="X263" s="114">
        <v>47.698</v>
      </c>
      <c r="Z263" s="64"/>
    </row>
    <row r="264" spans="2:26" x14ac:dyDescent="0.2">
      <c r="B264" s="36">
        <v>45274</v>
      </c>
      <c r="C264" s="37">
        <v>0</v>
      </c>
      <c r="D264" s="37">
        <v>0</v>
      </c>
      <c r="E264" s="38">
        <v>0.60124999999999995</v>
      </c>
      <c r="F264" s="39">
        <v>2.6710000000000003</v>
      </c>
      <c r="G264" s="40">
        <v>2.3609999999999998</v>
      </c>
      <c r="H264" s="38">
        <v>1.7359999999999998</v>
      </c>
      <c r="I264" s="41">
        <v>47.618749999999999</v>
      </c>
      <c r="J264" s="42">
        <v>46.557000000000002</v>
      </c>
      <c r="K264" s="43">
        <v>47.805</v>
      </c>
      <c r="L264" s="114">
        <v>47.601000000000006</v>
      </c>
      <c r="N264" s="36">
        <v>43083</v>
      </c>
      <c r="O264" s="37">
        <v>0</v>
      </c>
      <c r="P264" s="37">
        <v>0</v>
      </c>
      <c r="Q264" s="38">
        <v>0.44800000000000006</v>
      </c>
      <c r="R264" s="39">
        <v>2.3079999999999998</v>
      </c>
      <c r="S264" s="40">
        <v>2.1050000000000004</v>
      </c>
      <c r="T264" s="38">
        <v>1.65</v>
      </c>
      <c r="U264" s="41">
        <v>47.771999999999998</v>
      </c>
      <c r="V264" s="42">
        <v>46.92</v>
      </c>
      <c r="W264" s="43">
        <v>48.060999999999993</v>
      </c>
      <c r="X264" s="114">
        <v>47.687000000000005</v>
      </c>
      <c r="Z264" s="64"/>
    </row>
    <row r="265" spans="2:26" x14ac:dyDescent="0.2">
      <c r="B265" s="30">
        <v>45275</v>
      </c>
      <c r="C265" s="37">
        <v>0</v>
      </c>
      <c r="D265" s="37">
        <v>0</v>
      </c>
      <c r="E265" s="38">
        <v>0.59499999999999986</v>
      </c>
      <c r="F265" s="39">
        <v>2.681</v>
      </c>
      <c r="G265" s="40">
        <v>2.3709999999999996</v>
      </c>
      <c r="H265" s="38">
        <v>1.742</v>
      </c>
      <c r="I265" s="41">
        <v>47.625</v>
      </c>
      <c r="J265" s="42">
        <v>46.547000000000004</v>
      </c>
      <c r="K265" s="43">
        <v>47.794999999999995</v>
      </c>
      <c r="L265" s="114">
        <v>47.595000000000006</v>
      </c>
      <c r="N265" s="36">
        <v>43084</v>
      </c>
      <c r="O265" s="37">
        <v>0</v>
      </c>
      <c r="P265" s="37">
        <v>0</v>
      </c>
      <c r="Q265" s="38">
        <v>0.4537500000000001</v>
      </c>
      <c r="R265" s="39">
        <v>2.3220000000000001</v>
      </c>
      <c r="S265" s="40">
        <v>2.1280000000000001</v>
      </c>
      <c r="T265" s="38">
        <v>1.6579999999999999</v>
      </c>
      <c r="U265" s="41">
        <v>47.766249999999999</v>
      </c>
      <c r="V265" s="42">
        <v>46.905999999999999</v>
      </c>
      <c r="W265" s="43">
        <v>48.037999999999997</v>
      </c>
      <c r="X265" s="114">
        <v>47.679000000000002</v>
      </c>
      <c r="Z265" s="64"/>
    </row>
    <row r="266" spans="2:26" x14ac:dyDescent="0.2">
      <c r="B266" s="36">
        <v>45276</v>
      </c>
      <c r="C266" s="37">
        <v>0</v>
      </c>
      <c r="D266" s="37">
        <v>0</v>
      </c>
      <c r="E266" s="38">
        <v>0.60249999999999992</v>
      </c>
      <c r="F266" s="39">
        <v>2.6870000000000003</v>
      </c>
      <c r="G266" s="40">
        <v>2.3769999999999998</v>
      </c>
      <c r="H266" s="38">
        <v>1.7489999999999997</v>
      </c>
      <c r="I266" s="41">
        <v>47.6175</v>
      </c>
      <c r="J266" s="42">
        <v>46.541000000000004</v>
      </c>
      <c r="K266" s="43">
        <v>47.788999999999994</v>
      </c>
      <c r="L266" s="114">
        <v>47.588000000000001</v>
      </c>
      <c r="N266" s="36">
        <v>43085</v>
      </c>
      <c r="O266" s="37">
        <v>0</v>
      </c>
      <c r="P266" s="37">
        <v>0</v>
      </c>
      <c r="Q266" s="38">
        <v>0.46025000000000005</v>
      </c>
      <c r="R266" s="39">
        <v>2.3360000000000003</v>
      </c>
      <c r="S266" s="40">
        <v>2.1480000000000001</v>
      </c>
      <c r="T266" s="38">
        <v>1.6659999999999999</v>
      </c>
      <c r="U266" s="41">
        <v>47.759749999999997</v>
      </c>
      <c r="V266" s="42">
        <v>46.892000000000003</v>
      </c>
      <c r="W266" s="43">
        <v>48.017999999999994</v>
      </c>
      <c r="X266" s="114">
        <v>47.671000000000006</v>
      </c>
      <c r="Z266" s="64"/>
    </row>
    <row r="267" spans="2:26" x14ac:dyDescent="0.2">
      <c r="B267" s="30">
        <v>45277</v>
      </c>
      <c r="C267" s="37">
        <v>0</v>
      </c>
      <c r="D267" s="37">
        <v>0</v>
      </c>
      <c r="E267" s="38">
        <v>0.60499999999999987</v>
      </c>
      <c r="F267" s="39">
        <v>2.6900000000000004</v>
      </c>
      <c r="G267" s="40">
        <v>2.3860000000000001</v>
      </c>
      <c r="H267" s="38">
        <v>1.7549999999999999</v>
      </c>
      <c r="I267" s="41">
        <v>47.615000000000002</v>
      </c>
      <c r="J267" s="42">
        <v>46.538000000000004</v>
      </c>
      <c r="K267" s="43">
        <v>47.779999999999994</v>
      </c>
      <c r="L267" s="114">
        <v>47.582000000000001</v>
      </c>
      <c r="N267" s="36">
        <v>43086</v>
      </c>
      <c r="O267" s="37">
        <v>1.5</v>
      </c>
      <c r="P267" s="37">
        <v>4</v>
      </c>
      <c r="Q267" s="38">
        <v>0.46525000000000005</v>
      </c>
      <c r="R267" s="39">
        <v>2.351</v>
      </c>
      <c r="S267" s="40">
        <v>2.1660000000000004</v>
      </c>
      <c r="T267" s="38">
        <v>1.6720000000000002</v>
      </c>
      <c r="U267" s="41">
        <v>47.754750000000001</v>
      </c>
      <c r="V267" s="42">
        <v>46.877000000000002</v>
      </c>
      <c r="W267" s="43">
        <v>48</v>
      </c>
      <c r="X267" s="114">
        <v>47.665000000000006</v>
      </c>
      <c r="Z267" s="64"/>
    </row>
    <row r="268" spans="2:26" x14ac:dyDescent="0.2">
      <c r="B268" s="36">
        <v>45278</v>
      </c>
      <c r="C268" s="37">
        <v>0</v>
      </c>
      <c r="D268" s="37">
        <v>0</v>
      </c>
      <c r="E268" s="38">
        <v>0.61375000000000002</v>
      </c>
      <c r="F268" s="39">
        <v>2.694</v>
      </c>
      <c r="G268" s="40">
        <v>2.3869999999999996</v>
      </c>
      <c r="H268" s="38">
        <v>1.7609999999999997</v>
      </c>
      <c r="I268" s="41">
        <v>47.606249999999996</v>
      </c>
      <c r="J268" s="42">
        <v>46.533999999999999</v>
      </c>
      <c r="K268" s="43">
        <v>47.778999999999996</v>
      </c>
      <c r="L268" s="114">
        <v>47.576000000000001</v>
      </c>
      <c r="N268" s="36">
        <v>43087</v>
      </c>
      <c r="O268" s="37">
        <v>1.5</v>
      </c>
      <c r="P268" s="37">
        <v>1</v>
      </c>
      <c r="Q268" s="38">
        <v>0.46500000000000008</v>
      </c>
      <c r="R268" s="39">
        <v>2.355</v>
      </c>
      <c r="S268" s="40">
        <v>2.1669999999999998</v>
      </c>
      <c r="T268" s="38">
        <v>1.661</v>
      </c>
      <c r="U268" s="41">
        <v>47.754999999999995</v>
      </c>
      <c r="V268" s="42">
        <v>46.873000000000005</v>
      </c>
      <c r="W268" s="43">
        <v>47.998999999999995</v>
      </c>
      <c r="X268" s="114">
        <v>47.676000000000002</v>
      </c>
      <c r="Z268" s="64"/>
    </row>
    <row r="269" spans="2:26" x14ac:dyDescent="0.2">
      <c r="B269" s="30">
        <v>45279</v>
      </c>
      <c r="C269" s="37">
        <v>0</v>
      </c>
      <c r="D269" s="37">
        <v>0</v>
      </c>
      <c r="E269" s="38">
        <v>0.61375000000000002</v>
      </c>
      <c r="F269" s="39">
        <v>2.702</v>
      </c>
      <c r="G269" s="40">
        <v>2.3919999999999999</v>
      </c>
      <c r="H269" s="38">
        <v>1.7589999999999999</v>
      </c>
      <c r="I269" s="41">
        <v>47.606249999999996</v>
      </c>
      <c r="J269" s="42">
        <v>46.526000000000003</v>
      </c>
      <c r="K269" s="43">
        <v>47.773999999999994</v>
      </c>
      <c r="L269" s="114">
        <v>47.578000000000003</v>
      </c>
      <c r="N269" s="36">
        <v>43088</v>
      </c>
      <c r="O269" s="37">
        <v>0</v>
      </c>
      <c r="P269" s="37">
        <v>0</v>
      </c>
      <c r="Q269" s="38">
        <v>0.47025000000000006</v>
      </c>
      <c r="R269" s="39">
        <v>2.3680000000000003</v>
      </c>
      <c r="S269" s="40">
        <v>2.1829999999999998</v>
      </c>
      <c r="T269" s="38">
        <v>1.6709999999999998</v>
      </c>
      <c r="U269" s="41">
        <v>47.749749999999999</v>
      </c>
      <c r="V269" s="42">
        <v>46.86</v>
      </c>
      <c r="W269" s="43">
        <v>47.982999999999997</v>
      </c>
      <c r="X269" s="114">
        <v>47.666000000000004</v>
      </c>
      <c r="Z269" s="64"/>
    </row>
    <row r="270" spans="2:26" x14ac:dyDescent="0.2">
      <c r="B270" s="36">
        <v>45280</v>
      </c>
      <c r="C270" s="37">
        <v>0</v>
      </c>
      <c r="D270" s="37">
        <v>0</v>
      </c>
      <c r="E270" s="38">
        <v>0.61749999999999983</v>
      </c>
      <c r="F270" s="39">
        <v>2.7120000000000002</v>
      </c>
      <c r="G270" s="40">
        <v>2.399</v>
      </c>
      <c r="H270" s="38">
        <v>1.7639999999999998</v>
      </c>
      <c r="I270" s="41">
        <v>47.602499999999999</v>
      </c>
      <c r="J270" s="42">
        <v>46.515999999999998</v>
      </c>
      <c r="K270" s="43">
        <v>47.766999999999996</v>
      </c>
      <c r="L270" s="114">
        <v>47.573</v>
      </c>
      <c r="N270" s="36">
        <v>43089</v>
      </c>
      <c r="O270" s="37">
        <v>0</v>
      </c>
      <c r="P270" s="37">
        <v>0</v>
      </c>
      <c r="Q270" s="38">
        <v>0.47525000000000006</v>
      </c>
      <c r="R270" s="39">
        <v>2.38</v>
      </c>
      <c r="S270" s="40">
        <v>2.1950000000000003</v>
      </c>
      <c r="T270" s="38">
        <v>1.6800000000000002</v>
      </c>
      <c r="U270" s="41">
        <v>47.744749999999996</v>
      </c>
      <c r="V270" s="42">
        <v>46.847999999999999</v>
      </c>
      <c r="W270" s="43">
        <v>47.970999999999997</v>
      </c>
      <c r="X270" s="114">
        <v>47.657000000000004</v>
      </c>
      <c r="Z270" s="64"/>
    </row>
    <row r="271" spans="2:26" x14ac:dyDescent="0.2">
      <c r="B271" s="30">
        <v>45281</v>
      </c>
      <c r="C271" s="37">
        <v>0</v>
      </c>
      <c r="D271" s="37">
        <v>0</v>
      </c>
      <c r="E271" s="38">
        <v>0.62124999999999997</v>
      </c>
      <c r="F271" s="39">
        <v>2.7170000000000005</v>
      </c>
      <c r="G271" s="40">
        <v>2.4009999999999998</v>
      </c>
      <c r="H271" s="38">
        <v>1.7679999999999998</v>
      </c>
      <c r="I271" s="41">
        <v>47.598749999999995</v>
      </c>
      <c r="J271" s="42">
        <v>46.511000000000003</v>
      </c>
      <c r="K271" s="43">
        <v>47.765000000000001</v>
      </c>
      <c r="L271" s="114">
        <v>47.569000000000003</v>
      </c>
      <c r="N271" s="36">
        <v>43090</v>
      </c>
      <c r="O271" s="37">
        <v>0</v>
      </c>
      <c r="P271" s="37">
        <v>0</v>
      </c>
      <c r="Q271" s="38">
        <v>0.47950000000000004</v>
      </c>
      <c r="R271" s="39">
        <v>2.3959999999999999</v>
      </c>
      <c r="S271" s="40">
        <v>2.2080000000000002</v>
      </c>
      <c r="T271" s="38">
        <v>1.6840000000000002</v>
      </c>
      <c r="U271" s="41">
        <v>47.740499999999997</v>
      </c>
      <c r="V271" s="42">
        <v>46.832000000000001</v>
      </c>
      <c r="W271" s="43">
        <v>47.957999999999998</v>
      </c>
      <c r="X271" s="114">
        <v>47.653000000000006</v>
      </c>
      <c r="Z271" s="64"/>
    </row>
    <row r="272" spans="2:26" x14ac:dyDescent="0.2">
      <c r="B272" s="36">
        <v>45282</v>
      </c>
      <c r="C272" s="37">
        <v>0</v>
      </c>
      <c r="D272" s="37">
        <v>0</v>
      </c>
      <c r="E272" s="38">
        <v>0.62499999999999989</v>
      </c>
      <c r="F272" s="39">
        <v>2.7270000000000003</v>
      </c>
      <c r="G272" s="40">
        <v>2.4079999999999995</v>
      </c>
      <c r="H272" s="38">
        <v>1.77</v>
      </c>
      <c r="I272" s="41">
        <v>47.594999999999999</v>
      </c>
      <c r="J272" s="42">
        <v>46.501000000000005</v>
      </c>
      <c r="K272" s="43">
        <v>47.757999999999996</v>
      </c>
      <c r="L272" s="114">
        <v>47.567</v>
      </c>
      <c r="N272" s="36">
        <v>43091</v>
      </c>
      <c r="O272" s="37">
        <v>3.5</v>
      </c>
      <c r="P272" s="37">
        <v>18</v>
      </c>
      <c r="Q272" s="38">
        <v>0.46275000000000011</v>
      </c>
      <c r="R272" s="39">
        <v>2.3660000000000001</v>
      </c>
      <c r="S272" s="40">
        <v>2.1270000000000002</v>
      </c>
      <c r="T272" s="38">
        <v>1.5939999999999999</v>
      </c>
      <c r="U272" s="41">
        <v>47.757249999999999</v>
      </c>
      <c r="V272" s="42">
        <v>46.862000000000002</v>
      </c>
      <c r="W272" s="43">
        <v>48.038999999999994</v>
      </c>
      <c r="X272" s="114">
        <v>47.743000000000002</v>
      </c>
      <c r="Z272" s="64"/>
    </row>
    <row r="273" spans="1:26" x14ac:dyDescent="0.2">
      <c r="B273" s="30">
        <v>45283</v>
      </c>
      <c r="C273" s="37">
        <v>0</v>
      </c>
      <c r="D273" s="37">
        <v>0</v>
      </c>
      <c r="E273" s="38">
        <v>0.63124999999999998</v>
      </c>
      <c r="F273" s="39">
        <v>2.7350000000000003</v>
      </c>
      <c r="G273" s="40">
        <v>2.4129999999999998</v>
      </c>
      <c r="H273" s="38">
        <v>1.774</v>
      </c>
      <c r="I273" s="41">
        <v>47.588749999999997</v>
      </c>
      <c r="J273" s="42">
        <v>46.493000000000002</v>
      </c>
      <c r="K273" s="43">
        <v>47.753</v>
      </c>
      <c r="L273" s="114">
        <v>47.563000000000002</v>
      </c>
      <c r="N273" s="36">
        <v>43092</v>
      </c>
      <c r="O273" s="37">
        <v>0</v>
      </c>
      <c r="P273" s="37">
        <v>0</v>
      </c>
      <c r="Q273" s="38">
        <v>0.4517500000000001</v>
      </c>
      <c r="R273" s="39">
        <v>2.3680000000000003</v>
      </c>
      <c r="S273" s="40">
        <v>2.1320000000000001</v>
      </c>
      <c r="T273" s="38">
        <v>1.5309999999999997</v>
      </c>
      <c r="U273" s="41">
        <v>47.768250000000002</v>
      </c>
      <c r="V273" s="42">
        <v>46.86</v>
      </c>
      <c r="W273" s="43">
        <v>48.033999999999999</v>
      </c>
      <c r="X273" s="114">
        <v>47.806000000000004</v>
      </c>
      <c r="Z273" s="64"/>
    </row>
    <row r="274" spans="1:26" x14ac:dyDescent="0.2">
      <c r="B274" s="36">
        <v>45284</v>
      </c>
      <c r="C274" s="37">
        <v>0</v>
      </c>
      <c r="D274" s="37">
        <v>0</v>
      </c>
      <c r="E274" s="38">
        <v>0.63375000000000004</v>
      </c>
      <c r="F274" s="39">
        <v>2.7410000000000001</v>
      </c>
      <c r="G274" s="40">
        <v>2.4189999999999996</v>
      </c>
      <c r="H274" s="38">
        <v>1.7759999999999998</v>
      </c>
      <c r="I274" s="41">
        <v>47.58625</v>
      </c>
      <c r="J274" s="42">
        <v>46.487000000000002</v>
      </c>
      <c r="K274" s="43">
        <v>47.747</v>
      </c>
      <c r="L274" s="114">
        <v>47.561000000000007</v>
      </c>
      <c r="N274" s="36">
        <v>43093</v>
      </c>
      <c r="O274" s="37">
        <v>0</v>
      </c>
      <c r="P274" s="37">
        <v>0</v>
      </c>
      <c r="Q274" s="38">
        <v>0.45600000000000007</v>
      </c>
      <c r="R274" s="39">
        <v>2.3740000000000001</v>
      </c>
      <c r="S274" s="40">
        <v>2.1320000000000001</v>
      </c>
      <c r="T274" s="38">
        <v>1.5459999999999998</v>
      </c>
      <c r="U274" s="41">
        <v>47.763999999999996</v>
      </c>
      <c r="V274" s="42">
        <v>46.853999999999999</v>
      </c>
      <c r="W274" s="43">
        <v>48.033999999999999</v>
      </c>
      <c r="X274" s="114">
        <v>47.791000000000004</v>
      </c>
      <c r="Z274" s="64"/>
    </row>
    <row r="275" spans="1:26" x14ac:dyDescent="0.2">
      <c r="B275" s="30">
        <v>45285</v>
      </c>
      <c r="C275" s="37">
        <v>0</v>
      </c>
      <c r="D275" s="37">
        <v>0</v>
      </c>
      <c r="E275" s="38">
        <v>0.63625000000000009</v>
      </c>
      <c r="F275" s="39">
        <v>2.7410000000000001</v>
      </c>
      <c r="G275" s="40">
        <v>2.4249999999999998</v>
      </c>
      <c r="H275" s="38">
        <v>1.7789999999999999</v>
      </c>
      <c r="I275" s="41">
        <v>47.583750000000002</v>
      </c>
      <c r="J275" s="42">
        <v>46.487000000000002</v>
      </c>
      <c r="K275" s="43">
        <v>47.741</v>
      </c>
      <c r="L275" s="114">
        <v>47.558000000000007</v>
      </c>
      <c r="N275" s="36">
        <v>43094</v>
      </c>
      <c r="O275" s="37">
        <v>0</v>
      </c>
      <c r="P275" s="37">
        <v>0</v>
      </c>
      <c r="Q275" s="38">
        <v>0.46350000000000002</v>
      </c>
      <c r="R275" s="39">
        <v>2.3810000000000002</v>
      </c>
      <c r="S275" s="40">
        <v>2.1480000000000001</v>
      </c>
      <c r="T275" s="38">
        <v>1.5589999999999997</v>
      </c>
      <c r="U275" s="41">
        <v>47.756499999999996</v>
      </c>
      <c r="V275" s="42">
        <v>46.847000000000001</v>
      </c>
      <c r="W275" s="43">
        <v>48.017999999999994</v>
      </c>
      <c r="X275" s="114">
        <v>47.778000000000006</v>
      </c>
      <c r="Z275" s="64"/>
    </row>
    <row r="276" spans="1:26" x14ac:dyDescent="0.2">
      <c r="B276" s="36">
        <v>45286</v>
      </c>
      <c r="C276" s="37">
        <v>0</v>
      </c>
      <c r="D276" s="37">
        <v>0</v>
      </c>
      <c r="E276" s="38">
        <v>0.6399999999999999</v>
      </c>
      <c r="F276" s="39">
        <v>2.7529999999999997</v>
      </c>
      <c r="G276" s="40">
        <v>2.4249999999999998</v>
      </c>
      <c r="H276" s="38">
        <v>1.782</v>
      </c>
      <c r="I276" s="41">
        <v>47.58</v>
      </c>
      <c r="J276" s="42">
        <v>46.475000000000001</v>
      </c>
      <c r="K276" s="43">
        <v>47.741</v>
      </c>
      <c r="L276" s="114">
        <v>47.555000000000007</v>
      </c>
      <c r="N276" s="36">
        <v>43095</v>
      </c>
      <c r="O276" s="37">
        <v>0</v>
      </c>
      <c r="P276" s="37">
        <v>0</v>
      </c>
      <c r="Q276" s="38">
        <v>0.47075</v>
      </c>
      <c r="R276" s="39">
        <v>2.391</v>
      </c>
      <c r="S276" s="40">
        <v>2.1669999999999998</v>
      </c>
      <c r="T276" s="38">
        <v>1.5659999999999998</v>
      </c>
      <c r="U276" s="41">
        <v>47.749249999999996</v>
      </c>
      <c r="V276" s="42">
        <v>46.837000000000003</v>
      </c>
      <c r="W276" s="43">
        <v>47.998999999999995</v>
      </c>
      <c r="X276" s="114">
        <v>47.771000000000001</v>
      </c>
      <c r="Z276" s="64"/>
    </row>
    <row r="277" spans="1:26" x14ac:dyDescent="0.2">
      <c r="B277" s="30">
        <v>45287</v>
      </c>
      <c r="C277" s="37">
        <v>0</v>
      </c>
      <c r="D277" s="37">
        <v>0</v>
      </c>
      <c r="E277" s="38">
        <v>0.65375000000000005</v>
      </c>
      <c r="F277" s="39">
        <v>2.7589999999999995</v>
      </c>
      <c r="G277" s="40">
        <v>2.4260000000000002</v>
      </c>
      <c r="H277" s="38">
        <v>1.7829999999999999</v>
      </c>
      <c r="I277" s="41">
        <v>47.566249999999997</v>
      </c>
      <c r="J277" s="42">
        <v>46.469000000000001</v>
      </c>
      <c r="K277" s="43">
        <v>47.739999999999995</v>
      </c>
      <c r="L277" s="114">
        <v>47.554000000000002</v>
      </c>
      <c r="N277" s="36">
        <v>43096</v>
      </c>
      <c r="O277" s="37">
        <v>0</v>
      </c>
      <c r="P277" s="37">
        <v>0</v>
      </c>
      <c r="Q277" s="38">
        <v>0.48175000000000001</v>
      </c>
      <c r="R277" s="39">
        <v>2.4000000000000004</v>
      </c>
      <c r="S277" s="40">
        <v>2.1820000000000004</v>
      </c>
      <c r="T277" s="38">
        <v>1.5779999999999998</v>
      </c>
      <c r="U277" s="41">
        <v>47.738250000000001</v>
      </c>
      <c r="V277" s="42">
        <v>46.828000000000003</v>
      </c>
      <c r="W277" s="43">
        <v>47.983999999999995</v>
      </c>
      <c r="X277" s="114">
        <v>47.759</v>
      </c>
      <c r="Z277" s="64"/>
    </row>
    <row r="278" spans="1:26" x14ac:dyDescent="0.2">
      <c r="B278" s="36">
        <v>45288</v>
      </c>
      <c r="C278" s="37">
        <v>0</v>
      </c>
      <c r="D278" s="37">
        <v>0</v>
      </c>
      <c r="E278" s="38">
        <v>0.65625000000000011</v>
      </c>
      <c r="F278" s="39">
        <v>2.7679999999999998</v>
      </c>
      <c r="G278" s="40">
        <v>2.4350000000000001</v>
      </c>
      <c r="H278" s="38">
        <v>1.7890000000000001</v>
      </c>
      <c r="I278" s="41">
        <v>47.563749999999999</v>
      </c>
      <c r="J278" s="42">
        <v>46.46</v>
      </c>
      <c r="K278" s="43">
        <v>47.730999999999995</v>
      </c>
      <c r="L278" s="114">
        <v>47.548000000000002</v>
      </c>
      <c r="N278" s="36">
        <v>43097</v>
      </c>
      <c r="O278" s="37">
        <v>0</v>
      </c>
      <c r="P278" s="37">
        <v>0</v>
      </c>
      <c r="Q278" s="38">
        <v>0.48825000000000007</v>
      </c>
      <c r="R278" s="39">
        <v>2.4119999999999999</v>
      </c>
      <c r="S278" s="40">
        <v>2.1970000000000001</v>
      </c>
      <c r="T278" s="38">
        <v>1.5840000000000001</v>
      </c>
      <c r="U278" s="41">
        <v>47.731749999999998</v>
      </c>
      <c r="V278" s="42">
        <v>46.816000000000003</v>
      </c>
      <c r="W278" s="43">
        <v>47.968999999999994</v>
      </c>
      <c r="X278" s="114">
        <v>47.753</v>
      </c>
      <c r="Z278" s="64"/>
    </row>
    <row r="279" spans="1:26" x14ac:dyDescent="0.2">
      <c r="B279" s="30">
        <v>45289</v>
      </c>
      <c r="C279" s="37">
        <v>0</v>
      </c>
      <c r="D279" s="37">
        <v>0</v>
      </c>
      <c r="E279" s="38">
        <v>0.65749999999999986</v>
      </c>
      <c r="F279" s="39">
        <v>2.7759999999999998</v>
      </c>
      <c r="G279" s="40">
        <v>2.4370000000000003</v>
      </c>
      <c r="H279" s="38">
        <v>1.7909999999999999</v>
      </c>
      <c r="I279" s="41">
        <v>47.5625</v>
      </c>
      <c r="J279" s="42">
        <v>46.451999999999998</v>
      </c>
      <c r="K279" s="43">
        <v>47.728999999999999</v>
      </c>
      <c r="L279" s="114">
        <v>47.546000000000006</v>
      </c>
      <c r="N279" s="36">
        <v>43098</v>
      </c>
      <c r="O279" s="37">
        <v>0</v>
      </c>
      <c r="P279" s="37">
        <v>0</v>
      </c>
      <c r="Q279" s="38">
        <v>0.496</v>
      </c>
      <c r="R279" s="39">
        <v>2.4180000000000001</v>
      </c>
      <c r="S279" s="40">
        <v>2.2090000000000001</v>
      </c>
      <c r="T279" s="38">
        <v>1.5899999999999999</v>
      </c>
      <c r="U279" s="41">
        <v>47.723999999999997</v>
      </c>
      <c r="V279" s="42">
        <v>46.81</v>
      </c>
      <c r="W279" s="43">
        <v>47.956999999999994</v>
      </c>
      <c r="X279" s="114">
        <v>47.747</v>
      </c>
      <c r="Z279" s="64"/>
    </row>
    <row r="280" spans="1:26" x14ac:dyDescent="0.2">
      <c r="B280" s="36">
        <v>45290</v>
      </c>
      <c r="C280" s="37">
        <v>0</v>
      </c>
      <c r="D280" s="37">
        <v>0</v>
      </c>
      <c r="E280" s="38">
        <v>0.65999999999999992</v>
      </c>
      <c r="F280" s="39">
        <v>2.7839999999999998</v>
      </c>
      <c r="G280" s="40">
        <v>2.4420000000000002</v>
      </c>
      <c r="H280" s="38">
        <v>1.7960000000000003</v>
      </c>
      <c r="I280" s="41">
        <v>47.56</v>
      </c>
      <c r="J280" s="42">
        <v>46.444000000000003</v>
      </c>
      <c r="K280" s="43">
        <v>47.723999999999997</v>
      </c>
      <c r="L280" s="114">
        <v>47.541000000000004</v>
      </c>
      <c r="N280" s="36">
        <v>43099</v>
      </c>
      <c r="O280" s="37">
        <v>0</v>
      </c>
      <c r="P280" s="37">
        <v>0</v>
      </c>
      <c r="Q280" s="38">
        <v>0.505</v>
      </c>
      <c r="R280" s="39">
        <v>2.427</v>
      </c>
      <c r="S280" s="40">
        <v>2.2210000000000001</v>
      </c>
      <c r="T280" s="38">
        <v>1.5989999999999998</v>
      </c>
      <c r="U280" s="41">
        <v>47.714999999999996</v>
      </c>
      <c r="V280" s="42">
        <v>46.801000000000002</v>
      </c>
      <c r="W280" s="43">
        <v>47.944999999999993</v>
      </c>
      <c r="X280" s="114">
        <v>47.738000000000007</v>
      </c>
      <c r="Z280" s="64"/>
    </row>
    <row r="281" spans="1:26" x14ac:dyDescent="0.2">
      <c r="B281" s="30">
        <v>45291</v>
      </c>
      <c r="C281" s="37">
        <v>2.5</v>
      </c>
      <c r="D281" s="37">
        <v>2</v>
      </c>
      <c r="E281" s="38">
        <v>0.65625000000000011</v>
      </c>
      <c r="F281" s="39">
        <v>2.7919999999999998</v>
      </c>
      <c r="G281" s="40">
        <v>2.444</v>
      </c>
      <c r="H281" s="38">
        <v>1.786</v>
      </c>
      <c r="I281" s="41">
        <v>47.563749999999999</v>
      </c>
      <c r="J281" s="42">
        <v>46.436</v>
      </c>
      <c r="K281" s="43">
        <v>47.721999999999994</v>
      </c>
      <c r="L281" s="114">
        <v>47.551000000000002</v>
      </c>
      <c r="N281" s="36">
        <v>43100</v>
      </c>
      <c r="O281" s="37">
        <v>0</v>
      </c>
      <c r="P281" s="37">
        <v>0</v>
      </c>
      <c r="Q281" s="38">
        <v>0.51350000000000007</v>
      </c>
      <c r="R281" s="39">
        <v>2.4390000000000001</v>
      </c>
      <c r="S281" s="40">
        <v>2.2300000000000004</v>
      </c>
      <c r="T281" s="38">
        <v>1.605</v>
      </c>
      <c r="U281" s="41">
        <v>47.706499999999998</v>
      </c>
      <c r="V281" s="42">
        <v>46.789000000000001</v>
      </c>
      <c r="W281" s="43">
        <v>47.935999999999993</v>
      </c>
      <c r="X281" s="114">
        <v>47.732000000000006</v>
      </c>
      <c r="Z281" s="64"/>
    </row>
    <row r="282" spans="1:26" x14ac:dyDescent="0.2">
      <c r="A282">
        <v>1</v>
      </c>
      <c r="B282" s="36">
        <v>45292</v>
      </c>
      <c r="C282" s="37">
        <v>0</v>
      </c>
      <c r="D282" s="37">
        <v>0</v>
      </c>
      <c r="E282" s="38">
        <v>0.66375000000000006</v>
      </c>
      <c r="F282" s="39">
        <v>2.7989999999999995</v>
      </c>
      <c r="G282" s="40">
        <v>2.4510000000000001</v>
      </c>
      <c r="H282" s="38">
        <v>1.7960000000000003</v>
      </c>
      <c r="I282" s="41">
        <v>47.556249999999999</v>
      </c>
      <c r="J282" s="42">
        <v>46.429000000000002</v>
      </c>
      <c r="K282" s="43">
        <v>47.714999999999996</v>
      </c>
      <c r="L282" s="114">
        <v>47.541000000000004</v>
      </c>
      <c r="N282" s="36">
        <v>43101</v>
      </c>
      <c r="O282" s="37">
        <v>0</v>
      </c>
      <c r="P282" s="37">
        <v>0</v>
      </c>
      <c r="Q282" s="38">
        <v>0.52175000000000005</v>
      </c>
      <c r="R282" s="39">
        <v>2.4530000000000003</v>
      </c>
      <c r="S282" s="40">
        <v>2.2440000000000002</v>
      </c>
      <c r="T282" s="38">
        <v>1.6099999999999999</v>
      </c>
      <c r="U282" s="41">
        <v>47.698250000000002</v>
      </c>
      <c r="V282" s="42">
        <v>46.774999999999999</v>
      </c>
      <c r="W282" s="43">
        <v>47.921999999999997</v>
      </c>
      <c r="X282" s="114">
        <v>47.727000000000004</v>
      </c>
      <c r="Z282" s="64"/>
    </row>
    <row r="283" spans="1:26" x14ac:dyDescent="0.2">
      <c r="B283" s="30">
        <v>45293</v>
      </c>
      <c r="C283" s="37">
        <v>0</v>
      </c>
      <c r="D283" s="37">
        <v>0</v>
      </c>
      <c r="E283" s="38">
        <v>0.66625000000000012</v>
      </c>
      <c r="F283" s="39">
        <v>2.8089999999999993</v>
      </c>
      <c r="G283" s="40">
        <v>2.4610000000000003</v>
      </c>
      <c r="H283" s="38">
        <v>1.8029999999999999</v>
      </c>
      <c r="I283" s="41">
        <v>47.553750000000001</v>
      </c>
      <c r="J283" s="42">
        <v>46.419000000000004</v>
      </c>
      <c r="K283" s="43">
        <v>47.704999999999998</v>
      </c>
      <c r="L283" s="114">
        <v>47.534000000000006</v>
      </c>
      <c r="N283" s="36">
        <v>43102</v>
      </c>
      <c r="O283" s="37">
        <v>0</v>
      </c>
      <c r="P283" s="37">
        <v>0</v>
      </c>
      <c r="Q283" s="38">
        <v>0.52875000000000005</v>
      </c>
      <c r="R283" s="39">
        <v>2.4640000000000004</v>
      </c>
      <c r="S283" s="40">
        <v>2.2549999999999999</v>
      </c>
      <c r="T283" s="38">
        <v>1.6149999999999998</v>
      </c>
      <c r="U283" s="41">
        <v>47.691249999999997</v>
      </c>
      <c r="V283" s="42">
        <v>46.764000000000003</v>
      </c>
      <c r="W283" s="43">
        <v>47.910999999999994</v>
      </c>
      <c r="X283" s="114">
        <v>47.722000000000001</v>
      </c>
      <c r="Z283" s="64"/>
    </row>
    <row r="284" spans="1:26" x14ac:dyDescent="0.2">
      <c r="B284" s="36">
        <v>45294</v>
      </c>
      <c r="C284" s="37">
        <v>0</v>
      </c>
      <c r="D284" s="37">
        <v>0</v>
      </c>
      <c r="E284" s="38">
        <v>0.66875000000000007</v>
      </c>
      <c r="F284" s="39">
        <v>2.8149999999999995</v>
      </c>
      <c r="G284" s="40">
        <v>2.464</v>
      </c>
      <c r="H284" s="38">
        <v>1.8000000000000003</v>
      </c>
      <c r="I284" s="41">
        <v>47.551249999999996</v>
      </c>
      <c r="J284" s="42">
        <v>46.413000000000004</v>
      </c>
      <c r="K284" s="43">
        <v>47.701999999999998</v>
      </c>
      <c r="L284" s="114">
        <v>47.537000000000006</v>
      </c>
      <c r="N284" s="36">
        <v>43103</v>
      </c>
      <c r="O284" s="37">
        <v>0</v>
      </c>
      <c r="P284" s="37">
        <v>0</v>
      </c>
      <c r="Q284" s="38">
        <v>0.53575000000000006</v>
      </c>
      <c r="R284" s="39">
        <v>2.4729999999999999</v>
      </c>
      <c r="S284" s="40">
        <v>2.2610000000000001</v>
      </c>
      <c r="T284" s="38">
        <v>1.6179999999999999</v>
      </c>
      <c r="U284" s="41">
        <v>47.684249999999999</v>
      </c>
      <c r="V284" s="42">
        <v>46.755000000000003</v>
      </c>
      <c r="W284" s="43">
        <v>47.904999999999994</v>
      </c>
      <c r="X284" s="114">
        <v>47.719000000000001</v>
      </c>
      <c r="Z284" s="64"/>
    </row>
    <row r="285" spans="1:26" x14ac:dyDescent="0.2">
      <c r="B285" s="30">
        <v>45295</v>
      </c>
      <c r="C285" s="37">
        <v>0</v>
      </c>
      <c r="D285" s="37">
        <v>0</v>
      </c>
      <c r="E285" s="38">
        <v>0.66875000000000007</v>
      </c>
      <c r="F285" s="39">
        <v>2.8159999999999998</v>
      </c>
      <c r="G285" s="40">
        <v>2.4619999999999997</v>
      </c>
      <c r="H285" s="38">
        <v>1.798</v>
      </c>
      <c r="I285" s="41">
        <v>47.551249999999996</v>
      </c>
      <c r="J285" s="42">
        <v>46.411999999999999</v>
      </c>
      <c r="K285" s="43">
        <v>47.703999999999994</v>
      </c>
      <c r="L285" s="114">
        <v>47.539000000000001</v>
      </c>
      <c r="N285" s="36">
        <v>43104</v>
      </c>
      <c r="O285" s="37">
        <v>0</v>
      </c>
      <c r="P285" s="37">
        <v>0</v>
      </c>
      <c r="Q285" s="38">
        <v>0.54125000000000001</v>
      </c>
      <c r="R285" s="39">
        <v>2.4859999999999998</v>
      </c>
      <c r="S285" s="40">
        <v>2.2709999999999999</v>
      </c>
      <c r="T285" s="38">
        <v>1.6279999999999997</v>
      </c>
      <c r="U285" s="41">
        <v>47.678750000000001</v>
      </c>
      <c r="V285" s="42">
        <v>46.742000000000004</v>
      </c>
      <c r="W285" s="43">
        <v>47.894999999999996</v>
      </c>
      <c r="X285" s="114">
        <v>47.709000000000003</v>
      </c>
      <c r="Z285" s="64"/>
    </row>
    <row r="286" spans="1:26" x14ac:dyDescent="0.2">
      <c r="B286" s="36">
        <v>45296</v>
      </c>
      <c r="C286" s="37">
        <v>0</v>
      </c>
      <c r="D286" s="37">
        <v>0</v>
      </c>
      <c r="E286" s="38">
        <v>0.66999999999999993</v>
      </c>
      <c r="F286" s="39">
        <v>2.8289999999999997</v>
      </c>
      <c r="G286" s="40">
        <v>2.4690000000000003</v>
      </c>
      <c r="H286" s="38">
        <v>1.8050000000000002</v>
      </c>
      <c r="I286" s="41">
        <v>47.55</v>
      </c>
      <c r="J286" s="42">
        <v>46.399000000000001</v>
      </c>
      <c r="K286" s="43">
        <v>47.696999999999996</v>
      </c>
      <c r="L286" s="114">
        <v>47.532000000000004</v>
      </c>
      <c r="N286" s="36">
        <v>43105</v>
      </c>
      <c r="O286" s="37">
        <v>0</v>
      </c>
      <c r="P286" s="37">
        <v>0</v>
      </c>
      <c r="Q286" s="38">
        <v>0.54800000000000004</v>
      </c>
      <c r="R286" s="39">
        <v>2.4980000000000002</v>
      </c>
      <c r="S286" s="40">
        <v>2.2800000000000002</v>
      </c>
      <c r="T286" s="38">
        <v>1.6309999999999998</v>
      </c>
      <c r="U286" s="41">
        <v>47.671999999999997</v>
      </c>
      <c r="V286" s="42">
        <v>46.730000000000004</v>
      </c>
      <c r="W286" s="43">
        <v>47.885999999999996</v>
      </c>
      <c r="X286" s="114">
        <v>47.706000000000003</v>
      </c>
      <c r="Z286" s="64"/>
    </row>
    <row r="287" spans="1:26" x14ac:dyDescent="0.2">
      <c r="B287" s="30">
        <v>45297</v>
      </c>
      <c r="C287" s="37">
        <v>0</v>
      </c>
      <c r="D287" s="37">
        <v>0</v>
      </c>
      <c r="E287" s="38">
        <v>0.66999999999999993</v>
      </c>
      <c r="F287" s="39">
        <v>2.8329999999999993</v>
      </c>
      <c r="G287" s="40">
        <v>2.4729999999999999</v>
      </c>
      <c r="H287" s="38">
        <v>1.806</v>
      </c>
      <c r="I287" s="41">
        <v>47.55</v>
      </c>
      <c r="J287" s="42">
        <v>46.395000000000003</v>
      </c>
      <c r="K287" s="43">
        <v>47.692999999999998</v>
      </c>
      <c r="L287" s="114">
        <v>47.531000000000006</v>
      </c>
      <c r="N287" s="36">
        <v>43106</v>
      </c>
      <c r="O287" s="37">
        <v>0</v>
      </c>
      <c r="P287" s="37">
        <v>0</v>
      </c>
      <c r="Q287" s="38">
        <v>0.5545000000000001</v>
      </c>
      <c r="R287" s="39">
        <v>2.5090000000000003</v>
      </c>
      <c r="S287" s="40">
        <v>2.2880000000000003</v>
      </c>
      <c r="T287" s="38">
        <v>1.6389999999999998</v>
      </c>
      <c r="U287" s="41">
        <v>47.665500000000002</v>
      </c>
      <c r="V287" s="42">
        <v>46.719000000000001</v>
      </c>
      <c r="W287" s="43">
        <v>47.878</v>
      </c>
      <c r="X287" s="114">
        <v>47.698</v>
      </c>
      <c r="Z287" s="64"/>
    </row>
    <row r="288" spans="1:26" x14ac:dyDescent="0.2">
      <c r="B288" s="36">
        <v>45298</v>
      </c>
      <c r="C288" s="37">
        <v>0</v>
      </c>
      <c r="D288" s="37">
        <v>0</v>
      </c>
      <c r="E288" s="38">
        <v>0.66999999999999993</v>
      </c>
      <c r="F288" s="39">
        <v>2.84</v>
      </c>
      <c r="G288" s="40">
        <v>2.4770000000000003</v>
      </c>
      <c r="H288" s="38">
        <v>1.81</v>
      </c>
      <c r="I288" s="41">
        <v>47.55</v>
      </c>
      <c r="J288" s="42">
        <v>46.388000000000005</v>
      </c>
      <c r="K288" s="43">
        <v>47.688999999999993</v>
      </c>
      <c r="L288" s="114">
        <v>47.527000000000001</v>
      </c>
      <c r="N288" s="36">
        <v>43107</v>
      </c>
      <c r="O288" s="37">
        <v>0</v>
      </c>
      <c r="P288" s="37">
        <v>0</v>
      </c>
      <c r="Q288" s="38">
        <v>0.5615</v>
      </c>
      <c r="R288" s="39">
        <v>2.5179999999999998</v>
      </c>
      <c r="S288" s="40">
        <v>2.294</v>
      </c>
      <c r="T288" s="38">
        <v>1.6389999999999998</v>
      </c>
      <c r="U288" s="41">
        <v>47.658499999999997</v>
      </c>
      <c r="V288" s="42">
        <v>46.71</v>
      </c>
      <c r="W288" s="43">
        <v>47.872</v>
      </c>
      <c r="X288" s="114">
        <v>47.698</v>
      </c>
      <c r="Z288" s="64"/>
    </row>
    <row r="289" spans="2:26" x14ac:dyDescent="0.2">
      <c r="B289" s="30">
        <v>45299</v>
      </c>
      <c r="C289" s="37">
        <v>0</v>
      </c>
      <c r="D289" s="37">
        <v>0</v>
      </c>
      <c r="E289" s="38">
        <v>0.67375000000000007</v>
      </c>
      <c r="F289" s="39">
        <v>2.8469999999999995</v>
      </c>
      <c r="G289" s="40">
        <v>2.484</v>
      </c>
      <c r="H289" s="38">
        <v>1.8109999999999999</v>
      </c>
      <c r="I289" s="41">
        <v>47.546250000000001</v>
      </c>
      <c r="J289" s="42">
        <v>46.381</v>
      </c>
      <c r="K289" s="43">
        <v>47.681999999999995</v>
      </c>
      <c r="L289" s="114">
        <v>47.526000000000003</v>
      </c>
      <c r="N289" s="36">
        <v>43108</v>
      </c>
      <c r="O289" s="37">
        <v>0</v>
      </c>
      <c r="P289" s="37">
        <v>0</v>
      </c>
      <c r="Q289" s="38">
        <v>0.56925000000000003</v>
      </c>
      <c r="R289" s="39">
        <v>2.5310000000000001</v>
      </c>
      <c r="S289" s="40">
        <v>2.3040000000000003</v>
      </c>
      <c r="T289" s="38">
        <v>1.6459999999999999</v>
      </c>
      <c r="U289" s="41">
        <v>47.650750000000002</v>
      </c>
      <c r="V289" s="42">
        <v>46.697000000000003</v>
      </c>
      <c r="W289" s="43">
        <v>47.861999999999995</v>
      </c>
      <c r="X289" s="114">
        <v>47.691000000000003</v>
      </c>
      <c r="Z289" s="64"/>
    </row>
    <row r="290" spans="2:26" x14ac:dyDescent="0.2">
      <c r="B290" s="36">
        <v>45300</v>
      </c>
      <c r="C290" s="37">
        <v>0</v>
      </c>
      <c r="D290" s="37">
        <v>0</v>
      </c>
      <c r="E290" s="38">
        <v>0.67499999999999993</v>
      </c>
      <c r="F290" s="39">
        <v>2.8559999999999999</v>
      </c>
      <c r="G290" s="40">
        <v>2.4870000000000001</v>
      </c>
      <c r="H290" s="38">
        <v>1.8140000000000001</v>
      </c>
      <c r="I290" s="41">
        <v>47.545000000000002</v>
      </c>
      <c r="J290" s="42">
        <v>46.372</v>
      </c>
      <c r="K290" s="43">
        <v>47.678999999999995</v>
      </c>
      <c r="L290" s="114">
        <v>47.523000000000003</v>
      </c>
      <c r="N290" s="36">
        <v>43109</v>
      </c>
      <c r="O290" s="37">
        <v>0</v>
      </c>
      <c r="P290" s="37">
        <v>0</v>
      </c>
      <c r="Q290" s="38">
        <v>0.57450000000000001</v>
      </c>
      <c r="R290" s="39">
        <v>2.5410000000000004</v>
      </c>
      <c r="S290" s="40">
        <v>2.3079999999999998</v>
      </c>
      <c r="T290" s="38">
        <v>1.65</v>
      </c>
      <c r="U290" s="41">
        <v>47.645499999999998</v>
      </c>
      <c r="V290" s="42">
        <v>46.686999999999998</v>
      </c>
      <c r="W290" s="43">
        <v>47.857999999999997</v>
      </c>
      <c r="X290" s="114">
        <v>47.687000000000005</v>
      </c>
      <c r="Z290" s="64"/>
    </row>
    <row r="291" spans="2:26" x14ac:dyDescent="0.2">
      <c r="B291" s="30">
        <v>45301</v>
      </c>
      <c r="C291" s="37">
        <v>0</v>
      </c>
      <c r="D291" s="37">
        <v>0</v>
      </c>
      <c r="E291" s="38">
        <v>0.67499999999999993</v>
      </c>
      <c r="F291" s="39">
        <v>2.8619999999999997</v>
      </c>
      <c r="G291" s="40">
        <v>2.4900000000000002</v>
      </c>
      <c r="H291" s="38">
        <v>1.8170000000000002</v>
      </c>
      <c r="I291" s="41">
        <v>47.545000000000002</v>
      </c>
      <c r="J291" s="42">
        <v>46.366</v>
      </c>
      <c r="K291" s="43">
        <v>47.675999999999995</v>
      </c>
      <c r="L291" s="114">
        <v>47.52</v>
      </c>
      <c r="N291" s="36">
        <v>43110</v>
      </c>
      <c r="O291" s="37">
        <v>0</v>
      </c>
      <c r="P291" s="37">
        <v>0</v>
      </c>
      <c r="Q291" s="38">
        <v>0.57850000000000001</v>
      </c>
      <c r="R291" s="39">
        <v>2.5529999999999999</v>
      </c>
      <c r="S291" s="40">
        <v>2.3130000000000002</v>
      </c>
      <c r="T291" s="38">
        <v>1.653</v>
      </c>
      <c r="U291" s="41">
        <v>47.641500000000001</v>
      </c>
      <c r="V291" s="42">
        <v>46.675000000000004</v>
      </c>
      <c r="W291" s="43">
        <v>47.852999999999994</v>
      </c>
      <c r="X291" s="114">
        <v>47.684000000000005</v>
      </c>
      <c r="Z291" s="64"/>
    </row>
    <row r="292" spans="2:26" x14ac:dyDescent="0.2">
      <c r="B292" s="36">
        <v>45302</v>
      </c>
      <c r="C292" s="37">
        <v>0</v>
      </c>
      <c r="D292" s="37">
        <v>0</v>
      </c>
      <c r="E292" s="38">
        <v>0.67999999999999994</v>
      </c>
      <c r="F292" s="39">
        <v>2.8649999999999993</v>
      </c>
      <c r="G292" s="40">
        <v>2.4930000000000003</v>
      </c>
      <c r="H292" s="38">
        <v>1.8170000000000002</v>
      </c>
      <c r="I292" s="41">
        <v>47.54</v>
      </c>
      <c r="J292" s="42">
        <v>46.363</v>
      </c>
      <c r="K292" s="43">
        <v>47.672999999999995</v>
      </c>
      <c r="L292" s="114">
        <v>47.52</v>
      </c>
      <c r="N292" s="36">
        <v>43111</v>
      </c>
      <c r="O292" s="37">
        <v>0</v>
      </c>
      <c r="P292" s="37">
        <v>0</v>
      </c>
      <c r="Q292" s="38">
        <v>0.58325000000000005</v>
      </c>
      <c r="R292" s="39">
        <v>2.5630000000000002</v>
      </c>
      <c r="S292" s="40">
        <v>2.327</v>
      </c>
      <c r="T292" s="38">
        <v>1.6599999999999997</v>
      </c>
      <c r="U292" s="41">
        <v>47.636749999999999</v>
      </c>
      <c r="V292" s="42">
        <v>46.664999999999999</v>
      </c>
      <c r="W292" s="43">
        <v>47.838999999999999</v>
      </c>
      <c r="X292" s="114">
        <v>47.677000000000007</v>
      </c>
      <c r="Z292" s="64"/>
    </row>
    <row r="293" spans="2:26" x14ac:dyDescent="0.2">
      <c r="B293" s="30">
        <v>45303</v>
      </c>
      <c r="C293" s="37">
        <v>0</v>
      </c>
      <c r="D293" s="37">
        <v>0</v>
      </c>
      <c r="E293" s="38">
        <v>0.68499999999999994</v>
      </c>
      <c r="F293" s="39">
        <v>2.8749999999999996</v>
      </c>
      <c r="G293" s="40">
        <v>2.5030000000000001</v>
      </c>
      <c r="H293" s="38">
        <v>1.8180000000000001</v>
      </c>
      <c r="I293" s="41">
        <v>47.534999999999997</v>
      </c>
      <c r="J293" s="42">
        <v>46.353000000000002</v>
      </c>
      <c r="K293" s="43">
        <v>47.662999999999997</v>
      </c>
      <c r="L293" s="114">
        <v>47.519000000000005</v>
      </c>
      <c r="N293" s="36">
        <v>43112</v>
      </c>
      <c r="O293" s="37">
        <v>0</v>
      </c>
      <c r="P293" s="37">
        <v>0</v>
      </c>
      <c r="Q293" s="38">
        <v>0.58700000000000008</v>
      </c>
      <c r="R293" s="39">
        <v>2.5730000000000004</v>
      </c>
      <c r="S293" s="40">
        <v>2.3310000000000004</v>
      </c>
      <c r="T293" s="38">
        <v>1.661</v>
      </c>
      <c r="U293" s="41">
        <v>47.632999999999996</v>
      </c>
      <c r="V293" s="42">
        <v>46.655000000000001</v>
      </c>
      <c r="W293" s="43">
        <v>47.834999999999994</v>
      </c>
      <c r="X293" s="114">
        <v>47.676000000000002</v>
      </c>
      <c r="Z293" s="64"/>
    </row>
    <row r="294" spans="2:26" x14ac:dyDescent="0.2">
      <c r="B294" s="36">
        <v>45304</v>
      </c>
      <c r="C294" s="37">
        <v>3.5</v>
      </c>
      <c r="D294" s="37">
        <v>2</v>
      </c>
      <c r="E294" s="38">
        <v>0.68749999999999989</v>
      </c>
      <c r="F294" s="39">
        <v>2.8819999999999997</v>
      </c>
      <c r="G294" s="40">
        <v>2.5070000000000001</v>
      </c>
      <c r="H294" s="38">
        <v>1.8220000000000001</v>
      </c>
      <c r="I294" s="41">
        <v>47.532499999999999</v>
      </c>
      <c r="J294" s="42">
        <v>46.346000000000004</v>
      </c>
      <c r="K294" s="43">
        <v>47.658999999999999</v>
      </c>
      <c r="L294" s="114">
        <v>47.515000000000001</v>
      </c>
      <c r="N294" s="36">
        <v>43113</v>
      </c>
      <c r="O294" s="37">
        <v>0</v>
      </c>
      <c r="P294" s="37">
        <v>0</v>
      </c>
      <c r="Q294" s="38">
        <v>0.59125000000000005</v>
      </c>
      <c r="R294" s="39">
        <v>2.5870000000000002</v>
      </c>
      <c r="S294" s="40">
        <v>2.3390000000000004</v>
      </c>
      <c r="T294" s="38">
        <v>1.6659999999999999</v>
      </c>
      <c r="U294" s="41">
        <v>47.628749999999997</v>
      </c>
      <c r="V294" s="42">
        <v>46.640999999999998</v>
      </c>
      <c r="W294" s="43">
        <v>47.826999999999998</v>
      </c>
      <c r="X294" s="114">
        <v>47.671000000000006</v>
      </c>
      <c r="Z294" s="64"/>
    </row>
    <row r="295" spans="2:26" x14ac:dyDescent="0.2">
      <c r="B295" s="30">
        <v>45305</v>
      </c>
      <c r="C295" s="37">
        <v>0</v>
      </c>
      <c r="D295" s="37">
        <v>0</v>
      </c>
      <c r="E295" s="38">
        <v>0.69125000000000003</v>
      </c>
      <c r="F295" s="39">
        <v>2.8889999999999993</v>
      </c>
      <c r="G295" s="40">
        <v>2.5140000000000002</v>
      </c>
      <c r="H295" s="38">
        <v>1.823</v>
      </c>
      <c r="I295" s="41">
        <v>47.528750000000002</v>
      </c>
      <c r="J295" s="42">
        <v>46.338999999999999</v>
      </c>
      <c r="K295" s="43">
        <v>47.651999999999994</v>
      </c>
      <c r="L295" s="114">
        <v>47.514000000000003</v>
      </c>
      <c r="N295" s="36">
        <v>43114</v>
      </c>
      <c r="O295" s="37">
        <v>1</v>
      </c>
      <c r="P295" s="37">
        <v>0</v>
      </c>
      <c r="Q295" s="38">
        <v>0.59250000000000003</v>
      </c>
      <c r="R295" s="39">
        <v>2.5910000000000002</v>
      </c>
      <c r="S295" s="40">
        <v>2.343</v>
      </c>
      <c r="T295" s="38">
        <v>1.67</v>
      </c>
      <c r="U295" s="41">
        <v>47.627499999999998</v>
      </c>
      <c r="V295" s="42">
        <v>46.637</v>
      </c>
      <c r="W295" s="43">
        <v>47.822999999999993</v>
      </c>
      <c r="X295" s="114">
        <v>47.667000000000002</v>
      </c>
      <c r="Z295" s="64"/>
    </row>
    <row r="296" spans="2:26" x14ac:dyDescent="0.2">
      <c r="B296" s="36">
        <v>45306</v>
      </c>
      <c r="C296" s="37">
        <v>0</v>
      </c>
      <c r="D296" s="37">
        <v>0</v>
      </c>
      <c r="E296" s="38">
        <v>0.6925</v>
      </c>
      <c r="F296" s="39">
        <v>2.8949999999999996</v>
      </c>
      <c r="G296" s="40">
        <v>2.5170000000000003</v>
      </c>
      <c r="H296" s="38">
        <v>1.823</v>
      </c>
      <c r="I296" s="41">
        <v>47.527499999999996</v>
      </c>
      <c r="J296" s="42">
        <v>46.332999999999998</v>
      </c>
      <c r="K296" s="43">
        <v>47.648999999999994</v>
      </c>
      <c r="L296" s="114">
        <v>47.514000000000003</v>
      </c>
      <c r="N296" s="36">
        <v>43115</v>
      </c>
      <c r="O296" s="37">
        <v>3.5</v>
      </c>
      <c r="P296" s="37">
        <v>0</v>
      </c>
      <c r="Q296" s="38">
        <v>0.59525000000000006</v>
      </c>
      <c r="R296" s="39">
        <v>2.605</v>
      </c>
      <c r="S296" s="40">
        <v>2.351</v>
      </c>
      <c r="T296" s="38">
        <v>1.6719999999999997</v>
      </c>
      <c r="U296" s="41">
        <v>47.624749999999999</v>
      </c>
      <c r="V296" s="42">
        <v>46.623000000000005</v>
      </c>
      <c r="W296" s="43">
        <v>47.814999999999998</v>
      </c>
      <c r="X296" s="114">
        <v>47.665000000000006</v>
      </c>
      <c r="Z296" s="64"/>
    </row>
    <row r="297" spans="2:26" x14ac:dyDescent="0.2">
      <c r="B297" s="30">
        <v>45307</v>
      </c>
      <c r="C297" s="37">
        <v>0</v>
      </c>
      <c r="D297" s="37">
        <v>0</v>
      </c>
      <c r="E297" s="38">
        <v>0.69625000000000015</v>
      </c>
      <c r="F297" s="39">
        <v>2.9009999999999998</v>
      </c>
      <c r="G297" s="40">
        <v>2.5259999999999998</v>
      </c>
      <c r="H297" s="38">
        <v>1.8290000000000002</v>
      </c>
      <c r="I297" s="41">
        <v>47.52375</v>
      </c>
      <c r="J297" s="42">
        <v>46.326999999999998</v>
      </c>
      <c r="K297" s="43">
        <v>47.64</v>
      </c>
      <c r="L297" s="114">
        <v>47.508000000000003</v>
      </c>
      <c r="N297" s="36">
        <v>43116</v>
      </c>
      <c r="O297" s="37">
        <v>6.5</v>
      </c>
      <c r="P297" s="37">
        <v>3</v>
      </c>
      <c r="Q297" s="38">
        <v>0.59075</v>
      </c>
      <c r="R297" s="39">
        <v>2.6080000000000001</v>
      </c>
      <c r="S297" s="40">
        <v>2.3450000000000002</v>
      </c>
      <c r="T297" s="38">
        <v>1.657</v>
      </c>
      <c r="U297" s="41">
        <v>47.629249999999999</v>
      </c>
      <c r="V297" s="42">
        <v>46.620000000000005</v>
      </c>
      <c r="W297" s="43">
        <v>47.820999999999998</v>
      </c>
      <c r="X297" s="114">
        <v>47.680000000000007</v>
      </c>
      <c r="Z297" s="64"/>
    </row>
    <row r="298" spans="2:26" x14ac:dyDescent="0.2">
      <c r="B298" s="36">
        <v>45308</v>
      </c>
      <c r="C298" s="37">
        <v>0</v>
      </c>
      <c r="D298" s="37">
        <v>0</v>
      </c>
      <c r="E298" s="38">
        <v>0.70125000000000004</v>
      </c>
      <c r="F298" s="39">
        <v>2.9049999999999994</v>
      </c>
      <c r="G298" s="40">
        <v>2.5300000000000002</v>
      </c>
      <c r="H298" s="38">
        <v>1.8330000000000002</v>
      </c>
      <c r="I298" s="41">
        <v>47.518749999999997</v>
      </c>
      <c r="J298" s="42">
        <v>46.323</v>
      </c>
      <c r="K298" s="43">
        <v>47.635999999999996</v>
      </c>
      <c r="L298" s="114">
        <v>47.504000000000005</v>
      </c>
      <c r="N298" s="36">
        <v>43117</v>
      </c>
      <c r="O298" s="37">
        <v>1</v>
      </c>
      <c r="P298" s="37">
        <v>6</v>
      </c>
      <c r="Q298" s="38">
        <v>0.59200000000000008</v>
      </c>
      <c r="R298" s="39">
        <v>2.6080000000000001</v>
      </c>
      <c r="S298" s="40">
        <v>2.3479999999999999</v>
      </c>
      <c r="T298" s="38">
        <v>1.657</v>
      </c>
      <c r="U298" s="41">
        <v>47.628</v>
      </c>
      <c r="V298" s="42">
        <v>46.620000000000005</v>
      </c>
      <c r="W298" s="43">
        <v>47.817999999999998</v>
      </c>
      <c r="X298" s="114">
        <v>47.680000000000007</v>
      </c>
      <c r="Z298" s="64"/>
    </row>
    <row r="299" spans="2:26" x14ac:dyDescent="0.2">
      <c r="B299" s="30">
        <v>45309</v>
      </c>
      <c r="C299" s="37">
        <v>0</v>
      </c>
      <c r="D299" s="37">
        <v>0</v>
      </c>
      <c r="E299" s="38">
        <v>0.70125000000000004</v>
      </c>
      <c r="F299" s="39">
        <v>2.9059999999999997</v>
      </c>
      <c r="G299" s="40">
        <v>2.5310000000000001</v>
      </c>
      <c r="H299" s="38">
        <v>1.831</v>
      </c>
      <c r="I299" s="41">
        <v>47.518749999999997</v>
      </c>
      <c r="J299" s="42">
        <v>46.322000000000003</v>
      </c>
      <c r="K299" s="43">
        <v>47.634999999999998</v>
      </c>
      <c r="L299" s="114">
        <v>47.506</v>
      </c>
      <c r="N299" s="36">
        <v>43118</v>
      </c>
      <c r="O299" s="37">
        <v>0</v>
      </c>
      <c r="P299" s="37">
        <v>1</v>
      </c>
      <c r="Q299" s="38">
        <v>0.5857500000000001</v>
      </c>
      <c r="R299" s="39">
        <v>2.617</v>
      </c>
      <c r="S299" s="40">
        <v>2.3536000000000001</v>
      </c>
      <c r="T299" s="38">
        <v>1.6659999999999999</v>
      </c>
      <c r="U299" s="41">
        <v>47.634250000000002</v>
      </c>
      <c r="V299" s="42">
        <v>46.611000000000004</v>
      </c>
      <c r="W299" s="43">
        <v>47.812399999999997</v>
      </c>
      <c r="X299" s="114">
        <v>47.671000000000006</v>
      </c>
      <c r="Z299" s="64"/>
    </row>
    <row r="300" spans="2:26" x14ac:dyDescent="0.2">
      <c r="B300" s="36">
        <v>45310</v>
      </c>
      <c r="C300" s="37">
        <v>0</v>
      </c>
      <c r="D300" s="37">
        <v>0</v>
      </c>
      <c r="E300" s="38">
        <v>0.7</v>
      </c>
      <c r="F300" s="39">
        <v>2.9109999999999996</v>
      </c>
      <c r="G300" s="40">
        <v>2.5330000000000004</v>
      </c>
      <c r="H300" s="38">
        <v>1.8330000000000002</v>
      </c>
      <c r="I300" s="41">
        <v>47.519999999999996</v>
      </c>
      <c r="J300" s="42">
        <v>46.317</v>
      </c>
      <c r="K300" s="43">
        <v>47.632999999999996</v>
      </c>
      <c r="L300" s="114">
        <v>47.504000000000005</v>
      </c>
      <c r="N300" s="36">
        <v>43119</v>
      </c>
      <c r="O300" s="37">
        <v>0</v>
      </c>
      <c r="P300" s="37">
        <v>0</v>
      </c>
      <c r="Q300" s="38">
        <v>0.58900000000000008</v>
      </c>
      <c r="R300" s="39">
        <v>2.621</v>
      </c>
      <c r="S300" s="40">
        <v>2.3580000000000001</v>
      </c>
      <c r="T300" s="38">
        <v>1.673</v>
      </c>
      <c r="U300" s="41">
        <v>47.631</v>
      </c>
      <c r="V300" s="42">
        <v>46.606999999999999</v>
      </c>
      <c r="W300" s="43">
        <v>47.808</v>
      </c>
      <c r="X300" s="114">
        <v>47.664000000000001</v>
      </c>
      <c r="Z300" s="64"/>
    </row>
    <row r="301" spans="2:26" x14ac:dyDescent="0.2">
      <c r="B301" s="30">
        <v>45311</v>
      </c>
      <c r="C301" s="37">
        <v>3</v>
      </c>
      <c r="D301" s="37">
        <v>3</v>
      </c>
      <c r="E301" s="38">
        <v>0.70125000000000004</v>
      </c>
      <c r="F301" s="39">
        <v>2.9269999999999996</v>
      </c>
      <c r="G301" s="40">
        <v>2.5460000000000003</v>
      </c>
      <c r="H301" s="38">
        <v>1.8400000000000003</v>
      </c>
      <c r="I301" s="41">
        <v>47.518749999999997</v>
      </c>
      <c r="J301" s="42">
        <v>46.301000000000002</v>
      </c>
      <c r="K301" s="43">
        <v>47.62</v>
      </c>
      <c r="L301" s="114">
        <v>47.497</v>
      </c>
      <c r="N301" s="36">
        <v>43120</v>
      </c>
      <c r="O301" s="37">
        <v>0.5</v>
      </c>
      <c r="P301" s="37">
        <v>0</v>
      </c>
      <c r="Q301" s="38">
        <v>0.59100000000000008</v>
      </c>
      <c r="R301" s="39">
        <v>2.63</v>
      </c>
      <c r="S301" s="40">
        <v>2.3639999999999999</v>
      </c>
      <c r="T301" s="38">
        <v>1.6759999999999997</v>
      </c>
      <c r="U301" s="41">
        <v>47.628999999999998</v>
      </c>
      <c r="V301" s="42">
        <v>46.597999999999999</v>
      </c>
      <c r="W301" s="43">
        <v>47.802</v>
      </c>
      <c r="X301" s="114">
        <v>47.661000000000001</v>
      </c>
      <c r="Z301" s="64"/>
    </row>
    <row r="302" spans="2:26" x14ac:dyDescent="0.2">
      <c r="B302" s="36">
        <v>45312</v>
      </c>
      <c r="C302" s="37">
        <v>29.5</v>
      </c>
      <c r="D302" s="37">
        <v>31</v>
      </c>
      <c r="E302" s="38">
        <v>0.64999999999999991</v>
      </c>
      <c r="F302" s="39">
        <v>2.8279999999999994</v>
      </c>
      <c r="G302" s="40">
        <v>2.3209999999999997</v>
      </c>
      <c r="H302" s="38">
        <v>1.6360000000000001</v>
      </c>
      <c r="I302" s="41">
        <v>47.57</v>
      </c>
      <c r="J302" s="42">
        <v>46.400000000000006</v>
      </c>
      <c r="K302" s="43">
        <v>47.844999999999999</v>
      </c>
      <c r="L302" s="114">
        <v>47.701000000000001</v>
      </c>
      <c r="N302" s="36">
        <v>43121</v>
      </c>
      <c r="O302" s="37">
        <v>0</v>
      </c>
      <c r="P302" s="37">
        <v>0</v>
      </c>
      <c r="Q302" s="38">
        <v>0.59200000000000008</v>
      </c>
      <c r="R302" s="39">
        <v>2.637</v>
      </c>
      <c r="S302" s="40">
        <v>2.3710000000000004</v>
      </c>
      <c r="T302" s="38">
        <v>1.6829999999999998</v>
      </c>
      <c r="U302" s="41">
        <v>47.628</v>
      </c>
      <c r="V302" s="42">
        <v>46.591000000000001</v>
      </c>
      <c r="W302" s="43">
        <v>47.794999999999995</v>
      </c>
      <c r="X302" s="114">
        <v>47.654000000000003</v>
      </c>
      <c r="Z302" s="64"/>
    </row>
    <row r="303" spans="2:26" x14ac:dyDescent="0.2">
      <c r="B303" s="30">
        <v>45313</v>
      </c>
      <c r="C303" s="37">
        <v>0</v>
      </c>
      <c r="D303" s="37">
        <v>0</v>
      </c>
      <c r="E303" s="38">
        <v>0.64749999999999985</v>
      </c>
      <c r="F303" s="39">
        <v>2.8159999999999998</v>
      </c>
      <c r="G303" s="40">
        <v>2.351</v>
      </c>
      <c r="H303" s="38">
        <v>1.7080000000000002</v>
      </c>
      <c r="I303" s="41">
        <v>47.572499999999998</v>
      </c>
      <c r="J303" s="42">
        <v>46.411999999999999</v>
      </c>
      <c r="K303" s="43">
        <v>47.814999999999998</v>
      </c>
      <c r="L303" s="114">
        <v>47.629000000000005</v>
      </c>
      <c r="N303" s="36">
        <v>43122</v>
      </c>
      <c r="O303" s="37">
        <v>0</v>
      </c>
      <c r="P303" s="37">
        <v>0</v>
      </c>
      <c r="Q303" s="38">
        <v>0.59450000000000003</v>
      </c>
      <c r="R303" s="39">
        <v>2.6440000000000001</v>
      </c>
      <c r="S303" s="40">
        <v>2.375</v>
      </c>
      <c r="T303" s="38">
        <v>1.6869999999999998</v>
      </c>
      <c r="U303" s="41">
        <v>47.625500000000002</v>
      </c>
      <c r="V303" s="42">
        <v>46.584000000000003</v>
      </c>
      <c r="W303" s="43">
        <v>47.790999999999997</v>
      </c>
      <c r="X303" s="114">
        <v>47.650000000000006</v>
      </c>
      <c r="Z303" s="64"/>
    </row>
    <row r="304" spans="2:26" x14ac:dyDescent="0.2">
      <c r="B304" s="36">
        <v>45314</v>
      </c>
      <c r="C304" s="37">
        <v>0</v>
      </c>
      <c r="D304" s="37">
        <v>0</v>
      </c>
      <c r="E304" s="38">
        <v>0.63875000000000004</v>
      </c>
      <c r="F304" s="39">
        <v>2.8149999999999995</v>
      </c>
      <c r="G304" s="40">
        <v>2.3559999999999999</v>
      </c>
      <c r="H304" s="38">
        <v>1.7309999999999999</v>
      </c>
      <c r="I304" s="41">
        <v>47.581249999999997</v>
      </c>
      <c r="J304" s="42">
        <v>46.413000000000004</v>
      </c>
      <c r="K304" s="43">
        <v>47.809999999999995</v>
      </c>
      <c r="L304" s="114">
        <v>47.606000000000002</v>
      </c>
      <c r="N304" s="36">
        <v>43123</v>
      </c>
      <c r="O304" s="37">
        <v>0</v>
      </c>
      <c r="P304" s="37">
        <v>0</v>
      </c>
      <c r="Q304" s="38">
        <v>0.59500000000000008</v>
      </c>
      <c r="R304" s="39">
        <v>2.649</v>
      </c>
      <c r="S304" s="40">
        <v>2.38</v>
      </c>
      <c r="T304" s="38">
        <v>1.6890000000000001</v>
      </c>
      <c r="U304" s="41">
        <v>47.625</v>
      </c>
      <c r="V304" s="42">
        <v>46.579000000000001</v>
      </c>
      <c r="W304" s="43">
        <v>47.785999999999994</v>
      </c>
      <c r="X304" s="114">
        <v>47.648000000000003</v>
      </c>
      <c r="Z304" s="64"/>
    </row>
    <row r="305" spans="1:26" x14ac:dyDescent="0.2">
      <c r="B305" s="30">
        <v>45315</v>
      </c>
      <c r="C305" s="37">
        <v>0</v>
      </c>
      <c r="D305" s="37">
        <v>0</v>
      </c>
      <c r="E305" s="38">
        <v>0.63625000000000009</v>
      </c>
      <c r="F305" s="39">
        <v>2.8149999999999995</v>
      </c>
      <c r="G305" s="40">
        <v>2.3680000000000003</v>
      </c>
      <c r="H305" s="38">
        <v>1.7490000000000001</v>
      </c>
      <c r="I305" s="41">
        <v>47.583750000000002</v>
      </c>
      <c r="J305" s="42">
        <v>46.413000000000004</v>
      </c>
      <c r="K305" s="43">
        <v>47.797999999999995</v>
      </c>
      <c r="L305" s="114">
        <v>47.588000000000001</v>
      </c>
      <c r="N305" s="36">
        <v>43124</v>
      </c>
      <c r="O305" s="37">
        <v>0</v>
      </c>
      <c r="P305" s="37">
        <v>0</v>
      </c>
      <c r="Q305" s="38">
        <v>0.59550000000000003</v>
      </c>
      <c r="R305" s="39">
        <v>2.6560000000000001</v>
      </c>
      <c r="S305" s="40">
        <v>2.3810000000000002</v>
      </c>
      <c r="T305" s="38">
        <v>1.69</v>
      </c>
      <c r="U305" s="41">
        <v>47.624499999999998</v>
      </c>
      <c r="V305" s="42">
        <v>46.572000000000003</v>
      </c>
      <c r="W305" s="43">
        <v>47.784999999999997</v>
      </c>
      <c r="X305" s="114">
        <v>47.647000000000006</v>
      </c>
      <c r="Z305" s="64"/>
    </row>
    <row r="306" spans="1:26" x14ac:dyDescent="0.2">
      <c r="B306" s="36">
        <v>45316</v>
      </c>
      <c r="C306" s="37">
        <v>0</v>
      </c>
      <c r="D306" s="37">
        <v>0</v>
      </c>
      <c r="E306" s="38">
        <v>0.63749999999999984</v>
      </c>
      <c r="F306" s="39">
        <v>2.8129999999999997</v>
      </c>
      <c r="G306" s="40">
        <v>2.375</v>
      </c>
      <c r="H306" s="38">
        <v>1.7589999999999999</v>
      </c>
      <c r="I306" s="41">
        <v>47.582499999999996</v>
      </c>
      <c r="J306" s="42">
        <v>46.414999999999999</v>
      </c>
      <c r="K306" s="43">
        <v>47.790999999999997</v>
      </c>
      <c r="L306" s="114">
        <v>47.578000000000003</v>
      </c>
      <c r="N306" s="36">
        <v>43125</v>
      </c>
      <c r="O306" s="37">
        <v>0</v>
      </c>
      <c r="P306" s="37">
        <v>0</v>
      </c>
      <c r="Q306" s="38">
        <v>0.59850000000000003</v>
      </c>
      <c r="R306" s="39">
        <v>2.665</v>
      </c>
      <c r="S306" s="40">
        <v>2.39</v>
      </c>
      <c r="T306" s="38">
        <v>1.6959999999999997</v>
      </c>
      <c r="U306" s="41">
        <v>47.621499999999997</v>
      </c>
      <c r="V306" s="42">
        <v>46.563000000000002</v>
      </c>
      <c r="W306" s="43">
        <v>47.775999999999996</v>
      </c>
      <c r="X306" s="114">
        <v>47.641000000000005</v>
      </c>
      <c r="Z306" s="64"/>
    </row>
    <row r="307" spans="1:26" x14ac:dyDescent="0.2">
      <c r="B307" s="30">
        <v>45317</v>
      </c>
      <c r="C307" s="37">
        <v>0</v>
      </c>
      <c r="D307" s="37">
        <v>0</v>
      </c>
      <c r="E307" s="38">
        <v>0.63875000000000004</v>
      </c>
      <c r="F307" s="39">
        <v>2.8079999999999998</v>
      </c>
      <c r="G307" s="40">
        <v>2.3849999999999998</v>
      </c>
      <c r="H307" s="38">
        <v>1.7720000000000002</v>
      </c>
      <c r="I307" s="41">
        <v>47.581249999999997</v>
      </c>
      <c r="J307" s="42">
        <v>46.42</v>
      </c>
      <c r="K307" s="43">
        <v>47.780999999999999</v>
      </c>
      <c r="L307" s="114">
        <v>47.565000000000005</v>
      </c>
      <c r="N307" s="36">
        <v>43126</v>
      </c>
      <c r="O307" s="37">
        <v>0</v>
      </c>
      <c r="P307" s="37">
        <v>0</v>
      </c>
      <c r="Q307" s="38">
        <v>0.60000000000000009</v>
      </c>
      <c r="R307" s="39">
        <v>2.67</v>
      </c>
      <c r="S307" s="40">
        <v>2.3920000000000003</v>
      </c>
      <c r="T307" s="38">
        <v>1.6959999999999997</v>
      </c>
      <c r="U307" s="41">
        <v>47.62</v>
      </c>
      <c r="V307" s="42">
        <v>46.558</v>
      </c>
      <c r="W307" s="43">
        <v>47.773999999999994</v>
      </c>
      <c r="X307" s="114">
        <v>47.641000000000005</v>
      </c>
      <c r="Z307" s="64"/>
    </row>
    <row r="308" spans="1:26" x14ac:dyDescent="0.2">
      <c r="B308" s="36">
        <v>45318</v>
      </c>
      <c r="C308" s="37">
        <v>0</v>
      </c>
      <c r="D308" s="37">
        <v>0</v>
      </c>
      <c r="E308" s="38">
        <v>0.63875000000000004</v>
      </c>
      <c r="F308" s="39">
        <v>2.8089999999999993</v>
      </c>
      <c r="G308" s="40">
        <v>2.395</v>
      </c>
      <c r="H308" s="38">
        <v>1.7850000000000001</v>
      </c>
      <c r="I308" s="41">
        <v>47.581249999999997</v>
      </c>
      <c r="J308" s="42">
        <v>46.419000000000004</v>
      </c>
      <c r="K308" s="43">
        <v>47.770999999999994</v>
      </c>
      <c r="L308" s="114">
        <v>47.552000000000007</v>
      </c>
      <c r="N308" s="36">
        <v>43127</v>
      </c>
      <c r="O308" s="37">
        <v>0.5</v>
      </c>
      <c r="P308" s="37">
        <v>0</v>
      </c>
      <c r="Q308" s="38">
        <v>0.60324999999999995</v>
      </c>
      <c r="R308" s="39">
        <v>2.677</v>
      </c>
      <c r="S308" s="40">
        <v>2.3959999999999999</v>
      </c>
      <c r="T308" s="38">
        <v>1.6960000000000002</v>
      </c>
      <c r="U308" s="41">
        <v>47.616749999999996</v>
      </c>
      <c r="V308" s="42">
        <v>46.551000000000002</v>
      </c>
      <c r="W308" s="43">
        <v>47.769999999999996</v>
      </c>
      <c r="X308" s="114">
        <v>47.641000000000005</v>
      </c>
      <c r="Z308" s="64"/>
    </row>
    <row r="309" spans="1:26" x14ac:dyDescent="0.2">
      <c r="B309" s="30">
        <v>45319</v>
      </c>
      <c r="C309" s="37">
        <v>0</v>
      </c>
      <c r="D309" s="37">
        <v>0</v>
      </c>
      <c r="E309" s="38">
        <v>0.6399999999999999</v>
      </c>
      <c r="F309" s="39">
        <v>2.8099999999999996</v>
      </c>
      <c r="G309" s="40">
        <v>2.4050000000000002</v>
      </c>
      <c r="H309" s="38">
        <v>1.7920000000000003</v>
      </c>
      <c r="I309" s="41">
        <v>47.58</v>
      </c>
      <c r="J309" s="42">
        <v>46.417999999999999</v>
      </c>
      <c r="K309" s="43">
        <v>47.760999999999996</v>
      </c>
      <c r="L309" s="114">
        <v>47.545000000000002</v>
      </c>
      <c r="N309" s="36">
        <v>43128</v>
      </c>
      <c r="O309" s="37">
        <v>0</v>
      </c>
      <c r="P309" s="37">
        <v>0</v>
      </c>
      <c r="Q309" s="38">
        <v>0.60375000000000001</v>
      </c>
      <c r="R309" s="39">
        <v>2.681</v>
      </c>
      <c r="S309" s="40">
        <v>2.4</v>
      </c>
      <c r="T309" s="38">
        <v>1.7058599999999999</v>
      </c>
      <c r="U309" s="41">
        <v>47.616250000000001</v>
      </c>
      <c r="V309" s="42">
        <v>46.547000000000004</v>
      </c>
      <c r="W309" s="43">
        <v>47.765999999999998</v>
      </c>
      <c r="X309" s="114">
        <v>47.631140000000002</v>
      </c>
      <c r="Z309" s="64"/>
    </row>
    <row r="310" spans="1:26" x14ac:dyDescent="0.2">
      <c r="B310" s="36">
        <v>45320</v>
      </c>
      <c r="C310" s="37">
        <v>0</v>
      </c>
      <c r="D310" s="37">
        <v>0</v>
      </c>
      <c r="E310" s="38">
        <v>0.63875000000000004</v>
      </c>
      <c r="F310" s="39">
        <v>2.8109999999999995</v>
      </c>
      <c r="G310" s="40">
        <v>2.4119999999999999</v>
      </c>
      <c r="H310" s="38">
        <v>1.79</v>
      </c>
      <c r="I310" s="41">
        <v>47.581249999999997</v>
      </c>
      <c r="J310" s="42">
        <v>46.417000000000002</v>
      </c>
      <c r="K310" s="43">
        <v>47.753999999999998</v>
      </c>
      <c r="L310" s="114">
        <v>47.547000000000004</v>
      </c>
      <c r="N310" s="36">
        <v>43129</v>
      </c>
      <c r="O310" s="37">
        <v>0</v>
      </c>
      <c r="P310" s="37">
        <v>0</v>
      </c>
      <c r="Q310" s="38">
        <v>0.60499999999999998</v>
      </c>
      <c r="R310" s="39">
        <v>2.6900000000000004</v>
      </c>
      <c r="S310" s="40">
        <v>2.4059999999999997</v>
      </c>
      <c r="T310" s="38">
        <v>1.7147200000000002</v>
      </c>
      <c r="U310" s="41">
        <v>47.615000000000002</v>
      </c>
      <c r="V310" s="42">
        <v>46.538000000000004</v>
      </c>
      <c r="W310" s="43">
        <v>47.76</v>
      </c>
      <c r="X310" s="114">
        <v>47.622280000000003</v>
      </c>
      <c r="Z310" s="64"/>
    </row>
    <row r="311" spans="1:26" x14ac:dyDescent="0.2">
      <c r="B311" s="30">
        <v>45321</v>
      </c>
      <c r="C311" s="37">
        <v>0</v>
      </c>
      <c r="D311" s="37">
        <v>0</v>
      </c>
      <c r="E311" s="38">
        <v>0.63875000000000004</v>
      </c>
      <c r="F311" s="39">
        <v>2.8099999999999996</v>
      </c>
      <c r="G311" s="40">
        <v>2.42</v>
      </c>
      <c r="H311" s="38">
        <v>1.7949999999999999</v>
      </c>
      <c r="I311" s="41">
        <v>47.581249999999997</v>
      </c>
      <c r="J311" s="42">
        <v>46.417999999999999</v>
      </c>
      <c r="K311" s="43">
        <v>47.745999999999995</v>
      </c>
      <c r="L311" s="114">
        <v>47.542000000000002</v>
      </c>
      <c r="N311" s="36">
        <v>43130</v>
      </c>
      <c r="O311" s="37">
        <v>0</v>
      </c>
      <c r="P311" s="37">
        <v>0</v>
      </c>
      <c r="Q311" s="38">
        <v>0.60575000000000001</v>
      </c>
      <c r="R311" s="39">
        <v>2.6989999999999998</v>
      </c>
      <c r="S311" s="40">
        <v>2.4089999999999998</v>
      </c>
      <c r="T311" s="38">
        <v>1.7235799999999997</v>
      </c>
      <c r="U311" s="41">
        <v>47.614249999999998</v>
      </c>
      <c r="V311" s="42">
        <v>46.529000000000003</v>
      </c>
      <c r="W311" s="43">
        <v>47.756999999999998</v>
      </c>
      <c r="X311" s="114">
        <v>47.613420000000005</v>
      </c>
      <c r="Z311" s="64"/>
    </row>
    <row r="312" spans="1:26" x14ac:dyDescent="0.2">
      <c r="B312" s="36">
        <v>45322</v>
      </c>
      <c r="C312" s="37">
        <v>0</v>
      </c>
      <c r="D312" s="37">
        <v>0</v>
      </c>
      <c r="E312" s="38">
        <v>0.65124999999999988</v>
      </c>
      <c r="F312" s="39">
        <v>2.7669999999999999</v>
      </c>
      <c r="G312" s="40">
        <v>2.3709999999999996</v>
      </c>
      <c r="H312" s="38">
        <v>1.7399999999999998</v>
      </c>
      <c r="I312" s="41">
        <v>47.568750000000001</v>
      </c>
      <c r="J312" s="42">
        <v>46.460999999999999</v>
      </c>
      <c r="K312" s="43">
        <v>47.794999999999995</v>
      </c>
      <c r="L312" s="114">
        <v>47.597000000000001</v>
      </c>
      <c r="N312" s="36">
        <v>43131</v>
      </c>
      <c r="O312" s="37">
        <v>0</v>
      </c>
      <c r="P312" s="37">
        <v>0</v>
      </c>
      <c r="Q312" s="38">
        <v>0.60724999999999996</v>
      </c>
      <c r="R312" s="39">
        <v>2.7040000000000002</v>
      </c>
      <c r="S312" s="40">
        <v>2.4169999999999998</v>
      </c>
      <c r="T312" s="38">
        <v>1.73143</v>
      </c>
      <c r="U312" s="41">
        <v>47.612749999999998</v>
      </c>
      <c r="V312" s="42">
        <v>46.524000000000001</v>
      </c>
      <c r="W312" s="43">
        <v>47.748999999999995</v>
      </c>
      <c r="X312" s="114">
        <v>47.60557</v>
      </c>
      <c r="Z312" s="64"/>
    </row>
    <row r="313" spans="1:26" x14ac:dyDescent="0.2">
      <c r="A313">
        <v>2</v>
      </c>
      <c r="B313" s="30">
        <v>45323</v>
      </c>
      <c r="C313" s="37">
        <v>0</v>
      </c>
      <c r="D313" s="37">
        <v>0</v>
      </c>
      <c r="E313" s="38">
        <v>0.65250000000000008</v>
      </c>
      <c r="F313" s="39">
        <v>2.7679999999999998</v>
      </c>
      <c r="G313" s="40">
        <v>2.375</v>
      </c>
      <c r="H313" s="38">
        <v>1.7409999999999997</v>
      </c>
      <c r="I313" s="41">
        <v>47.567499999999995</v>
      </c>
      <c r="J313" s="42">
        <v>46.46</v>
      </c>
      <c r="K313" s="43">
        <v>47.790999999999997</v>
      </c>
      <c r="L313" s="114">
        <v>47.596000000000004</v>
      </c>
      <c r="N313" s="36">
        <v>43132</v>
      </c>
      <c r="O313" s="37">
        <v>0</v>
      </c>
      <c r="P313" s="37">
        <v>0</v>
      </c>
      <c r="Q313" s="38">
        <v>0.6087499999999999</v>
      </c>
      <c r="R313" s="39">
        <v>2.7120000000000002</v>
      </c>
      <c r="S313" s="40">
        <v>2.4219999999999997</v>
      </c>
      <c r="T313" s="38">
        <v>1.7422900000000001</v>
      </c>
      <c r="U313" s="41">
        <v>47.611249999999998</v>
      </c>
      <c r="V313" s="42">
        <v>46.515999999999998</v>
      </c>
      <c r="W313" s="43">
        <v>47.744</v>
      </c>
      <c r="X313" s="114">
        <v>47.594710000000006</v>
      </c>
      <c r="Z313" s="64"/>
    </row>
    <row r="314" spans="1:26" x14ac:dyDescent="0.2">
      <c r="B314" s="36">
        <v>45324</v>
      </c>
      <c r="C314" s="37">
        <v>0</v>
      </c>
      <c r="D314" s="37">
        <v>0</v>
      </c>
      <c r="E314" s="38">
        <v>0.65375000000000005</v>
      </c>
      <c r="F314" s="39">
        <v>2.7729999999999997</v>
      </c>
      <c r="G314" s="40">
        <v>2.3860000000000001</v>
      </c>
      <c r="H314" s="38">
        <v>1.7429999999999999</v>
      </c>
      <c r="I314" s="41">
        <v>47.566249999999997</v>
      </c>
      <c r="J314" s="42">
        <v>46.454999999999998</v>
      </c>
      <c r="K314" s="43">
        <v>47.779999999999994</v>
      </c>
      <c r="L314" s="114">
        <v>47.594000000000001</v>
      </c>
      <c r="N314" s="36">
        <v>43133</v>
      </c>
      <c r="O314" s="37">
        <v>0</v>
      </c>
      <c r="P314" s="37">
        <v>0</v>
      </c>
      <c r="Q314" s="38">
        <v>0.6087499999999999</v>
      </c>
      <c r="R314" s="39">
        <v>2.7170000000000001</v>
      </c>
      <c r="S314" s="40">
        <v>2.427</v>
      </c>
      <c r="T314" s="38">
        <v>1.7501500000000001</v>
      </c>
      <c r="U314" s="41">
        <v>47.611249999999998</v>
      </c>
      <c r="V314" s="42">
        <v>46.511000000000003</v>
      </c>
      <c r="W314" s="43">
        <v>47.738999999999997</v>
      </c>
      <c r="X314" s="114">
        <v>47.586850000000005</v>
      </c>
      <c r="Z314" s="64"/>
    </row>
    <row r="315" spans="1:26" x14ac:dyDescent="0.2">
      <c r="B315" s="30">
        <v>45325</v>
      </c>
      <c r="C315" s="37">
        <v>0</v>
      </c>
      <c r="D315" s="37">
        <v>0</v>
      </c>
      <c r="E315" s="38">
        <v>0.6575000000000002</v>
      </c>
      <c r="F315" s="39">
        <v>2.7869999999999999</v>
      </c>
      <c r="G315" s="40">
        <v>2.3999999999999995</v>
      </c>
      <c r="H315" s="38">
        <v>1.7509999999999999</v>
      </c>
      <c r="I315" s="41">
        <v>47.5625</v>
      </c>
      <c r="J315" s="42">
        <v>46.441000000000003</v>
      </c>
      <c r="K315" s="43">
        <v>47.765999999999998</v>
      </c>
      <c r="L315" s="114">
        <v>47.586000000000006</v>
      </c>
      <c r="N315" s="36">
        <v>43134</v>
      </c>
      <c r="O315" s="37">
        <v>0</v>
      </c>
      <c r="P315" s="37">
        <v>0</v>
      </c>
      <c r="Q315" s="38">
        <v>0.61099999999999999</v>
      </c>
      <c r="R315" s="39">
        <v>2.7229999999999999</v>
      </c>
      <c r="S315" s="40">
        <v>2.4329999999999998</v>
      </c>
      <c r="T315" s="38">
        <v>1.7560010000000004</v>
      </c>
      <c r="U315" s="41">
        <v>47.609000000000002</v>
      </c>
      <c r="V315" s="42">
        <v>46.505000000000003</v>
      </c>
      <c r="W315" s="43">
        <v>47.732999999999997</v>
      </c>
      <c r="X315" s="114">
        <v>47.580999000000006</v>
      </c>
      <c r="Z315" s="64"/>
    </row>
    <row r="316" spans="1:26" x14ac:dyDescent="0.2">
      <c r="B316" s="36">
        <v>45326</v>
      </c>
      <c r="C316" s="37">
        <v>4</v>
      </c>
      <c r="D316" s="37">
        <v>4</v>
      </c>
      <c r="E316" s="38">
        <v>0.65375000000000005</v>
      </c>
      <c r="F316" s="39">
        <v>2.782</v>
      </c>
      <c r="G316" s="40">
        <v>2.3860000000000001</v>
      </c>
      <c r="H316" s="38">
        <v>1.7279999999999998</v>
      </c>
      <c r="I316" s="41">
        <v>47.566249999999997</v>
      </c>
      <c r="J316" s="42">
        <v>46.445999999999998</v>
      </c>
      <c r="K316" s="43">
        <v>47.779999999999994</v>
      </c>
      <c r="L316" s="114">
        <v>47.609000000000002</v>
      </c>
      <c r="N316" s="36">
        <v>43135</v>
      </c>
      <c r="O316" s="37">
        <v>0</v>
      </c>
      <c r="P316" s="37">
        <v>0</v>
      </c>
      <c r="Q316" s="38">
        <v>0.61249999999999993</v>
      </c>
      <c r="R316" s="39">
        <v>2.73</v>
      </c>
      <c r="S316" s="40">
        <v>2.4340000000000002</v>
      </c>
      <c r="T316" s="38">
        <v>1.7628599999999999</v>
      </c>
      <c r="U316" s="41">
        <v>47.607500000000002</v>
      </c>
      <c r="V316" s="42">
        <v>46.498000000000005</v>
      </c>
      <c r="W316" s="43">
        <v>47.731999999999999</v>
      </c>
      <c r="X316" s="114">
        <v>47.57414</v>
      </c>
      <c r="Z316" s="64"/>
    </row>
    <row r="317" spans="1:26" x14ac:dyDescent="0.2">
      <c r="B317" s="30">
        <v>45327</v>
      </c>
      <c r="C317" s="37">
        <v>33.5</v>
      </c>
      <c r="D317" s="37">
        <v>2</v>
      </c>
      <c r="E317" s="38">
        <v>0.65500000000000003</v>
      </c>
      <c r="F317" s="39">
        <v>2.7889999999999997</v>
      </c>
      <c r="G317" s="40">
        <v>2.399</v>
      </c>
      <c r="H317" s="38">
        <v>1.738</v>
      </c>
      <c r="I317" s="41">
        <v>47.564999999999998</v>
      </c>
      <c r="J317" s="42">
        <v>46.439</v>
      </c>
      <c r="K317" s="43">
        <v>47.766999999999996</v>
      </c>
      <c r="L317" s="114">
        <v>47.599000000000004</v>
      </c>
      <c r="N317" s="36">
        <v>43136</v>
      </c>
      <c r="O317" s="37">
        <v>0</v>
      </c>
      <c r="P317" s="37">
        <v>0</v>
      </c>
      <c r="Q317" s="38">
        <v>0.61399999999999999</v>
      </c>
      <c r="R317" s="39">
        <v>2.7389999999999999</v>
      </c>
      <c r="S317" s="40">
        <v>2.44</v>
      </c>
      <c r="T317" s="38">
        <v>1.7717199999999997</v>
      </c>
      <c r="U317" s="41">
        <v>47.606000000000002</v>
      </c>
      <c r="V317" s="42">
        <v>46.489000000000004</v>
      </c>
      <c r="W317" s="43">
        <v>47.725999999999999</v>
      </c>
      <c r="X317" s="114">
        <v>47.565280000000001</v>
      </c>
      <c r="Z317" s="64"/>
    </row>
    <row r="318" spans="1:26" x14ac:dyDescent="0.2">
      <c r="B318" s="36">
        <v>45328</v>
      </c>
      <c r="C318" s="37">
        <v>1.5</v>
      </c>
      <c r="D318" s="37">
        <v>28</v>
      </c>
      <c r="E318" s="38">
        <v>0.61750000000000016</v>
      </c>
      <c r="F318" s="39">
        <v>2.718</v>
      </c>
      <c r="G318" s="40">
        <v>2.25</v>
      </c>
      <c r="H318" s="38">
        <v>1.6159999999999997</v>
      </c>
      <c r="I318" s="41">
        <v>47.602499999999999</v>
      </c>
      <c r="J318" s="42">
        <v>46.510000000000005</v>
      </c>
      <c r="K318" s="43">
        <v>47.915999999999997</v>
      </c>
      <c r="L318" s="114">
        <v>47.721000000000004</v>
      </c>
      <c r="N318" s="36">
        <v>43137</v>
      </c>
      <c r="O318" s="37">
        <v>0</v>
      </c>
      <c r="P318" s="37">
        <v>0</v>
      </c>
      <c r="Q318" s="38">
        <v>0.61574999999999991</v>
      </c>
      <c r="R318" s="39">
        <v>2.7439999999999998</v>
      </c>
      <c r="S318" s="40">
        <v>2.4450000000000003</v>
      </c>
      <c r="T318" s="38">
        <v>1.7765799999999996</v>
      </c>
      <c r="U318" s="41">
        <v>47.60425</v>
      </c>
      <c r="V318" s="42">
        <v>46.484000000000002</v>
      </c>
      <c r="W318" s="43">
        <v>47.720999999999997</v>
      </c>
      <c r="X318" s="114">
        <v>47.560420000000001</v>
      </c>
      <c r="Z318" s="64"/>
    </row>
    <row r="319" spans="1:26" x14ac:dyDescent="0.2">
      <c r="B319" s="30">
        <v>45329</v>
      </c>
      <c r="C319" s="37">
        <v>0</v>
      </c>
      <c r="D319" s="37">
        <v>0</v>
      </c>
      <c r="E319" s="38">
        <v>0.61124999999999985</v>
      </c>
      <c r="F319" s="39">
        <v>2.6779999999999999</v>
      </c>
      <c r="G319" s="40">
        <v>2.1859999999999999</v>
      </c>
      <c r="H319" s="38">
        <v>1.6149999999999998</v>
      </c>
      <c r="I319" s="41">
        <v>47.608750000000001</v>
      </c>
      <c r="J319" s="42">
        <v>46.550000000000004</v>
      </c>
      <c r="K319" s="43">
        <v>47.98</v>
      </c>
      <c r="L319" s="114">
        <v>47.722000000000001</v>
      </c>
      <c r="N319" s="36">
        <v>43138</v>
      </c>
      <c r="O319" s="37">
        <v>0</v>
      </c>
      <c r="P319" s="37">
        <v>0</v>
      </c>
      <c r="Q319" s="38">
        <v>0.61699999999999999</v>
      </c>
      <c r="R319" s="39">
        <v>2.7530000000000001</v>
      </c>
      <c r="S319" s="40">
        <v>2.448</v>
      </c>
      <c r="T319" s="38">
        <v>1.7854299999999999</v>
      </c>
      <c r="U319" s="41">
        <v>47.603000000000002</v>
      </c>
      <c r="V319" s="42">
        <v>46.475000000000001</v>
      </c>
      <c r="W319" s="43">
        <v>47.717999999999996</v>
      </c>
      <c r="X319" s="114">
        <v>47.551570000000005</v>
      </c>
      <c r="Z319" s="64"/>
    </row>
    <row r="320" spans="1:26" x14ac:dyDescent="0.2">
      <c r="B320" s="36">
        <v>45330</v>
      </c>
      <c r="C320" s="37">
        <v>0</v>
      </c>
      <c r="D320" s="37">
        <v>0</v>
      </c>
      <c r="E320" s="38">
        <v>0.60624999999999996</v>
      </c>
      <c r="F320" s="39">
        <v>2.6520000000000001</v>
      </c>
      <c r="G320" s="40">
        <v>2.1779999999999999</v>
      </c>
      <c r="H320" s="38">
        <v>1.6339999999999999</v>
      </c>
      <c r="I320" s="41">
        <v>47.613749999999996</v>
      </c>
      <c r="J320" s="42">
        <v>46.576000000000001</v>
      </c>
      <c r="K320" s="43">
        <v>47.988</v>
      </c>
      <c r="L320" s="114">
        <v>47.703000000000003</v>
      </c>
      <c r="N320" s="36">
        <v>43139</v>
      </c>
      <c r="O320" s="37">
        <v>0</v>
      </c>
      <c r="P320" s="37">
        <v>0</v>
      </c>
      <c r="Q320" s="38">
        <v>0.61824999999999997</v>
      </c>
      <c r="R320" s="39">
        <v>2.7610000000000001</v>
      </c>
      <c r="S320" s="40">
        <v>2.4530000000000003</v>
      </c>
      <c r="T320" s="38">
        <v>1.790286</v>
      </c>
      <c r="U320" s="41">
        <v>47.601749999999996</v>
      </c>
      <c r="V320" s="42">
        <v>46.466999999999999</v>
      </c>
      <c r="W320" s="43">
        <v>47.712999999999994</v>
      </c>
      <c r="X320" s="114">
        <v>47.546714000000001</v>
      </c>
      <c r="Z320" s="64"/>
    </row>
    <row r="321" spans="2:26" x14ac:dyDescent="0.2">
      <c r="B321" s="30">
        <v>45331</v>
      </c>
      <c r="C321" s="37">
        <v>0</v>
      </c>
      <c r="D321" s="37">
        <v>0</v>
      </c>
      <c r="E321" s="38">
        <v>0.60375000000000001</v>
      </c>
      <c r="F321" s="39">
        <v>2.6360000000000001</v>
      </c>
      <c r="G321" s="40">
        <v>2.1890000000000001</v>
      </c>
      <c r="H321" s="38">
        <v>1.6509999999999998</v>
      </c>
      <c r="I321" s="41">
        <v>47.616250000000001</v>
      </c>
      <c r="J321" s="42">
        <v>46.591999999999999</v>
      </c>
      <c r="K321" s="43">
        <v>47.976999999999997</v>
      </c>
      <c r="L321" s="114">
        <v>47.686000000000007</v>
      </c>
      <c r="N321" s="36">
        <v>43140</v>
      </c>
      <c r="O321" s="37">
        <v>0</v>
      </c>
      <c r="P321" s="37">
        <v>0</v>
      </c>
      <c r="Q321" s="38">
        <v>0.61824999999999997</v>
      </c>
      <c r="R321" s="39">
        <v>2.77</v>
      </c>
      <c r="S321" s="40">
        <v>2.456</v>
      </c>
      <c r="T321" s="38">
        <v>1.7991429999999999</v>
      </c>
      <c r="U321" s="41">
        <v>47.601749999999996</v>
      </c>
      <c r="V321" s="42">
        <v>46.457999999999998</v>
      </c>
      <c r="W321" s="43">
        <v>47.709999999999994</v>
      </c>
      <c r="X321" s="114">
        <v>47.537857000000002</v>
      </c>
      <c r="Z321" s="64"/>
    </row>
    <row r="322" spans="2:26" x14ac:dyDescent="0.2">
      <c r="B322" s="36">
        <v>45332</v>
      </c>
      <c r="C322" s="37">
        <v>0</v>
      </c>
      <c r="D322" s="37">
        <v>0</v>
      </c>
      <c r="E322" s="38">
        <v>0.60124999999999984</v>
      </c>
      <c r="F322" s="39">
        <v>2.6859999999999999</v>
      </c>
      <c r="G322" s="40">
        <v>2.266</v>
      </c>
      <c r="H322" s="38">
        <v>1.7369999999999997</v>
      </c>
      <c r="I322" s="41">
        <v>47.618749999999999</v>
      </c>
      <c r="J322" s="42">
        <v>46.542000000000002</v>
      </c>
      <c r="K322" s="43">
        <v>47.9</v>
      </c>
      <c r="L322" s="114">
        <v>47.6</v>
      </c>
      <c r="N322" s="36">
        <v>43141</v>
      </c>
      <c r="O322" s="37">
        <v>26.5</v>
      </c>
      <c r="P322" s="37">
        <v>25</v>
      </c>
      <c r="Q322" s="38">
        <v>0.61574999999999991</v>
      </c>
      <c r="R322" s="39">
        <v>2.7759999999999998</v>
      </c>
      <c r="S322" s="40">
        <v>2.4590000000000001</v>
      </c>
      <c r="T322" s="38">
        <v>1.8049999999999999</v>
      </c>
      <c r="U322" s="41">
        <v>47.60425</v>
      </c>
      <c r="V322" s="42">
        <v>46.451999999999998</v>
      </c>
      <c r="W322" s="43">
        <v>47.706999999999994</v>
      </c>
      <c r="X322" s="114">
        <v>47.532000000000004</v>
      </c>
      <c r="Z322" s="64"/>
    </row>
    <row r="323" spans="2:26" x14ac:dyDescent="0.2">
      <c r="B323" s="30">
        <v>45333</v>
      </c>
      <c r="C323" s="37">
        <v>0</v>
      </c>
      <c r="D323" s="37">
        <v>0</v>
      </c>
      <c r="E323" s="38">
        <v>0.60000000000000009</v>
      </c>
      <c r="F323" s="39">
        <v>2.6749999999999998</v>
      </c>
      <c r="G323" s="40">
        <v>2.2759999999999998</v>
      </c>
      <c r="H323" s="38">
        <v>1.7439999999999998</v>
      </c>
      <c r="I323" s="41">
        <v>47.62</v>
      </c>
      <c r="J323" s="42">
        <v>46.553000000000004</v>
      </c>
      <c r="K323" s="43">
        <v>47.89</v>
      </c>
      <c r="L323" s="114">
        <v>47.593000000000004</v>
      </c>
      <c r="N323" s="36">
        <v>43142</v>
      </c>
      <c r="O323" s="37">
        <v>0</v>
      </c>
      <c r="P323" s="37">
        <v>4</v>
      </c>
      <c r="Q323" s="38">
        <v>0.58975</v>
      </c>
      <c r="R323" s="39">
        <v>2.6980000000000004</v>
      </c>
      <c r="S323" s="40">
        <v>2.3120000000000003</v>
      </c>
      <c r="T323" s="38">
        <v>1.67</v>
      </c>
      <c r="U323" s="41">
        <v>47.630249999999997</v>
      </c>
      <c r="V323" s="42">
        <v>46.53</v>
      </c>
      <c r="W323" s="43">
        <v>47.853999999999999</v>
      </c>
      <c r="X323" s="114">
        <v>47.667000000000002</v>
      </c>
      <c r="Z323" s="64"/>
    </row>
    <row r="324" spans="2:26" x14ac:dyDescent="0.2">
      <c r="B324" s="36">
        <v>45334</v>
      </c>
      <c r="C324" s="37">
        <v>0</v>
      </c>
      <c r="D324" s="37">
        <v>0</v>
      </c>
      <c r="E324" s="38">
        <v>0.60000000000000009</v>
      </c>
      <c r="F324" s="39">
        <v>2.65</v>
      </c>
      <c r="G324" s="40">
        <v>2.2719999999999998</v>
      </c>
      <c r="H324" s="38">
        <v>1.734</v>
      </c>
      <c r="I324" s="41">
        <v>47.62</v>
      </c>
      <c r="J324" s="42">
        <v>46.578000000000003</v>
      </c>
      <c r="K324" s="43">
        <v>47.893999999999998</v>
      </c>
      <c r="L324" s="114">
        <v>47.603000000000002</v>
      </c>
      <c r="N324" s="36">
        <v>43143</v>
      </c>
      <c r="O324" s="37">
        <v>0</v>
      </c>
      <c r="P324" s="37">
        <v>0</v>
      </c>
      <c r="Q324" s="38">
        <v>0.59324999999999994</v>
      </c>
      <c r="R324" s="39">
        <v>2.6930000000000001</v>
      </c>
      <c r="S324" s="40">
        <v>2.3159999999999998</v>
      </c>
      <c r="T324" s="38">
        <v>1.7039999999999997</v>
      </c>
      <c r="U324" s="41">
        <v>47.626750000000001</v>
      </c>
      <c r="V324" s="42">
        <v>46.535000000000004</v>
      </c>
      <c r="W324" s="43">
        <v>47.849999999999994</v>
      </c>
      <c r="X324" s="114">
        <v>47.633000000000003</v>
      </c>
      <c r="Z324" s="64"/>
    </row>
    <row r="325" spans="2:26" x14ac:dyDescent="0.2">
      <c r="B325" s="30">
        <v>45335</v>
      </c>
      <c r="C325" s="37">
        <v>0</v>
      </c>
      <c r="D325" s="37">
        <v>0</v>
      </c>
      <c r="E325" s="38">
        <v>0.60000000000000009</v>
      </c>
      <c r="F325" s="39">
        <v>2.6389999999999998</v>
      </c>
      <c r="G325" s="40">
        <v>2.282</v>
      </c>
      <c r="H325" s="38">
        <v>1.7409999999999997</v>
      </c>
      <c r="I325" s="41">
        <v>47.62</v>
      </c>
      <c r="J325" s="42">
        <v>46.588999999999999</v>
      </c>
      <c r="K325" s="43">
        <v>47.884</v>
      </c>
      <c r="L325" s="114">
        <v>47.596000000000004</v>
      </c>
      <c r="N325" s="36">
        <v>43144</v>
      </c>
      <c r="O325" s="37">
        <v>7.5</v>
      </c>
      <c r="P325" s="37">
        <v>7</v>
      </c>
      <c r="Q325" s="38">
        <v>0.59324999999999994</v>
      </c>
      <c r="R325" s="39">
        <v>2.6930000000000001</v>
      </c>
      <c r="S325" s="40">
        <v>2.3220000000000001</v>
      </c>
      <c r="T325" s="38">
        <v>1.7159999999999997</v>
      </c>
      <c r="U325" s="41">
        <v>47.626750000000001</v>
      </c>
      <c r="V325" s="42">
        <v>46.535000000000004</v>
      </c>
      <c r="W325" s="43">
        <v>47.843999999999994</v>
      </c>
      <c r="X325" s="114">
        <v>47.621000000000002</v>
      </c>
      <c r="Z325" s="64"/>
    </row>
    <row r="326" spans="2:26" x14ac:dyDescent="0.2">
      <c r="B326" s="36">
        <v>45336</v>
      </c>
      <c r="C326" s="37">
        <v>0</v>
      </c>
      <c r="D326" s="37">
        <v>0</v>
      </c>
      <c r="E326" s="38">
        <v>0.60124999999999984</v>
      </c>
      <c r="F326" s="39">
        <v>2.6349999999999998</v>
      </c>
      <c r="G326" s="40">
        <v>2.29</v>
      </c>
      <c r="H326" s="38">
        <v>1.7489999999999997</v>
      </c>
      <c r="I326" s="41">
        <v>47.618749999999999</v>
      </c>
      <c r="J326" s="42">
        <v>46.593000000000004</v>
      </c>
      <c r="K326" s="43">
        <v>47.875999999999998</v>
      </c>
      <c r="L326" s="114">
        <v>47.588000000000001</v>
      </c>
      <c r="N326" s="36">
        <v>43145</v>
      </c>
      <c r="O326" s="37">
        <v>0</v>
      </c>
      <c r="P326" s="37">
        <v>0</v>
      </c>
      <c r="Q326" s="38">
        <v>0.59049999999999991</v>
      </c>
      <c r="R326" s="39">
        <v>2.673</v>
      </c>
      <c r="S326" s="40">
        <v>2.3079999999999998</v>
      </c>
      <c r="T326" s="38">
        <v>1.7050000000000001</v>
      </c>
      <c r="U326" s="41">
        <v>47.6295</v>
      </c>
      <c r="V326" s="42">
        <v>46.555</v>
      </c>
      <c r="W326" s="43">
        <v>47.857999999999997</v>
      </c>
      <c r="X326" s="114">
        <v>47.632000000000005</v>
      </c>
      <c r="Z326" s="64"/>
    </row>
    <row r="327" spans="2:26" x14ac:dyDescent="0.2">
      <c r="B327" s="30">
        <v>45337</v>
      </c>
      <c r="C327" s="37">
        <v>0</v>
      </c>
      <c r="D327" s="37">
        <v>0</v>
      </c>
      <c r="E327" s="38">
        <v>0.60375000000000001</v>
      </c>
      <c r="F327" s="39">
        <v>2.6319999999999997</v>
      </c>
      <c r="G327" s="40">
        <v>2.2989999999999995</v>
      </c>
      <c r="H327" s="38">
        <v>1.7519999999999998</v>
      </c>
      <c r="I327" s="41">
        <v>47.616250000000001</v>
      </c>
      <c r="J327" s="42">
        <v>46.596000000000004</v>
      </c>
      <c r="K327" s="43">
        <v>47.866999999999997</v>
      </c>
      <c r="L327" s="114">
        <v>47.585000000000001</v>
      </c>
      <c r="N327" s="36">
        <v>43146</v>
      </c>
      <c r="O327" s="37">
        <v>0</v>
      </c>
      <c r="P327" s="37">
        <v>0</v>
      </c>
      <c r="Q327" s="38">
        <v>0.59099999999999997</v>
      </c>
      <c r="R327" s="39">
        <v>2.6720000000000002</v>
      </c>
      <c r="S327" s="40">
        <v>2.3129999999999997</v>
      </c>
      <c r="T327" s="38">
        <v>1.722</v>
      </c>
      <c r="U327" s="41">
        <v>47.628999999999998</v>
      </c>
      <c r="V327" s="42">
        <v>46.556000000000004</v>
      </c>
      <c r="W327" s="43">
        <v>47.852999999999994</v>
      </c>
      <c r="X327" s="114">
        <v>47.615000000000002</v>
      </c>
      <c r="Z327" s="64"/>
    </row>
    <row r="328" spans="2:26" x14ac:dyDescent="0.2">
      <c r="B328" s="36">
        <v>45338</v>
      </c>
      <c r="C328" s="37">
        <v>0</v>
      </c>
      <c r="D328" s="37">
        <v>0</v>
      </c>
      <c r="E328" s="38">
        <v>0.60499999999999998</v>
      </c>
      <c r="F328" s="39">
        <v>2.63</v>
      </c>
      <c r="G328" s="40">
        <v>2.3089999999999997</v>
      </c>
      <c r="H328" s="38">
        <v>1.7559999999999998</v>
      </c>
      <c r="I328" s="41">
        <v>47.615000000000002</v>
      </c>
      <c r="J328" s="42">
        <v>46.597999999999999</v>
      </c>
      <c r="K328" s="43">
        <v>47.856999999999999</v>
      </c>
      <c r="L328" s="114">
        <v>47.581000000000003</v>
      </c>
      <c r="N328" s="36">
        <v>43147</v>
      </c>
      <c r="O328" s="37">
        <v>0</v>
      </c>
      <c r="P328" s="37">
        <v>0</v>
      </c>
      <c r="Q328" s="38">
        <v>0.59249999999999992</v>
      </c>
      <c r="R328" s="39">
        <v>2.6640000000000001</v>
      </c>
      <c r="S328" s="40">
        <v>2.323</v>
      </c>
      <c r="T328" s="38">
        <v>1.7349999999999999</v>
      </c>
      <c r="U328" s="41">
        <v>47.627499999999998</v>
      </c>
      <c r="V328" s="42">
        <v>46.564</v>
      </c>
      <c r="W328" s="43">
        <v>47.842999999999996</v>
      </c>
      <c r="X328" s="114">
        <v>47.602000000000004</v>
      </c>
      <c r="Z328" s="64"/>
    </row>
    <row r="329" spans="2:26" x14ac:dyDescent="0.2">
      <c r="B329" s="30">
        <v>45339</v>
      </c>
      <c r="C329" s="37">
        <v>0</v>
      </c>
      <c r="D329" s="37">
        <v>0</v>
      </c>
      <c r="E329" s="38">
        <v>0.6087499999999999</v>
      </c>
      <c r="F329" s="39">
        <v>2.6349999999999998</v>
      </c>
      <c r="G329" s="40">
        <v>2.3229999999999995</v>
      </c>
      <c r="H329" s="38">
        <v>1.758</v>
      </c>
      <c r="I329" s="41">
        <v>47.611249999999998</v>
      </c>
      <c r="J329" s="42">
        <v>46.593000000000004</v>
      </c>
      <c r="K329" s="43">
        <v>47.842999999999996</v>
      </c>
      <c r="L329" s="114">
        <v>47.579000000000001</v>
      </c>
      <c r="N329" s="36">
        <v>43148</v>
      </c>
      <c r="O329" s="37">
        <v>0</v>
      </c>
      <c r="P329" s="37">
        <v>0</v>
      </c>
      <c r="Q329" s="38">
        <v>0.59424999999999994</v>
      </c>
      <c r="R329" s="39">
        <v>2.6619999999999999</v>
      </c>
      <c r="S329" s="40">
        <v>2.3330000000000002</v>
      </c>
      <c r="T329" s="38">
        <v>1.742</v>
      </c>
      <c r="U329" s="41">
        <v>47.625749999999996</v>
      </c>
      <c r="V329" s="42">
        <v>46.566000000000003</v>
      </c>
      <c r="W329" s="43">
        <v>47.832999999999998</v>
      </c>
      <c r="X329" s="114">
        <v>47.595000000000006</v>
      </c>
      <c r="Z329" s="64"/>
    </row>
    <row r="330" spans="2:26" x14ac:dyDescent="0.2">
      <c r="B330" s="36">
        <v>45340</v>
      </c>
      <c r="C330" s="37">
        <v>0</v>
      </c>
      <c r="D330" s="37">
        <v>0</v>
      </c>
      <c r="E330" s="38">
        <v>0.61124999999999985</v>
      </c>
      <c r="F330" s="39">
        <v>2.641</v>
      </c>
      <c r="G330" s="40">
        <v>2.335</v>
      </c>
      <c r="H330" s="38">
        <v>1.7609999999999997</v>
      </c>
      <c r="I330" s="41">
        <v>47.608750000000001</v>
      </c>
      <c r="J330" s="42">
        <v>46.587000000000003</v>
      </c>
      <c r="K330" s="43">
        <v>47.830999999999996</v>
      </c>
      <c r="L330" s="114">
        <v>47.576000000000001</v>
      </c>
      <c r="N330" s="36">
        <v>43149</v>
      </c>
      <c r="O330" s="37">
        <v>0</v>
      </c>
      <c r="P330" s="37">
        <v>0</v>
      </c>
      <c r="Q330" s="38">
        <v>0.59499999999999997</v>
      </c>
      <c r="R330" s="39">
        <v>2.6619999999999999</v>
      </c>
      <c r="S330" s="40">
        <v>2.339</v>
      </c>
      <c r="T330" s="38">
        <v>1.754</v>
      </c>
      <c r="U330" s="41">
        <v>47.625</v>
      </c>
      <c r="V330" s="42">
        <v>46.566000000000003</v>
      </c>
      <c r="W330" s="43">
        <v>47.826999999999998</v>
      </c>
      <c r="X330" s="114">
        <v>47.583000000000006</v>
      </c>
      <c r="Z330" s="64"/>
    </row>
    <row r="331" spans="2:26" x14ac:dyDescent="0.2">
      <c r="B331" s="30">
        <v>45341</v>
      </c>
      <c r="C331" s="37">
        <v>6.5</v>
      </c>
      <c r="D331" s="37">
        <v>4</v>
      </c>
      <c r="E331" s="38">
        <v>0.60750000000000015</v>
      </c>
      <c r="F331" s="39">
        <v>2.6419999999999999</v>
      </c>
      <c r="G331" s="40">
        <v>2.3329999999999997</v>
      </c>
      <c r="H331" s="38">
        <v>1.7529999999999997</v>
      </c>
      <c r="I331" s="41">
        <v>47.612499999999997</v>
      </c>
      <c r="J331" s="42">
        <v>46.585999999999999</v>
      </c>
      <c r="K331" s="43">
        <v>47.832999999999998</v>
      </c>
      <c r="L331" s="114">
        <v>47.584000000000003</v>
      </c>
      <c r="N331" s="36">
        <v>43150</v>
      </c>
      <c r="O331" s="37">
        <v>0</v>
      </c>
      <c r="P331" s="37">
        <v>0</v>
      </c>
      <c r="Q331" s="38">
        <v>0.59149999999999991</v>
      </c>
      <c r="R331" s="39">
        <v>2.661</v>
      </c>
      <c r="S331" s="40">
        <v>2.34</v>
      </c>
      <c r="T331" s="38">
        <v>1.7589999999999999</v>
      </c>
      <c r="U331" s="41">
        <v>47.628500000000003</v>
      </c>
      <c r="V331" s="42">
        <v>46.567</v>
      </c>
      <c r="W331" s="43">
        <v>47.825999999999993</v>
      </c>
      <c r="X331" s="114">
        <v>47.578000000000003</v>
      </c>
      <c r="Z331" s="64"/>
    </row>
    <row r="332" spans="2:26" x14ac:dyDescent="0.2">
      <c r="B332" s="36">
        <v>45342</v>
      </c>
      <c r="C332" s="37">
        <v>0</v>
      </c>
      <c r="D332" s="37">
        <v>0</v>
      </c>
      <c r="E332" s="38">
        <v>0.60750000000000015</v>
      </c>
      <c r="F332" s="39">
        <v>2.641</v>
      </c>
      <c r="G332" s="40">
        <v>2.3409999999999997</v>
      </c>
      <c r="H332" s="38">
        <v>1.758</v>
      </c>
      <c r="I332" s="41">
        <v>47.612499999999997</v>
      </c>
      <c r="J332" s="42">
        <v>46.587000000000003</v>
      </c>
      <c r="K332" s="43">
        <v>47.824999999999996</v>
      </c>
      <c r="L332" s="114">
        <v>47.579000000000001</v>
      </c>
      <c r="N332" s="36">
        <v>43151</v>
      </c>
      <c r="O332" s="37">
        <v>0</v>
      </c>
      <c r="P332" s="37">
        <v>0</v>
      </c>
      <c r="Q332" s="38">
        <v>0.59399999999999997</v>
      </c>
      <c r="R332" s="39">
        <v>2.66</v>
      </c>
      <c r="S332" s="40">
        <v>2.3520000000000003</v>
      </c>
      <c r="T332" s="38">
        <v>1.7669999999999999</v>
      </c>
      <c r="U332" s="41">
        <v>47.625999999999998</v>
      </c>
      <c r="V332" s="42">
        <v>46.567999999999998</v>
      </c>
      <c r="W332" s="43">
        <v>47.813999999999993</v>
      </c>
      <c r="X332" s="114">
        <v>47.57</v>
      </c>
      <c r="Z332" s="64"/>
    </row>
    <row r="333" spans="2:26" x14ac:dyDescent="0.2">
      <c r="B333" s="30">
        <v>45343</v>
      </c>
      <c r="C333" s="37">
        <v>6</v>
      </c>
      <c r="D333" s="37">
        <v>5</v>
      </c>
      <c r="E333" s="38">
        <v>0.60499999999999998</v>
      </c>
      <c r="F333" s="39">
        <v>2.6449999999999996</v>
      </c>
      <c r="G333" s="40">
        <v>2.3359999999999999</v>
      </c>
      <c r="H333" s="38">
        <v>1.7469999999999999</v>
      </c>
      <c r="I333" s="41">
        <v>47.615000000000002</v>
      </c>
      <c r="J333" s="42">
        <v>46.582999999999998</v>
      </c>
      <c r="K333" s="43">
        <v>47.83</v>
      </c>
      <c r="L333" s="114">
        <v>47.59</v>
      </c>
      <c r="N333" s="36">
        <v>43152</v>
      </c>
      <c r="O333" s="37">
        <v>0</v>
      </c>
      <c r="P333" s="37">
        <v>0</v>
      </c>
      <c r="Q333" s="38">
        <v>0.59499999999999997</v>
      </c>
      <c r="R333" s="39">
        <v>2.6640000000000001</v>
      </c>
      <c r="S333" s="40">
        <v>2.359</v>
      </c>
      <c r="T333" s="38">
        <v>1.7709999999999999</v>
      </c>
      <c r="U333" s="41">
        <v>47.625</v>
      </c>
      <c r="V333" s="42">
        <v>46.564</v>
      </c>
      <c r="W333" s="43">
        <v>47.806999999999995</v>
      </c>
      <c r="X333" s="114">
        <v>47.566000000000003</v>
      </c>
      <c r="Z333" s="64"/>
    </row>
    <row r="334" spans="2:26" x14ac:dyDescent="0.2">
      <c r="B334" s="36">
        <v>45344</v>
      </c>
      <c r="C334" s="37">
        <v>6</v>
      </c>
      <c r="D334" s="37">
        <v>6</v>
      </c>
      <c r="E334" s="38">
        <v>0.60000000000000009</v>
      </c>
      <c r="F334" s="39">
        <v>2.6259999999999999</v>
      </c>
      <c r="G334" s="40">
        <v>2.3079999999999998</v>
      </c>
      <c r="H334" s="38">
        <v>1.7189999999999999</v>
      </c>
      <c r="I334" s="41">
        <v>47.62</v>
      </c>
      <c r="J334" s="42">
        <v>46.602000000000004</v>
      </c>
      <c r="K334" s="43">
        <v>47.857999999999997</v>
      </c>
      <c r="L334" s="114">
        <v>47.618000000000002</v>
      </c>
      <c r="N334" s="36">
        <v>43153</v>
      </c>
      <c r="O334" s="37">
        <v>0</v>
      </c>
      <c r="P334" s="37">
        <v>0</v>
      </c>
      <c r="Q334" s="38">
        <v>0.59875</v>
      </c>
      <c r="R334" s="39">
        <v>2.6749999999999998</v>
      </c>
      <c r="S334" s="40">
        <v>2.37</v>
      </c>
      <c r="T334" s="38">
        <v>1.7789999999999999</v>
      </c>
      <c r="U334" s="41">
        <v>47.621249999999996</v>
      </c>
      <c r="V334" s="42">
        <v>46.553000000000004</v>
      </c>
      <c r="W334" s="43">
        <v>47.795999999999999</v>
      </c>
      <c r="X334" s="114">
        <v>47.558000000000007</v>
      </c>
      <c r="Z334" s="64"/>
    </row>
    <row r="335" spans="2:26" x14ac:dyDescent="0.2">
      <c r="B335" s="30">
        <v>45345</v>
      </c>
      <c r="C335" s="37">
        <v>7</v>
      </c>
      <c r="D335" s="37">
        <v>7</v>
      </c>
      <c r="E335" s="38">
        <v>0.59375</v>
      </c>
      <c r="F335" s="39">
        <v>2.6109999999999998</v>
      </c>
      <c r="G335" s="40">
        <v>2.2869999999999999</v>
      </c>
      <c r="H335" s="38">
        <v>1.6949999999999998</v>
      </c>
      <c r="I335" s="41">
        <v>47.626249999999999</v>
      </c>
      <c r="J335" s="42">
        <v>46.617000000000004</v>
      </c>
      <c r="K335" s="43">
        <v>47.878999999999998</v>
      </c>
      <c r="L335" s="114">
        <v>47.642000000000003</v>
      </c>
      <c r="N335" s="36">
        <v>43154</v>
      </c>
      <c r="O335" s="37">
        <v>0</v>
      </c>
      <c r="P335" s="37">
        <v>0</v>
      </c>
      <c r="Q335" s="38">
        <v>0.59975000000000001</v>
      </c>
      <c r="R335" s="39">
        <v>2.6790000000000003</v>
      </c>
      <c r="S335" s="40">
        <v>2.3769999999999998</v>
      </c>
      <c r="T335" s="38">
        <v>1.7829999999999999</v>
      </c>
      <c r="U335" s="41">
        <v>47.620249999999999</v>
      </c>
      <c r="V335" s="42">
        <v>46.548999999999999</v>
      </c>
      <c r="W335" s="43">
        <v>47.788999999999994</v>
      </c>
      <c r="X335" s="114">
        <v>47.554000000000002</v>
      </c>
      <c r="Z335" s="64"/>
    </row>
    <row r="336" spans="2:26" x14ac:dyDescent="0.2">
      <c r="B336" s="36">
        <v>45346</v>
      </c>
      <c r="C336" s="37">
        <v>0</v>
      </c>
      <c r="D336" s="37">
        <v>0</v>
      </c>
      <c r="E336" s="38">
        <v>0.59624999999999995</v>
      </c>
      <c r="F336" s="39">
        <v>2.5990000000000002</v>
      </c>
      <c r="G336" s="40">
        <v>2.2839999999999998</v>
      </c>
      <c r="H336" s="38">
        <v>1.7069999999999999</v>
      </c>
      <c r="I336" s="41">
        <v>47.623750000000001</v>
      </c>
      <c r="J336" s="42">
        <v>46.629000000000005</v>
      </c>
      <c r="K336" s="43">
        <v>47.881999999999998</v>
      </c>
      <c r="L336" s="114">
        <v>47.63</v>
      </c>
      <c r="N336" s="36">
        <v>43155</v>
      </c>
      <c r="O336" s="37">
        <v>0</v>
      </c>
      <c r="P336" s="37">
        <v>0</v>
      </c>
      <c r="Q336" s="38">
        <v>0.59924999999999995</v>
      </c>
      <c r="R336" s="39">
        <v>2.6850000000000001</v>
      </c>
      <c r="S336" s="40">
        <v>2.38</v>
      </c>
      <c r="T336" s="38">
        <v>1.786</v>
      </c>
      <c r="U336" s="41">
        <v>47.620750000000001</v>
      </c>
      <c r="V336" s="42">
        <v>46.542999999999999</v>
      </c>
      <c r="W336" s="43">
        <v>47.785999999999994</v>
      </c>
      <c r="X336" s="114">
        <v>47.551000000000002</v>
      </c>
      <c r="Z336" s="64"/>
    </row>
    <row r="337" spans="1:26" x14ac:dyDescent="0.2">
      <c r="B337" s="30">
        <v>45347</v>
      </c>
      <c r="C337" s="37">
        <v>8.5</v>
      </c>
      <c r="D337" s="37">
        <v>8</v>
      </c>
      <c r="E337" s="38">
        <v>0.59124999999999983</v>
      </c>
      <c r="F337" s="39">
        <v>2.593</v>
      </c>
      <c r="G337" s="40">
        <v>2.2779999999999996</v>
      </c>
      <c r="H337" s="38">
        <v>1.71</v>
      </c>
      <c r="I337" s="41">
        <v>47.628749999999997</v>
      </c>
      <c r="J337" s="42">
        <v>46.635000000000005</v>
      </c>
      <c r="K337" s="43">
        <v>47.887999999999998</v>
      </c>
      <c r="L337" s="114">
        <v>47.627000000000002</v>
      </c>
      <c r="N337" s="36">
        <v>43156</v>
      </c>
      <c r="O337" s="37">
        <v>0</v>
      </c>
      <c r="P337" s="37">
        <v>0</v>
      </c>
      <c r="Q337" s="38">
        <v>0.59775</v>
      </c>
      <c r="R337" s="39">
        <v>2.6930000000000001</v>
      </c>
      <c r="S337" s="40">
        <v>2.391</v>
      </c>
      <c r="T337" s="38">
        <v>1.7879999999999998</v>
      </c>
      <c r="U337" s="41">
        <v>47.622250000000001</v>
      </c>
      <c r="V337" s="42">
        <v>46.535000000000004</v>
      </c>
      <c r="W337" s="43">
        <v>47.774999999999999</v>
      </c>
      <c r="X337" s="114">
        <v>47.549000000000007</v>
      </c>
      <c r="Z337" s="64"/>
    </row>
    <row r="338" spans="1:26" x14ac:dyDescent="0.2">
      <c r="B338" s="36">
        <v>45348</v>
      </c>
      <c r="C338" s="37">
        <v>0.5</v>
      </c>
      <c r="D338" s="37">
        <v>1</v>
      </c>
      <c r="E338" s="38">
        <v>0.58624999999999994</v>
      </c>
      <c r="F338" s="39">
        <v>2.573</v>
      </c>
      <c r="G338" s="40">
        <v>2.2489999999999997</v>
      </c>
      <c r="H338" s="38">
        <v>1.6929999999999996</v>
      </c>
      <c r="I338" s="41">
        <v>47.633749999999999</v>
      </c>
      <c r="J338" s="42">
        <v>46.655000000000001</v>
      </c>
      <c r="K338" s="43">
        <v>47.916999999999994</v>
      </c>
      <c r="L338" s="114">
        <v>47.644000000000005</v>
      </c>
      <c r="N338" s="36">
        <v>43157</v>
      </c>
      <c r="O338" s="37">
        <v>0</v>
      </c>
      <c r="P338" s="37">
        <v>0</v>
      </c>
      <c r="Q338" s="38">
        <v>0.60224999999999995</v>
      </c>
      <c r="R338" s="39">
        <v>2.7</v>
      </c>
      <c r="S338" s="40">
        <v>2.395</v>
      </c>
      <c r="T338" s="38">
        <v>1.7949999999999999</v>
      </c>
      <c r="U338" s="41">
        <v>47.617750000000001</v>
      </c>
      <c r="V338" s="42">
        <v>46.527999999999999</v>
      </c>
      <c r="W338" s="43">
        <v>47.770999999999994</v>
      </c>
      <c r="X338" s="114">
        <v>47.542000000000002</v>
      </c>
      <c r="Z338" s="64"/>
    </row>
    <row r="339" spans="1:26" x14ac:dyDescent="0.2">
      <c r="B339" s="30">
        <v>45349</v>
      </c>
      <c r="C339" s="37">
        <v>0</v>
      </c>
      <c r="D339" s="37">
        <v>0</v>
      </c>
      <c r="E339" s="38">
        <v>0.58750000000000013</v>
      </c>
      <c r="F339" s="39">
        <v>2.5640000000000001</v>
      </c>
      <c r="G339" s="40">
        <v>2.2459999999999996</v>
      </c>
      <c r="H339" s="38">
        <v>1.7079999999999997</v>
      </c>
      <c r="I339" s="41">
        <v>47.6325</v>
      </c>
      <c r="J339" s="42">
        <v>46.664000000000001</v>
      </c>
      <c r="K339" s="43">
        <v>47.919999999999995</v>
      </c>
      <c r="L339" s="114">
        <v>47.629000000000005</v>
      </c>
      <c r="N339" s="36">
        <v>43158</v>
      </c>
      <c r="O339" s="37">
        <v>0</v>
      </c>
      <c r="P339" s="37">
        <v>0</v>
      </c>
      <c r="Q339" s="38">
        <v>0.60349999999999993</v>
      </c>
      <c r="R339" s="39">
        <v>2.7090000000000001</v>
      </c>
      <c r="S339" s="40">
        <v>2.4039999999999999</v>
      </c>
      <c r="T339" s="38">
        <v>1.7949999999999999</v>
      </c>
      <c r="U339" s="41">
        <v>47.616500000000002</v>
      </c>
      <c r="V339" s="42">
        <v>46.518999999999998</v>
      </c>
      <c r="W339" s="43">
        <v>47.762</v>
      </c>
      <c r="X339" s="114">
        <v>47.542000000000002</v>
      </c>
      <c r="Z339" s="64"/>
    </row>
    <row r="340" spans="1:26" x14ac:dyDescent="0.2">
      <c r="A340" s="3"/>
      <c r="B340" s="36">
        <v>45350</v>
      </c>
      <c r="C340" s="37">
        <v>0</v>
      </c>
      <c r="D340" s="37">
        <v>0</v>
      </c>
      <c r="E340" s="38">
        <v>0.59000000000000008</v>
      </c>
      <c r="F340" s="39">
        <v>2.5640000000000001</v>
      </c>
      <c r="G340" s="40">
        <v>2.2549999999999999</v>
      </c>
      <c r="H340" s="38">
        <v>1.7199999999999998</v>
      </c>
      <c r="I340" s="41">
        <v>47.629999999999995</v>
      </c>
      <c r="J340" s="42">
        <v>46.664000000000001</v>
      </c>
      <c r="K340" s="43">
        <v>47.910999999999994</v>
      </c>
      <c r="L340" s="114">
        <v>47.617000000000004</v>
      </c>
      <c r="N340" s="36">
        <v>43159</v>
      </c>
      <c r="O340" s="37">
        <v>0</v>
      </c>
      <c r="P340" s="37">
        <v>0</v>
      </c>
      <c r="Q340" s="38">
        <v>0.60850000000000004</v>
      </c>
      <c r="R340" s="39">
        <v>2.7</v>
      </c>
      <c r="S340" s="40">
        <v>2.4020000000000001</v>
      </c>
      <c r="T340" s="38">
        <v>1.7760000000000002</v>
      </c>
      <c r="U340" s="41">
        <v>47.611499999999999</v>
      </c>
      <c r="V340" s="42">
        <v>46.527999999999999</v>
      </c>
      <c r="W340" s="43">
        <v>47.763999999999996</v>
      </c>
      <c r="X340" s="114">
        <v>47.561</v>
      </c>
      <c r="Z340" s="64"/>
    </row>
    <row r="341" spans="1:26" x14ac:dyDescent="0.2">
      <c r="A341" s="3"/>
      <c r="B341" s="30">
        <v>45351</v>
      </c>
      <c r="C341" s="37">
        <v>4.5</v>
      </c>
      <c r="D341" s="37">
        <v>4</v>
      </c>
      <c r="E341" s="38">
        <v>0.59000000000000008</v>
      </c>
      <c r="F341" s="39">
        <v>2.5549999999999997</v>
      </c>
      <c r="G341" s="40">
        <v>2.2670000000000003</v>
      </c>
      <c r="H341" s="38">
        <v>1.722</v>
      </c>
      <c r="I341" s="41">
        <v>47.629999999999995</v>
      </c>
      <c r="J341" s="42">
        <v>46.673000000000002</v>
      </c>
      <c r="K341" s="43">
        <v>47.898999999999994</v>
      </c>
      <c r="L341" s="114">
        <v>47.615000000000002</v>
      </c>
      <c r="N341" s="36">
        <v>43160</v>
      </c>
      <c r="O341" s="37">
        <v>0</v>
      </c>
      <c r="P341" s="37">
        <v>0</v>
      </c>
      <c r="Q341" s="38">
        <v>0.61175000000000002</v>
      </c>
      <c r="R341" s="39">
        <v>2.7110000000000003</v>
      </c>
      <c r="S341" s="40">
        <v>2.407</v>
      </c>
      <c r="T341" s="38">
        <v>1.778</v>
      </c>
      <c r="U341" s="41">
        <v>47.608249999999998</v>
      </c>
      <c r="V341" s="42">
        <v>46.517000000000003</v>
      </c>
      <c r="W341" s="43">
        <v>47.759</v>
      </c>
      <c r="X341" s="114">
        <v>47.559000000000005</v>
      </c>
      <c r="Z341" s="64"/>
    </row>
    <row r="342" spans="1:26" x14ac:dyDescent="0.2">
      <c r="A342" s="3"/>
      <c r="B342" s="36">
        <v>45352</v>
      </c>
      <c r="C342" s="37">
        <v>13.5</v>
      </c>
      <c r="D342" s="37">
        <v>14</v>
      </c>
      <c r="E342" s="38">
        <v>0.56249999999999978</v>
      </c>
      <c r="F342" s="39">
        <v>2.4879999999999995</v>
      </c>
      <c r="G342" s="40">
        <v>2.1459999999999999</v>
      </c>
      <c r="H342" s="38">
        <v>1.6160000000000001</v>
      </c>
      <c r="I342" s="41">
        <v>47.657499999999999</v>
      </c>
      <c r="J342" s="42">
        <v>46.74</v>
      </c>
      <c r="K342" s="43">
        <v>48.019999999999996</v>
      </c>
      <c r="L342" s="114">
        <v>47.721000000000004</v>
      </c>
      <c r="N342" s="36"/>
      <c r="O342" s="37"/>
      <c r="P342" s="37"/>
      <c r="Q342" s="38"/>
      <c r="R342" s="39"/>
      <c r="S342" s="40"/>
      <c r="T342" s="38"/>
      <c r="U342" s="41"/>
      <c r="V342" s="42"/>
      <c r="W342" s="43"/>
      <c r="X342" s="114"/>
      <c r="Z342" s="64"/>
    </row>
    <row r="343" spans="1:26" x14ac:dyDescent="0.2">
      <c r="B343" s="30">
        <v>45353</v>
      </c>
      <c r="C343" s="37">
        <v>0</v>
      </c>
      <c r="D343" s="37">
        <v>0</v>
      </c>
      <c r="E343" s="38">
        <v>0.56749999999999989</v>
      </c>
      <c r="F343" s="39">
        <v>2.4919999999999995</v>
      </c>
      <c r="G343" s="40">
        <v>2.1739999999999999</v>
      </c>
      <c r="H343" s="38">
        <v>1.6560000000000001</v>
      </c>
      <c r="I343" s="41">
        <v>47.652499999999996</v>
      </c>
      <c r="J343" s="42">
        <v>46.736000000000004</v>
      </c>
      <c r="K343" s="43">
        <v>47.991999999999997</v>
      </c>
      <c r="L343" s="114">
        <v>47.681000000000004</v>
      </c>
      <c r="N343" s="36">
        <v>43161</v>
      </c>
      <c r="O343" s="37">
        <v>0</v>
      </c>
      <c r="P343" s="37">
        <v>0</v>
      </c>
      <c r="Q343" s="38">
        <v>0.61075000000000002</v>
      </c>
      <c r="R343" s="39">
        <v>2.7180000000000004</v>
      </c>
      <c r="S343" s="40">
        <v>2.4079999999999999</v>
      </c>
      <c r="T343" s="38">
        <v>1.782</v>
      </c>
      <c r="U343" s="41">
        <v>47.609249999999996</v>
      </c>
      <c r="V343" s="42">
        <v>46.51</v>
      </c>
      <c r="W343" s="43">
        <v>47.757999999999996</v>
      </c>
      <c r="X343" s="114">
        <v>47.555000000000007</v>
      </c>
      <c r="Z343" s="64"/>
    </row>
    <row r="344" spans="1:26" x14ac:dyDescent="0.2">
      <c r="B344" s="36">
        <v>45354</v>
      </c>
      <c r="C344" s="37">
        <v>0</v>
      </c>
      <c r="D344" s="37">
        <v>0</v>
      </c>
      <c r="E344" s="38">
        <v>0.57249999999999979</v>
      </c>
      <c r="F344" s="39">
        <v>2.4889999999999999</v>
      </c>
      <c r="G344" s="40">
        <v>2.1829999999999998</v>
      </c>
      <c r="H344" s="38">
        <v>1.6739999999999999</v>
      </c>
      <c r="I344" s="41">
        <v>47.647500000000001</v>
      </c>
      <c r="J344" s="42">
        <v>46.739000000000004</v>
      </c>
      <c r="K344" s="43">
        <v>47.982999999999997</v>
      </c>
      <c r="L344" s="114">
        <v>47.663000000000004</v>
      </c>
      <c r="N344" s="36">
        <v>43162</v>
      </c>
      <c r="O344" s="37">
        <v>0</v>
      </c>
      <c r="P344" s="37">
        <v>0</v>
      </c>
      <c r="Q344" s="38">
        <v>0.61550000000000005</v>
      </c>
      <c r="R344" s="39">
        <v>2.7290000000000001</v>
      </c>
      <c r="S344" s="40">
        <v>2.4159999999999999</v>
      </c>
      <c r="T344" s="38">
        <v>1.7810000000000001</v>
      </c>
      <c r="U344" s="41">
        <v>47.604500000000002</v>
      </c>
      <c r="V344" s="42">
        <v>46.499000000000002</v>
      </c>
      <c r="W344" s="43">
        <v>47.75</v>
      </c>
      <c r="X344" s="114">
        <v>47.556000000000004</v>
      </c>
      <c r="Z344" s="64"/>
    </row>
    <row r="345" spans="1:26" x14ac:dyDescent="0.2">
      <c r="B345" s="30">
        <v>45355</v>
      </c>
      <c r="C345" s="37">
        <v>0</v>
      </c>
      <c r="D345" s="37">
        <v>0</v>
      </c>
      <c r="E345" s="38">
        <v>0.5774999999999999</v>
      </c>
      <c r="F345" s="39">
        <v>2.4799999999999995</v>
      </c>
      <c r="G345" s="40">
        <v>2.1890000000000001</v>
      </c>
      <c r="H345" s="38">
        <v>1.6800000000000002</v>
      </c>
      <c r="I345" s="41">
        <v>47.642499999999998</v>
      </c>
      <c r="J345" s="42">
        <v>46.748000000000005</v>
      </c>
      <c r="K345" s="43">
        <v>47.976999999999997</v>
      </c>
      <c r="L345" s="114">
        <v>47.657000000000004</v>
      </c>
      <c r="N345" s="36">
        <v>43163</v>
      </c>
      <c r="O345" s="37">
        <v>0</v>
      </c>
      <c r="P345" s="37">
        <v>0</v>
      </c>
      <c r="Q345" s="38">
        <v>0.61750000000000005</v>
      </c>
      <c r="R345" s="39">
        <v>2.7360000000000002</v>
      </c>
      <c r="S345" s="40">
        <v>2.4260000000000002</v>
      </c>
      <c r="T345" s="38">
        <v>1.7850000000000001</v>
      </c>
      <c r="U345" s="41">
        <v>47.602499999999999</v>
      </c>
      <c r="V345" s="42">
        <v>46.492000000000004</v>
      </c>
      <c r="W345" s="43">
        <v>47.739999999999995</v>
      </c>
      <c r="X345" s="114">
        <v>47.552000000000007</v>
      </c>
      <c r="Z345" s="64"/>
    </row>
    <row r="346" spans="1:26" x14ac:dyDescent="0.2">
      <c r="B346" s="36">
        <v>45356</v>
      </c>
      <c r="C346" s="37">
        <v>17</v>
      </c>
      <c r="D346" s="37">
        <v>18</v>
      </c>
      <c r="E346" s="38">
        <v>0.5787500000000001</v>
      </c>
      <c r="F346" s="39">
        <v>2.4739999999999998</v>
      </c>
      <c r="G346" s="40">
        <v>2.2010000000000001</v>
      </c>
      <c r="H346" s="38">
        <v>1.6949999999999998</v>
      </c>
      <c r="I346" s="41">
        <v>47.641249999999999</v>
      </c>
      <c r="J346" s="42">
        <v>46.754000000000005</v>
      </c>
      <c r="K346" s="43">
        <v>47.964999999999996</v>
      </c>
      <c r="L346" s="114">
        <v>47.642000000000003</v>
      </c>
      <c r="N346" s="36">
        <v>43164</v>
      </c>
      <c r="O346" s="37">
        <v>0</v>
      </c>
      <c r="P346" s="37">
        <v>0</v>
      </c>
      <c r="Q346" s="38">
        <v>0.61925000000000008</v>
      </c>
      <c r="R346" s="39">
        <v>2.7450000000000001</v>
      </c>
      <c r="S346" s="40">
        <v>2.4319999999999999</v>
      </c>
      <c r="T346" s="38">
        <v>1.7850000000000001</v>
      </c>
      <c r="U346" s="41">
        <v>47.600749999999998</v>
      </c>
      <c r="V346" s="42">
        <v>46.483000000000004</v>
      </c>
      <c r="W346" s="43">
        <v>47.733999999999995</v>
      </c>
      <c r="X346" s="114">
        <v>47.552000000000007</v>
      </c>
      <c r="Z346" s="64"/>
    </row>
    <row r="347" spans="1:26" x14ac:dyDescent="0.2">
      <c r="B347" s="30">
        <v>45357</v>
      </c>
      <c r="C347" s="37">
        <v>11</v>
      </c>
      <c r="D347" s="37">
        <v>11</v>
      </c>
      <c r="E347" s="38">
        <v>0.5425000000000002</v>
      </c>
      <c r="F347" s="39">
        <v>2.4219999999999997</v>
      </c>
      <c r="G347" s="40">
        <v>2.0499999999999998</v>
      </c>
      <c r="H347" s="38">
        <v>1.5710000000000002</v>
      </c>
      <c r="I347" s="41">
        <v>47.677500000000002</v>
      </c>
      <c r="J347" s="42">
        <v>46.806000000000004</v>
      </c>
      <c r="K347" s="43">
        <v>48.116</v>
      </c>
      <c r="L347" s="114">
        <v>47.766000000000005</v>
      </c>
      <c r="N347" s="36">
        <v>43165</v>
      </c>
      <c r="O347" s="37">
        <v>1</v>
      </c>
      <c r="P347" s="37">
        <v>0</v>
      </c>
      <c r="Q347" s="38">
        <v>0.61899999999999999</v>
      </c>
      <c r="R347" s="39">
        <v>2.7550000000000003</v>
      </c>
      <c r="S347" s="40">
        <v>2.4359999999999999</v>
      </c>
      <c r="T347" s="38">
        <v>1.786</v>
      </c>
      <c r="U347" s="41">
        <v>47.600999999999999</v>
      </c>
      <c r="V347" s="42">
        <v>46.472999999999999</v>
      </c>
      <c r="W347" s="43">
        <v>47.73</v>
      </c>
      <c r="X347" s="114">
        <v>47.551000000000002</v>
      </c>
      <c r="Z347" s="64"/>
    </row>
    <row r="348" spans="1:26" x14ac:dyDescent="0.2">
      <c r="B348" s="36">
        <v>45358</v>
      </c>
      <c r="C348" s="37">
        <v>0</v>
      </c>
      <c r="D348" s="37">
        <v>1</v>
      </c>
      <c r="E348" s="38">
        <v>0.54</v>
      </c>
      <c r="F348" s="39">
        <v>2.3919999999999995</v>
      </c>
      <c r="G348" s="40">
        <v>2.044</v>
      </c>
      <c r="H348" s="38">
        <v>1.6190000000000002</v>
      </c>
      <c r="I348" s="41">
        <v>47.68</v>
      </c>
      <c r="J348" s="42">
        <v>46.835999999999999</v>
      </c>
      <c r="K348" s="43">
        <v>48.122</v>
      </c>
      <c r="L348" s="114">
        <v>47.718000000000004</v>
      </c>
      <c r="N348" s="36">
        <v>43166</v>
      </c>
      <c r="O348" s="37">
        <v>0</v>
      </c>
      <c r="P348" s="37">
        <v>0</v>
      </c>
      <c r="Q348" s="38">
        <v>0.61599999999999999</v>
      </c>
      <c r="R348" s="39">
        <v>2.7620000000000005</v>
      </c>
      <c r="S348" s="40">
        <v>2.4429999999999996</v>
      </c>
      <c r="T348" s="38">
        <v>1.7930000000000001</v>
      </c>
      <c r="U348" s="41">
        <v>47.603999999999999</v>
      </c>
      <c r="V348" s="42">
        <v>46.466000000000001</v>
      </c>
      <c r="W348" s="43">
        <v>47.722999999999999</v>
      </c>
      <c r="X348" s="114">
        <v>47.544000000000004</v>
      </c>
      <c r="Z348" s="64"/>
    </row>
    <row r="349" spans="1:26" x14ac:dyDescent="0.2">
      <c r="B349" s="30">
        <v>45359</v>
      </c>
      <c r="C349" s="37">
        <v>17</v>
      </c>
      <c r="D349" s="37">
        <v>18</v>
      </c>
      <c r="E349" s="38">
        <v>0.52</v>
      </c>
      <c r="F349" s="39">
        <v>2.34</v>
      </c>
      <c r="G349" s="40">
        <v>1.9710000000000001</v>
      </c>
      <c r="H349" s="38">
        <v>1.5369999999999999</v>
      </c>
      <c r="I349" s="41">
        <v>47.699999999999996</v>
      </c>
      <c r="J349" s="42">
        <v>46.888000000000005</v>
      </c>
      <c r="K349" s="43">
        <v>48.194999999999993</v>
      </c>
      <c r="L349" s="114">
        <v>47.800000000000004</v>
      </c>
      <c r="N349" s="36">
        <v>43167</v>
      </c>
      <c r="O349" s="37">
        <v>0</v>
      </c>
      <c r="P349" s="37">
        <v>0</v>
      </c>
      <c r="Q349" s="38">
        <v>0.61850000000000005</v>
      </c>
      <c r="R349" s="39">
        <v>2.7690000000000001</v>
      </c>
      <c r="S349" s="40">
        <v>2.4470000000000001</v>
      </c>
      <c r="T349" s="38">
        <v>1.794</v>
      </c>
      <c r="U349" s="41">
        <v>47.601500000000001</v>
      </c>
      <c r="V349" s="42">
        <v>46.459000000000003</v>
      </c>
      <c r="W349" s="43">
        <v>47.718999999999994</v>
      </c>
      <c r="X349" s="114">
        <v>47.543000000000006</v>
      </c>
      <c r="Z349" s="64"/>
    </row>
    <row r="350" spans="1:26" x14ac:dyDescent="0.2">
      <c r="B350" s="36">
        <v>45360</v>
      </c>
      <c r="C350" s="37">
        <v>0</v>
      </c>
      <c r="D350" s="37">
        <v>0</v>
      </c>
      <c r="E350" s="38">
        <v>0.51500000000000012</v>
      </c>
      <c r="F350" s="39">
        <v>2.3029999999999999</v>
      </c>
      <c r="G350" s="40">
        <v>1.952</v>
      </c>
      <c r="H350" s="38">
        <v>1.593</v>
      </c>
      <c r="I350" s="41">
        <v>47.704999999999998</v>
      </c>
      <c r="J350" s="42">
        <v>46.925000000000004</v>
      </c>
      <c r="K350" s="43">
        <v>48.213999999999999</v>
      </c>
      <c r="L350" s="114">
        <v>47.744</v>
      </c>
      <c r="N350" s="36">
        <v>43168</v>
      </c>
      <c r="O350" s="37">
        <v>0</v>
      </c>
      <c r="P350" s="37">
        <v>0</v>
      </c>
      <c r="Q350" s="38">
        <v>0.62175000000000002</v>
      </c>
      <c r="R350" s="39">
        <v>2.7750000000000004</v>
      </c>
      <c r="S350" s="40">
        <v>2.4500000000000002</v>
      </c>
      <c r="T350" s="38">
        <v>1.794</v>
      </c>
      <c r="U350" s="41">
        <v>47.59825</v>
      </c>
      <c r="V350" s="42">
        <v>46.453000000000003</v>
      </c>
      <c r="W350" s="43">
        <v>47.715999999999994</v>
      </c>
      <c r="X350" s="114">
        <v>47.543000000000006</v>
      </c>
      <c r="Z350" s="64"/>
    </row>
    <row r="351" spans="1:26" x14ac:dyDescent="0.2">
      <c r="B351" s="30">
        <v>45361</v>
      </c>
      <c r="C351" s="37">
        <v>0</v>
      </c>
      <c r="D351" s="37">
        <v>0</v>
      </c>
      <c r="E351" s="38">
        <v>0.51500000000000012</v>
      </c>
      <c r="F351" s="39">
        <v>2.2789999999999999</v>
      </c>
      <c r="G351" s="40">
        <v>1.9730000000000001</v>
      </c>
      <c r="H351" s="38">
        <v>1.6110000000000002</v>
      </c>
      <c r="I351" s="41">
        <v>47.704999999999998</v>
      </c>
      <c r="J351" s="42">
        <v>46.948999999999998</v>
      </c>
      <c r="K351" s="43">
        <v>48.192999999999998</v>
      </c>
      <c r="L351" s="114">
        <v>47.726000000000006</v>
      </c>
      <c r="N351" s="36">
        <v>43169</v>
      </c>
      <c r="O351" s="37">
        <v>1</v>
      </c>
      <c r="P351" s="37">
        <v>3</v>
      </c>
      <c r="Q351" s="38">
        <v>0.62250000000000005</v>
      </c>
      <c r="R351" s="39">
        <v>2.7790000000000004</v>
      </c>
      <c r="S351" s="40">
        <v>2.4509999999999996</v>
      </c>
      <c r="T351" s="38">
        <v>1.786</v>
      </c>
      <c r="U351" s="41">
        <v>47.597499999999997</v>
      </c>
      <c r="V351" s="42">
        <v>46.448999999999998</v>
      </c>
      <c r="W351" s="43">
        <v>47.714999999999996</v>
      </c>
      <c r="X351" s="114">
        <v>47.551000000000002</v>
      </c>
      <c r="Z351" s="64"/>
    </row>
    <row r="352" spans="1:26" x14ac:dyDescent="0.2">
      <c r="B352" s="36">
        <v>45362</v>
      </c>
      <c r="C352" s="37">
        <v>0</v>
      </c>
      <c r="D352" s="37">
        <v>0</v>
      </c>
      <c r="E352" s="38">
        <v>0.51750000000000007</v>
      </c>
      <c r="F352" s="39">
        <v>2.2759999999999998</v>
      </c>
      <c r="G352" s="40">
        <v>2.0060000000000002</v>
      </c>
      <c r="H352" s="38">
        <v>1.629</v>
      </c>
      <c r="I352" s="41">
        <v>47.702500000000001</v>
      </c>
      <c r="J352" s="42">
        <v>46.951999999999998</v>
      </c>
      <c r="K352" s="43">
        <v>48.16</v>
      </c>
      <c r="L352" s="114">
        <v>47.708000000000006</v>
      </c>
      <c r="N352" s="36">
        <v>43170</v>
      </c>
      <c r="O352" s="37">
        <v>0</v>
      </c>
      <c r="P352" s="37">
        <v>0</v>
      </c>
      <c r="Q352" s="38">
        <v>0.62525000000000008</v>
      </c>
      <c r="R352" s="39">
        <v>2.7850000000000001</v>
      </c>
      <c r="S352" s="40">
        <v>2.4569999999999999</v>
      </c>
      <c r="T352" s="38">
        <v>1.792</v>
      </c>
      <c r="U352" s="41">
        <v>47.594749999999998</v>
      </c>
      <c r="V352" s="42">
        <v>46.442999999999998</v>
      </c>
      <c r="W352" s="43">
        <v>47.708999999999996</v>
      </c>
      <c r="X352" s="114">
        <v>47.545000000000002</v>
      </c>
      <c r="Z352" s="64"/>
    </row>
    <row r="353" spans="2:26" x14ac:dyDescent="0.2">
      <c r="B353" s="30">
        <v>45363</v>
      </c>
      <c r="C353" s="37">
        <v>34.5</v>
      </c>
      <c r="D353" s="37">
        <v>35</v>
      </c>
      <c r="E353" s="38">
        <v>0.51624999999999988</v>
      </c>
      <c r="F353" s="39">
        <v>2.2769999999999997</v>
      </c>
      <c r="G353" s="40">
        <v>2.028</v>
      </c>
      <c r="H353" s="38">
        <v>1.633</v>
      </c>
      <c r="I353" s="41">
        <v>47.703749999999999</v>
      </c>
      <c r="J353" s="42">
        <v>46.951000000000001</v>
      </c>
      <c r="K353" s="43">
        <v>48.137999999999998</v>
      </c>
      <c r="L353" s="114">
        <v>47.704000000000001</v>
      </c>
      <c r="N353" s="36">
        <v>43171</v>
      </c>
      <c r="O353" s="37">
        <v>0</v>
      </c>
      <c r="P353" s="37">
        <v>0</v>
      </c>
      <c r="Q353" s="38">
        <v>0.629</v>
      </c>
      <c r="R353" s="39">
        <v>2.79</v>
      </c>
      <c r="S353" s="40">
        <v>2.4619999999999997</v>
      </c>
      <c r="T353" s="38">
        <v>1.794</v>
      </c>
      <c r="U353" s="41">
        <v>47.591000000000001</v>
      </c>
      <c r="V353" s="42">
        <v>46.438000000000002</v>
      </c>
      <c r="W353" s="43">
        <v>47.703999999999994</v>
      </c>
      <c r="X353" s="114">
        <v>47.543000000000006</v>
      </c>
      <c r="Z353" s="64"/>
    </row>
    <row r="354" spans="2:26" x14ac:dyDescent="0.2">
      <c r="B354" s="36">
        <v>45364</v>
      </c>
      <c r="C354" s="37">
        <v>0</v>
      </c>
      <c r="D354" s="37">
        <v>0</v>
      </c>
      <c r="E354" s="38">
        <v>0.46750000000000008</v>
      </c>
      <c r="F354" s="39">
        <v>2.1759999999999997</v>
      </c>
      <c r="G354" s="40">
        <v>1.843</v>
      </c>
      <c r="H354" s="38">
        <v>1.5409999999999999</v>
      </c>
      <c r="I354" s="41">
        <v>47.752499999999998</v>
      </c>
      <c r="J354" s="42">
        <v>47.052</v>
      </c>
      <c r="K354" s="43">
        <v>48.322999999999993</v>
      </c>
      <c r="L354" s="114">
        <v>47.796000000000006</v>
      </c>
      <c r="N354" s="36">
        <v>43172</v>
      </c>
      <c r="O354" s="37">
        <v>7.5</v>
      </c>
      <c r="P354" s="37">
        <v>7</v>
      </c>
      <c r="Q354" s="38">
        <v>0.62650000000000006</v>
      </c>
      <c r="R354" s="39">
        <v>2.798</v>
      </c>
      <c r="S354" s="40">
        <v>2.452</v>
      </c>
      <c r="T354" s="38">
        <v>1.778</v>
      </c>
      <c r="U354" s="41">
        <v>47.593499999999999</v>
      </c>
      <c r="V354" s="42">
        <v>46.43</v>
      </c>
      <c r="W354" s="43">
        <v>47.713999999999999</v>
      </c>
      <c r="X354" s="114">
        <v>47.559000000000005</v>
      </c>
      <c r="Z354" s="64"/>
    </row>
    <row r="355" spans="2:26" x14ac:dyDescent="0.2">
      <c r="B355" s="30">
        <v>45365</v>
      </c>
      <c r="C355" s="37">
        <v>0</v>
      </c>
      <c r="D355" s="37">
        <v>0</v>
      </c>
      <c r="E355" s="38">
        <v>0.46374999999999994</v>
      </c>
      <c r="F355" s="39">
        <v>2.1569999999999996</v>
      </c>
      <c r="G355" s="40">
        <v>1.863</v>
      </c>
      <c r="H355" s="38">
        <v>1.5790000000000002</v>
      </c>
      <c r="I355" s="41">
        <v>47.756250000000001</v>
      </c>
      <c r="J355" s="42">
        <v>47.071000000000005</v>
      </c>
      <c r="K355" s="43">
        <v>48.302999999999997</v>
      </c>
      <c r="L355" s="114">
        <v>47.758000000000003</v>
      </c>
      <c r="N355" s="36">
        <v>43173</v>
      </c>
      <c r="O355" s="37">
        <v>0</v>
      </c>
      <c r="P355" s="37">
        <v>0</v>
      </c>
      <c r="Q355" s="38">
        <v>0.624</v>
      </c>
      <c r="R355" s="39">
        <v>2.7950000000000004</v>
      </c>
      <c r="S355" s="40">
        <v>2.4429999999999996</v>
      </c>
      <c r="T355" s="38">
        <v>1.7720000000000002</v>
      </c>
      <c r="U355" s="41">
        <v>47.595999999999997</v>
      </c>
      <c r="V355" s="42">
        <v>46.433</v>
      </c>
      <c r="W355" s="43">
        <v>47.722999999999999</v>
      </c>
      <c r="X355" s="114">
        <v>47.565000000000005</v>
      </c>
      <c r="Z355" s="64"/>
    </row>
    <row r="356" spans="2:26" x14ac:dyDescent="0.2">
      <c r="B356" s="36">
        <v>45366</v>
      </c>
      <c r="C356" s="37">
        <v>0</v>
      </c>
      <c r="D356" s="37">
        <v>0</v>
      </c>
      <c r="E356" s="38">
        <v>0.46874999999999994</v>
      </c>
      <c r="F356" s="39">
        <v>2.1489999999999996</v>
      </c>
      <c r="G356" s="40">
        <v>1.8879999999999999</v>
      </c>
      <c r="H356" s="38">
        <v>1.5920000000000001</v>
      </c>
      <c r="I356" s="41">
        <v>47.751249999999999</v>
      </c>
      <c r="J356" s="42">
        <v>47.079000000000001</v>
      </c>
      <c r="K356" s="43">
        <v>48.277999999999999</v>
      </c>
      <c r="L356" s="114">
        <v>47.745000000000005</v>
      </c>
      <c r="N356" s="36">
        <v>43174</v>
      </c>
      <c r="O356" s="37">
        <v>0</v>
      </c>
      <c r="P356" s="37">
        <v>0</v>
      </c>
      <c r="Q356" s="38">
        <v>0.62525000000000008</v>
      </c>
      <c r="R356" s="39">
        <v>2.8020000000000005</v>
      </c>
      <c r="S356" s="40">
        <v>2.4529999999999998</v>
      </c>
      <c r="T356" s="38">
        <v>1.7850000000000001</v>
      </c>
      <c r="U356" s="41">
        <v>47.594749999999998</v>
      </c>
      <c r="V356" s="42">
        <v>46.426000000000002</v>
      </c>
      <c r="W356" s="43">
        <v>47.712999999999994</v>
      </c>
      <c r="X356" s="114">
        <v>47.552000000000007</v>
      </c>
      <c r="Z356" s="64"/>
    </row>
    <row r="357" spans="2:26" x14ac:dyDescent="0.2">
      <c r="B357" s="30">
        <v>45367</v>
      </c>
      <c r="C357" s="37">
        <v>0</v>
      </c>
      <c r="D357" s="37">
        <v>0</v>
      </c>
      <c r="E357" s="38">
        <v>0.47500000000000014</v>
      </c>
      <c r="F357" s="39">
        <v>2.1469999999999994</v>
      </c>
      <c r="G357" s="40">
        <v>1.9159999999999999</v>
      </c>
      <c r="H357" s="38">
        <v>1.5990000000000002</v>
      </c>
      <c r="I357" s="41">
        <v>47.744999999999997</v>
      </c>
      <c r="J357" s="42">
        <v>47.081000000000003</v>
      </c>
      <c r="K357" s="43">
        <v>48.25</v>
      </c>
      <c r="L357" s="114">
        <v>47.738</v>
      </c>
      <c r="N357" s="36">
        <v>43175</v>
      </c>
      <c r="O357" s="37">
        <v>0</v>
      </c>
      <c r="P357" s="37">
        <v>0</v>
      </c>
      <c r="Q357" s="38">
        <v>0.62450000000000006</v>
      </c>
      <c r="R357" s="39">
        <v>2.8030000000000004</v>
      </c>
      <c r="S357" s="40">
        <v>2.46</v>
      </c>
      <c r="T357" s="38">
        <v>1.7890000000000001</v>
      </c>
      <c r="U357" s="41">
        <v>47.595500000000001</v>
      </c>
      <c r="V357" s="42">
        <v>46.425000000000004</v>
      </c>
      <c r="W357" s="43">
        <v>47.705999999999996</v>
      </c>
      <c r="X357" s="114">
        <v>47.548000000000002</v>
      </c>
      <c r="Z357" s="64"/>
    </row>
    <row r="358" spans="2:26" x14ac:dyDescent="0.2">
      <c r="B358" s="36">
        <v>45368</v>
      </c>
      <c r="C358" s="37">
        <v>0</v>
      </c>
      <c r="D358" s="37">
        <v>0</v>
      </c>
      <c r="E358" s="38">
        <v>0.4762499999999999</v>
      </c>
      <c r="F358" s="39">
        <v>2.1489999999999996</v>
      </c>
      <c r="G358" s="40">
        <v>1.9450000000000001</v>
      </c>
      <c r="H358" s="38">
        <v>1.6099999999999999</v>
      </c>
      <c r="I358" s="41">
        <v>47.743749999999999</v>
      </c>
      <c r="J358" s="42">
        <v>47.079000000000001</v>
      </c>
      <c r="K358" s="43">
        <v>48.220999999999997</v>
      </c>
      <c r="L358" s="114">
        <v>47.727000000000004</v>
      </c>
      <c r="N358" s="36">
        <v>43176</v>
      </c>
      <c r="O358" s="37">
        <v>0</v>
      </c>
      <c r="P358" s="37">
        <v>1</v>
      </c>
      <c r="Q358" s="38">
        <v>0.62775000000000003</v>
      </c>
      <c r="R358" s="39">
        <v>2.8100000000000005</v>
      </c>
      <c r="S358" s="40">
        <v>2.464</v>
      </c>
      <c r="T358" s="38">
        <v>1.79</v>
      </c>
      <c r="U358" s="41">
        <v>47.59225</v>
      </c>
      <c r="V358" s="42">
        <v>46.417999999999999</v>
      </c>
      <c r="W358" s="43">
        <v>47.701999999999998</v>
      </c>
      <c r="X358" s="114">
        <v>47.547000000000004</v>
      </c>
      <c r="Z358" s="64"/>
    </row>
    <row r="359" spans="2:26" x14ac:dyDescent="0.2">
      <c r="B359" s="30">
        <v>45369</v>
      </c>
      <c r="C359" s="37">
        <v>0</v>
      </c>
      <c r="D359" s="37">
        <v>0</v>
      </c>
      <c r="E359" s="38">
        <v>0.48374999999999996</v>
      </c>
      <c r="F359" s="39">
        <v>2.1609999999999996</v>
      </c>
      <c r="G359" s="40">
        <v>1.972</v>
      </c>
      <c r="H359" s="38">
        <v>1.6099999999999999</v>
      </c>
      <c r="I359" s="41">
        <v>47.736249999999998</v>
      </c>
      <c r="J359" s="42">
        <v>47.067</v>
      </c>
      <c r="K359" s="43">
        <v>48.193999999999996</v>
      </c>
      <c r="L359" s="114">
        <v>47.727000000000004</v>
      </c>
      <c r="N359" s="36">
        <v>43177</v>
      </c>
      <c r="O359" s="37">
        <v>31.5</v>
      </c>
      <c r="P359" s="37">
        <v>29</v>
      </c>
      <c r="Q359" s="38">
        <v>0.60750000000000004</v>
      </c>
      <c r="R359" s="39">
        <v>2.7610000000000001</v>
      </c>
      <c r="S359" s="40">
        <v>2.3490000000000002</v>
      </c>
      <c r="T359" s="38">
        <v>1.6930000000000001</v>
      </c>
      <c r="U359" s="41">
        <v>47.612499999999997</v>
      </c>
      <c r="V359" s="42">
        <v>46.466999999999999</v>
      </c>
      <c r="W359" s="43">
        <v>47.816999999999993</v>
      </c>
      <c r="X359" s="114">
        <v>47.644000000000005</v>
      </c>
      <c r="Z359" s="64"/>
    </row>
    <row r="360" spans="2:26" x14ac:dyDescent="0.2">
      <c r="B360" s="36">
        <v>45370</v>
      </c>
      <c r="C360" s="37">
        <v>0</v>
      </c>
      <c r="D360" s="37">
        <v>0</v>
      </c>
      <c r="E360" s="38">
        <v>0.49374999999999997</v>
      </c>
      <c r="F360" s="39">
        <v>2.1819999999999995</v>
      </c>
      <c r="G360" s="40">
        <v>2.0140000000000002</v>
      </c>
      <c r="H360" s="38">
        <v>1.6219999999999999</v>
      </c>
      <c r="I360" s="41">
        <v>47.72625</v>
      </c>
      <c r="J360" s="42">
        <v>47.045999999999999</v>
      </c>
      <c r="K360" s="43">
        <v>48.151999999999994</v>
      </c>
      <c r="L360" s="114">
        <v>47.715000000000003</v>
      </c>
      <c r="N360" s="36">
        <v>43178</v>
      </c>
      <c r="O360" s="37">
        <v>0</v>
      </c>
      <c r="P360" s="37">
        <v>1</v>
      </c>
      <c r="Q360" s="38">
        <v>0.59400000000000008</v>
      </c>
      <c r="R360" s="39">
        <v>2.7130000000000001</v>
      </c>
      <c r="S360" s="40">
        <v>2.2919999999999998</v>
      </c>
      <c r="T360" s="38">
        <v>1.6870000000000003</v>
      </c>
      <c r="U360" s="41">
        <v>47.625999999999998</v>
      </c>
      <c r="V360" s="42">
        <v>46.515000000000001</v>
      </c>
      <c r="W360" s="43">
        <v>47.873999999999995</v>
      </c>
      <c r="X360" s="114">
        <v>47.650000000000006</v>
      </c>
      <c r="Z360" s="64"/>
    </row>
    <row r="361" spans="2:26" x14ac:dyDescent="0.2">
      <c r="B361" s="30">
        <v>45371</v>
      </c>
      <c r="C361" s="37">
        <v>0</v>
      </c>
      <c r="D361" s="37">
        <v>0</v>
      </c>
      <c r="E361" s="38">
        <v>0.49500000000000016</v>
      </c>
      <c r="F361" s="39">
        <v>2.1799999999999997</v>
      </c>
      <c r="G361" s="40">
        <v>2.0270000000000001</v>
      </c>
      <c r="H361" s="38">
        <v>1.6230000000000002</v>
      </c>
      <c r="I361" s="41">
        <v>47.725000000000001</v>
      </c>
      <c r="J361" s="42">
        <v>47.048000000000002</v>
      </c>
      <c r="K361" s="43">
        <v>48.138999999999996</v>
      </c>
      <c r="L361" s="114">
        <v>47.714000000000006</v>
      </c>
      <c r="N361" s="36">
        <v>43179</v>
      </c>
      <c r="O361" s="37">
        <v>0</v>
      </c>
      <c r="P361" s="37">
        <v>0</v>
      </c>
      <c r="Q361" s="38">
        <v>0.59625000000000006</v>
      </c>
      <c r="R361" s="39">
        <v>2.7090000000000005</v>
      </c>
      <c r="S361" s="40">
        <v>2.2969999999999997</v>
      </c>
      <c r="T361" s="38">
        <v>1.7130000000000001</v>
      </c>
      <c r="U361" s="41">
        <v>47.623750000000001</v>
      </c>
      <c r="V361" s="42">
        <v>46.518999999999998</v>
      </c>
      <c r="W361" s="43">
        <v>47.869</v>
      </c>
      <c r="X361" s="114">
        <v>47.624000000000002</v>
      </c>
      <c r="Z361" s="64"/>
    </row>
    <row r="362" spans="2:26" x14ac:dyDescent="0.2">
      <c r="B362" s="36">
        <v>45372</v>
      </c>
      <c r="C362" s="37">
        <v>0</v>
      </c>
      <c r="D362" s="37">
        <v>0</v>
      </c>
      <c r="E362" s="38">
        <v>0.5</v>
      </c>
      <c r="F362" s="39">
        <v>2.2049999999999996</v>
      </c>
      <c r="G362" s="40">
        <v>2.0640000000000001</v>
      </c>
      <c r="H362" s="38">
        <v>1.633</v>
      </c>
      <c r="I362" s="41">
        <v>47.72</v>
      </c>
      <c r="J362" s="42">
        <v>47.023000000000003</v>
      </c>
      <c r="K362" s="43">
        <v>48.101999999999997</v>
      </c>
      <c r="L362" s="114">
        <v>47.704000000000001</v>
      </c>
      <c r="N362" s="36">
        <v>43180</v>
      </c>
      <c r="O362" s="37">
        <v>0</v>
      </c>
      <c r="P362" s="37">
        <v>0</v>
      </c>
      <c r="Q362" s="38">
        <v>0.59850000000000003</v>
      </c>
      <c r="R362" s="39">
        <v>2.7060000000000004</v>
      </c>
      <c r="S362" s="40">
        <v>2.306</v>
      </c>
      <c r="T362" s="38">
        <v>1.7250000000000001</v>
      </c>
      <c r="U362" s="41">
        <v>47.621499999999997</v>
      </c>
      <c r="V362" s="42">
        <v>46.521999999999998</v>
      </c>
      <c r="W362" s="43">
        <v>47.86</v>
      </c>
      <c r="X362" s="114">
        <v>47.612000000000002</v>
      </c>
      <c r="Z362" s="64"/>
    </row>
    <row r="363" spans="2:26" x14ac:dyDescent="0.2">
      <c r="B363" s="30">
        <v>45373</v>
      </c>
      <c r="C363" s="37">
        <v>0</v>
      </c>
      <c r="D363" s="37">
        <v>0</v>
      </c>
      <c r="E363" s="38">
        <v>0.50750000000000006</v>
      </c>
      <c r="F363" s="39">
        <v>2.2229999999999999</v>
      </c>
      <c r="G363" s="40">
        <v>2.0910000000000002</v>
      </c>
      <c r="H363" s="38">
        <v>1.6419999999999999</v>
      </c>
      <c r="I363" s="41">
        <v>47.712499999999999</v>
      </c>
      <c r="J363" s="42">
        <v>47.005000000000003</v>
      </c>
      <c r="K363" s="43">
        <v>48.074999999999996</v>
      </c>
      <c r="L363" s="114">
        <v>47.695</v>
      </c>
      <c r="N363" s="36">
        <v>43181</v>
      </c>
      <c r="O363" s="37">
        <v>0</v>
      </c>
      <c r="P363" s="37">
        <v>0</v>
      </c>
      <c r="Q363" s="38">
        <v>0.59925000000000006</v>
      </c>
      <c r="R363" s="39">
        <v>2.7</v>
      </c>
      <c r="S363" s="40">
        <v>2.3149999999999999</v>
      </c>
      <c r="T363" s="38">
        <v>1.7370000000000001</v>
      </c>
      <c r="U363" s="41">
        <v>47.620750000000001</v>
      </c>
      <c r="V363" s="42">
        <v>46.527999999999999</v>
      </c>
      <c r="W363" s="43">
        <v>47.850999999999999</v>
      </c>
      <c r="X363" s="114">
        <v>47.6</v>
      </c>
      <c r="Z363" s="64"/>
    </row>
    <row r="364" spans="2:26" x14ac:dyDescent="0.2">
      <c r="B364" s="36">
        <v>45374</v>
      </c>
      <c r="C364" s="37">
        <v>0</v>
      </c>
      <c r="D364" s="37">
        <v>0</v>
      </c>
      <c r="E364" s="38">
        <v>0.51</v>
      </c>
      <c r="F364" s="39">
        <v>2.2379999999999995</v>
      </c>
      <c r="G364" s="40">
        <v>2.1120000000000001</v>
      </c>
      <c r="H364" s="38">
        <v>1.6480000000000001</v>
      </c>
      <c r="I364" s="41">
        <v>47.71</v>
      </c>
      <c r="J364" s="42">
        <v>46.99</v>
      </c>
      <c r="K364" s="43">
        <v>48.053999999999995</v>
      </c>
      <c r="L364" s="114">
        <v>47.689</v>
      </c>
      <c r="N364" s="36">
        <v>43182</v>
      </c>
      <c r="O364" s="37">
        <v>15.5</v>
      </c>
      <c r="P364" s="37">
        <v>13</v>
      </c>
      <c r="Q364" s="38">
        <v>0.59475</v>
      </c>
      <c r="R364" s="39">
        <v>2.6980000000000004</v>
      </c>
      <c r="S364" s="40">
        <v>2.3010000000000002</v>
      </c>
      <c r="T364" s="38">
        <v>1.726</v>
      </c>
      <c r="U364" s="41">
        <v>47.625250000000001</v>
      </c>
      <c r="V364" s="42">
        <v>46.53</v>
      </c>
      <c r="W364" s="43">
        <v>47.864999999999995</v>
      </c>
      <c r="X364" s="114">
        <v>47.611000000000004</v>
      </c>
      <c r="Z364" s="64"/>
    </row>
    <row r="365" spans="2:26" x14ac:dyDescent="0.2">
      <c r="B365" s="30">
        <v>45375</v>
      </c>
      <c r="C365" s="37">
        <v>1.5</v>
      </c>
      <c r="D365" s="37">
        <v>1</v>
      </c>
      <c r="E365" s="38">
        <v>0.51500000000000012</v>
      </c>
      <c r="F365" s="39">
        <v>2.2519999999999998</v>
      </c>
      <c r="G365" s="40">
        <v>2.1320000000000001</v>
      </c>
      <c r="H365" s="38">
        <v>1.653</v>
      </c>
      <c r="I365" s="41">
        <v>47.704999999999998</v>
      </c>
      <c r="J365" s="42">
        <v>46.975999999999999</v>
      </c>
      <c r="K365" s="43">
        <v>48.033999999999999</v>
      </c>
      <c r="L365" s="114">
        <v>47.684000000000005</v>
      </c>
      <c r="N365" s="36">
        <v>43183</v>
      </c>
      <c r="O365" s="37">
        <v>16</v>
      </c>
      <c r="P365" s="37">
        <v>12</v>
      </c>
      <c r="Q365" s="38">
        <v>0.58774999999999999</v>
      </c>
      <c r="R365" s="39">
        <v>2.6550000000000002</v>
      </c>
      <c r="S365" s="40">
        <v>2.246</v>
      </c>
      <c r="T365" s="38">
        <v>1.677</v>
      </c>
      <c r="U365" s="41">
        <v>47.632249999999999</v>
      </c>
      <c r="V365" s="42">
        <v>46.573</v>
      </c>
      <c r="W365" s="43">
        <v>47.919999999999995</v>
      </c>
      <c r="X365" s="114">
        <v>47.660000000000004</v>
      </c>
      <c r="Z365" s="64"/>
    </row>
    <row r="366" spans="2:26" x14ac:dyDescent="0.2">
      <c r="B366" s="36">
        <v>45376</v>
      </c>
      <c r="C366" s="37">
        <v>6.5</v>
      </c>
      <c r="D366" s="37">
        <v>5</v>
      </c>
      <c r="E366" s="38">
        <v>0.51875000000000004</v>
      </c>
      <c r="F366" s="39">
        <v>2.2589999999999995</v>
      </c>
      <c r="G366" s="40">
        <v>2.133</v>
      </c>
      <c r="H366" s="38">
        <v>1.6390000000000002</v>
      </c>
      <c r="I366" s="41">
        <v>47.701250000000002</v>
      </c>
      <c r="J366" s="42">
        <v>46.969000000000001</v>
      </c>
      <c r="K366" s="43">
        <v>48.032999999999994</v>
      </c>
      <c r="L366" s="114">
        <v>47.698</v>
      </c>
      <c r="N366" s="36">
        <v>43184</v>
      </c>
      <c r="O366" s="37">
        <v>25</v>
      </c>
      <c r="P366" s="37">
        <v>23</v>
      </c>
      <c r="Q366" s="38">
        <v>0.56175000000000008</v>
      </c>
      <c r="R366" s="39">
        <v>2.5640000000000001</v>
      </c>
      <c r="S366" s="40">
        <v>2.0350000000000001</v>
      </c>
      <c r="T366" s="38">
        <v>1.5020000000000002</v>
      </c>
      <c r="U366" s="41">
        <v>47.658249999999995</v>
      </c>
      <c r="V366" s="42">
        <v>46.664000000000001</v>
      </c>
      <c r="W366" s="43">
        <v>48.131</v>
      </c>
      <c r="X366" s="114">
        <v>47.835000000000001</v>
      </c>
      <c r="Z366" s="64"/>
    </row>
    <row r="367" spans="2:26" x14ac:dyDescent="0.2">
      <c r="B367" s="30">
        <v>45377</v>
      </c>
      <c r="C367" s="37">
        <v>37.5</v>
      </c>
      <c r="D367" s="37">
        <v>39</v>
      </c>
      <c r="E367" s="38">
        <v>0.50374999999999992</v>
      </c>
      <c r="F367" s="39">
        <v>2.2479999999999993</v>
      </c>
      <c r="G367" s="40">
        <v>2.056</v>
      </c>
      <c r="H367" s="38">
        <v>1.589</v>
      </c>
      <c r="I367" s="41">
        <v>47.716250000000002</v>
      </c>
      <c r="J367" s="42">
        <v>46.980000000000004</v>
      </c>
      <c r="K367" s="43">
        <v>48.11</v>
      </c>
      <c r="L367" s="114">
        <v>47.748000000000005</v>
      </c>
      <c r="N367" s="36">
        <v>43185</v>
      </c>
      <c r="O367" s="37">
        <v>22</v>
      </c>
      <c r="P367" s="37">
        <v>20</v>
      </c>
      <c r="Q367" s="38">
        <v>0.54675000000000007</v>
      </c>
      <c r="R367" s="39">
        <v>2.4850000000000003</v>
      </c>
      <c r="S367" s="40">
        <v>1.9769999999999999</v>
      </c>
      <c r="T367" s="38">
        <v>1.5640000000000001</v>
      </c>
      <c r="U367" s="41">
        <v>47.673249999999996</v>
      </c>
      <c r="V367" s="42">
        <v>46.743000000000002</v>
      </c>
      <c r="W367" s="43">
        <v>48.189</v>
      </c>
      <c r="X367" s="114">
        <v>47.773000000000003</v>
      </c>
      <c r="Z367" s="64"/>
    </row>
    <row r="368" spans="2:26" x14ac:dyDescent="0.2">
      <c r="B368" s="36">
        <v>45378</v>
      </c>
      <c r="C368" s="37">
        <v>0</v>
      </c>
      <c r="D368" s="37">
        <v>0</v>
      </c>
      <c r="E368" s="38">
        <v>0.45624999999999988</v>
      </c>
      <c r="F368" s="39">
        <v>2.1769999999999996</v>
      </c>
      <c r="G368" s="40">
        <v>1.958</v>
      </c>
      <c r="H368" s="38">
        <v>1.5540000000000003</v>
      </c>
      <c r="I368" s="41">
        <v>47.763750000000002</v>
      </c>
      <c r="J368" s="42">
        <v>47.051000000000002</v>
      </c>
      <c r="K368" s="43">
        <v>48.207999999999998</v>
      </c>
      <c r="L368" s="114">
        <v>47.783000000000001</v>
      </c>
      <c r="N368" s="36">
        <v>43186</v>
      </c>
      <c r="O368" s="37">
        <v>0</v>
      </c>
      <c r="P368" s="37">
        <v>0</v>
      </c>
      <c r="Q368" s="38">
        <v>0.52524999999999999</v>
      </c>
      <c r="R368" s="39">
        <v>2.3800000000000003</v>
      </c>
      <c r="S368" s="40">
        <v>1.8839999999999999</v>
      </c>
      <c r="T368" s="38">
        <v>1.573</v>
      </c>
      <c r="U368" s="41">
        <v>47.694749999999999</v>
      </c>
      <c r="V368" s="42">
        <v>46.847999999999999</v>
      </c>
      <c r="W368" s="43">
        <v>48.281999999999996</v>
      </c>
      <c r="X368" s="114">
        <v>47.764000000000003</v>
      </c>
      <c r="Z368" s="64"/>
    </row>
    <row r="369" spans="2:26" x14ac:dyDescent="0.2">
      <c r="B369" s="30">
        <v>45379</v>
      </c>
      <c r="C369" s="37">
        <v>7.5</v>
      </c>
      <c r="D369" s="37">
        <v>9</v>
      </c>
      <c r="E369" s="38">
        <v>0.45374999999999993</v>
      </c>
      <c r="F369" s="39">
        <v>2.1619999999999999</v>
      </c>
      <c r="G369" s="40">
        <v>1.9610000000000001</v>
      </c>
      <c r="H369" s="38">
        <v>1.581</v>
      </c>
      <c r="I369" s="41">
        <v>47.766249999999999</v>
      </c>
      <c r="J369" s="42">
        <v>47.066000000000003</v>
      </c>
      <c r="K369" s="43">
        <v>48.204999999999998</v>
      </c>
      <c r="L369" s="114">
        <v>47.756</v>
      </c>
      <c r="N369" s="36">
        <v>43187</v>
      </c>
      <c r="O369" s="37">
        <v>5</v>
      </c>
      <c r="P369" s="37">
        <v>6</v>
      </c>
      <c r="Q369" s="38">
        <v>0.52</v>
      </c>
      <c r="R369" s="39">
        <v>2.3230000000000004</v>
      </c>
      <c r="S369" s="40">
        <v>1.8719999999999999</v>
      </c>
      <c r="T369" s="38">
        <v>1.5790000000000002</v>
      </c>
      <c r="U369" s="41">
        <v>47.699999999999996</v>
      </c>
      <c r="V369" s="42">
        <v>46.905000000000001</v>
      </c>
      <c r="W369" s="43">
        <v>48.293999999999997</v>
      </c>
      <c r="X369" s="114">
        <v>47.758000000000003</v>
      </c>
      <c r="Z369" s="64"/>
    </row>
    <row r="370" spans="2:26" x14ac:dyDescent="0.2">
      <c r="B370" s="36">
        <v>45380</v>
      </c>
      <c r="C370" s="37">
        <v>26</v>
      </c>
      <c r="D370" s="37">
        <v>28</v>
      </c>
      <c r="E370" s="38">
        <v>0.39624999999999982</v>
      </c>
      <c r="F370" s="39">
        <v>2.0709999999999997</v>
      </c>
      <c r="G370" s="40">
        <v>1.7109999999999999</v>
      </c>
      <c r="H370" s="38">
        <v>1.31</v>
      </c>
      <c r="I370" s="41">
        <v>47.823749999999997</v>
      </c>
      <c r="J370" s="42">
        <v>47.157000000000004</v>
      </c>
      <c r="K370" s="43">
        <v>48.454999999999998</v>
      </c>
      <c r="L370" s="114">
        <v>48.027000000000001</v>
      </c>
      <c r="N370" s="36">
        <v>43188</v>
      </c>
      <c r="O370" s="37">
        <v>13</v>
      </c>
      <c r="P370" s="37">
        <v>15</v>
      </c>
      <c r="Q370" s="38">
        <v>0.52</v>
      </c>
      <c r="R370" s="39">
        <v>2.2920000000000003</v>
      </c>
      <c r="S370" s="40">
        <v>1.9009999999999998</v>
      </c>
      <c r="T370" s="38">
        <v>1.5990000000000002</v>
      </c>
      <c r="U370" s="41">
        <v>47.699999999999996</v>
      </c>
      <c r="V370" s="42">
        <v>46.936</v>
      </c>
      <c r="W370" s="43">
        <v>48.265000000000001</v>
      </c>
      <c r="X370" s="114">
        <v>47.738</v>
      </c>
      <c r="Z370" s="64"/>
    </row>
    <row r="371" spans="2:26" x14ac:dyDescent="0.2">
      <c r="B371" s="30">
        <v>45381</v>
      </c>
      <c r="C371" s="37">
        <v>0</v>
      </c>
      <c r="D371" s="37">
        <v>0</v>
      </c>
      <c r="E371" s="38">
        <v>0.38625000000000015</v>
      </c>
      <c r="F371" s="39">
        <v>2.0049999999999994</v>
      </c>
      <c r="G371" s="40">
        <v>1.6989999999999998</v>
      </c>
      <c r="H371" s="38">
        <v>1.5140000000000002</v>
      </c>
      <c r="I371" s="41">
        <v>47.833750000000002</v>
      </c>
      <c r="J371" s="42">
        <v>47.222999999999999</v>
      </c>
      <c r="K371" s="43">
        <v>48.466999999999999</v>
      </c>
      <c r="L371" s="114">
        <v>47.823</v>
      </c>
      <c r="N371" s="36">
        <v>43189</v>
      </c>
      <c r="O371" s="37">
        <v>0</v>
      </c>
      <c r="P371" s="37">
        <v>0</v>
      </c>
      <c r="Q371" s="38">
        <v>0.50975000000000004</v>
      </c>
      <c r="R371" s="39">
        <v>2.2570000000000006</v>
      </c>
      <c r="S371" s="40">
        <v>1.8719999999999999</v>
      </c>
      <c r="T371" s="38">
        <v>1.5790000000000002</v>
      </c>
      <c r="U371" s="41">
        <v>47.710250000000002</v>
      </c>
      <c r="V371" s="42">
        <v>46.971000000000004</v>
      </c>
      <c r="W371" s="43">
        <v>48.293999999999997</v>
      </c>
      <c r="X371" s="114">
        <v>47.758000000000003</v>
      </c>
      <c r="Z371" s="64"/>
    </row>
    <row r="372" spans="2:26" ht="14.5" thickBot="1" x14ac:dyDescent="0.25">
      <c r="B372" s="36">
        <v>45382</v>
      </c>
      <c r="C372" s="45">
        <v>0</v>
      </c>
      <c r="D372" s="45">
        <v>0</v>
      </c>
      <c r="E372" s="46">
        <v>0.39500000000000007</v>
      </c>
      <c r="F372" s="47">
        <v>1.9939999999999998</v>
      </c>
      <c r="G372" s="48">
        <v>1.73</v>
      </c>
      <c r="H372" s="46">
        <v>1.548</v>
      </c>
      <c r="I372" s="49">
        <v>47.824999999999996</v>
      </c>
      <c r="J372" s="50">
        <v>47.234000000000002</v>
      </c>
      <c r="K372" s="51">
        <v>48.436</v>
      </c>
      <c r="L372" s="115">
        <v>47.789000000000001</v>
      </c>
      <c r="N372" s="44">
        <v>43190</v>
      </c>
      <c r="O372" s="45">
        <v>0</v>
      </c>
      <c r="P372" s="45">
        <v>0</v>
      </c>
      <c r="Q372" s="46">
        <v>0.51</v>
      </c>
      <c r="R372" s="47"/>
      <c r="S372" s="48"/>
      <c r="T372" s="46"/>
      <c r="U372" s="49">
        <v>47.71</v>
      </c>
      <c r="V372" s="50"/>
      <c r="W372" s="51"/>
      <c r="X372" s="115"/>
      <c r="Z372" s="64"/>
    </row>
    <row r="373" spans="2:26" s="5" customFormat="1" x14ac:dyDescent="0.2">
      <c r="B373" s="62"/>
      <c r="C373" s="19"/>
      <c r="D373" s="19"/>
      <c r="E373" s="63"/>
      <c r="F373" s="63"/>
      <c r="G373" s="63"/>
      <c r="H373" s="63"/>
      <c r="I373" s="63"/>
      <c r="J373" s="63"/>
      <c r="K373" s="63"/>
      <c r="L373" s="19"/>
      <c r="N373" s="62"/>
      <c r="O373" s="19"/>
      <c r="P373" s="19"/>
      <c r="Q373" s="63"/>
      <c r="R373" s="63"/>
      <c r="S373" s="63"/>
      <c r="T373" s="63"/>
      <c r="U373" s="63"/>
      <c r="V373" s="63"/>
      <c r="W373" s="63"/>
      <c r="X373" s="19"/>
      <c r="Z373" s="64"/>
    </row>
    <row r="374" spans="2:26" s="5" customFormat="1" ht="14.5" thickBot="1" x14ac:dyDescent="0.25">
      <c r="B374" s="60"/>
      <c r="C374" s="19"/>
      <c r="D374" s="19"/>
      <c r="E374" s="61"/>
      <c r="F374" s="61"/>
      <c r="G374" s="61"/>
      <c r="H374" s="61"/>
      <c r="I374" s="61"/>
      <c r="J374" s="61"/>
      <c r="K374" s="61"/>
      <c r="L374" s="19"/>
      <c r="N374" s="60"/>
      <c r="O374" s="19"/>
      <c r="P374" s="19"/>
      <c r="Q374" s="61"/>
      <c r="R374" s="61"/>
      <c r="S374" s="61"/>
      <c r="T374" s="61"/>
      <c r="U374" s="61"/>
      <c r="V374" s="61"/>
      <c r="W374" s="61"/>
      <c r="X374" s="19"/>
    </row>
    <row r="375" spans="2:26" x14ac:dyDescent="0.2">
      <c r="B375" s="122" t="s">
        <v>8</v>
      </c>
      <c r="C375" s="122"/>
      <c r="D375" s="122"/>
      <c r="E375" s="52">
        <f t="shared" ref="E375:L375" si="0">MAX(E$7:E$372)</f>
        <v>0.75025000000000008</v>
      </c>
      <c r="F375" s="53">
        <f t="shared" si="0"/>
        <v>2.9269999999999996</v>
      </c>
      <c r="G375" s="53">
        <f t="shared" si="0"/>
        <v>2.5460000000000003</v>
      </c>
      <c r="H375" s="54">
        <f t="shared" si="0"/>
        <v>1.8480000000000001</v>
      </c>
      <c r="I375" s="55">
        <f t="shared" si="0"/>
        <v>48.038249999999998</v>
      </c>
      <c r="J375" s="56">
        <f t="shared" si="0"/>
        <v>48.2</v>
      </c>
      <c r="K375" s="57">
        <f t="shared" si="0"/>
        <v>49.388999999999996</v>
      </c>
      <c r="L375" s="116">
        <f t="shared" si="0"/>
        <v>48.206000000000003</v>
      </c>
      <c r="N375" s="122" t="s">
        <v>8</v>
      </c>
      <c r="O375" s="122"/>
      <c r="P375" s="122"/>
      <c r="Q375" s="52">
        <f t="shared" ref="Q375:X375" si="1">MAX(Q$7:Q$372)</f>
        <v>0.83699999999999997</v>
      </c>
      <c r="R375" s="53">
        <f t="shared" si="1"/>
        <v>2.8100000000000005</v>
      </c>
      <c r="S375" s="53">
        <f t="shared" si="1"/>
        <v>2.464</v>
      </c>
      <c r="T375" s="54">
        <f t="shared" si="1"/>
        <v>1.8049999999999999</v>
      </c>
      <c r="U375" s="55">
        <f t="shared" si="1"/>
        <v>47.876249999999999</v>
      </c>
      <c r="V375" s="56">
        <f t="shared" si="1"/>
        <v>47.853999999999999</v>
      </c>
      <c r="W375" s="57">
        <f t="shared" si="1"/>
        <v>49.129999999999995</v>
      </c>
      <c r="X375" s="116">
        <f t="shared" si="1"/>
        <v>48.143000000000001</v>
      </c>
    </row>
    <row r="376" spans="2:26" x14ac:dyDescent="0.2">
      <c r="B376" s="123" t="s">
        <v>9</v>
      </c>
      <c r="C376" s="123"/>
      <c r="D376" s="123"/>
      <c r="E376" s="58">
        <f t="shared" ref="E376:L376" si="2">MIN(E$7:E$372)</f>
        <v>0.18175000000000008</v>
      </c>
      <c r="F376" s="39">
        <f t="shared" si="2"/>
        <v>1.028</v>
      </c>
      <c r="G376" s="39">
        <f t="shared" si="2"/>
        <v>0.77700000000000014</v>
      </c>
      <c r="H376" s="38">
        <f t="shared" si="2"/>
        <v>1.1309999999999998</v>
      </c>
      <c r="I376" s="41">
        <f t="shared" si="2"/>
        <v>47.469749999999998</v>
      </c>
      <c r="J376" s="42">
        <f t="shared" si="2"/>
        <v>46.301000000000002</v>
      </c>
      <c r="K376" s="43">
        <f t="shared" si="2"/>
        <v>47.62</v>
      </c>
      <c r="L376" s="117">
        <f t="shared" si="2"/>
        <v>47.489000000000004</v>
      </c>
      <c r="N376" s="123" t="s">
        <v>9</v>
      </c>
      <c r="O376" s="123"/>
      <c r="P376" s="123"/>
      <c r="Q376" s="58">
        <f t="shared" ref="Q376:X376" si="3">MIN(Q$7:Q$372)</f>
        <v>0.34375</v>
      </c>
      <c r="R376" s="39">
        <f t="shared" si="3"/>
        <v>1.3740000000000001</v>
      </c>
      <c r="S376" s="39">
        <f t="shared" si="3"/>
        <v>1.036</v>
      </c>
      <c r="T376" s="38">
        <f t="shared" si="3"/>
        <v>1.194</v>
      </c>
      <c r="U376" s="41">
        <f t="shared" si="3"/>
        <v>47.584249999999997</v>
      </c>
      <c r="V376" s="42">
        <f t="shared" si="3"/>
        <v>46.417999999999999</v>
      </c>
      <c r="W376" s="43">
        <f t="shared" si="3"/>
        <v>47.701999999999998</v>
      </c>
      <c r="X376" s="117">
        <f t="shared" si="3"/>
        <v>47.532000000000004</v>
      </c>
    </row>
    <row r="377" spans="2:26" ht="14.5" thickBot="1" x14ac:dyDescent="0.25">
      <c r="B377" s="124" t="s">
        <v>10</v>
      </c>
      <c r="C377" s="124"/>
      <c r="D377" s="124"/>
      <c r="E377" s="59">
        <f t="shared" ref="E377:L377" si="4">AVERAGE(E7:E372)</f>
        <v>0.56440957717413076</v>
      </c>
      <c r="F377" s="47">
        <f t="shared" si="4"/>
        <v>2.4063606557377053</v>
      </c>
      <c r="G377" s="47">
        <f t="shared" si="4"/>
        <v>2.1263060109289609</v>
      </c>
      <c r="H377" s="46">
        <f t="shared" si="4"/>
        <v>1.680939890710383</v>
      </c>
      <c r="I377" s="49">
        <f t="shared" si="4"/>
        <v>47.657022268027205</v>
      </c>
      <c r="J377" s="50">
        <f t="shared" si="4"/>
        <v>46.82163934426228</v>
      </c>
      <c r="K377" s="51">
        <f t="shared" si="4"/>
        <v>48.039718579234965</v>
      </c>
      <c r="L377" s="118">
        <f t="shared" si="4"/>
        <v>47.656060109289584</v>
      </c>
      <c r="N377" s="124" t="s">
        <v>10</v>
      </c>
      <c r="O377" s="124"/>
      <c r="P377" s="124"/>
      <c r="Q377" s="59">
        <f t="shared" ref="Q377:X377" si="5">AVERAGE(Q7:Q372)</f>
        <v>0.53518356164383563</v>
      </c>
      <c r="R377" s="47">
        <f t="shared" si="5"/>
        <v>2.3070054945054919</v>
      </c>
      <c r="S377" s="47">
        <f t="shared" si="5"/>
        <v>2.0426664835164838</v>
      </c>
      <c r="T377" s="46">
        <f t="shared" si="5"/>
        <v>1.6306292582417572</v>
      </c>
      <c r="U377" s="49">
        <f t="shared" si="5"/>
        <v>47.730614383561637</v>
      </c>
      <c r="V377" s="50">
        <f t="shared" si="5"/>
        <v>46.920994505494534</v>
      </c>
      <c r="W377" s="51">
        <f t="shared" si="5"/>
        <v>48.123333516483527</v>
      </c>
      <c r="X377" s="118">
        <f t="shared" si="5"/>
        <v>47.706370741758235</v>
      </c>
    </row>
  </sheetData>
  <mergeCells count="13">
    <mergeCell ref="B377:D377"/>
    <mergeCell ref="N377:P377"/>
    <mergeCell ref="D4:L4"/>
    <mergeCell ref="P4:X4"/>
    <mergeCell ref="E5:H5"/>
    <mergeCell ref="I5:L5"/>
    <mergeCell ref="Q5:T5"/>
    <mergeCell ref="U5:X5"/>
    <mergeCell ref="E160:E186"/>
    <mergeCell ref="B375:D375"/>
    <mergeCell ref="N375:P375"/>
    <mergeCell ref="B376:D376"/>
    <mergeCell ref="N376:P376"/>
  </mergeCells>
  <phoneticPr fontId="7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46"/>
  <sheetViews>
    <sheetView showGridLines="0" zoomScale="90" zoomScaleNormal="90" workbookViewId="0"/>
  </sheetViews>
  <sheetFormatPr defaultColWidth="9" defaultRowHeight="14" x14ac:dyDescent="0.2"/>
  <cols>
    <col min="1" max="1" width="9" style="73"/>
    <col min="2" max="2" width="5.1640625" style="73" customWidth="1"/>
    <col min="3" max="14" width="7.08203125" style="73" customWidth="1"/>
    <col min="15" max="16384" width="9" style="73"/>
  </cols>
  <sheetData>
    <row r="3" spans="2:14" ht="19" x14ac:dyDescent="0.2">
      <c r="B3" s="71" t="s">
        <v>70</v>
      </c>
      <c r="C3" s="72"/>
      <c r="D3" s="72"/>
      <c r="E3" s="72"/>
      <c r="F3" s="72"/>
      <c r="H3" s="72"/>
      <c r="I3" s="72"/>
      <c r="J3" s="72"/>
      <c r="K3" s="72"/>
      <c r="L3" s="72"/>
      <c r="M3" s="72"/>
      <c r="N3" s="72"/>
    </row>
    <row r="4" spans="2:14" ht="19" x14ac:dyDescent="0.2">
      <c r="C4" s="71" t="s">
        <v>60</v>
      </c>
    </row>
    <row r="6" spans="2:14" x14ac:dyDescent="0.2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4" t="s">
        <v>42</v>
      </c>
    </row>
    <row r="7" spans="2:14" ht="30" customHeight="1" x14ac:dyDescent="0.2">
      <c r="B7" s="1" t="s">
        <v>0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2:14" ht="20.149999999999999" customHeight="1" x14ac:dyDescent="0.2">
      <c r="B8" s="1">
        <v>1</v>
      </c>
      <c r="C8" s="75">
        <f>IF(グラフデータ!I7="","",グラフデータ!I7)</f>
        <v>47.707749999999997</v>
      </c>
      <c r="D8" s="75">
        <f>IF(グラフデータ!I37="","",グラフデータ!I37)</f>
        <v>47.66075</v>
      </c>
      <c r="E8" s="75">
        <f>IF(グラフデータ!I68="","",グラフデータ!I68)</f>
        <v>47.664749999999998</v>
      </c>
      <c r="F8" s="75">
        <f>IF(グラフデータ!I98="","",グラフデータ!I98)</f>
        <v>47.642499999999998</v>
      </c>
      <c r="G8" s="75">
        <f>IF(グラフデータ!I129="","",グラフデータ!I129)</f>
        <v>47.546250000000001</v>
      </c>
      <c r="H8" s="75">
        <f>IF(グラフデータ!I160="","",グラフデータ!I160)</f>
        <v>47.596071420000001</v>
      </c>
      <c r="I8" s="75">
        <f>IF(グラフデータ!I190="","",グラフデータ!I190)</f>
        <v>47.7425</v>
      </c>
      <c r="J8" s="75">
        <f>IF(グラフデータ!I221="","",グラフデータ!I221)</f>
        <v>47.717860222531293</v>
      </c>
      <c r="K8" s="75">
        <f>IF(グラフデータ!I251="","",グラフデータ!I251)</f>
        <v>47.626249999999999</v>
      </c>
      <c r="L8" s="75">
        <f>IF(グラフデータ!I282="","",グラフデータ!I282)</f>
        <v>47.556249999999999</v>
      </c>
      <c r="M8" s="75">
        <f>IF(グラフデータ!I313="","",グラフデータ!I313)</f>
        <v>47.567499999999995</v>
      </c>
      <c r="N8" s="75">
        <f>IF(グラフデータ!I342="","",グラフデータ!I342)</f>
        <v>47.657499999999999</v>
      </c>
    </row>
    <row r="9" spans="2:14" ht="20.149999999999999" customHeight="1" x14ac:dyDescent="0.2">
      <c r="B9" s="1">
        <v>2</v>
      </c>
      <c r="C9" s="75">
        <f>IF(グラフデータ!I8="","",グラフデータ!I8)</f>
        <v>47.706249999999997</v>
      </c>
      <c r="D9" s="75">
        <f>IF(グラフデータ!I38="","",グラフデータ!I38)</f>
        <v>47.658499999999997</v>
      </c>
      <c r="E9" s="75">
        <f>IF(グラフデータ!I69="","",グラフデータ!I69)</f>
        <v>47.734000000000002</v>
      </c>
      <c r="F9" s="75">
        <f>IF(グラフデータ!I99="","",グラフデータ!I99)</f>
        <v>47.638500000000001</v>
      </c>
      <c r="G9" s="75">
        <f>IF(グラフデータ!I130="","",グラフデータ!I130)</f>
        <v>47.54</v>
      </c>
      <c r="H9" s="75">
        <f>IF(グラフデータ!I161="","",グラフデータ!I161)</f>
        <v>47.602142840000006</v>
      </c>
      <c r="I9" s="75">
        <f>IF(グラフデータ!I191="","",グラフデータ!I191)</f>
        <v>47.733750000000001</v>
      </c>
      <c r="J9" s="75">
        <f>IF(グラフデータ!I222="","",グラフデータ!I222)</f>
        <v>47.713192628650901</v>
      </c>
      <c r="K9" s="75">
        <f>IF(グラフデータ!I252="","",グラフデータ!I252)</f>
        <v>47.621249999999996</v>
      </c>
      <c r="L9" s="75">
        <f>IF(グラフデータ!I283="","",グラフデータ!I283)</f>
        <v>47.553750000000001</v>
      </c>
      <c r="M9" s="75">
        <f>IF(グラフデータ!I314="","",グラフデータ!I314)</f>
        <v>47.566249999999997</v>
      </c>
      <c r="N9" s="75">
        <f>IF(グラフデータ!I343="","",グラフデータ!I343)</f>
        <v>47.652499999999996</v>
      </c>
    </row>
    <row r="10" spans="2:14" ht="20.149999999999999" customHeight="1" x14ac:dyDescent="0.2">
      <c r="B10" s="1">
        <v>3</v>
      </c>
      <c r="C10" s="75">
        <f>IF(グラフデータ!I9="","",グラフデータ!I9)</f>
        <v>47.699999999999996</v>
      </c>
      <c r="D10" s="75">
        <f>IF(グラフデータ!I39="","",グラフデータ!I39)</f>
        <v>47.652250000000002</v>
      </c>
      <c r="E10" s="75">
        <f>IF(グラフデータ!I70="","",グラフデータ!I70)</f>
        <v>48.038249999999998</v>
      </c>
      <c r="F10" s="75">
        <f>IF(グラフデータ!I100="","",グラフデータ!I100)</f>
        <v>47.631</v>
      </c>
      <c r="G10" s="75">
        <f>IF(グラフデータ!I131="","",グラフデータ!I131)</f>
        <v>47.53725</v>
      </c>
      <c r="H10" s="75">
        <f>IF(グラフデータ!I162="","",グラフデータ!I162)</f>
        <v>47.608214260000004</v>
      </c>
      <c r="I10" s="75">
        <f>IF(グラフデータ!I192="","",グラフデータ!I192)</f>
        <v>47.725000000000001</v>
      </c>
      <c r="J10" s="75">
        <f>IF(グラフデータ!I223="","",グラフデータ!I223)</f>
        <v>47.709525034770515</v>
      </c>
      <c r="K10" s="75">
        <f>IF(グラフデータ!I253="","",グラフデータ!I253)</f>
        <v>47.62</v>
      </c>
      <c r="L10" s="75">
        <f>IF(グラフデータ!I284="","",グラフデータ!I284)</f>
        <v>47.551249999999996</v>
      </c>
      <c r="M10" s="75">
        <f>IF(グラフデータ!I315="","",グラフデータ!I315)</f>
        <v>47.5625</v>
      </c>
      <c r="N10" s="75">
        <f>IF(グラフデータ!I344="","",グラフデータ!I344)</f>
        <v>47.647500000000001</v>
      </c>
    </row>
    <row r="11" spans="2:14" ht="20.149999999999999" customHeight="1" x14ac:dyDescent="0.2">
      <c r="B11" s="1">
        <v>4</v>
      </c>
      <c r="C11" s="75">
        <f>IF(グラフデータ!I10="","",グラフデータ!I10)</f>
        <v>47.692</v>
      </c>
      <c r="D11" s="75">
        <f>IF(グラフデータ!I40="","",グラフデータ!I40)</f>
        <v>47.647750000000002</v>
      </c>
      <c r="E11" s="75">
        <f>IF(グラフデータ!I71="","",グラフデータ!I71)</f>
        <v>47.885249999999999</v>
      </c>
      <c r="F11" s="75">
        <f>IF(グラフデータ!I101="","",グラフデータ!I101)</f>
        <v>47.624499999999998</v>
      </c>
      <c r="G11" s="75">
        <f>IF(グラフデータ!I132="","",グラフデータ!I132)</f>
        <v>47.520499999999998</v>
      </c>
      <c r="H11" s="75">
        <f>IF(グラフデータ!I163="","",グラフデータ!I163)</f>
        <v>47.614285680000002</v>
      </c>
      <c r="I11" s="75">
        <f>IF(グラフデータ!I193="","",グラフデータ!I193)</f>
        <v>47.72</v>
      </c>
      <c r="J11" s="75">
        <f>IF(グラフデータ!I224="","",グラフデータ!I224)</f>
        <v>47.698857440890123</v>
      </c>
      <c r="K11" s="75">
        <f>IF(グラフデータ!I254="","",グラフデータ!I254)</f>
        <v>47.616250000000001</v>
      </c>
      <c r="L11" s="75">
        <f>IF(グラフデータ!I285="","",グラフデータ!I285)</f>
        <v>47.551249999999996</v>
      </c>
      <c r="M11" s="75">
        <f>IF(グラフデータ!I316="","",グラフデータ!I316)</f>
        <v>47.566249999999997</v>
      </c>
      <c r="N11" s="75">
        <f>IF(グラフデータ!I345="","",グラフデータ!I345)</f>
        <v>47.642499999999998</v>
      </c>
    </row>
    <row r="12" spans="2:14" ht="20.149999999999999" customHeight="1" x14ac:dyDescent="0.2">
      <c r="B12" s="1">
        <v>5</v>
      </c>
      <c r="C12" s="75">
        <f>IF(グラフデータ!I11="","",グラフデータ!I11)</f>
        <v>47.684249999999999</v>
      </c>
      <c r="D12" s="75">
        <f>IF(グラフデータ!I41="","",グラフデータ!I41)</f>
        <v>47.641750000000002</v>
      </c>
      <c r="E12" s="75">
        <f>IF(グラフデータ!I72="","",グラフデータ!I72)</f>
        <v>47.862749999999998</v>
      </c>
      <c r="F12" s="75">
        <f>IF(グラフデータ!I102="","",グラフデータ!I102)</f>
        <v>47.591000000000001</v>
      </c>
      <c r="G12" s="75">
        <f>IF(グラフデータ!I133="","",グラフデータ!I133)</f>
        <v>47.511749999999999</v>
      </c>
      <c r="H12" s="75">
        <f>IF(グラフデータ!I164="","",グラフデータ!I164)</f>
        <v>47.620357100000007</v>
      </c>
      <c r="I12" s="75">
        <f>IF(グラフデータ!I194="","",グラフデータ!I194)</f>
        <v>47.722000000000001</v>
      </c>
      <c r="J12" s="75">
        <f>IF(グラフデータ!I225="","",グラフデータ!I225)</f>
        <v>47.690189847009734</v>
      </c>
      <c r="K12" s="75">
        <f>IF(グラフデータ!I255="","",グラフデータ!I255)</f>
        <v>47.612499999999997</v>
      </c>
      <c r="L12" s="75">
        <f>IF(グラフデータ!I286="","",グラフデータ!I286)</f>
        <v>47.55</v>
      </c>
      <c r="M12" s="75">
        <f>IF(グラフデータ!I317="","",グラフデータ!I317)</f>
        <v>47.564999999999998</v>
      </c>
      <c r="N12" s="75">
        <f>IF(グラフデータ!I346="","",グラフデータ!I346)</f>
        <v>47.641249999999999</v>
      </c>
    </row>
    <row r="13" spans="2:14" ht="20.149999999999999" customHeight="1" x14ac:dyDescent="0.2">
      <c r="B13" s="1">
        <v>6</v>
      </c>
      <c r="C13" s="75">
        <f>IF(グラフデータ!I12="","",グラフデータ!I12)</f>
        <v>47.677500000000002</v>
      </c>
      <c r="D13" s="75">
        <f>IF(グラフデータ!I42="","",グラフデータ!I42)</f>
        <v>47.636249999999997</v>
      </c>
      <c r="E13" s="75">
        <f>IF(グラフデータ!I73="","",グラフデータ!I73)</f>
        <v>47.858499999999999</v>
      </c>
      <c r="F13" s="75">
        <f>IF(グラフデータ!I103="","",グラフデータ!I103)</f>
        <v>47.6205</v>
      </c>
      <c r="G13" s="75">
        <f>IF(グラフデータ!I134="","",グラフデータ!I134)</f>
        <v>47.500500000000002</v>
      </c>
      <c r="H13" s="75">
        <f>IF(グラフデータ!I165="","",グラフデータ!I165)</f>
        <v>47.626428520000005</v>
      </c>
      <c r="I13" s="75">
        <f>IF(グラフデータ!I195="","",グラフデータ!I195)</f>
        <v>47.722000000000001</v>
      </c>
      <c r="J13" s="75">
        <f>IF(グラフデータ!I226="","",グラフデータ!I226)</f>
        <v>47.688522253129342</v>
      </c>
      <c r="K13" s="75">
        <f>IF(グラフデータ!I256="","",グラフデータ!I256)</f>
        <v>47.612499999999997</v>
      </c>
      <c r="L13" s="75">
        <f>IF(グラフデータ!I287="","",グラフデータ!I287)</f>
        <v>47.55</v>
      </c>
      <c r="M13" s="75">
        <f>IF(グラフデータ!I318="","",グラフデータ!I318)</f>
        <v>47.602499999999999</v>
      </c>
      <c r="N13" s="75">
        <f>IF(グラフデータ!I347="","",グラフデータ!I347)</f>
        <v>47.677500000000002</v>
      </c>
    </row>
    <row r="14" spans="2:14" ht="20.149999999999999" customHeight="1" x14ac:dyDescent="0.2">
      <c r="B14" s="1">
        <v>7</v>
      </c>
      <c r="C14" s="75">
        <f>IF(グラフデータ!I13="","",グラフデータ!I13)</f>
        <v>47.671250000000001</v>
      </c>
      <c r="D14" s="75">
        <f>IF(グラフデータ!I43="","",グラフデータ!I43)</f>
        <v>47.634</v>
      </c>
      <c r="E14" s="75">
        <f>IF(グラフデータ!I74="","",グラフデータ!I74)</f>
        <v>47.856999999999999</v>
      </c>
      <c r="F14" s="75">
        <f>IF(グラフデータ!I104="","",グラフデータ!I104)</f>
        <v>47.615499999999997</v>
      </c>
      <c r="G14" s="75">
        <f>IF(グラフデータ!I135="","",グラフデータ!I135)</f>
        <v>47.469749999999998</v>
      </c>
      <c r="H14" s="75">
        <f>IF(グラフデータ!I166="","",グラフデータ!I166)</f>
        <v>47.632499940000002</v>
      </c>
      <c r="I14" s="75">
        <f>IF(グラフデータ!I196="","",グラフデータ!I196)</f>
        <v>47.72</v>
      </c>
      <c r="J14" s="75">
        <f>IF(グラフデータ!I227="","",グラフデータ!I227)</f>
        <v>47.686854659248958</v>
      </c>
      <c r="K14" s="75">
        <f>IF(グラフデータ!I257="","",グラフデータ!I257)</f>
        <v>47.611249999999998</v>
      </c>
      <c r="L14" s="75">
        <f>IF(グラフデータ!I288="","",グラフデータ!I288)</f>
        <v>47.55</v>
      </c>
      <c r="M14" s="75">
        <f>IF(グラフデータ!I319="","",グラフデータ!I319)</f>
        <v>47.608750000000001</v>
      </c>
      <c r="N14" s="75">
        <f>IF(グラフデータ!I348="","",グラフデータ!I348)</f>
        <v>47.68</v>
      </c>
    </row>
    <row r="15" spans="2:14" ht="20.149999999999999" customHeight="1" x14ac:dyDescent="0.2">
      <c r="B15" s="1">
        <v>8</v>
      </c>
      <c r="C15" s="75">
        <f>IF(グラフデータ!I14="","",グラフデータ!I14)</f>
        <v>47.671500000000002</v>
      </c>
      <c r="D15" s="75">
        <f>IF(グラフデータ!I44="","",グラフデータ!I44)</f>
        <v>47.678750000000001</v>
      </c>
      <c r="E15" s="75">
        <f>IF(グラフデータ!I75="","",グラフデータ!I75)</f>
        <v>47.845500000000001</v>
      </c>
      <c r="F15" s="75">
        <f>IF(グラフデータ!I105="","",グラフデータ!I105)</f>
        <v>47.616999999999997</v>
      </c>
      <c r="G15" s="75">
        <f>IF(グラフデータ!I136="","",グラフデータ!I136)</f>
        <v>47.503999999999998</v>
      </c>
      <c r="H15" s="75">
        <f>IF(グラフデータ!I167="","",グラフデータ!I167)</f>
        <v>47.63857136</v>
      </c>
      <c r="I15" s="75">
        <f>IF(グラフデータ!I197="","",グラフデータ!I197)</f>
        <v>47.716999999999999</v>
      </c>
      <c r="J15" s="75">
        <f>IF(グラフデータ!I228="","",グラフデータ!I228)</f>
        <v>47.689687065368567</v>
      </c>
      <c r="K15" s="75">
        <f>IF(グラフデータ!I258="","",グラフデータ!I258)</f>
        <v>47.606249999999996</v>
      </c>
      <c r="L15" s="75">
        <f>IF(グラフデータ!I289="","",グラフデータ!I289)</f>
        <v>47.546250000000001</v>
      </c>
      <c r="M15" s="75">
        <f>IF(グラフデータ!I320="","",グラフデータ!I320)</f>
        <v>47.613749999999996</v>
      </c>
      <c r="N15" s="75">
        <f>IF(グラフデータ!I349="","",グラフデータ!I349)</f>
        <v>47.699999999999996</v>
      </c>
    </row>
    <row r="16" spans="2:14" ht="20.149999999999999" customHeight="1" x14ac:dyDescent="0.2">
      <c r="B16" s="1">
        <v>9</v>
      </c>
      <c r="C16" s="75">
        <f>IF(グラフデータ!I15="","",グラフデータ!I15)</f>
        <v>47.665500000000002</v>
      </c>
      <c r="D16" s="75">
        <f>IF(グラフデータ!I45="","",グラフデータ!I45)</f>
        <v>47.673000000000002</v>
      </c>
      <c r="E16" s="75">
        <f>IF(グラフデータ!I76="","",グラフデータ!I76)</f>
        <v>47.862749999999998</v>
      </c>
      <c r="F16" s="75">
        <f>IF(グラフデータ!I106="","",グラフデータ!I106)</f>
        <v>47.611750000000001</v>
      </c>
      <c r="G16" s="75">
        <f>IF(グラフデータ!I137="","",グラフデータ!I137)</f>
        <v>47.518000000000001</v>
      </c>
      <c r="H16" s="75">
        <f>IF(グラフデータ!I168="","",グラフデータ!I168)</f>
        <v>47.644642780000005</v>
      </c>
      <c r="I16" s="75">
        <f>IF(グラフデータ!I198="","",グラフデータ!I198)</f>
        <v>47.755000000000003</v>
      </c>
      <c r="J16" s="75">
        <f>IF(グラフデータ!I229="","",グラフデータ!I229)</f>
        <v>47.682769471488179</v>
      </c>
      <c r="K16" s="75">
        <f>IF(グラフデータ!I259="","",グラフデータ!I259)</f>
        <v>47.604999999999997</v>
      </c>
      <c r="L16" s="75">
        <f>IF(グラフデータ!I290="","",グラフデータ!I290)</f>
        <v>47.545000000000002</v>
      </c>
      <c r="M16" s="75">
        <f>IF(グラフデータ!I321="","",グラフデータ!I321)</f>
        <v>47.616250000000001</v>
      </c>
      <c r="N16" s="75">
        <f>IF(グラフデータ!I350="","",グラフデータ!I350)</f>
        <v>47.704999999999998</v>
      </c>
    </row>
    <row r="17" spans="2:14" ht="20.149999999999999" customHeight="1" x14ac:dyDescent="0.2">
      <c r="B17" s="1">
        <v>10</v>
      </c>
      <c r="C17" s="75">
        <f>IF(グラフデータ!I16="","",グラフデータ!I16)</f>
        <v>47.658499999999997</v>
      </c>
      <c r="D17" s="75">
        <f>IF(グラフデータ!I46="","",グラフデータ!I46)</f>
        <v>47.662500000000001</v>
      </c>
      <c r="E17" s="75">
        <f>IF(グラフデータ!I77="","",グラフデータ!I77)</f>
        <v>47.856249999999996</v>
      </c>
      <c r="F17" s="75">
        <f>IF(グラフデータ!I107="","",グラフデータ!I107)</f>
        <v>47.611249999999998</v>
      </c>
      <c r="G17" s="75">
        <f>IF(グラフデータ!I138="","",グラフデータ!I138)</f>
        <v>47.516750000000002</v>
      </c>
      <c r="H17" s="75">
        <f>IF(グラフデータ!I169="","",グラフデータ!I169)</f>
        <v>47.650714200000003</v>
      </c>
      <c r="I17" s="75">
        <f>IF(グラフデータ!I199="","",グラフデータ!I199)</f>
        <v>47.779000000000003</v>
      </c>
      <c r="J17" s="75">
        <f>IF(グラフデータ!I230="","",グラフデータ!I230)</f>
        <v>47.682101877607785</v>
      </c>
      <c r="K17" s="75">
        <f>IF(グラフデータ!I260="","",グラフデータ!I260)</f>
        <v>47.602499999999999</v>
      </c>
      <c r="L17" s="75">
        <f>IF(グラフデータ!I291="","",グラフデータ!I291)</f>
        <v>47.545000000000002</v>
      </c>
      <c r="M17" s="75">
        <f>IF(グラフデータ!I322="","",グラフデータ!I322)</f>
        <v>47.618749999999999</v>
      </c>
      <c r="N17" s="75">
        <f>IF(グラフデータ!I351="","",グラフデータ!I351)</f>
        <v>47.704999999999998</v>
      </c>
    </row>
    <row r="18" spans="2:14" ht="20.149999999999999" customHeight="1" x14ac:dyDescent="0.2">
      <c r="B18" s="1">
        <v>11</v>
      </c>
      <c r="C18" s="75">
        <f>IF(グラフデータ!I17="","",グラフデータ!I17)</f>
        <v>47.65175</v>
      </c>
      <c r="D18" s="75">
        <f>IF(グラフデータ!I47="","",グラフデータ!I47)</f>
        <v>47.65025</v>
      </c>
      <c r="E18" s="75">
        <f>IF(グラフデータ!I78="","",グラフデータ!I78)</f>
        <v>47.862749999999998</v>
      </c>
      <c r="F18" s="75">
        <f>IF(グラフデータ!I108="","",グラフデータ!I108)</f>
        <v>47.627749999999999</v>
      </c>
      <c r="G18" s="75">
        <f>IF(グラフデータ!I139="","",グラフデータ!I139)</f>
        <v>47.518000000000001</v>
      </c>
      <c r="H18" s="75">
        <f>IF(グラフデータ!I170="","",グラフデータ!I170)</f>
        <v>47.656785620000001</v>
      </c>
      <c r="I18" s="75">
        <f>IF(グラフデータ!I200="","",グラフデータ!I200)</f>
        <v>47.78</v>
      </c>
      <c r="J18" s="75">
        <f>IF(グラフデータ!I231="","",グラフデータ!I231)</f>
        <v>47.6714342837274</v>
      </c>
      <c r="K18" s="75">
        <f>IF(グラフデータ!I261="","",グラフデータ!I261)</f>
        <v>47.6</v>
      </c>
      <c r="L18" s="75">
        <f>IF(グラフデータ!I292="","",グラフデータ!I292)</f>
        <v>47.54</v>
      </c>
      <c r="M18" s="75">
        <f>IF(グラフデータ!I323="","",グラフデータ!I323)</f>
        <v>47.62</v>
      </c>
      <c r="N18" s="75">
        <f>IF(グラフデータ!I352="","",グラフデータ!I352)</f>
        <v>47.702500000000001</v>
      </c>
    </row>
    <row r="19" spans="2:14" ht="20.149999999999999" customHeight="1" x14ac:dyDescent="0.2">
      <c r="B19" s="1">
        <v>12</v>
      </c>
      <c r="C19" s="75">
        <f>IF(グラフデータ!I18="","",グラフデータ!I18)</f>
        <v>47.646749999999997</v>
      </c>
      <c r="D19" s="75">
        <f>IF(グラフデータ!I48="","",グラフデータ!I48)</f>
        <v>47.655749999999998</v>
      </c>
      <c r="E19" s="75">
        <f>IF(グラフデータ!I79="","",グラフデータ!I79)</f>
        <v>47.86</v>
      </c>
      <c r="F19" s="75">
        <f>IF(グラフデータ!I109="","",グラフデータ!I109)</f>
        <v>47.603499999999997</v>
      </c>
      <c r="G19" s="75">
        <f>IF(グラフデータ!I140="","",グラフデータ!I140)</f>
        <v>47.516750000000002</v>
      </c>
      <c r="H19" s="75">
        <f>IF(グラフデータ!I171="","",グラフデータ!I171)</f>
        <v>47.662857040000006</v>
      </c>
      <c r="I19" s="75">
        <f>IF(グラフデータ!I201="","",グラフデータ!I201)</f>
        <v>47.777999999999999</v>
      </c>
      <c r="J19" s="75">
        <f>IF(グラフデータ!I232="","",グラフデータ!I232)</f>
        <v>47.66701668984701</v>
      </c>
      <c r="K19" s="75">
        <f>IF(グラフデータ!I262="","",グラフデータ!I262)</f>
        <v>47.622500000000002</v>
      </c>
      <c r="L19" s="75">
        <f>IF(グラフデータ!I293="","",グラフデータ!I293)</f>
        <v>47.534999999999997</v>
      </c>
      <c r="M19" s="75">
        <f>IF(グラフデータ!I324="","",グラフデータ!I324)</f>
        <v>47.62</v>
      </c>
      <c r="N19" s="75">
        <f>IF(グラフデータ!I353="","",グラフデータ!I353)</f>
        <v>47.703749999999999</v>
      </c>
    </row>
    <row r="20" spans="2:14" ht="20.149999999999999" customHeight="1" x14ac:dyDescent="0.2">
      <c r="B20" s="1">
        <v>13</v>
      </c>
      <c r="C20" s="75">
        <f>IF(グラフデータ!I19="","",グラフデータ!I19)</f>
        <v>47.641999999999996</v>
      </c>
      <c r="D20" s="75">
        <f>IF(グラフデータ!I49="","",グラフデータ!I49)</f>
        <v>47.655250000000002</v>
      </c>
      <c r="E20" s="75">
        <f>IF(グラフデータ!I80="","",グラフデータ!I80)</f>
        <v>47.855499999999999</v>
      </c>
      <c r="F20" s="75">
        <f>IF(グラフデータ!I110="","",グラフデータ!I110)</f>
        <v>47.602249999999998</v>
      </c>
      <c r="G20" s="75">
        <f>IF(グラフデータ!I141="","",グラフデータ!I141)</f>
        <v>47.521250000000002</v>
      </c>
      <c r="H20" s="75">
        <f>IF(グラフデータ!I172="","",グラフデータ!I172)</f>
        <v>47.668928460000004</v>
      </c>
      <c r="I20" s="75">
        <f>IF(グラフデータ!I202="","",グラフデータ!I202)</f>
        <v>47.777000000000001</v>
      </c>
      <c r="J20" s="75">
        <f>IF(グラフデータ!I233="","",グラフデータ!I233)</f>
        <v>47.663849095966619</v>
      </c>
      <c r="K20" s="75">
        <f>IF(グラフデータ!I263="","",グラフデータ!I263)</f>
        <v>47.618749999999999</v>
      </c>
      <c r="L20" s="75">
        <f>IF(グラフデータ!I294="","",グラフデータ!I294)</f>
        <v>47.532499999999999</v>
      </c>
      <c r="M20" s="75">
        <f>IF(グラフデータ!I325="","",グラフデータ!I325)</f>
        <v>47.62</v>
      </c>
      <c r="N20" s="75">
        <f>IF(グラフデータ!I354="","",グラフデータ!I354)</f>
        <v>47.752499999999998</v>
      </c>
    </row>
    <row r="21" spans="2:14" ht="20.149999999999999" customHeight="1" x14ac:dyDescent="0.2">
      <c r="B21" s="1">
        <v>14</v>
      </c>
      <c r="C21" s="75">
        <f>IF(グラフデータ!I20="","",グラフデータ!I20)</f>
        <v>47.637499999999996</v>
      </c>
      <c r="D21" s="75">
        <f>IF(グラフデータ!I50="","",グラフデータ!I50)</f>
        <v>47.660499999999999</v>
      </c>
      <c r="E21" s="75">
        <f>IF(グラフデータ!I81="","",グラフデータ!I81)</f>
        <v>47.847000000000001</v>
      </c>
      <c r="F21" s="75">
        <f>IF(グラフデータ!I111="","",グラフデータ!I111)</f>
        <v>47.613250000000001</v>
      </c>
      <c r="G21" s="75">
        <f>IF(グラフデータ!I142="","",グラフデータ!I142)</f>
        <v>47.574999999999996</v>
      </c>
      <c r="H21" s="75">
        <f>IF(グラフデータ!I173="","",グラフデータ!I173)</f>
        <v>47.674999880000001</v>
      </c>
      <c r="I21" s="75">
        <f>IF(グラフデータ!I203="","",グラフデータ!I203)</f>
        <v>47.776000000000003</v>
      </c>
      <c r="J21" s="75">
        <f>IF(グラフデータ!I234="","",グラフデータ!I234)</f>
        <v>47.655681502086232</v>
      </c>
      <c r="K21" s="75">
        <f>IF(グラフデータ!I264="","",グラフデータ!I264)</f>
        <v>47.618749999999999</v>
      </c>
      <c r="L21" s="75">
        <f>IF(グラフデータ!I295="","",グラフデータ!I295)</f>
        <v>47.528750000000002</v>
      </c>
      <c r="M21" s="75">
        <f>IF(グラフデータ!I326="","",グラフデータ!I326)</f>
        <v>47.618749999999999</v>
      </c>
      <c r="N21" s="75">
        <f>IF(グラフデータ!I355="","",グラフデータ!I355)</f>
        <v>47.756250000000001</v>
      </c>
    </row>
    <row r="22" spans="2:14" ht="20.149999999999999" customHeight="1" x14ac:dyDescent="0.2">
      <c r="B22" s="1">
        <v>15</v>
      </c>
      <c r="C22" s="75">
        <f>IF(グラフデータ!I21="","",グラフデータ!I21)</f>
        <v>47.650500000000001</v>
      </c>
      <c r="D22" s="75">
        <f>IF(グラフデータ!I51="","",グラフデータ!I51)</f>
        <v>47.676249999999996</v>
      </c>
      <c r="E22" s="75">
        <f>IF(グラフデータ!I82="","",グラフデータ!I82)</f>
        <v>47.835000000000001</v>
      </c>
      <c r="F22" s="75">
        <f>IF(グラフデータ!I112="","",グラフデータ!I112)</f>
        <v>47.623249999999999</v>
      </c>
      <c r="G22" s="75">
        <f>IF(グラフデータ!I143="","",グラフデータ!I143)</f>
        <v>47.593249999999998</v>
      </c>
      <c r="H22" s="75">
        <f>IF(グラフデータ!I174="","",グラフデータ!I174)</f>
        <v>47.681071300000006</v>
      </c>
      <c r="I22" s="75">
        <f>IF(グラフデータ!I204="","",グラフデータ!I204)</f>
        <v>47.784999999999997</v>
      </c>
      <c r="J22" s="75">
        <f>IF(グラフデータ!I235="","",グラフデータ!I235)</f>
        <v>47.650013908205842</v>
      </c>
      <c r="K22" s="75">
        <f>IF(グラフデータ!I265="","",グラフデータ!I265)</f>
        <v>47.625</v>
      </c>
      <c r="L22" s="75">
        <f>IF(グラフデータ!I296="","",グラフデータ!I296)</f>
        <v>47.527499999999996</v>
      </c>
      <c r="M22" s="75">
        <f>IF(グラフデータ!I327="","",グラフデータ!I327)</f>
        <v>47.616250000000001</v>
      </c>
      <c r="N22" s="75">
        <f>IF(グラフデータ!I356="","",グラフデータ!I356)</f>
        <v>47.751249999999999</v>
      </c>
    </row>
    <row r="23" spans="2:14" ht="20.149999999999999" customHeight="1" x14ac:dyDescent="0.2">
      <c r="B23" s="1">
        <v>16</v>
      </c>
      <c r="C23" s="75">
        <f>IF(グラフデータ!I22="","",グラフデータ!I22)</f>
        <v>47.670999999999999</v>
      </c>
      <c r="D23" s="75">
        <f>IF(グラフデータ!I52="","",グラフデータ!I52)</f>
        <v>47.675249999999998</v>
      </c>
      <c r="E23" s="75">
        <f>IF(グラフデータ!I83="","",グラフデータ!I83)</f>
        <v>47.835000000000001</v>
      </c>
      <c r="F23" s="75">
        <f>IF(グラフデータ!I113="","",グラフデータ!I113)</f>
        <v>47.600749999999998</v>
      </c>
      <c r="G23" s="75">
        <f>IF(グラフデータ!I144="","",グラフデータ!I144)</f>
        <v>47.592749999999995</v>
      </c>
      <c r="H23" s="75">
        <f>IF(グラフデータ!I175="","",グラフデータ!I175)</f>
        <v>47.687142720000004</v>
      </c>
      <c r="I23" s="75">
        <f>IF(グラフデータ!I205="","",グラフデータ!I205)</f>
        <v>47.795000000000002</v>
      </c>
      <c r="J23" s="75">
        <f>IF(グラフデータ!I236="","",グラフデータ!I236)</f>
        <v>47.64809631432545</v>
      </c>
      <c r="K23" s="75">
        <f>IF(グラフデータ!I266="","",グラフデータ!I266)</f>
        <v>47.6175</v>
      </c>
      <c r="L23" s="75">
        <f>IF(グラフデータ!I297="","",グラフデータ!I297)</f>
        <v>47.52375</v>
      </c>
      <c r="M23" s="75">
        <f>IF(グラフデータ!I328="","",グラフデータ!I328)</f>
        <v>47.615000000000002</v>
      </c>
      <c r="N23" s="75">
        <f>IF(グラフデータ!I357="","",グラフデータ!I357)</f>
        <v>47.744999999999997</v>
      </c>
    </row>
    <row r="24" spans="2:14" ht="20.149999999999999" customHeight="1" x14ac:dyDescent="0.2">
      <c r="B24" s="1">
        <v>17</v>
      </c>
      <c r="C24" s="75">
        <f>IF(グラフデータ!I23="","",グラフデータ!I23)</f>
        <v>47.672750000000001</v>
      </c>
      <c r="D24" s="75">
        <f>IF(グラフデータ!I53="","",グラフデータ!I53)</f>
        <v>47.667749999999998</v>
      </c>
      <c r="E24" s="75">
        <f>IF(グラフデータ!I84="","",グラフデータ!I84)</f>
        <v>47.822249999999997</v>
      </c>
      <c r="F24" s="75">
        <f>IF(グラフデータ!I114="","",グラフデータ!I114)</f>
        <v>47.598999999999997</v>
      </c>
      <c r="G24" s="75">
        <f>IF(グラフデータ!I145="","",グラフデータ!I145)</f>
        <v>47.589500000000001</v>
      </c>
      <c r="H24" s="75">
        <f>IF(グラフデータ!I176="","",グラフデータ!I176)</f>
        <v>47.693214140000002</v>
      </c>
      <c r="I24" s="75">
        <f>IF(グラフデータ!I206="","",グラフデータ!I206)</f>
        <v>47.79</v>
      </c>
      <c r="J24" s="75">
        <f>IF(グラフデータ!I237="","",グラフデータ!I237)</f>
        <v>47.681178720445061</v>
      </c>
      <c r="K24" s="75">
        <f>IF(グラフデータ!I267="","",グラフデータ!I267)</f>
        <v>47.615000000000002</v>
      </c>
      <c r="L24" s="75">
        <f>IF(グラフデータ!I298="","",グラフデータ!I298)</f>
        <v>47.518749999999997</v>
      </c>
      <c r="M24" s="75">
        <f>IF(グラフデータ!I329="","",グラフデータ!I329)</f>
        <v>47.611249999999998</v>
      </c>
      <c r="N24" s="75">
        <f>IF(グラフデータ!I358="","",グラフデータ!I358)</f>
        <v>47.743749999999999</v>
      </c>
    </row>
    <row r="25" spans="2:14" ht="20.149999999999999" customHeight="1" x14ac:dyDescent="0.2">
      <c r="B25" s="1">
        <v>18</v>
      </c>
      <c r="C25" s="75">
        <f>IF(グラフデータ!I24="","",グラフデータ!I24)</f>
        <v>47.673749999999998</v>
      </c>
      <c r="D25" s="75">
        <f>IF(グラフデータ!I54="","",グラフデータ!I54)</f>
        <v>47.659500000000001</v>
      </c>
      <c r="E25" s="75">
        <f>IF(グラフデータ!I85="","",グラフデータ!I85)</f>
        <v>47.811999999999998</v>
      </c>
      <c r="F25" s="75">
        <f>IF(グラフデータ!I115="","",グラフデータ!I115)</f>
        <v>47.591499999999996</v>
      </c>
      <c r="G25" s="75">
        <f>IF(グラフデータ!I146="","",グラフデータ!I146)</f>
        <v>47.647999999999996</v>
      </c>
      <c r="H25" s="75">
        <f>IF(グラフデータ!I177="","",グラフデータ!I177)</f>
        <v>47.699285560000007</v>
      </c>
      <c r="I25" s="75">
        <f>IF(グラフデータ!I207="","",グラフデータ!I207)</f>
        <v>47.784999999999997</v>
      </c>
      <c r="J25" s="75">
        <f>IF(グラフデータ!I238="","",グラフデータ!I238)</f>
        <v>47.680511126564674</v>
      </c>
      <c r="K25" s="75">
        <f>IF(グラフデータ!I268="","",グラフデータ!I268)</f>
        <v>47.606249999999996</v>
      </c>
      <c r="L25" s="75">
        <f>IF(グラフデータ!I299="","",グラフデータ!I299)</f>
        <v>47.518749999999997</v>
      </c>
      <c r="M25" s="75">
        <f>IF(グラフデータ!I330="","",グラフデータ!I330)</f>
        <v>47.608750000000001</v>
      </c>
      <c r="N25" s="75">
        <f>IF(グラフデータ!I359="","",グラフデータ!I359)</f>
        <v>47.736249999999998</v>
      </c>
    </row>
    <row r="26" spans="2:14" ht="20.149999999999999" customHeight="1" x14ac:dyDescent="0.2">
      <c r="B26" s="1">
        <v>19</v>
      </c>
      <c r="C26" s="75">
        <f>IF(グラフデータ!I25="","",グラフデータ!I25)</f>
        <v>47.6755</v>
      </c>
      <c r="D26" s="75">
        <f>IF(グラフデータ!I55="","",グラフデータ!I55)</f>
        <v>47.652499999999996</v>
      </c>
      <c r="E26" s="75">
        <f>IF(グラフデータ!I86="","",グラフデータ!I86)</f>
        <v>47.8</v>
      </c>
      <c r="F26" s="75">
        <f>IF(グラフデータ!I116="","",グラフデータ!I116)</f>
        <v>47.589750000000002</v>
      </c>
      <c r="G26" s="75">
        <f>IF(グラフデータ!I147="","",グラフデータ!I147)</f>
        <v>47.592749999999995</v>
      </c>
      <c r="H26" s="75">
        <f>IF(グラフデータ!I178="","",グラフデータ!I178)</f>
        <v>47.705356980000005</v>
      </c>
      <c r="I26" s="75">
        <f>IF(グラフデータ!I208="","",グラフデータ!I208)</f>
        <v>47.78</v>
      </c>
      <c r="J26" s="75">
        <f>IF(グラフデータ!I239="","",グラフデータ!I239)</f>
        <v>47.697343532684286</v>
      </c>
      <c r="K26" s="75">
        <f>IF(グラフデータ!I269="","",グラフデータ!I269)</f>
        <v>47.606249999999996</v>
      </c>
      <c r="L26" s="75">
        <f>IF(グラフデータ!I300="","",グラフデータ!I300)</f>
        <v>47.519999999999996</v>
      </c>
      <c r="M26" s="75">
        <f>IF(グラフデータ!I331="","",グラフデータ!I331)</f>
        <v>47.612499999999997</v>
      </c>
      <c r="N26" s="75">
        <f>IF(グラフデータ!I360="","",グラフデータ!I360)</f>
        <v>47.72625</v>
      </c>
    </row>
    <row r="27" spans="2:14" ht="20.149999999999999" customHeight="1" x14ac:dyDescent="0.2">
      <c r="B27" s="1">
        <v>20</v>
      </c>
      <c r="C27" s="75">
        <f>IF(グラフデータ!I26="","",グラフデータ!I26)</f>
        <v>47.675249999999998</v>
      </c>
      <c r="D27" s="75">
        <f>IF(グラフデータ!I56="","",グラフデータ!I56)</f>
        <v>47.669499999999999</v>
      </c>
      <c r="E27" s="75">
        <f>IF(グラフデータ!I87="","",グラフデータ!I87)</f>
        <v>47.786999999999999</v>
      </c>
      <c r="F27" s="75">
        <f>IF(グラフデータ!I117="","",グラフデータ!I117)</f>
        <v>47.586750000000002</v>
      </c>
      <c r="G27" s="75">
        <f>IF(グラフデータ!I148="","",グラフデータ!I148)</f>
        <v>47.588999999999999</v>
      </c>
      <c r="H27" s="75">
        <f>IF(グラフデータ!I179="","",グラフデータ!I179)</f>
        <v>47.711428400000003</v>
      </c>
      <c r="I27" s="75">
        <f>IF(グラフデータ!I209="","",グラフデータ!I209)</f>
        <v>47.776000000000003</v>
      </c>
      <c r="J27" s="75">
        <f>IF(グラフデータ!I240="","",グラフデータ!I240)</f>
        <v>47.694175938803895</v>
      </c>
      <c r="K27" s="75">
        <f>IF(グラフデータ!I270="","",グラフデータ!I270)</f>
        <v>47.602499999999999</v>
      </c>
      <c r="L27" s="75">
        <f>IF(グラフデータ!I301="","",グラフデータ!I301)</f>
        <v>47.518749999999997</v>
      </c>
      <c r="M27" s="75">
        <f>IF(グラフデータ!I332="","",グラフデータ!I332)</f>
        <v>47.612499999999997</v>
      </c>
      <c r="N27" s="75">
        <f>IF(グラフデータ!I361="","",グラフデータ!I361)</f>
        <v>47.725000000000001</v>
      </c>
    </row>
    <row r="28" spans="2:14" ht="20.149999999999999" customHeight="1" x14ac:dyDescent="0.2">
      <c r="B28" s="1">
        <v>21</v>
      </c>
      <c r="C28" s="75">
        <f>IF(グラフデータ!I27="","",グラフデータ!I27)</f>
        <v>47.672750000000001</v>
      </c>
      <c r="D28" s="75">
        <f>IF(グラフデータ!I57="","",グラフデータ!I57)</f>
        <v>47.633249999999997</v>
      </c>
      <c r="E28" s="75">
        <f>IF(グラフデータ!I88="","",グラフデータ!I88)</f>
        <v>47.77675</v>
      </c>
      <c r="F28" s="75">
        <f>IF(グラフデータ!I118="","",グラフデータ!I118)</f>
        <v>47.585749999999997</v>
      </c>
      <c r="G28" s="75">
        <f>IF(グラフデータ!I149="","",グラフデータ!I149)</f>
        <v>47.578249999999997</v>
      </c>
      <c r="H28" s="75">
        <f>IF(グラフデータ!I180="","",グラフデータ!I180)</f>
        <v>47.71749982</v>
      </c>
      <c r="I28" s="75">
        <f>IF(グラフデータ!I210="","",グラフデータ!I210)</f>
        <v>47.771999999999998</v>
      </c>
      <c r="J28" s="75">
        <f>IF(グラフデータ!I241="","",グラフデータ!I241)</f>
        <v>47.692258344923502</v>
      </c>
      <c r="K28" s="75">
        <f>IF(グラフデータ!I271="","",グラフデータ!I271)</f>
        <v>47.598749999999995</v>
      </c>
      <c r="L28" s="75">
        <f>IF(グラフデータ!I302="","",グラフデータ!I302)</f>
        <v>47.57</v>
      </c>
      <c r="M28" s="75">
        <f>IF(グラフデータ!I333="","",グラフデータ!I333)</f>
        <v>47.615000000000002</v>
      </c>
      <c r="N28" s="75">
        <f>IF(グラフデータ!I362="","",グラフデータ!I362)</f>
        <v>47.72</v>
      </c>
    </row>
    <row r="29" spans="2:14" ht="20.149999999999999" customHeight="1" x14ac:dyDescent="0.2">
      <c r="B29" s="1">
        <v>22</v>
      </c>
      <c r="C29" s="75">
        <f>IF(グラフデータ!I28="","",グラフデータ!I28)</f>
        <v>47.66225</v>
      </c>
      <c r="D29" s="75">
        <f>IF(グラフデータ!I58="","",グラフデータ!I58)</f>
        <v>47.662999999999997</v>
      </c>
      <c r="E29" s="75">
        <f>IF(グラフデータ!I89="","",グラフデータ!I89)</f>
        <v>47.769500000000001</v>
      </c>
      <c r="F29" s="75">
        <f>IF(グラフデータ!I119="","",グラフデータ!I119)</f>
        <v>47.583500000000001</v>
      </c>
      <c r="G29" s="75">
        <f>IF(グラフデータ!I150="","",グラフデータ!I150)</f>
        <v>47.618000000000002</v>
      </c>
      <c r="H29" s="75">
        <f>IF(グラフデータ!I181="","",グラフデータ!I181)</f>
        <v>47.723571240000005</v>
      </c>
      <c r="I29" s="75">
        <f>IF(グラフデータ!I211="","",グラフデータ!I211)</f>
        <v>47.762</v>
      </c>
      <c r="J29" s="75">
        <f>IF(グラフデータ!I242="","",グラフデータ!I242)</f>
        <v>47.687840751043112</v>
      </c>
      <c r="K29" s="75">
        <f>IF(グラフデータ!I272="","",グラフデータ!I272)</f>
        <v>47.594999999999999</v>
      </c>
      <c r="L29" s="75">
        <f>IF(グラフデータ!I303="","",グラフデータ!I303)</f>
        <v>47.572499999999998</v>
      </c>
      <c r="M29" s="75">
        <f>IF(グラフデータ!I334="","",グラフデータ!I334)</f>
        <v>47.62</v>
      </c>
      <c r="N29" s="75">
        <f>IF(グラフデータ!I363="","",グラフデータ!I363)</f>
        <v>47.712499999999999</v>
      </c>
    </row>
    <row r="30" spans="2:14" ht="20.149999999999999" customHeight="1" x14ac:dyDescent="0.2">
      <c r="B30" s="1">
        <v>23</v>
      </c>
      <c r="C30" s="75">
        <f>IF(グラフデータ!I29="","",グラフデータ!I29)</f>
        <v>47.65925</v>
      </c>
      <c r="D30" s="75">
        <f>IF(グラフデータ!I59="","",グラフデータ!I59)</f>
        <v>47.669249999999998</v>
      </c>
      <c r="E30" s="75">
        <f>IF(グラフデータ!I90="","",グラフデータ!I90)</f>
        <v>47.765000000000001</v>
      </c>
      <c r="F30" s="75">
        <f>IF(グラフデータ!I120="","",グラフデータ!I120)</f>
        <v>47.579749999999997</v>
      </c>
      <c r="G30" s="75">
        <f>IF(グラフデータ!I151="","",グラフデータ!I151)</f>
        <v>47.609749999999998</v>
      </c>
      <c r="H30" s="75">
        <f>IF(グラフデータ!I182="","",グラフデータ!I182)</f>
        <v>47.729642660000003</v>
      </c>
      <c r="I30" s="75">
        <f>IF(グラフデータ!I212="","",グラフデータ!I212)</f>
        <v>47.76</v>
      </c>
      <c r="J30" s="75">
        <f>IF(グラフデータ!I243="","",グラフデータ!I243)</f>
        <v>47.684673157162727</v>
      </c>
      <c r="K30" s="75">
        <f>IF(グラフデータ!I273="","",グラフデータ!I273)</f>
        <v>47.588749999999997</v>
      </c>
      <c r="L30" s="75">
        <f>IF(グラフデータ!I304="","",グラフデータ!I304)</f>
        <v>47.581249999999997</v>
      </c>
      <c r="M30" s="75">
        <f>IF(グラフデータ!I335="","",グラフデータ!I335)</f>
        <v>47.626249999999999</v>
      </c>
      <c r="N30" s="75">
        <f>IF(グラフデータ!I364="","",グラフデータ!I364)</f>
        <v>47.71</v>
      </c>
    </row>
    <row r="31" spans="2:14" ht="20.149999999999999" customHeight="1" x14ac:dyDescent="0.2">
      <c r="B31" s="1">
        <v>24</v>
      </c>
      <c r="C31" s="75">
        <f>IF(グラフデータ!I30="","",グラフデータ!I30)</f>
        <v>47.653999999999996</v>
      </c>
      <c r="D31" s="75">
        <f>IF(グラフデータ!I60="","",グラフデータ!I60)</f>
        <v>47.672249999999998</v>
      </c>
      <c r="E31" s="75">
        <f>IF(グラフデータ!I91="","",グラフデータ!I91)</f>
        <v>47.755249999999997</v>
      </c>
      <c r="F31" s="75">
        <f>IF(グラフデータ!I121="","",グラフデータ!I121)</f>
        <v>47.577249999999999</v>
      </c>
      <c r="G31" s="75">
        <f>IF(グラフデータ!I152="","",グラフデータ!I152)</f>
        <v>47.599249999999998</v>
      </c>
      <c r="H31" s="75">
        <f>IF(グラフデータ!I183="","",グラフデータ!I183)</f>
        <v>47.735714080000001</v>
      </c>
      <c r="I31" s="75">
        <f>IF(グラフデータ!I213="","",グラフデータ!I213)</f>
        <v>47.755000000000003</v>
      </c>
      <c r="J31" s="75">
        <f>IF(グラフデータ!I244="","",グラフデータ!I244)</f>
        <v>47.679005563282338</v>
      </c>
      <c r="K31" s="75">
        <f>IF(グラフデータ!I274="","",グラフデータ!I274)</f>
        <v>47.58625</v>
      </c>
      <c r="L31" s="75">
        <f>IF(グラフデータ!I305="","",グラフデータ!I305)</f>
        <v>47.583750000000002</v>
      </c>
      <c r="M31" s="75">
        <f>IF(グラフデータ!I336="","",グラフデータ!I336)</f>
        <v>47.623750000000001</v>
      </c>
      <c r="N31" s="75">
        <f>IF(グラフデータ!I365="","",グラフデータ!I365)</f>
        <v>47.704999999999998</v>
      </c>
    </row>
    <row r="32" spans="2:14" ht="20.149999999999999" customHeight="1" x14ac:dyDescent="0.2">
      <c r="B32" s="1">
        <v>25</v>
      </c>
      <c r="C32" s="75">
        <f>IF(グラフデータ!I31="","",グラフデータ!I31)</f>
        <v>47.650500000000001</v>
      </c>
      <c r="D32" s="75">
        <f>IF(グラフデータ!I61="","",グラフデータ!I61)</f>
        <v>47.666499999999999</v>
      </c>
      <c r="E32" s="75">
        <f>IF(グラフデータ!I92="","",グラフデータ!I92)</f>
        <v>47.7455</v>
      </c>
      <c r="F32" s="75">
        <f>IF(グラフデータ!I122="","",グラフデータ!I122)</f>
        <v>47.573749999999997</v>
      </c>
      <c r="G32" s="75">
        <f>IF(グラフデータ!I153="","",グラフデータ!I153)</f>
        <v>47.591499999999996</v>
      </c>
      <c r="H32" s="75">
        <f>IF(グラフデータ!I184="","",グラフデータ!I184)</f>
        <v>47.741785500000006</v>
      </c>
      <c r="I32" s="75">
        <f>IF(グラフデータ!I214="","",グラフデータ!I214)</f>
        <v>47.752000000000002</v>
      </c>
      <c r="J32" s="75">
        <f>IF(グラフデータ!I245="","",グラフデータ!I245)</f>
        <v>47.673337969401949</v>
      </c>
      <c r="K32" s="75">
        <f>IF(グラフデータ!I275="","",グラフデータ!I275)</f>
        <v>47.583750000000002</v>
      </c>
      <c r="L32" s="75">
        <f>IF(グラフデータ!I306="","",グラフデータ!I306)</f>
        <v>47.582499999999996</v>
      </c>
      <c r="M32" s="75">
        <f>IF(グラフデータ!I337="","",グラフデータ!I337)</f>
        <v>47.628749999999997</v>
      </c>
      <c r="N32" s="75">
        <f>IF(グラフデータ!I366="","",グラフデータ!I366)</f>
        <v>47.701250000000002</v>
      </c>
    </row>
    <row r="33" spans="2:14" ht="20.149999999999999" customHeight="1" x14ac:dyDescent="0.2">
      <c r="B33" s="1">
        <v>26</v>
      </c>
      <c r="C33" s="75">
        <f>IF(グラフデータ!I32="","",グラフデータ!I32)</f>
        <v>47.66</v>
      </c>
      <c r="D33" s="75">
        <f>IF(グラフデータ!I62="","",グラフデータ!I62)</f>
        <v>47.662999999999997</v>
      </c>
      <c r="E33" s="75">
        <f>IF(グラフデータ!I93="","",グラフデータ!I93)</f>
        <v>47.733249999999998</v>
      </c>
      <c r="F33" s="75">
        <f>IF(グラフデータ!I123="","",グラフデータ!I123)</f>
        <v>47.57</v>
      </c>
      <c r="G33" s="75">
        <f>IF(グラフデータ!I154="","",グラフデータ!I154)</f>
        <v>47.585000000000001</v>
      </c>
      <c r="H33" s="75">
        <f>IF(グラフデータ!I185="","",グラフデータ!I185)</f>
        <v>47.747856920000004</v>
      </c>
      <c r="I33" s="75">
        <f>IF(グラフデータ!I215="","",グラフデータ!I215)</f>
        <v>47.749000000000002</v>
      </c>
      <c r="J33" s="75">
        <f>IF(グラフデータ!I246="","",グラフデータ!I246)</f>
        <v>47.670170375521558</v>
      </c>
      <c r="K33" s="75">
        <f>IF(グラフデータ!I276="","",グラフデータ!I276)</f>
        <v>47.58</v>
      </c>
      <c r="L33" s="75">
        <f>IF(グラフデータ!I307="","",グラフデータ!I307)</f>
        <v>47.581249999999997</v>
      </c>
      <c r="M33" s="75">
        <f>IF(グラフデータ!I338="","",グラフデータ!I338)</f>
        <v>47.633749999999999</v>
      </c>
      <c r="N33" s="75">
        <f>IF(グラフデータ!I367="","",グラフデータ!I367)</f>
        <v>47.716250000000002</v>
      </c>
    </row>
    <row r="34" spans="2:14" ht="20.149999999999999" customHeight="1" x14ac:dyDescent="0.2">
      <c r="B34" s="1">
        <v>27</v>
      </c>
      <c r="C34" s="75">
        <f>IF(グラフデータ!I33="","",グラフデータ!I33)</f>
        <v>47.675249999999998</v>
      </c>
      <c r="D34" s="75">
        <f>IF(グラフデータ!I63="","",グラフデータ!I63)</f>
        <v>47.655499999999996</v>
      </c>
      <c r="E34" s="75">
        <f>IF(グラフデータ!I94="","",グラフデータ!I94)</f>
        <v>47.721499999999999</v>
      </c>
      <c r="F34" s="75">
        <f>IF(グラフデータ!I124="","",グラフデータ!I124)</f>
        <v>47.552500000000002</v>
      </c>
      <c r="G34" s="75">
        <f>IF(グラフデータ!I155="","",グラフデータ!I155)</f>
        <v>47.60425</v>
      </c>
      <c r="H34" s="75">
        <f>IF(グラフデータ!I186="","",グラフデータ!I186)</f>
        <v>47.753928340000002</v>
      </c>
      <c r="I34" s="75">
        <f>IF(グラフデータ!I216="","",グラフデータ!I216)</f>
        <v>47.738</v>
      </c>
      <c r="J34" s="75">
        <f>IF(グラフデータ!I247="","",グラフデータ!I247)</f>
        <v>47.665752781641167</v>
      </c>
      <c r="K34" s="75">
        <f>IF(グラフデータ!I277="","",グラフデータ!I277)</f>
        <v>47.566249999999997</v>
      </c>
      <c r="L34" s="75">
        <f>IF(グラフデータ!I308="","",グラフデータ!I308)</f>
        <v>47.581249999999997</v>
      </c>
      <c r="M34" s="75">
        <f>IF(グラフデータ!I339="","",グラフデータ!I339)</f>
        <v>47.6325</v>
      </c>
      <c r="N34" s="75">
        <f>IF(グラフデータ!I368="","",グラフデータ!I368)</f>
        <v>47.763750000000002</v>
      </c>
    </row>
    <row r="35" spans="2:14" ht="20.149999999999999" customHeight="1" x14ac:dyDescent="0.2">
      <c r="B35" s="1">
        <v>28</v>
      </c>
      <c r="C35" s="75">
        <f>IF(グラフデータ!I34="","",グラフデータ!I34)</f>
        <v>47.662749999999996</v>
      </c>
      <c r="D35" s="75">
        <f>IF(グラフデータ!I64="","",グラフデータ!I64)</f>
        <v>47.649250000000002</v>
      </c>
      <c r="E35" s="75">
        <f>IF(グラフデータ!I95="","",グラフデータ!I95)</f>
        <v>47.70825</v>
      </c>
      <c r="F35" s="75">
        <f>IF(グラフデータ!I125="","",グラフデータ!I125)</f>
        <v>47.543999999999997</v>
      </c>
      <c r="G35" s="75">
        <f>IF(グラフデータ!I156="","",グラフデータ!I156)</f>
        <v>47.604749999999996</v>
      </c>
      <c r="H35" s="75">
        <f>IF(グラフデータ!I187="","",グラフデータ!I187)</f>
        <v>47.754999999999995</v>
      </c>
      <c r="I35" s="75">
        <f>IF(グラフデータ!I217="","",グラフデータ!I217)</f>
        <v>47.73</v>
      </c>
      <c r="J35" s="75">
        <f>IF(グラフデータ!I248="","",グラフデータ!I248)</f>
        <v>47.660085187760778</v>
      </c>
      <c r="K35" s="75">
        <f>IF(グラフデータ!I278="","",グラフデータ!I278)</f>
        <v>47.563749999999999</v>
      </c>
      <c r="L35" s="75">
        <f>IF(グラフデータ!I309="","",グラフデータ!I309)</f>
        <v>47.58</v>
      </c>
      <c r="M35" s="75">
        <f>IF(グラフデータ!I340="","",グラフデータ!I340)</f>
        <v>47.629999999999995</v>
      </c>
      <c r="N35" s="75">
        <f>IF(グラフデータ!I369="","",グラフデータ!I369)</f>
        <v>47.766249999999999</v>
      </c>
    </row>
    <row r="36" spans="2:14" ht="20.149999999999999" customHeight="1" x14ac:dyDescent="0.2">
      <c r="B36" s="1">
        <v>29</v>
      </c>
      <c r="C36" s="75">
        <f>IF(グラフデータ!I35="","",グラフデータ!I35)</f>
        <v>47.65925</v>
      </c>
      <c r="D36" s="75">
        <f>IF(グラフデータ!I65="","",グラフデータ!I65)</f>
        <v>47.648499999999999</v>
      </c>
      <c r="E36" s="75">
        <f>IF(グラフデータ!I96="","",グラフデータ!I96)</f>
        <v>47.695</v>
      </c>
      <c r="F36" s="75">
        <f>IF(グラフデータ!I126="","",グラフデータ!I126)</f>
        <v>47.548749999999998</v>
      </c>
      <c r="G36" s="75">
        <f>IF(グラフデータ!I157="","",グラフデータ!I157)</f>
        <v>47.599499999999999</v>
      </c>
      <c r="H36" s="75">
        <f>IF(グラフデータ!I188="","",グラフデータ!I188)</f>
        <v>47.7575</v>
      </c>
      <c r="I36" s="75">
        <f>IF(グラフデータ!I218="","",グラフデータ!I218)</f>
        <v>47.73</v>
      </c>
      <c r="J36" s="75">
        <f>IF(グラフデータ!I249="","",グラフデータ!I249)</f>
        <v>47.655667593880388</v>
      </c>
      <c r="K36" s="75">
        <f>IF(グラフデータ!I279="","",グラフデータ!I279)</f>
        <v>47.5625</v>
      </c>
      <c r="L36" s="75">
        <f>IF(グラフデータ!I310="","",グラフデータ!I310)</f>
        <v>47.581249999999997</v>
      </c>
      <c r="M36" s="75">
        <f>IF(グラフデータ!I341="","",グラフデータ!I341)</f>
        <v>47.629999999999995</v>
      </c>
      <c r="N36" s="75">
        <f>IF(グラフデータ!I370="","",グラフデータ!I370)</f>
        <v>47.823749999999997</v>
      </c>
    </row>
    <row r="37" spans="2:14" ht="20.149999999999999" customHeight="1" x14ac:dyDescent="0.2">
      <c r="B37" s="1">
        <v>30</v>
      </c>
      <c r="C37" s="75">
        <f>IF(グラフデータ!I36="","",グラフデータ!I36)</f>
        <v>47.660499999999999</v>
      </c>
      <c r="D37" s="75">
        <f>IF(グラフデータ!I66="","",グラフデータ!I66)</f>
        <v>47.65625</v>
      </c>
      <c r="E37" s="75">
        <f>IF(グラフデータ!I97="","",グラフデータ!I97)</f>
        <v>47.643749999999997</v>
      </c>
      <c r="F37" s="75">
        <f>IF(グラフデータ!I127="","",グラフデータ!I127)</f>
        <v>47.5565</v>
      </c>
      <c r="G37" s="75">
        <f>IF(グラフデータ!I158="","",グラフデータ!I158)</f>
        <v>47.594250000000002</v>
      </c>
      <c r="H37" s="75">
        <f>IF(グラフデータ!I189="","",グラフデータ!I189)</f>
        <v>47.75</v>
      </c>
      <c r="I37" s="75">
        <f>IF(グラフデータ!I219="","",グラフデータ!I219)</f>
        <v>47.728000000000002</v>
      </c>
      <c r="J37" s="75">
        <f>IF(グラフデータ!I250="","",グラフデータ!I250)</f>
        <v>47.65</v>
      </c>
      <c r="K37" s="75">
        <f>IF(グラフデータ!I280="","",グラフデータ!I280)</f>
        <v>47.56</v>
      </c>
      <c r="L37" s="75">
        <f>IF(グラフデータ!I311="","",グラフデータ!I311)</f>
        <v>47.581249999999997</v>
      </c>
      <c r="M37" s="76" t="s">
        <v>11</v>
      </c>
      <c r="N37" s="75">
        <f>IF(グラフデータ!I371="","",グラフデータ!I371)</f>
        <v>47.833750000000002</v>
      </c>
    </row>
    <row r="38" spans="2:14" ht="20.149999999999999" customHeight="1" thickBot="1" x14ac:dyDescent="0.25">
      <c r="B38" s="65">
        <v>31</v>
      </c>
      <c r="C38" s="77" t="s">
        <v>11</v>
      </c>
      <c r="D38" s="78">
        <f>IF(グラフデータ!I67="","",グラフデータ!I67)</f>
        <v>47.653750000000002</v>
      </c>
      <c r="E38" s="77" t="s">
        <v>12</v>
      </c>
      <c r="F38" s="78">
        <f>IF(グラフデータ!I128="","",グラフデータ!I128)</f>
        <v>47.553249999999998</v>
      </c>
      <c r="G38" s="78">
        <f>IF(グラフデータ!I159="","",グラフデータ!I159)</f>
        <v>47.59</v>
      </c>
      <c r="H38" s="77" t="s">
        <v>5</v>
      </c>
      <c r="I38" s="78">
        <f>IF(グラフデータ!I220="","",グラフデータ!I220)</f>
        <v>47.725000000000001</v>
      </c>
      <c r="J38" s="77" t="s">
        <v>5</v>
      </c>
      <c r="K38" s="78">
        <f>IF(グラフデータ!I281="","",グラフデータ!I281)</f>
        <v>47.563749999999999</v>
      </c>
      <c r="L38" s="78">
        <f>IF(グラフデータ!I312="","",グラフデータ!I312)</f>
        <v>47.568750000000001</v>
      </c>
      <c r="M38" s="77" t="s">
        <v>5</v>
      </c>
      <c r="N38" s="78">
        <f>IF(グラフデータ!I372="","",グラフデータ!I372)</f>
        <v>47.824999999999996</v>
      </c>
    </row>
    <row r="39" spans="2:14" ht="20.149999999999999" customHeight="1" thickTop="1" x14ac:dyDescent="0.2">
      <c r="B39" s="67" t="s">
        <v>3</v>
      </c>
      <c r="C39" s="79">
        <f>IF(C37="","",AVERAGE(C8:C38))</f>
        <v>47.668258333333327</v>
      </c>
      <c r="D39" s="79">
        <f>IF(D38="","",AVERAGE(D8:D38))</f>
        <v>47.658016129032248</v>
      </c>
      <c r="E39" s="79">
        <f>IF(E37="","",AVERAGE(E8:E38))</f>
        <v>47.803174999999996</v>
      </c>
      <c r="F39" s="79">
        <f>IF(F38="","",AVERAGE(F8:F38))</f>
        <v>47.595685483870973</v>
      </c>
      <c r="G39" s="79">
        <f>IF(G38="","",AVERAGE(G8:G38))</f>
        <v>47.563725806451629</v>
      </c>
      <c r="H39" s="79">
        <f>IF(H37="","",AVERAGE(H8:H38))</f>
        <v>47.682916558666669</v>
      </c>
      <c r="I39" s="79">
        <f>IF(I38="","",AVERAGE(I8:I38))</f>
        <v>47.753524193548387</v>
      </c>
      <c r="J39" s="79">
        <f>IF(J37="","",AVERAGE(J8:J38))</f>
        <v>47.679588444598991</v>
      </c>
      <c r="K39" s="79">
        <f>IF(K38="","",AVERAGE(K8:K38))</f>
        <v>47.600483870967743</v>
      </c>
      <c r="L39" s="79">
        <f>IF(L38="","",AVERAGE(L8:L38))</f>
        <v>47.552459677419343</v>
      </c>
      <c r="M39" s="79">
        <f>IF(M35="","",AVERAGE(M8:M38))</f>
        <v>47.609741379310343</v>
      </c>
      <c r="N39" s="79">
        <f>IF(N38="","",AVERAGE(N8:N38))</f>
        <v>47.720282258064529</v>
      </c>
    </row>
    <row r="40" spans="2:14" ht="20.149999999999999" customHeight="1" x14ac:dyDescent="0.2">
      <c r="B40" s="66" t="s">
        <v>1</v>
      </c>
      <c r="C40" s="80">
        <f>IF(C37="","",MAX(C8:C38))</f>
        <v>47.707749999999997</v>
      </c>
      <c r="D40" s="80">
        <f>IF(D38="","",MAX(D8:D38))</f>
        <v>47.678750000000001</v>
      </c>
      <c r="E40" s="80">
        <f>IF(E37="","",MAX(E8:E38))</f>
        <v>48.038249999999998</v>
      </c>
      <c r="F40" s="80">
        <f>IF(F38="","",MAX(F8:F38))</f>
        <v>47.642499999999998</v>
      </c>
      <c r="G40" s="80">
        <f>IF(G38="","",MAX(G8:G38))</f>
        <v>47.647999999999996</v>
      </c>
      <c r="H40" s="80">
        <f>IF(H37="","",MAX(H8:H38))</f>
        <v>47.7575</v>
      </c>
      <c r="I40" s="80">
        <f>IF(I38="","",MAX(I8:I38))</f>
        <v>47.795000000000002</v>
      </c>
      <c r="J40" s="80">
        <f>IF(J37="","",MAX(J8:J38))</f>
        <v>47.717860222531293</v>
      </c>
      <c r="K40" s="80">
        <f>IF(K38="","",MAX(K8:K38))</f>
        <v>47.626249999999999</v>
      </c>
      <c r="L40" s="80">
        <f>IF(L38="","",MAX(L8:L38))</f>
        <v>47.583750000000002</v>
      </c>
      <c r="M40" s="80">
        <f>IF(M35="","",MIN(M8:M38))</f>
        <v>47.5625</v>
      </c>
      <c r="N40" s="80">
        <f>IF(N38="","",MAX(N8:N38))</f>
        <v>47.833750000000002</v>
      </c>
    </row>
    <row r="41" spans="2:14" ht="20.149999999999999" customHeight="1" x14ac:dyDescent="0.2">
      <c r="B41" s="4" t="s">
        <v>2</v>
      </c>
      <c r="C41" s="81">
        <f>IF(C37="","",MIN(C8:C38))</f>
        <v>47.637499999999996</v>
      </c>
      <c r="D41" s="81">
        <f>IF(D38="","",MIN(D8:D38))</f>
        <v>47.633249999999997</v>
      </c>
      <c r="E41" s="81">
        <f>IF(E37="","",MIN(E8:E38))</f>
        <v>47.643749999999997</v>
      </c>
      <c r="F41" s="81">
        <f>IF(F38="","",MIN(F8:F38))</f>
        <v>47.543999999999997</v>
      </c>
      <c r="G41" s="81">
        <f>IF(G38="","",MIN(G8:G38))</f>
        <v>47.469749999999998</v>
      </c>
      <c r="H41" s="81">
        <f>IF(H37="","",MIN(H8:H38))</f>
        <v>47.596071420000001</v>
      </c>
      <c r="I41" s="81">
        <f>IF(I38="","",MIN(I8:I38))</f>
        <v>47.716999999999999</v>
      </c>
      <c r="J41" s="81">
        <f>IF(J37="","",MIN(J8:J38))</f>
        <v>47.64809631432545</v>
      </c>
      <c r="K41" s="81">
        <f>IF(K38="","",MIN(K8:K38))</f>
        <v>47.56</v>
      </c>
      <c r="L41" s="81">
        <f>IF(L38="","",MIN(L8:L38))</f>
        <v>47.518749999999997</v>
      </c>
      <c r="M41" s="81">
        <f>IF(M35="","",MAX(M8:M38))</f>
        <v>47.633749999999999</v>
      </c>
      <c r="N41" s="81">
        <f>IF(N38="","",MIN(N8:N38))</f>
        <v>47.641249999999999</v>
      </c>
    </row>
    <row r="42" spans="2:14" ht="20" customHeight="1" x14ac:dyDescent="0.2">
      <c r="K42" s="130" t="s">
        <v>72</v>
      </c>
      <c r="L42" s="133" t="s">
        <v>73</v>
      </c>
      <c r="M42" s="134"/>
      <c r="N42" s="107">
        <f>AVERAGE(C8:N38)</f>
        <v>47.657022268027198</v>
      </c>
    </row>
    <row r="43" spans="2:14" ht="20" customHeight="1" x14ac:dyDescent="0.2">
      <c r="K43" s="131"/>
      <c r="L43" s="133" t="s">
        <v>74</v>
      </c>
      <c r="M43" s="134"/>
      <c r="N43" s="108">
        <f>MAX(C8:N38)</f>
        <v>48.038249999999998</v>
      </c>
    </row>
    <row r="44" spans="2:14" ht="20" customHeight="1" x14ac:dyDescent="0.2">
      <c r="K44" s="131"/>
      <c r="L44" s="133" t="s">
        <v>75</v>
      </c>
      <c r="M44" s="134"/>
      <c r="N44" s="109">
        <f>MIN(C8:N38)</f>
        <v>47.469749999999998</v>
      </c>
    </row>
    <row r="45" spans="2:14" ht="20" customHeight="1" x14ac:dyDescent="0.2">
      <c r="K45" s="131"/>
      <c r="L45" s="133" t="s">
        <v>76</v>
      </c>
      <c r="M45" s="134"/>
      <c r="N45" s="107">
        <f>N43-N44</f>
        <v>0.56850000000000023</v>
      </c>
    </row>
    <row r="46" spans="2:14" ht="20" customHeight="1" thickBot="1" x14ac:dyDescent="0.25">
      <c r="K46" s="132"/>
      <c r="L46" s="135" t="s">
        <v>77</v>
      </c>
      <c r="M46" s="136"/>
      <c r="N46" s="110">
        <f>N38-C8</f>
        <v>0.11724999999999852</v>
      </c>
    </row>
  </sheetData>
  <mergeCells count="6">
    <mergeCell ref="K42:K46"/>
    <mergeCell ref="L42:M42"/>
    <mergeCell ref="L43:M43"/>
    <mergeCell ref="L44:M44"/>
    <mergeCell ref="L45:M45"/>
    <mergeCell ref="L46:M46"/>
  </mergeCells>
  <phoneticPr fontId="11"/>
  <conditionalFormatting sqref="C8:N38">
    <cfRule type="expression" priority="78" stopIfTrue="1">
      <formula>SUM(C$40:C$42)=0</formula>
    </cfRule>
    <cfRule type="cellIs" dxfId="21" priority="79" operator="equal">
      <formula>MIN(C$8:C$38)</formula>
    </cfRule>
    <cfRule type="cellIs" dxfId="20" priority="80" operator="equal">
      <formula>MAXA(C$8:C$38)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N46"/>
  <sheetViews>
    <sheetView showGridLines="0" zoomScale="90" zoomScaleNormal="90" workbookViewId="0"/>
  </sheetViews>
  <sheetFormatPr defaultColWidth="9" defaultRowHeight="14" x14ac:dyDescent="0.2"/>
  <cols>
    <col min="1" max="1" width="9" style="73"/>
    <col min="2" max="2" width="5.1640625" style="73" customWidth="1"/>
    <col min="3" max="14" width="7.08203125" style="73" customWidth="1"/>
    <col min="15" max="16384" width="9" style="73"/>
  </cols>
  <sheetData>
    <row r="3" spans="2:14" ht="19" x14ac:dyDescent="0.2">
      <c r="B3" s="71" t="s">
        <v>70</v>
      </c>
      <c r="C3" s="72"/>
      <c r="D3" s="72"/>
      <c r="E3" s="72"/>
      <c r="F3" s="72"/>
      <c r="H3" s="72"/>
      <c r="I3" s="72"/>
      <c r="J3" s="72"/>
      <c r="K3" s="72"/>
      <c r="L3" s="72"/>
      <c r="M3" s="72"/>
      <c r="N3" s="72"/>
    </row>
    <row r="4" spans="2:14" ht="19" x14ac:dyDescent="0.2">
      <c r="C4" s="71" t="s">
        <v>13</v>
      </c>
    </row>
    <row r="6" spans="2:14" x14ac:dyDescent="0.2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4" t="s">
        <v>44</v>
      </c>
    </row>
    <row r="7" spans="2:14" ht="30" customHeight="1" x14ac:dyDescent="0.2">
      <c r="B7" s="1" t="s">
        <v>0</v>
      </c>
      <c r="C7" s="1" t="s">
        <v>30</v>
      </c>
      <c r="D7" s="1" t="s">
        <v>43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2:14" ht="20.149999999999999" customHeight="1" x14ac:dyDescent="0.2">
      <c r="B8" s="1">
        <v>1</v>
      </c>
      <c r="C8" s="75">
        <f>IF(グラフデータ!J7="","",グラフデータ!J7)</f>
        <v>47.063000000000002</v>
      </c>
      <c r="D8" s="75">
        <f>IF(グラフデータ!J37="","",グラフデータ!J37)</f>
        <v>46.887</v>
      </c>
      <c r="E8" s="75">
        <f>IF(グラフデータ!J68="","",グラフデータ!J68)</f>
        <v>46.99</v>
      </c>
      <c r="F8" s="75">
        <f>IF(グラフデータ!J98="","",グラフデータ!J98)</f>
        <v>47.051000000000002</v>
      </c>
      <c r="G8" s="75">
        <f>IF(グラフデータ!J129="","",グラフデータ!J129)</f>
        <v>46.492000000000004</v>
      </c>
      <c r="H8" s="75">
        <f>IF(グラフデータ!J160="","",グラフデータ!J160)</f>
        <v>46.617000000000004</v>
      </c>
      <c r="I8" s="75">
        <f>IF(グラフデータ!J190="","",グラフデータ!J190)</f>
        <v>47.045000000000002</v>
      </c>
      <c r="J8" s="75">
        <f>IF(グラフデータ!J221="","",グラフデータ!J221)</f>
        <v>46.887999999999998</v>
      </c>
      <c r="K8" s="75">
        <f>IF(グラフデータ!J251="","",グラフデータ!J251)</f>
        <v>46.658000000000001</v>
      </c>
      <c r="L8" s="75">
        <f>IF(グラフデータ!J282="","",グラフデータ!J282)</f>
        <v>46.429000000000002</v>
      </c>
      <c r="M8" s="75">
        <f>IF(グラフデータ!J313="","",グラフデータ!J313)</f>
        <v>46.46</v>
      </c>
      <c r="N8" s="75">
        <f>IF(グラフデータ!J342="","",グラフデータ!J342)</f>
        <v>46.74</v>
      </c>
    </row>
    <row r="9" spans="2:14" ht="20.149999999999999" customHeight="1" x14ac:dyDescent="0.2">
      <c r="B9" s="1">
        <v>2</v>
      </c>
      <c r="C9" s="75">
        <f>IF(グラフデータ!J8="","",グラフデータ!J8)</f>
        <v>47.068000000000005</v>
      </c>
      <c r="D9" s="75">
        <f>IF(グラフデータ!J38="","",グラフデータ!J38)</f>
        <v>46.871000000000002</v>
      </c>
      <c r="E9" s="75">
        <f>IF(グラフデータ!J69="","",グラフデータ!J69)</f>
        <v>47.097999999999999</v>
      </c>
      <c r="F9" s="75">
        <f>IF(グラフデータ!J99="","",グラフデータ!J99)</f>
        <v>47.038000000000004</v>
      </c>
      <c r="G9" s="75">
        <f>IF(グラフデータ!J130="","",グラフデータ!J130)</f>
        <v>46.484000000000002</v>
      </c>
      <c r="H9" s="75">
        <f>IF(グラフデータ!J161="","",グラフデータ!J161)</f>
        <v>46.600999999999999</v>
      </c>
      <c r="I9" s="75">
        <f>IF(グラフデータ!J191="","",グラフデータ!J191)</f>
        <v>47.024000000000001</v>
      </c>
      <c r="J9" s="75">
        <f>IF(グラフデータ!J222="","",グラフデータ!J222)</f>
        <v>46.868000000000002</v>
      </c>
      <c r="K9" s="75">
        <f>IF(グラフデータ!J252="","",グラフデータ!J252)</f>
        <v>46.649000000000001</v>
      </c>
      <c r="L9" s="75">
        <f>IF(グラフデータ!J283="","",グラフデータ!J283)</f>
        <v>46.419000000000004</v>
      </c>
      <c r="M9" s="75">
        <f>IF(グラフデータ!J314="","",グラフデータ!J314)</f>
        <v>46.454999999999998</v>
      </c>
      <c r="N9" s="75">
        <f>IF(グラフデータ!J343="","",グラフデータ!J343)</f>
        <v>46.736000000000004</v>
      </c>
    </row>
    <row r="10" spans="2:14" ht="20.149999999999999" customHeight="1" x14ac:dyDescent="0.2">
      <c r="B10" s="1">
        <v>3</v>
      </c>
      <c r="C10" s="75">
        <f>IF(グラフデータ!J9="","",グラフデータ!J9)</f>
        <v>47.062000000000005</v>
      </c>
      <c r="D10" s="75">
        <f>IF(グラフデータ!J39="","",グラフデータ!J39)</f>
        <v>46.858000000000004</v>
      </c>
      <c r="E10" s="75">
        <f>IF(グラフデータ!J70="","",グラフデータ!J70)</f>
        <v>48.2</v>
      </c>
      <c r="F10" s="75">
        <f>IF(グラフデータ!J100="","",グラフデータ!J100)</f>
        <v>47.019000000000005</v>
      </c>
      <c r="G10" s="75">
        <f>IF(グラフデータ!J131="","",グラフデータ!J131)</f>
        <v>46.466999999999999</v>
      </c>
      <c r="H10" s="75">
        <f>IF(グラフデータ!J162="","",グラフデータ!J162)</f>
        <v>46.582999999999998</v>
      </c>
      <c r="I10" s="75">
        <f>IF(グラフデータ!J192="","",グラフデータ!J192)</f>
        <v>47</v>
      </c>
      <c r="J10" s="75">
        <f>IF(グラフデータ!J223="","",グラフデータ!J223)</f>
        <v>46.853000000000002</v>
      </c>
      <c r="K10" s="75">
        <f>IF(グラフデータ!J253="","",グラフデータ!J253)</f>
        <v>46.635000000000005</v>
      </c>
      <c r="L10" s="75">
        <f>IF(グラフデータ!J284="","",グラフデータ!J284)</f>
        <v>46.413000000000004</v>
      </c>
      <c r="M10" s="75">
        <f>IF(グラフデータ!J315="","",グラフデータ!J315)</f>
        <v>46.441000000000003</v>
      </c>
      <c r="N10" s="75">
        <f>IF(グラフデータ!J344="","",グラフデータ!J344)</f>
        <v>46.739000000000004</v>
      </c>
    </row>
    <row r="11" spans="2:14" ht="20.149999999999999" customHeight="1" x14ac:dyDescent="0.2">
      <c r="B11" s="1">
        <v>4</v>
      </c>
      <c r="C11" s="75">
        <f>IF(グラフデータ!J10="","",グラフデータ!J10)</f>
        <v>47.056000000000004</v>
      </c>
      <c r="D11" s="75">
        <f>IF(グラフデータ!J40="","",グラフデータ!J40)</f>
        <v>46.846000000000004</v>
      </c>
      <c r="E11" s="75">
        <f>IF(グラフデータ!J71="","",グラフデータ!J71)</f>
        <v>47.953000000000003</v>
      </c>
      <c r="F11" s="75">
        <f>IF(グラフデータ!J101="","",グラフデータ!J101)</f>
        <v>47.001000000000005</v>
      </c>
      <c r="G11" s="75">
        <f>IF(グラフデータ!J132="","",グラフデータ!J132)</f>
        <v>46.448999999999998</v>
      </c>
      <c r="H11" s="75">
        <f>IF(グラフデータ!J163="","",グラフデータ!J163)</f>
        <v>46.646000000000001</v>
      </c>
      <c r="I11" s="75">
        <f>IF(グラフデータ!J193="","",グラフデータ!J193)</f>
        <v>47.005000000000003</v>
      </c>
      <c r="J11" s="75">
        <f>IF(グラフデータ!J224="","",グラフデータ!J224)</f>
        <v>46.835000000000001</v>
      </c>
      <c r="K11" s="75">
        <f>IF(グラフデータ!J254="","",グラフデータ!J254)</f>
        <v>46.625</v>
      </c>
      <c r="L11" s="75">
        <f>IF(グラフデータ!J285="","",グラフデータ!J285)</f>
        <v>46.411999999999999</v>
      </c>
      <c r="M11" s="75">
        <f>IF(グラフデータ!J316="","",グラフデータ!J316)</f>
        <v>46.445999999999998</v>
      </c>
      <c r="N11" s="75">
        <f>IF(グラフデータ!J345="","",グラフデータ!J345)</f>
        <v>46.748000000000005</v>
      </c>
    </row>
    <row r="12" spans="2:14" ht="20.149999999999999" customHeight="1" x14ac:dyDescent="0.2">
      <c r="B12" s="1">
        <v>5</v>
      </c>
      <c r="C12" s="75">
        <f>IF(グラフデータ!J11="","",グラフデータ!J11)</f>
        <v>47.045000000000002</v>
      </c>
      <c r="D12" s="75">
        <f>IF(グラフデータ!J41="","",グラフデータ!J41)</f>
        <v>46.835999999999999</v>
      </c>
      <c r="E12" s="75">
        <f>IF(グラフデータ!J72="","",グラフデータ!J72)</f>
        <v>47.792999999999999</v>
      </c>
      <c r="F12" s="75">
        <f>IF(グラフデータ!J102="","",グラフデータ!J102)</f>
        <v>46.978999999999999</v>
      </c>
      <c r="G12" s="75">
        <f>IF(グラフデータ!J133="","",グラフデータ!J133)</f>
        <v>46.438000000000002</v>
      </c>
      <c r="H12" s="75">
        <f>IF(グラフデータ!J164="","",グラフデータ!J164)</f>
        <v>46.648000000000003</v>
      </c>
      <c r="I12" s="75">
        <f>IF(グラフデータ!J194="","",グラフデータ!J194)</f>
        <v>47.012999999999998</v>
      </c>
      <c r="J12" s="75">
        <f>IF(グラフデータ!J225="","",グラフデータ!J225)</f>
        <v>46.817999999999998</v>
      </c>
      <c r="K12" s="75">
        <f>IF(グラフデータ!J255="","",グラフデータ!J255)</f>
        <v>46.615000000000002</v>
      </c>
      <c r="L12" s="75">
        <f>IF(グラフデータ!J286="","",グラフデータ!J286)</f>
        <v>46.399000000000001</v>
      </c>
      <c r="M12" s="75">
        <f>IF(グラフデータ!J317="","",グラフデータ!J317)</f>
        <v>46.439</v>
      </c>
      <c r="N12" s="75">
        <f>IF(グラフデータ!J346="","",グラフデータ!J346)</f>
        <v>46.754000000000005</v>
      </c>
    </row>
    <row r="13" spans="2:14" ht="20.149999999999999" customHeight="1" x14ac:dyDescent="0.2">
      <c r="B13" s="1">
        <v>6</v>
      </c>
      <c r="C13" s="75">
        <f>IF(グラフデータ!J12="","",グラフデータ!J12)</f>
        <v>47.036999999999999</v>
      </c>
      <c r="D13" s="75">
        <f>IF(グラフデータ!J42="","",グラフデータ!J42)</f>
        <v>46.825000000000003</v>
      </c>
      <c r="E13" s="75">
        <f>IF(グラフデータ!J73="","",グラフデータ!J73)</f>
        <v>47.690000000000005</v>
      </c>
      <c r="F13" s="75">
        <f>IF(グラフデータ!J103="","",グラフデータ!J103)</f>
        <v>46.966000000000001</v>
      </c>
      <c r="G13" s="75">
        <f>IF(グラフデータ!J134="","",グラフデータ!J134)</f>
        <v>46.420999999999999</v>
      </c>
      <c r="H13" s="75">
        <f>IF(グラフデータ!J165="","",グラフデータ!J165)</f>
        <v>46.645000000000003</v>
      </c>
      <c r="I13" s="75">
        <f>IF(グラフデータ!J195="","",グラフデータ!J195)</f>
        <v>46.986000000000004</v>
      </c>
      <c r="J13" s="75">
        <f>IF(グラフデータ!J226="","",グラフデータ!J226)</f>
        <v>46.801000000000002</v>
      </c>
      <c r="K13" s="75">
        <f>IF(グラフデータ!J256="","",グラフデータ!J256)</f>
        <v>46.605000000000004</v>
      </c>
      <c r="L13" s="75">
        <f>IF(グラフデータ!J287="","",グラフデータ!J287)</f>
        <v>46.395000000000003</v>
      </c>
      <c r="M13" s="75">
        <f>IF(グラフデータ!J318="","",グラフデータ!J318)</f>
        <v>46.510000000000005</v>
      </c>
      <c r="N13" s="75">
        <f>IF(グラフデータ!J347="","",グラフデータ!J347)</f>
        <v>46.806000000000004</v>
      </c>
    </row>
    <row r="14" spans="2:14" ht="20.149999999999999" customHeight="1" x14ac:dyDescent="0.2">
      <c r="B14" s="1">
        <v>7</v>
      </c>
      <c r="C14" s="75">
        <f>IF(グラフデータ!J13="","",グラフデータ!J13)</f>
        <v>47.029000000000003</v>
      </c>
      <c r="D14" s="75">
        <f>IF(グラフデータ!J43="","",グラフデータ!J43)</f>
        <v>46.809000000000005</v>
      </c>
      <c r="E14" s="75">
        <f>IF(グラフデータ!J74="","",グラフデータ!J74)</f>
        <v>47.626000000000005</v>
      </c>
      <c r="F14" s="75">
        <f>IF(グラフデータ!J104="","",グラフデータ!J104)</f>
        <v>46.944000000000003</v>
      </c>
      <c r="G14" s="75">
        <f>IF(グラフデータ!J135="","",グラフデータ!J135)</f>
        <v>46.414000000000001</v>
      </c>
      <c r="H14" s="75">
        <f>IF(グラフデータ!J166="","",グラフデータ!J166)</f>
        <v>46.634</v>
      </c>
      <c r="I14" s="75">
        <f>IF(グラフデータ!J196="","",グラフデータ!J196)</f>
        <v>46.966000000000001</v>
      </c>
      <c r="J14" s="75">
        <f>IF(グラフデータ!J227="","",グラフデータ!J227)</f>
        <v>46.789000000000001</v>
      </c>
      <c r="K14" s="75">
        <f>IF(グラフデータ!J257="","",グラフデータ!J257)</f>
        <v>46.594999999999999</v>
      </c>
      <c r="L14" s="75">
        <f>IF(グラフデータ!J288="","",グラフデータ!J288)</f>
        <v>46.388000000000005</v>
      </c>
      <c r="M14" s="75">
        <f>IF(グラフデータ!J319="","",グラフデータ!J319)</f>
        <v>46.550000000000004</v>
      </c>
      <c r="N14" s="75">
        <f>IF(グラフデータ!J348="","",グラフデータ!J348)</f>
        <v>46.835999999999999</v>
      </c>
    </row>
    <row r="15" spans="2:14" ht="20.149999999999999" customHeight="1" x14ac:dyDescent="0.2">
      <c r="B15" s="1">
        <v>8</v>
      </c>
      <c r="C15" s="75">
        <f>IF(グラフデータ!J14="","",グラフデータ!J14)</f>
        <v>47.018000000000001</v>
      </c>
      <c r="D15" s="75">
        <f>IF(グラフデータ!J44="","",グラフデータ!J44)</f>
        <v>46.907000000000004</v>
      </c>
      <c r="E15" s="75">
        <f>IF(グラフデータ!J75="","",グラフデータ!J75)</f>
        <v>47.564</v>
      </c>
      <c r="F15" s="75">
        <f>IF(グラフデータ!J105="","",グラフデータ!J105)</f>
        <v>46.929000000000002</v>
      </c>
      <c r="G15" s="75">
        <f>IF(グラフデータ!J136="","",グラフデータ!J136)</f>
        <v>46.399000000000001</v>
      </c>
      <c r="H15" s="75">
        <f>IF(グラフデータ!J167="","",グラフデータ!J167)</f>
        <v>46.890999999999998</v>
      </c>
      <c r="I15" s="75">
        <f>IF(グラフデータ!J197="","",グラフデータ!J197)</f>
        <v>46.948999999999998</v>
      </c>
      <c r="J15" s="75">
        <f>IF(グラフデータ!J228="","",グラフデータ!J228)</f>
        <v>46.77</v>
      </c>
      <c r="K15" s="75">
        <f>IF(グラフデータ!J258="","",グラフデータ!J258)</f>
        <v>46.584000000000003</v>
      </c>
      <c r="L15" s="75">
        <f>IF(グラフデータ!J289="","",グラフデータ!J289)</f>
        <v>46.381</v>
      </c>
      <c r="M15" s="75">
        <f>IF(グラフデータ!J320="","",グラフデータ!J320)</f>
        <v>46.576000000000001</v>
      </c>
      <c r="N15" s="75">
        <f>IF(グラフデータ!J349="","",グラフデータ!J349)</f>
        <v>46.888000000000005</v>
      </c>
    </row>
    <row r="16" spans="2:14" ht="20.149999999999999" customHeight="1" x14ac:dyDescent="0.2">
      <c r="B16" s="1">
        <v>9</v>
      </c>
      <c r="C16" s="75">
        <f>IF(グラフデータ!J15="","",グラフデータ!J15)</f>
        <v>47.003</v>
      </c>
      <c r="D16" s="75">
        <f>IF(グラフデータ!J45="","",グラフデータ!J45)</f>
        <v>46.934000000000005</v>
      </c>
      <c r="E16" s="75">
        <f>IF(グラフデータ!J76="","",グラフデータ!J76)</f>
        <v>47.573</v>
      </c>
      <c r="F16" s="75">
        <f>IF(グラフデータ!J106="","",グラフデータ!J106)</f>
        <v>46.910000000000004</v>
      </c>
      <c r="G16" s="75">
        <f>IF(グラフデータ!J137="","",グラフデータ!J137)</f>
        <v>46.408999999999999</v>
      </c>
      <c r="H16" s="75">
        <f>IF(グラフデータ!J168="","",グラフデータ!J168)</f>
        <v>46.998000000000005</v>
      </c>
      <c r="I16" s="75">
        <f>IF(グラフデータ!J198="","",グラフデータ!J198)</f>
        <v>46.980000000000004</v>
      </c>
      <c r="J16" s="75">
        <f>IF(グラフデータ!J229="","",グラフデータ!J229)</f>
        <v>46.755000000000003</v>
      </c>
      <c r="K16" s="75">
        <f>IF(グラフデータ!J259="","",グラフデータ!J259)</f>
        <v>46.57</v>
      </c>
      <c r="L16" s="75">
        <f>IF(グラフデータ!J290="","",グラフデータ!J290)</f>
        <v>46.372</v>
      </c>
      <c r="M16" s="75">
        <f>IF(グラフデータ!J321="","",グラフデータ!J321)</f>
        <v>46.591999999999999</v>
      </c>
      <c r="N16" s="75">
        <f>IF(グラフデータ!J350="","",グラフデータ!J350)</f>
        <v>46.925000000000004</v>
      </c>
    </row>
    <row r="17" spans="2:14" ht="20.149999999999999" customHeight="1" x14ac:dyDescent="0.2">
      <c r="B17" s="1">
        <v>10</v>
      </c>
      <c r="C17" s="75">
        <f>IF(グラフデータ!J16="","",グラフデータ!J16)</f>
        <v>46.991</v>
      </c>
      <c r="D17" s="75">
        <f>IF(グラフデータ!J46="","",グラフデータ!J46)</f>
        <v>46.948</v>
      </c>
      <c r="E17" s="75">
        <f>IF(グラフデータ!J77="","",グラフデータ!J77)</f>
        <v>47.551000000000002</v>
      </c>
      <c r="F17" s="75">
        <f>IF(グラフデータ!J107="","",グラフデータ!J107)</f>
        <v>46.892000000000003</v>
      </c>
      <c r="G17" s="75">
        <f>IF(グラフデータ!J138="","",グラフデータ!J138)</f>
        <v>46.398000000000003</v>
      </c>
      <c r="H17" s="75">
        <f>IF(グラフデータ!J169="","",グラフデータ!J169)</f>
        <v>47.04</v>
      </c>
      <c r="I17" s="75">
        <f>IF(グラフデータ!J199="","",グラフデータ!J199)</f>
        <v>47.052</v>
      </c>
      <c r="J17" s="75">
        <f>IF(グラフデータ!J230="","",グラフデータ!J230)</f>
        <v>46.746000000000002</v>
      </c>
      <c r="K17" s="75">
        <f>IF(グラフデータ!J260="","",グラフデータ!J260)</f>
        <v>46.56</v>
      </c>
      <c r="L17" s="75">
        <f>IF(グラフデータ!J291="","",グラフデータ!J291)</f>
        <v>46.366</v>
      </c>
      <c r="M17" s="75">
        <f>IF(グラフデータ!J322="","",グラフデータ!J322)</f>
        <v>46.542000000000002</v>
      </c>
      <c r="N17" s="75">
        <f>IF(グラフデータ!J351="","",グラフデータ!J351)</f>
        <v>46.948999999999998</v>
      </c>
    </row>
    <row r="18" spans="2:14" ht="20.149999999999999" customHeight="1" x14ac:dyDescent="0.2">
      <c r="B18" s="1">
        <v>11</v>
      </c>
      <c r="C18" s="75">
        <f>IF(グラフデータ!J17="","",グラフデータ!J17)</f>
        <v>46.975000000000001</v>
      </c>
      <c r="D18" s="75">
        <f>IF(グラフデータ!J47="","",グラフデータ!J47)</f>
        <v>46.951000000000001</v>
      </c>
      <c r="E18" s="75">
        <f>IF(グラフデータ!J78="","",グラフデータ!J78)</f>
        <v>47.542999999999999</v>
      </c>
      <c r="F18" s="75">
        <f>IF(グラフデータ!J108="","",グラフデータ!J108)</f>
        <v>46.875</v>
      </c>
      <c r="G18" s="75">
        <f>IF(グラフデータ!J139="","",グラフデータ!J139)</f>
        <v>46.39</v>
      </c>
      <c r="H18" s="75">
        <f>IF(グラフデータ!J170="","",グラフデータ!J170)</f>
        <v>47.055999999999997</v>
      </c>
      <c r="I18" s="75">
        <f>IF(グラフデータ!J200="","",グラフデータ!J200)</f>
        <v>47.076000000000001</v>
      </c>
      <c r="J18" s="75">
        <f>IF(グラフデータ!J231="","",グラフデータ!J231)</f>
        <v>46.731999999999999</v>
      </c>
      <c r="K18" s="75">
        <f>IF(グラフデータ!J261="","",グラフデータ!J261)</f>
        <v>46.593000000000004</v>
      </c>
      <c r="L18" s="75">
        <f>IF(グラフデータ!J292="","",グラフデータ!J292)</f>
        <v>46.363</v>
      </c>
      <c r="M18" s="75">
        <f>IF(グラフデータ!J323="","",グラフデータ!J323)</f>
        <v>46.553000000000004</v>
      </c>
      <c r="N18" s="75">
        <f>IF(グラフデータ!J352="","",グラフデータ!J352)</f>
        <v>46.951999999999998</v>
      </c>
    </row>
    <row r="19" spans="2:14" ht="20.149999999999999" customHeight="1" x14ac:dyDescent="0.2">
      <c r="B19" s="1">
        <v>12</v>
      </c>
      <c r="C19" s="75">
        <f>IF(グラフデータ!J18="","",グラフデータ!J18)</f>
        <v>46.963999999999999</v>
      </c>
      <c r="D19" s="75">
        <f>IF(グラフデータ!J48="","",グラフデータ!J48)</f>
        <v>46.96</v>
      </c>
      <c r="E19" s="75">
        <f>IF(グラフデータ!J79="","",グラフデータ!J79)</f>
        <v>47.542000000000002</v>
      </c>
      <c r="F19" s="75">
        <f>IF(グラフデータ!J109="","",グラフデータ!J109)</f>
        <v>46.856000000000002</v>
      </c>
      <c r="G19" s="75">
        <f>IF(グラフデータ!J140="","",グラフデータ!J140)</f>
        <v>46.376000000000005</v>
      </c>
      <c r="H19" s="75">
        <f>IF(グラフデータ!J171="","",グラフデータ!J171)</f>
        <v>47.055999999999997</v>
      </c>
      <c r="I19" s="75">
        <f>IF(グラフデータ!J201="","",グラフデータ!J201)</f>
        <v>47.084000000000003</v>
      </c>
      <c r="J19" s="75">
        <f>IF(グラフデータ!J232="","",グラフデータ!J232)</f>
        <v>46.721000000000004</v>
      </c>
      <c r="K19" s="75">
        <f>IF(グラフデータ!J262="","",グラフデータ!J262)</f>
        <v>46.58</v>
      </c>
      <c r="L19" s="75">
        <f>IF(グラフデータ!J293="","",グラフデータ!J293)</f>
        <v>46.353000000000002</v>
      </c>
      <c r="M19" s="75">
        <f>IF(グラフデータ!J324="","",グラフデータ!J324)</f>
        <v>46.578000000000003</v>
      </c>
      <c r="N19" s="75">
        <f>IF(グラフデータ!J353="","",グラフデータ!J353)</f>
        <v>46.951000000000001</v>
      </c>
    </row>
    <row r="20" spans="2:14" ht="20.149999999999999" customHeight="1" x14ac:dyDescent="0.2">
      <c r="B20" s="1">
        <v>13</v>
      </c>
      <c r="C20" s="75">
        <f>IF(グラフデータ!J19="","",グラフデータ!J19)</f>
        <v>46.945</v>
      </c>
      <c r="D20" s="75">
        <f>IF(グラフデータ!J49="","",グラフデータ!J49)</f>
        <v>46.96</v>
      </c>
      <c r="E20" s="75">
        <f>IF(グラフデータ!J80="","",グラフデータ!J80)</f>
        <v>47.521000000000001</v>
      </c>
      <c r="F20" s="75">
        <f>IF(グラフデータ!J110="","",グラフデータ!J110)</f>
        <v>46.844000000000001</v>
      </c>
      <c r="G20" s="75">
        <f>IF(グラフデータ!J141="","",グラフデータ!J141)</f>
        <v>46.429000000000002</v>
      </c>
      <c r="H20" s="75">
        <f>IF(グラフデータ!J172="","",グラフデータ!J172)</f>
        <v>47.048000000000002</v>
      </c>
      <c r="I20" s="75">
        <f>IF(グラフデータ!J202="","",グラフデータ!J202)</f>
        <v>47.079000000000001</v>
      </c>
      <c r="J20" s="75">
        <f>IF(グラフデータ!J233="","",グラフデータ!J233)</f>
        <v>46.704000000000001</v>
      </c>
      <c r="K20" s="75">
        <f>IF(グラフデータ!J263="","",グラフデータ!J263)</f>
        <v>46.563000000000002</v>
      </c>
      <c r="L20" s="75">
        <f>IF(グラフデータ!J294="","",グラフデータ!J294)</f>
        <v>46.346000000000004</v>
      </c>
      <c r="M20" s="75">
        <f>IF(グラフデータ!J325="","",グラフデータ!J325)</f>
        <v>46.588999999999999</v>
      </c>
      <c r="N20" s="75">
        <f>IF(グラフデータ!J354="","",グラフデータ!J354)</f>
        <v>47.052</v>
      </c>
    </row>
    <row r="21" spans="2:14" ht="20.149999999999999" customHeight="1" x14ac:dyDescent="0.2">
      <c r="B21" s="1">
        <v>14</v>
      </c>
      <c r="C21" s="75">
        <f>IF(グラフデータ!J20="","",グラフデータ!J20)</f>
        <v>46.932000000000002</v>
      </c>
      <c r="D21" s="75">
        <f>IF(グラフデータ!J50="","",グラフデータ!J50)</f>
        <v>46.975000000000001</v>
      </c>
      <c r="E21" s="75">
        <f>IF(グラフデータ!J81="","",グラフデータ!J81)</f>
        <v>47.484000000000002</v>
      </c>
      <c r="F21" s="75">
        <f>IF(グラフデータ!J111="","",グラフデータ!J111)</f>
        <v>46.822000000000003</v>
      </c>
      <c r="G21" s="75">
        <f>IF(グラフデータ!J142="","",グラフデータ!J142)</f>
        <v>46.521000000000001</v>
      </c>
      <c r="H21" s="75">
        <f>IF(グラフデータ!J173="","",グラフデータ!J173)</f>
        <v>47.033000000000001</v>
      </c>
      <c r="I21" s="75">
        <f>IF(グラフデータ!J203="","",グラフデータ!J203)</f>
        <v>47.063000000000002</v>
      </c>
      <c r="J21" s="75">
        <f>IF(グラフデータ!J234="","",グラフデータ!J234)</f>
        <v>46.691000000000003</v>
      </c>
      <c r="K21" s="75">
        <f>IF(グラフデータ!J264="","",グラフデータ!J264)</f>
        <v>46.557000000000002</v>
      </c>
      <c r="L21" s="75">
        <f>IF(グラフデータ!J295="","",グラフデータ!J295)</f>
        <v>46.338999999999999</v>
      </c>
      <c r="M21" s="75">
        <f>IF(グラフデータ!J326="","",グラフデータ!J326)</f>
        <v>46.593000000000004</v>
      </c>
      <c r="N21" s="75">
        <f>IF(グラフデータ!J355="","",グラフデータ!J355)</f>
        <v>47.071000000000005</v>
      </c>
    </row>
    <row r="22" spans="2:14" ht="20.149999999999999" customHeight="1" x14ac:dyDescent="0.2">
      <c r="B22" s="1">
        <v>15</v>
      </c>
      <c r="C22" s="75">
        <f>IF(グラフデータ!J21="","",グラフデータ!J21)</f>
        <v>46.896000000000001</v>
      </c>
      <c r="D22" s="75">
        <f>IF(グラフデータ!J51="","",グラフデータ!J51)</f>
        <v>47.009</v>
      </c>
      <c r="E22" s="75">
        <f>IF(グラフデータ!J82="","",グラフデータ!J82)</f>
        <v>47.448</v>
      </c>
      <c r="F22" s="75">
        <f>IF(グラフデータ!J112="","",グラフデータ!J112)</f>
        <v>46.803000000000004</v>
      </c>
      <c r="G22" s="75">
        <f>IF(グラフデータ!J143="","",グラフデータ!J143)</f>
        <v>46.567999999999998</v>
      </c>
      <c r="H22" s="75">
        <f>IF(グラフデータ!J174="","",グラフデータ!J174)</f>
        <v>47.015999999999998</v>
      </c>
      <c r="I22" s="75">
        <f>IF(グラフデータ!J204="","",グラフデータ!J204)</f>
        <v>47.131</v>
      </c>
      <c r="J22" s="75">
        <f>IF(グラフデータ!J235="","",グラフデータ!J235)</f>
        <v>46.675000000000004</v>
      </c>
      <c r="K22" s="75">
        <f>IF(グラフデータ!J265="","",グラフデータ!J265)</f>
        <v>46.547000000000004</v>
      </c>
      <c r="L22" s="75">
        <f>IF(グラフデータ!J296="","",グラフデータ!J296)</f>
        <v>46.332999999999998</v>
      </c>
      <c r="M22" s="75">
        <f>IF(グラフデータ!J327="","",グラフデータ!J327)</f>
        <v>46.596000000000004</v>
      </c>
      <c r="N22" s="75">
        <f>IF(グラフデータ!J356="","",グラフデータ!J356)</f>
        <v>47.079000000000001</v>
      </c>
    </row>
    <row r="23" spans="2:14" ht="20.149999999999999" customHeight="1" x14ac:dyDescent="0.2">
      <c r="B23" s="1">
        <v>16</v>
      </c>
      <c r="C23" s="75">
        <f>IF(グラフデータ!J22="","",グラフデータ!J22)</f>
        <v>46.940000000000005</v>
      </c>
      <c r="D23" s="75">
        <f>IF(グラフデータ!J52="","",グラフデータ!J52)</f>
        <v>47.029000000000003</v>
      </c>
      <c r="E23" s="75">
        <f>IF(グラフデータ!J83="","",グラフデータ!J83)</f>
        <v>47.433</v>
      </c>
      <c r="F23" s="75">
        <f>IF(グラフデータ!J113="","",グラフデータ!J113)</f>
        <v>46.782000000000004</v>
      </c>
      <c r="G23" s="75">
        <f>IF(グラフデータ!J144="","",グラフデータ!J144)</f>
        <v>46.602000000000004</v>
      </c>
      <c r="H23" s="75">
        <f>IF(グラフデータ!J175="","",グラフデータ!J175)</f>
        <v>47.015000000000001</v>
      </c>
      <c r="I23" s="75">
        <f>IF(グラフデータ!J205="","",グラフデータ!J205)</f>
        <v>47.154000000000003</v>
      </c>
      <c r="J23" s="75">
        <f>IF(グラフデータ!J236="","",グラフデータ!J236)</f>
        <v>46.664999999999999</v>
      </c>
      <c r="K23" s="75">
        <f>IF(グラフデータ!J266="","",グラフデータ!J266)</f>
        <v>46.541000000000004</v>
      </c>
      <c r="L23" s="75">
        <f>IF(グラフデータ!J297="","",グラフデータ!J297)</f>
        <v>46.326999999999998</v>
      </c>
      <c r="M23" s="75">
        <f>IF(グラフデータ!J328="","",グラフデータ!J328)</f>
        <v>46.597999999999999</v>
      </c>
      <c r="N23" s="75">
        <f>IF(グラフデータ!J357="","",グラフデータ!J357)</f>
        <v>47.081000000000003</v>
      </c>
    </row>
    <row r="24" spans="2:14" ht="20.149999999999999" customHeight="1" x14ac:dyDescent="0.2">
      <c r="B24" s="1">
        <v>17</v>
      </c>
      <c r="C24" s="75">
        <f>IF(グラフデータ!J23="","",グラフデータ!J23)</f>
        <v>46.936</v>
      </c>
      <c r="D24" s="75">
        <f>IF(グラフデータ!J53="","",グラフデータ!J53)</f>
        <v>47.042999999999999</v>
      </c>
      <c r="E24" s="75">
        <f>IF(グラフデータ!J84="","",グラフデータ!J84)</f>
        <v>47.401000000000003</v>
      </c>
      <c r="F24" s="75">
        <f>IF(グラフデータ!J114="","",グラフデータ!J114)</f>
        <v>46.765000000000001</v>
      </c>
      <c r="G24" s="75">
        <f>IF(グラフデータ!J145="","",グラフデータ!J145)</f>
        <v>46.624000000000002</v>
      </c>
      <c r="H24" s="75">
        <f>IF(グラフデータ!J176="","",グラフデータ!J176)</f>
        <v>47.002000000000002</v>
      </c>
      <c r="I24" s="75">
        <f>IF(グラフデータ!J206="","",グラフデータ!J206)</f>
        <v>47.160000000000004</v>
      </c>
      <c r="J24" s="75">
        <f>IF(グラフデータ!J237="","",グラフデータ!J237)</f>
        <v>46.742000000000004</v>
      </c>
      <c r="K24" s="75">
        <f>IF(グラフデータ!J267="","",グラフデータ!J267)</f>
        <v>46.538000000000004</v>
      </c>
      <c r="L24" s="75">
        <f>IF(グラフデータ!J298="","",グラフデータ!J298)</f>
        <v>46.323</v>
      </c>
      <c r="M24" s="75">
        <f>IF(グラフデータ!J329="","",グラフデータ!J329)</f>
        <v>46.593000000000004</v>
      </c>
      <c r="N24" s="75">
        <f>IF(グラフデータ!J358="","",グラフデータ!J358)</f>
        <v>47.079000000000001</v>
      </c>
    </row>
    <row r="25" spans="2:14" ht="20.149999999999999" customHeight="1" x14ac:dyDescent="0.2">
      <c r="B25" s="1">
        <v>18</v>
      </c>
      <c r="C25" s="75">
        <f>IF(グラフデータ!J24="","",グラフデータ!J24)</f>
        <v>46.933</v>
      </c>
      <c r="D25" s="75">
        <f>IF(グラフデータ!J54="","",グラフデータ!J54)</f>
        <v>47.042999999999999</v>
      </c>
      <c r="E25" s="75">
        <f>IF(グラフデータ!J85="","",グラフデータ!J85)</f>
        <v>47.369</v>
      </c>
      <c r="F25" s="75">
        <f>IF(グラフデータ!J115="","",グラフデータ!J115)</f>
        <v>46.747</v>
      </c>
      <c r="G25" s="75">
        <f>IF(グラフデータ!J146="","",グラフデータ!J146)</f>
        <v>46.632000000000005</v>
      </c>
      <c r="H25" s="75">
        <f>IF(グラフデータ!J177="","",グラフデータ!J177)</f>
        <v>46.987000000000002</v>
      </c>
      <c r="I25" s="75">
        <f>IF(グラフデータ!J207="","",グラフデータ!J207)</f>
        <v>47.146000000000001</v>
      </c>
      <c r="J25" s="75">
        <f>IF(グラフデータ!J238="","",グラフデータ!J238)</f>
        <v>46.765000000000001</v>
      </c>
      <c r="K25" s="75">
        <f>IF(グラフデータ!J268="","",グラフデータ!J268)</f>
        <v>46.533999999999999</v>
      </c>
      <c r="L25" s="75">
        <f>IF(グラフデータ!J299="","",グラフデータ!J299)</f>
        <v>46.322000000000003</v>
      </c>
      <c r="M25" s="75">
        <f>IF(グラフデータ!J330="","",グラフデータ!J330)</f>
        <v>46.587000000000003</v>
      </c>
      <c r="N25" s="75">
        <f>IF(グラフデータ!J359="","",グラフデータ!J359)</f>
        <v>47.067</v>
      </c>
    </row>
    <row r="26" spans="2:14" ht="20.149999999999999" customHeight="1" x14ac:dyDescent="0.2">
      <c r="B26" s="1">
        <v>19</v>
      </c>
      <c r="C26" s="75">
        <f>IF(グラフデータ!J25="","",グラフデータ!J25)</f>
        <v>46.93</v>
      </c>
      <c r="D26" s="75">
        <f>IF(グラフデータ!J55="","",グラフデータ!J55)</f>
        <v>47.035000000000004</v>
      </c>
      <c r="E26" s="75">
        <f>IF(グラフデータ!J86="","",グラフデータ!J86)</f>
        <v>47.338999999999999</v>
      </c>
      <c r="F26" s="75">
        <f>IF(グラフデータ!J116="","",グラフデータ!J116)</f>
        <v>46.728000000000002</v>
      </c>
      <c r="G26" s="75">
        <f>IF(グラフデータ!J147="","",グラフデータ!J147)</f>
        <v>46.637</v>
      </c>
      <c r="H26" s="75">
        <f>IF(グラフデータ!J178="","",グラフデータ!J178)</f>
        <v>46.969000000000001</v>
      </c>
      <c r="I26" s="75">
        <f>IF(グラフデータ!J208="","",グラフデータ!J208)</f>
        <v>47.134999999999998</v>
      </c>
      <c r="J26" s="75">
        <f>IF(グラフデータ!J239="","",グラフデータ!J239)</f>
        <v>46.768999999999998</v>
      </c>
      <c r="K26" s="75">
        <f>IF(グラフデータ!J269="","",グラフデータ!J269)</f>
        <v>46.526000000000003</v>
      </c>
      <c r="L26" s="75">
        <f>IF(グラフデータ!J300="","",グラフデータ!J300)</f>
        <v>46.317</v>
      </c>
      <c r="M26" s="75">
        <f>IF(グラフデータ!J331="","",グラフデータ!J331)</f>
        <v>46.585999999999999</v>
      </c>
      <c r="N26" s="75">
        <f>IF(グラフデータ!J360="","",グラフデータ!J360)</f>
        <v>47.045999999999999</v>
      </c>
    </row>
    <row r="27" spans="2:14" ht="20.149999999999999" customHeight="1" x14ac:dyDescent="0.2">
      <c r="B27" s="1">
        <v>20</v>
      </c>
      <c r="C27" s="75">
        <f>IF(グラフデータ!J26="","",グラフデータ!J26)</f>
        <v>46.92</v>
      </c>
      <c r="D27" s="75">
        <f>IF(グラフデータ!J56="","",グラフデータ!J56)</f>
        <v>47.059000000000005</v>
      </c>
      <c r="E27" s="75">
        <f>IF(グラフデータ!J87="","",グラフデータ!J87)</f>
        <v>47.305</v>
      </c>
      <c r="F27" s="75">
        <f>IF(グラフデータ!J117="","",グラフデータ!J117)</f>
        <v>46.713999999999999</v>
      </c>
      <c r="G27" s="75">
        <f>IF(グラフデータ!J148="","",グラフデータ!J148)</f>
        <v>46.64</v>
      </c>
      <c r="H27" s="75">
        <f>IF(グラフデータ!J179="","",グラフデータ!J179)</f>
        <v>46.953000000000003</v>
      </c>
      <c r="I27" s="75">
        <f>IF(グラフデータ!J209="","",グラフデータ!J209)</f>
        <v>47.121000000000002</v>
      </c>
      <c r="J27" s="75">
        <f>IF(グラフデータ!J240="","",グラフデータ!J240)</f>
        <v>46.771000000000001</v>
      </c>
      <c r="K27" s="75">
        <f>IF(グラフデータ!J270="","",グラフデータ!J270)</f>
        <v>46.515999999999998</v>
      </c>
      <c r="L27" s="75">
        <f>IF(グラフデータ!J301="","",グラフデータ!J301)</f>
        <v>46.301000000000002</v>
      </c>
      <c r="M27" s="75">
        <f>IF(グラフデータ!J332="","",グラフデータ!J332)</f>
        <v>46.587000000000003</v>
      </c>
      <c r="N27" s="75">
        <f>IF(グラフデータ!J361="","",グラフデータ!J361)</f>
        <v>47.048000000000002</v>
      </c>
    </row>
    <row r="28" spans="2:14" ht="20.149999999999999" customHeight="1" x14ac:dyDescent="0.2">
      <c r="B28" s="1">
        <v>21</v>
      </c>
      <c r="C28" s="75">
        <f>IF(グラフデータ!J27="","",グラフデータ!J27)</f>
        <v>46.911999999999999</v>
      </c>
      <c r="D28" s="75">
        <f>IF(グラフデータ!J57="","",グラフデータ!J57)</f>
        <v>47.064</v>
      </c>
      <c r="E28" s="75">
        <f>IF(グラフデータ!J88="","",グラフデータ!J88)</f>
        <v>47.277000000000001</v>
      </c>
      <c r="F28" s="75">
        <f>IF(グラフデータ!J118="","",グラフデータ!J118)</f>
        <v>46.694000000000003</v>
      </c>
      <c r="G28" s="75">
        <f>IF(グラフデータ!J149="","",グラフデータ!J149)</f>
        <v>46.634</v>
      </c>
      <c r="H28" s="75">
        <f>IF(グラフデータ!J180="","",グラフデータ!J180)</f>
        <v>46.944000000000003</v>
      </c>
      <c r="I28" s="75">
        <f>IF(グラフデータ!J210="","",グラフデータ!J210)</f>
        <v>47.097999999999999</v>
      </c>
      <c r="J28" s="75">
        <f>IF(グラフデータ!J241="","",グラフデータ!J241)</f>
        <v>46.768000000000001</v>
      </c>
      <c r="K28" s="75">
        <f>IF(グラフデータ!J271="","",グラフデータ!J271)</f>
        <v>46.511000000000003</v>
      </c>
      <c r="L28" s="75">
        <f>IF(グラフデータ!J302="","",グラフデータ!J302)</f>
        <v>46.400000000000006</v>
      </c>
      <c r="M28" s="75">
        <f>IF(グラフデータ!J333="","",グラフデータ!J333)</f>
        <v>46.582999999999998</v>
      </c>
      <c r="N28" s="75">
        <f>IF(グラフデータ!J362="","",グラフデータ!J362)</f>
        <v>47.023000000000003</v>
      </c>
    </row>
    <row r="29" spans="2:14" ht="20.149999999999999" customHeight="1" x14ac:dyDescent="0.2">
      <c r="B29" s="1">
        <v>22</v>
      </c>
      <c r="C29" s="75">
        <f>IF(グラフデータ!J28="","",グラフデータ!J28)</f>
        <v>46.894000000000005</v>
      </c>
      <c r="D29" s="75">
        <f>IF(グラフデータ!J58="","",グラフデータ!J58)</f>
        <v>47.06</v>
      </c>
      <c r="E29" s="75">
        <f>IF(グラフデータ!J89="","",グラフデータ!J89)</f>
        <v>47.25</v>
      </c>
      <c r="F29" s="75">
        <f>IF(グラフデータ!J119="","",グラフデータ!J119)</f>
        <v>46.673000000000002</v>
      </c>
      <c r="G29" s="75">
        <f>IF(グラフデータ!J150="","",グラフデータ!J150)</f>
        <v>46.655000000000001</v>
      </c>
      <c r="H29" s="75">
        <f>IF(グラフデータ!J181="","",グラフデータ!J181)</f>
        <v>46.927999999999997</v>
      </c>
      <c r="I29" s="75">
        <f>IF(グラフデータ!J211="","",グラフデータ!J211)</f>
        <v>47.076000000000001</v>
      </c>
      <c r="J29" s="75">
        <f>IF(グラフデータ!J242="","",グラフデータ!J242)</f>
        <v>46.765000000000001</v>
      </c>
      <c r="K29" s="75">
        <f>IF(グラフデータ!J272="","",グラフデータ!J272)</f>
        <v>46.501000000000005</v>
      </c>
      <c r="L29" s="75">
        <f>IF(グラフデータ!J303="","",グラフデータ!J303)</f>
        <v>46.411999999999999</v>
      </c>
      <c r="M29" s="75">
        <f>IF(グラフデータ!J334="","",グラフデータ!J334)</f>
        <v>46.602000000000004</v>
      </c>
      <c r="N29" s="75">
        <f>IF(グラフデータ!J363="","",グラフデータ!J363)</f>
        <v>47.005000000000003</v>
      </c>
    </row>
    <row r="30" spans="2:14" ht="20.149999999999999" customHeight="1" x14ac:dyDescent="0.2">
      <c r="B30" s="1">
        <v>23</v>
      </c>
      <c r="C30" s="75">
        <f>IF(グラフデータ!J29="","",グラフデータ!J29)</f>
        <v>46.878</v>
      </c>
      <c r="D30" s="75">
        <f>IF(グラフデータ!J59="","",グラフデータ!J59)</f>
        <v>47.06</v>
      </c>
      <c r="E30" s="75">
        <f>IF(グラフデータ!J90="","",グラフデータ!J90)</f>
        <v>47.225999999999999</v>
      </c>
      <c r="F30" s="75">
        <f>IF(グラフデータ!J120="","",グラフデータ!J120)</f>
        <v>46.655999999999999</v>
      </c>
      <c r="G30" s="75">
        <f>IF(グラフデータ!J151="","",グラフデータ!J151)</f>
        <v>46.667000000000002</v>
      </c>
      <c r="H30" s="75">
        <f>IF(グラフデータ!J182="","",グラフデータ!J182)</f>
        <v>47.111000000000004</v>
      </c>
      <c r="I30" s="75">
        <f>IF(グラフデータ!J212="","",グラフデータ!J212)</f>
        <v>47.054000000000002</v>
      </c>
      <c r="J30" s="75">
        <f>IF(グラフデータ!J243="","",グラフデータ!J243)</f>
        <v>46.754000000000005</v>
      </c>
      <c r="K30" s="75">
        <f>IF(グラフデータ!J273="","",グラフデータ!J273)</f>
        <v>46.493000000000002</v>
      </c>
      <c r="L30" s="75">
        <f>IF(グラフデータ!J304="","",グラフデータ!J304)</f>
        <v>46.413000000000004</v>
      </c>
      <c r="M30" s="75">
        <f>IF(グラフデータ!J335="","",グラフデータ!J335)</f>
        <v>46.617000000000004</v>
      </c>
      <c r="N30" s="75">
        <f>IF(グラフデータ!J364="","",グラフデータ!J364)</f>
        <v>46.99</v>
      </c>
    </row>
    <row r="31" spans="2:14" ht="20.149999999999999" customHeight="1" x14ac:dyDescent="0.2">
      <c r="B31" s="1">
        <v>24</v>
      </c>
      <c r="C31" s="75">
        <f>IF(グラフデータ!J30="","",グラフデータ!J30)</f>
        <v>46.866</v>
      </c>
      <c r="D31" s="75">
        <f>IF(グラフデータ!J60="","",グラフデータ!J60)</f>
        <v>47.067999999999998</v>
      </c>
      <c r="E31" s="75">
        <f>IF(グラフデータ!J91="","",グラフデータ!J91)</f>
        <v>47.201999999999998</v>
      </c>
      <c r="F31" s="75">
        <f>IF(グラフデータ!J121="","",グラフデータ!J121)</f>
        <v>46.637</v>
      </c>
      <c r="G31" s="75">
        <f>IF(グラフデータ!J152="","",グラフデータ!J152)</f>
        <v>46.68</v>
      </c>
      <c r="H31" s="75">
        <f>IF(グラフデータ!J183="","",グラフデータ!J183)</f>
        <v>47.139000000000003</v>
      </c>
      <c r="I31" s="75">
        <f>IF(グラフデータ!J213="","",グラフデータ!J213)</f>
        <v>47.038000000000004</v>
      </c>
      <c r="J31" s="75">
        <f>IF(グラフデータ!J244="","",グラフデータ!J244)</f>
        <v>46.751000000000005</v>
      </c>
      <c r="K31" s="75">
        <f>IF(グラフデータ!J274="","",グラフデータ!J274)</f>
        <v>46.487000000000002</v>
      </c>
      <c r="L31" s="75">
        <f>IF(グラフデータ!J305="","",グラフデータ!J305)</f>
        <v>46.413000000000004</v>
      </c>
      <c r="M31" s="75">
        <f>IF(グラフデータ!J336="","",グラフデータ!J336)</f>
        <v>46.629000000000005</v>
      </c>
      <c r="N31" s="75">
        <f>IF(グラフデータ!J365="","",グラフデータ!J365)</f>
        <v>46.975999999999999</v>
      </c>
    </row>
    <row r="32" spans="2:14" ht="20.149999999999999" customHeight="1" x14ac:dyDescent="0.2">
      <c r="B32" s="1">
        <v>25</v>
      </c>
      <c r="C32" s="75">
        <f>IF(グラフデータ!J31="","",グラフデータ!J31)</f>
        <v>46.850999999999999</v>
      </c>
      <c r="D32" s="75">
        <f>IF(グラフデータ!J61="","",グラフデータ!J61)</f>
        <v>47.052</v>
      </c>
      <c r="E32" s="75">
        <f>IF(グラフデータ!J92="","",グラフデータ!J92)</f>
        <v>47.173999999999999</v>
      </c>
      <c r="F32" s="75">
        <f>IF(グラフデータ!J122="","",グラフデータ!J122)</f>
        <v>46.620000000000005</v>
      </c>
      <c r="G32" s="75">
        <f>IF(グラフデータ!J153="","",グラフデータ!J153)</f>
        <v>46.679000000000002</v>
      </c>
      <c r="H32" s="75">
        <f>IF(グラフデータ!J184="","",グラフデータ!J184)</f>
        <v>47.14</v>
      </c>
      <c r="I32" s="75">
        <f>IF(グラフデータ!J214="","",グラフデータ!J214)</f>
        <v>47.021000000000001</v>
      </c>
      <c r="J32" s="75">
        <f>IF(グラフデータ!J245="","",グラフデータ!J245)</f>
        <v>46.739000000000004</v>
      </c>
      <c r="K32" s="75">
        <f>IF(グラフデータ!J275="","",グラフデータ!J275)</f>
        <v>46.487000000000002</v>
      </c>
      <c r="L32" s="75">
        <f>IF(グラフデータ!J306="","",グラフデータ!J306)</f>
        <v>46.414999999999999</v>
      </c>
      <c r="M32" s="75">
        <f>IF(グラフデータ!J337="","",グラフデータ!J337)</f>
        <v>46.635000000000005</v>
      </c>
      <c r="N32" s="75">
        <f>IF(グラフデータ!J366="","",グラフデータ!J366)</f>
        <v>46.969000000000001</v>
      </c>
    </row>
    <row r="33" spans="2:14" ht="20.149999999999999" customHeight="1" x14ac:dyDescent="0.2">
      <c r="B33" s="1">
        <v>26</v>
      </c>
      <c r="C33" s="75">
        <f>IF(グラフデータ!J32="","",グラフデータ!J32)</f>
        <v>46.858000000000004</v>
      </c>
      <c r="D33" s="75">
        <f>IF(グラフデータ!J62="","",グラフデータ!J62)</f>
        <v>47.045000000000002</v>
      </c>
      <c r="E33" s="75">
        <f>IF(グラフデータ!J93="","",グラフデータ!J93)</f>
        <v>47.149000000000001</v>
      </c>
      <c r="F33" s="75">
        <f>IF(グラフデータ!J123="","",グラフデータ!J123)</f>
        <v>46.6</v>
      </c>
      <c r="G33" s="75">
        <f>IF(グラフデータ!J154="","",グラフデータ!J154)</f>
        <v>46.677</v>
      </c>
      <c r="H33" s="75">
        <f>IF(グラフデータ!J185="","",グラフデータ!J185)</f>
        <v>47.131999999999998</v>
      </c>
      <c r="I33" s="75">
        <f>IF(グラフデータ!J215="","",グラフデータ!J215)</f>
        <v>47.001000000000005</v>
      </c>
      <c r="J33" s="75">
        <f>IF(グラフデータ!J246="","",グラフデータ!J246)</f>
        <v>46.728999999999999</v>
      </c>
      <c r="K33" s="75">
        <f>IF(グラフデータ!J276="","",グラフデータ!J276)</f>
        <v>46.475000000000001</v>
      </c>
      <c r="L33" s="75">
        <f>IF(グラフデータ!J307="","",グラフデータ!J307)</f>
        <v>46.42</v>
      </c>
      <c r="M33" s="75">
        <f>IF(グラフデータ!J338="","",グラフデータ!J338)</f>
        <v>46.655000000000001</v>
      </c>
      <c r="N33" s="75">
        <f>IF(グラフデータ!J367="","",グラフデータ!J367)</f>
        <v>46.980000000000004</v>
      </c>
    </row>
    <row r="34" spans="2:14" ht="20.149999999999999" customHeight="1" x14ac:dyDescent="0.2">
      <c r="B34" s="1">
        <v>27</v>
      </c>
      <c r="C34" s="75">
        <f>IF(グラフデータ!J33="","",グラフデータ!J33)</f>
        <v>46.898000000000003</v>
      </c>
      <c r="D34" s="75">
        <f>IF(グラフデータ!J63="","",グラフデータ!J63)</f>
        <v>47.027999999999999</v>
      </c>
      <c r="E34" s="75">
        <f>IF(グラフデータ!J94="","",グラフデータ!J94)</f>
        <v>47.127000000000002</v>
      </c>
      <c r="F34" s="75">
        <f>IF(グラフデータ!J124="","",グラフデータ!J124)</f>
        <v>46.575000000000003</v>
      </c>
      <c r="G34" s="75">
        <f>IF(グラフデータ!J155="","",グラフデータ!J155)</f>
        <v>46.673999999999999</v>
      </c>
      <c r="H34" s="75">
        <f>IF(グラフデータ!J186="","",グラフデータ!J186)</f>
        <v>47.118000000000002</v>
      </c>
      <c r="I34" s="75">
        <f>IF(グラフデータ!J216="","",グラフデータ!J216)</f>
        <v>46.983000000000004</v>
      </c>
      <c r="J34" s="75">
        <f>IF(グラフデータ!J247="","",グラフデータ!J247)</f>
        <v>46.716999999999999</v>
      </c>
      <c r="K34" s="75">
        <f>IF(グラフデータ!J277="","",グラフデータ!J277)</f>
        <v>46.469000000000001</v>
      </c>
      <c r="L34" s="75">
        <f>IF(グラフデータ!J308="","",グラフデータ!J308)</f>
        <v>46.419000000000004</v>
      </c>
      <c r="M34" s="75">
        <f>IF(グラフデータ!J339="","",グラフデータ!J339)</f>
        <v>46.664000000000001</v>
      </c>
      <c r="N34" s="75">
        <f>IF(グラフデータ!J368="","",グラフデータ!J368)</f>
        <v>47.051000000000002</v>
      </c>
    </row>
    <row r="35" spans="2:14" ht="20.149999999999999" customHeight="1" x14ac:dyDescent="0.2">
      <c r="B35" s="1">
        <v>28</v>
      </c>
      <c r="C35" s="75">
        <f>IF(グラフデータ!J34="","",グラフデータ!J34)</f>
        <v>46.899000000000001</v>
      </c>
      <c r="D35" s="75">
        <f>IF(グラフデータ!J64="","",グラフデータ!J64)</f>
        <v>47.015000000000001</v>
      </c>
      <c r="E35" s="75">
        <f>IF(グラフデータ!J95="","",グラフデータ!J95)</f>
        <v>47.106999999999999</v>
      </c>
      <c r="F35" s="75">
        <f>IF(グラフデータ!J125="","",グラフデータ!J125)</f>
        <v>46.56</v>
      </c>
      <c r="G35" s="75">
        <f>IF(グラフデータ!J156="","",グラフデータ!J156)</f>
        <v>46.667000000000002</v>
      </c>
      <c r="H35" s="75">
        <f>IF(グラフデータ!J187="","",グラフデータ!J187)</f>
        <v>47.096000000000004</v>
      </c>
      <c r="I35" s="75">
        <f>IF(グラフデータ!J217="","",グラフデータ!J217)</f>
        <v>46.963000000000001</v>
      </c>
      <c r="J35" s="75">
        <f>IF(グラフデータ!J248="","",グラフデータ!J248)</f>
        <v>46.707000000000001</v>
      </c>
      <c r="K35" s="75">
        <f>IF(グラフデータ!J278="","",グラフデータ!J278)</f>
        <v>46.46</v>
      </c>
      <c r="L35" s="75">
        <f>IF(グラフデータ!J309="","",グラフデータ!J309)</f>
        <v>46.417999999999999</v>
      </c>
      <c r="M35" s="75">
        <f>IF(グラフデータ!J340="","",グラフデータ!J340)</f>
        <v>46.664000000000001</v>
      </c>
      <c r="N35" s="75">
        <f>IF(グラフデータ!J369="","",グラフデータ!J369)</f>
        <v>47.066000000000003</v>
      </c>
    </row>
    <row r="36" spans="2:14" ht="20.149999999999999" customHeight="1" x14ac:dyDescent="0.2">
      <c r="B36" s="1">
        <v>29</v>
      </c>
      <c r="C36" s="75">
        <f>IF(グラフデータ!J35="","",グラフデータ!J35)</f>
        <v>46.9</v>
      </c>
      <c r="D36" s="75">
        <f>IF(グラフデータ!J65="","",グラフデータ!J65)</f>
        <v>47.004000000000005</v>
      </c>
      <c r="E36" s="75">
        <f>IF(グラフデータ!J96="","",グラフデータ!J96)</f>
        <v>47.085000000000001</v>
      </c>
      <c r="F36" s="75">
        <f>IF(グラフデータ!J126="","",グラフデータ!J126)</f>
        <v>46.542999999999999</v>
      </c>
      <c r="G36" s="75">
        <f>IF(グラフデータ!J157="","",グラフデータ!J157)</f>
        <v>46.652000000000001</v>
      </c>
      <c r="H36" s="75">
        <f>IF(グラフデータ!J188="","",グラフデータ!J188)</f>
        <v>47.076999999999998</v>
      </c>
      <c r="I36" s="75">
        <f>IF(グラフデータ!J218="","",グラフデータ!J218)</f>
        <v>46.942999999999998</v>
      </c>
      <c r="J36" s="75">
        <f>IF(グラフデータ!J249="","",グラフデータ!J249)</f>
        <v>46.695</v>
      </c>
      <c r="K36" s="75">
        <f>IF(グラフデータ!J279="","",グラフデータ!J279)</f>
        <v>46.451999999999998</v>
      </c>
      <c r="L36" s="75">
        <f>IF(グラフデータ!J310="","",グラフデータ!J310)</f>
        <v>46.417000000000002</v>
      </c>
      <c r="M36" s="75">
        <f>IF(グラフデータ!J341="","",グラフデータ!J341)</f>
        <v>46.673000000000002</v>
      </c>
      <c r="N36" s="75">
        <f>IF(グラフデータ!J370="","",グラフデータ!J370)</f>
        <v>47.157000000000004</v>
      </c>
    </row>
    <row r="37" spans="2:14" ht="20.149999999999999" customHeight="1" x14ac:dyDescent="0.2">
      <c r="B37" s="1">
        <v>30</v>
      </c>
      <c r="C37" s="75">
        <f>IF(グラフデータ!J36="","",グラフデータ!J36)</f>
        <v>46.898000000000003</v>
      </c>
      <c r="D37" s="75">
        <f>IF(グラフデータ!J66="","",グラフデータ!J66)</f>
        <v>47.016000000000005</v>
      </c>
      <c r="E37" s="75">
        <f>IF(グラフデータ!J97="","",グラフデータ!J97)</f>
        <v>47.063000000000002</v>
      </c>
      <c r="F37" s="75">
        <f>IF(グラフデータ!J127="","",グラフデータ!J127)</f>
        <v>46.524000000000001</v>
      </c>
      <c r="G37" s="75">
        <f>IF(グラフデータ!J158="","",グラフデータ!J158)</f>
        <v>46.64</v>
      </c>
      <c r="H37" s="75">
        <f>IF(グラフデータ!J189="","",グラフデータ!J189)</f>
        <v>47.058</v>
      </c>
      <c r="I37" s="75">
        <f>IF(グラフデータ!J219="","",グラフデータ!J219)</f>
        <v>46.923999999999999</v>
      </c>
      <c r="J37" s="75">
        <f>IF(グラフデータ!J250="","",グラフデータ!J250)</f>
        <v>46.675000000000004</v>
      </c>
      <c r="K37" s="75">
        <f>IF(グラフデータ!J280="","",グラフデータ!J280)</f>
        <v>46.444000000000003</v>
      </c>
      <c r="L37" s="75">
        <f>IF(グラフデータ!J311="","",グラフデータ!J311)</f>
        <v>46.417999999999999</v>
      </c>
      <c r="M37" s="76" t="s">
        <v>5</v>
      </c>
      <c r="N37" s="75">
        <f>IF(グラフデータ!J371="","",グラフデータ!J371)</f>
        <v>47.222999999999999</v>
      </c>
    </row>
    <row r="38" spans="2:14" ht="20.149999999999999" customHeight="1" thickBot="1" x14ac:dyDescent="0.25">
      <c r="B38" s="65">
        <v>31</v>
      </c>
      <c r="C38" s="77" t="s">
        <v>5</v>
      </c>
      <c r="D38" s="78">
        <f>IF(グラフデータ!J67="","",グラフデータ!J67)</f>
        <v>47.002000000000002</v>
      </c>
      <c r="E38" s="77" t="s">
        <v>5</v>
      </c>
      <c r="F38" s="78">
        <f>IF(グラフデータ!J128="","",グラフデータ!J128)</f>
        <v>46.510000000000005</v>
      </c>
      <c r="G38" s="78">
        <f>IF(グラフデータ!J159="","",グラフデータ!J159)</f>
        <v>46.631</v>
      </c>
      <c r="H38" s="77" t="s">
        <v>5</v>
      </c>
      <c r="I38" s="78">
        <f>IF(グラフデータ!J220="","",グラフデータ!J220)</f>
        <v>46.905000000000001</v>
      </c>
      <c r="J38" s="77" t="s">
        <v>5</v>
      </c>
      <c r="K38" s="78">
        <f>IF(グラフデータ!J281="","",グラフデータ!J281)</f>
        <v>46.436</v>
      </c>
      <c r="L38" s="78">
        <f>IF(グラフデータ!J312="","",グラフデータ!J312)</f>
        <v>46.460999999999999</v>
      </c>
      <c r="M38" s="77" t="s">
        <v>5</v>
      </c>
      <c r="N38" s="78">
        <f>IF(グラフデータ!J372="","",グラフデータ!J372)</f>
        <v>47.234000000000002</v>
      </c>
    </row>
    <row r="39" spans="2:14" ht="20.149999999999999" customHeight="1" thickTop="1" x14ac:dyDescent="0.2">
      <c r="B39" s="67" t="s">
        <v>3</v>
      </c>
      <c r="C39" s="79">
        <f>IF(C37="","",AVERAGE(C8:C38))</f>
        <v>46.953233333333316</v>
      </c>
      <c r="D39" s="79">
        <f>IF(D38="","",AVERAGE(D8:D38))</f>
        <v>46.974161290322584</v>
      </c>
      <c r="E39" s="79">
        <f>IF(E37="","",AVERAGE(E8:E38))</f>
        <v>47.402766666666672</v>
      </c>
      <c r="F39" s="79">
        <f>IF(F38="","",AVERAGE(F8:F38))</f>
        <v>46.782483870967724</v>
      </c>
      <c r="G39" s="79">
        <f>IF(G38="","",AVERAGE(G8:G38))</f>
        <v>46.549870967741938</v>
      </c>
      <c r="H39" s="79">
        <f>IF(H37="","",AVERAGE(H8:H38))</f>
        <v>46.939366666666665</v>
      </c>
      <c r="I39" s="79">
        <f>IF(I38="","",AVERAGE(I8:I38))</f>
        <v>47.037903225806446</v>
      </c>
      <c r="J39" s="79">
        <f>IF(J37="","",AVERAGE(J8:J38))</f>
        <v>46.755266666666664</v>
      </c>
      <c r="K39" s="79">
        <f>IF(K38="","",AVERAGE(K8:K38))</f>
        <v>46.542129032258067</v>
      </c>
      <c r="L39" s="79">
        <f>IF(L38="","",AVERAGE(L8:L38))</f>
        <v>46.383999999999993</v>
      </c>
      <c r="M39" s="79">
        <f>IF(M35="","",AVERAGE(M8:M38))</f>
        <v>46.572172413793091</v>
      </c>
      <c r="N39" s="79">
        <f>IF(N35="","",AVERAGE(N8:N38))</f>
        <v>46.974870967741936</v>
      </c>
    </row>
    <row r="40" spans="2:14" ht="20.149999999999999" customHeight="1" x14ac:dyDescent="0.2">
      <c r="B40" s="66" t="s">
        <v>1</v>
      </c>
      <c r="C40" s="80">
        <f>IF(C37="","",MAX(C8:C38))</f>
        <v>47.068000000000005</v>
      </c>
      <c r="D40" s="80">
        <f>IF(D38="","",MAX(D8:D38))</f>
        <v>47.067999999999998</v>
      </c>
      <c r="E40" s="80">
        <f>IF(E37="","",MAX(E8:E38))</f>
        <v>48.2</v>
      </c>
      <c r="F40" s="80">
        <f>IF(F38="","",MAX(F8:F38))</f>
        <v>47.051000000000002</v>
      </c>
      <c r="G40" s="80">
        <f>IF(G38="","",MAX(G8:G38))</f>
        <v>46.68</v>
      </c>
      <c r="H40" s="80">
        <f>IF(H37="","",MAX(H8:H38))</f>
        <v>47.14</v>
      </c>
      <c r="I40" s="80">
        <f>IF(I38="","",MAX(I8:I38))</f>
        <v>47.160000000000004</v>
      </c>
      <c r="J40" s="80">
        <f>IF(J37="","",MAX(J8:J38))</f>
        <v>46.887999999999998</v>
      </c>
      <c r="K40" s="80">
        <f>IF(K38="","",MAX(K8:K38))</f>
        <v>46.658000000000001</v>
      </c>
      <c r="L40" s="80">
        <f>IF(L38="","",MAX(L8:L38))</f>
        <v>46.460999999999999</v>
      </c>
      <c r="M40" s="80">
        <f>IF(M35="","",MIN(M8:M38))</f>
        <v>46.439</v>
      </c>
      <c r="N40" s="80">
        <f>IF(N35="","",MIN(N8:N38))</f>
        <v>46.736000000000004</v>
      </c>
    </row>
    <row r="41" spans="2:14" ht="20.149999999999999" customHeight="1" x14ac:dyDescent="0.2">
      <c r="B41" s="4" t="s">
        <v>2</v>
      </c>
      <c r="C41" s="81">
        <f>IF(C37="","",MIN(C8:C38))</f>
        <v>46.850999999999999</v>
      </c>
      <c r="D41" s="81">
        <f>IF(D38="","",MIN(D8:D38))</f>
        <v>46.809000000000005</v>
      </c>
      <c r="E41" s="81">
        <f>IF(E37="","",MIN(E8:E38))</f>
        <v>46.99</v>
      </c>
      <c r="F41" s="81">
        <f>IF(F38="","",MIN(F8:F38))</f>
        <v>46.510000000000005</v>
      </c>
      <c r="G41" s="81">
        <f>IF(G38="","",MIN(G8:G38))</f>
        <v>46.376000000000005</v>
      </c>
      <c r="H41" s="81">
        <f>IF(H37="","",MIN(H8:H38))</f>
        <v>46.582999999999998</v>
      </c>
      <c r="I41" s="81">
        <f>IF(I38="","",MIN(I8:I38))</f>
        <v>46.905000000000001</v>
      </c>
      <c r="J41" s="81">
        <f>IF(J37="","",MIN(J8:J38))</f>
        <v>46.664999999999999</v>
      </c>
      <c r="K41" s="81">
        <f>IF(K38="","",MIN(K8:K38))</f>
        <v>46.436</v>
      </c>
      <c r="L41" s="81">
        <f>IF(L38="","",MIN(L8:L38))</f>
        <v>46.301000000000002</v>
      </c>
      <c r="M41" s="81">
        <f>IF(M35="","",MAX(M8:M38))</f>
        <v>46.673000000000002</v>
      </c>
      <c r="N41" s="81">
        <f>IF(N35="","",MAX(N8:N38))</f>
        <v>47.234000000000002</v>
      </c>
    </row>
    <row r="42" spans="2:14" ht="20" customHeight="1" x14ac:dyDescent="0.2">
      <c r="K42" s="130" t="s">
        <v>72</v>
      </c>
      <c r="L42" s="133" t="s">
        <v>73</v>
      </c>
      <c r="M42" s="134"/>
      <c r="N42" s="107">
        <f>AVERAGE(C8:N38)</f>
        <v>46.82163934426228</v>
      </c>
    </row>
    <row r="43" spans="2:14" ht="20" customHeight="1" x14ac:dyDescent="0.2">
      <c r="K43" s="131"/>
      <c r="L43" s="133" t="s">
        <v>74</v>
      </c>
      <c r="M43" s="134"/>
      <c r="N43" s="108">
        <f>MAX(C8:N38)</f>
        <v>48.2</v>
      </c>
    </row>
    <row r="44" spans="2:14" ht="20" customHeight="1" x14ac:dyDescent="0.2">
      <c r="K44" s="131"/>
      <c r="L44" s="133" t="s">
        <v>75</v>
      </c>
      <c r="M44" s="134"/>
      <c r="N44" s="109">
        <f>MIN(C8:N38)</f>
        <v>46.301000000000002</v>
      </c>
    </row>
    <row r="45" spans="2:14" ht="20" customHeight="1" x14ac:dyDescent="0.2">
      <c r="K45" s="131"/>
      <c r="L45" s="133" t="s">
        <v>76</v>
      </c>
      <c r="M45" s="134"/>
      <c r="N45" s="107">
        <f>N43-N44</f>
        <v>1.8990000000000009</v>
      </c>
    </row>
    <row r="46" spans="2:14" ht="20" customHeight="1" thickBot="1" x14ac:dyDescent="0.25">
      <c r="K46" s="132"/>
      <c r="L46" s="135" t="s">
        <v>77</v>
      </c>
      <c r="M46" s="136"/>
      <c r="N46" s="110">
        <f>N38-C8</f>
        <v>0.17099999999999937</v>
      </c>
    </row>
  </sheetData>
  <mergeCells count="6">
    <mergeCell ref="K42:K46"/>
    <mergeCell ref="L42:M42"/>
    <mergeCell ref="L43:M43"/>
    <mergeCell ref="L44:M44"/>
    <mergeCell ref="L45:M45"/>
    <mergeCell ref="L46:M46"/>
  </mergeCells>
  <phoneticPr fontId="1"/>
  <conditionalFormatting sqref="C8:N38">
    <cfRule type="expression" priority="1" stopIfTrue="1">
      <formula>SUM(C$40:C$42)=0</formula>
    </cfRule>
    <cfRule type="cellIs" dxfId="19" priority="2" operator="equal">
      <formula>MIN(C$8:C$38)</formula>
    </cfRule>
    <cfRule type="cellIs" dxfId="18" priority="3" operator="equal">
      <formula>MAXA(C$8:C$38)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46"/>
  <sheetViews>
    <sheetView showGridLines="0" zoomScale="90" zoomScaleNormal="90" workbookViewId="0"/>
  </sheetViews>
  <sheetFormatPr defaultColWidth="9" defaultRowHeight="14" x14ac:dyDescent="0.2"/>
  <cols>
    <col min="1" max="1" width="9" style="73"/>
    <col min="2" max="2" width="5.1640625" style="73" customWidth="1"/>
    <col min="3" max="14" width="7.08203125" style="73" customWidth="1"/>
    <col min="15" max="16384" width="9" style="73"/>
  </cols>
  <sheetData>
    <row r="3" spans="2:14" ht="19" x14ac:dyDescent="0.2">
      <c r="B3" s="71" t="s">
        <v>70</v>
      </c>
      <c r="C3" s="72"/>
      <c r="D3" s="72"/>
      <c r="E3" s="72"/>
      <c r="F3" s="72"/>
      <c r="H3" s="72"/>
      <c r="I3" s="72"/>
      <c r="J3" s="72"/>
      <c r="K3" s="72"/>
      <c r="L3" s="72"/>
      <c r="M3" s="72"/>
      <c r="N3" s="72"/>
    </row>
    <row r="4" spans="2:14" ht="19" x14ac:dyDescent="0.2">
      <c r="C4" s="71" t="s">
        <v>23</v>
      </c>
    </row>
    <row r="6" spans="2:14" x14ac:dyDescent="0.2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4" t="s">
        <v>44</v>
      </c>
    </row>
    <row r="7" spans="2:14" ht="30" customHeight="1" x14ac:dyDescent="0.2">
      <c r="B7" s="1" t="s">
        <v>0</v>
      </c>
      <c r="C7" s="1" t="s">
        <v>30</v>
      </c>
      <c r="D7" s="1" t="s">
        <v>43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2:14" ht="20.149999999999999" customHeight="1" x14ac:dyDescent="0.2">
      <c r="B8" s="1">
        <v>1</v>
      </c>
      <c r="C8" s="75">
        <f>IF(グラフデータ!K7="","",グラフデータ!K7)</f>
        <v>48.238999999999997</v>
      </c>
      <c r="D8" s="75">
        <f>IF(グラフデータ!K37="","",グラフデータ!K37)</f>
        <v>48.013999999999996</v>
      </c>
      <c r="E8" s="75">
        <f>IF(グラフデータ!K68="","",グラフデータ!K68)</f>
        <v>48.058999999999997</v>
      </c>
      <c r="F8" s="75">
        <f>IF(グラフデータ!K98="","",グラフデータ!K98)</f>
        <v>48.143000000000001</v>
      </c>
      <c r="G8" s="75">
        <f>IF(グラフデータ!K129="","",グラフデータ!K129)</f>
        <v>47.756999999999998</v>
      </c>
      <c r="H8" s="75">
        <f>IF(グラフデータ!K160="","",グラフデータ!K160)</f>
        <v>47.869</v>
      </c>
      <c r="I8" s="75">
        <f>IF(グラフデータ!K190="","",グラフデータ!K190)</f>
        <v>48.214999999999996</v>
      </c>
      <c r="J8" s="75">
        <f>IF(グラフデータ!K221="","",グラフデータ!K221)</f>
        <v>48.031999999999996</v>
      </c>
      <c r="K8" s="75">
        <f>IF(グラフデータ!K251="","",グラフデータ!K251)</f>
        <v>47.854999999999997</v>
      </c>
      <c r="L8" s="75">
        <f>IF(グラフデータ!K282="","",グラフデータ!K282)</f>
        <v>47.714999999999996</v>
      </c>
      <c r="M8" s="75">
        <f>IF(グラフデータ!K313="","",グラフデータ!K313)</f>
        <v>47.790999999999997</v>
      </c>
      <c r="N8" s="75">
        <f>IF(グラフデータ!K342="","",グラフデータ!K342)</f>
        <v>48.019999999999996</v>
      </c>
    </row>
    <row r="9" spans="2:14" ht="20.149999999999999" customHeight="1" x14ac:dyDescent="0.2">
      <c r="B9" s="1">
        <v>2</v>
      </c>
      <c r="C9" s="75">
        <f>IF(グラフデータ!K8="","",グラフデータ!K8)</f>
        <v>48.216999999999999</v>
      </c>
      <c r="D9" s="75">
        <f>IF(グラフデータ!K38="","",グラフデータ!K38)</f>
        <v>47.997</v>
      </c>
      <c r="E9" s="75">
        <f>IF(グラフデータ!K69="","",グラフデータ!K69)</f>
        <v>48.418999999999997</v>
      </c>
      <c r="F9" s="75">
        <f>IF(グラフデータ!K99="","",グラフデータ!K99)</f>
        <v>48.117999999999995</v>
      </c>
      <c r="G9" s="75">
        <f>IF(グラフデータ!K130="","",グラフデータ!K130)</f>
        <v>47.748999999999995</v>
      </c>
      <c r="H9" s="75">
        <f>IF(グラフデータ!K161="","",グラフデータ!K161)</f>
        <v>47.853999999999999</v>
      </c>
      <c r="I9" s="75">
        <f>IF(グラフデータ!K191="","",グラフデータ!K191)</f>
        <v>48.184999999999995</v>
      </c>
      <c r="J9" s="75">
        <f>IF(グラフデータ!K222="","",グラフデータ!K222)</f>
        <v>48.015000000000001</v>
      </c>
      <c r="K9" s="75">
        <f>IF(グラフデータ!K252="","",グラフデータ!K252)</f>
        <v>47.845999999999997</v>
      </c>
      <c r="L9" s="75">
        <f>IF(グラフデータ!K283="","",グラフデータ!K283)</f>
        <v>47.704999999999998</v>
      </c>
      <c r="M9" s="75">
        <f>IF(グラフデータ!K314="","",グラフデータ!K314)</f>
        <v>47.779999999999994</v>
      </c>
      <c r="N9" s="75">
        <f>IF(グラフデータ!K343="","",グラフデータ!K343)</f>
        <v>47.991999999999997</v>
      </c>
    </row>
    <row r="10" spans="2:14" ht="20.149999999999999" customHeight="1" x14ac:dyDescent="0.2">
      <c r="B10" s="1">
        <v>3</v>
      </c>
      <c r="C10" s="75">
        <f>IF(グラフデータ!K9="","",グラフデータ!K9)</f>
        <v>48.183999999999997</v>
      </c>
      <c r="D10" s="75">
        <f>IF(グラフデータ!K39="","",グラフデータ!K39)</f>
        <v>47.975999999999999</v>
      </c>
      <c r="E10" s="75">
        <f>IF(グラフデータ!K70="","",グラフデータ!K70)</f>
        <v>49.388999999999996</v>
      </c>
      <c r="F10" s="75">
        <f>IF(グラフデータ!K100="","",グラフデータ!K100)</f>
        <v>48.095999999999997</v>
      </c>
      <c r="G10" s="75">
        <f>IF(グラフデータ!K131="","",グラフデータ!K131)</f>
        <v>47.741</v>
      </c>
      <c r="H10" s="75">
        <f>IF(グラフデータ!K162="","",グラフデータ!K162)</f>
        <v>48.012999999999998</v>
      </c>
      <c r="I10" s="75">
        <f>IF(グラフデータ!K192="","",グラフデータ!K192)</f>
        <v>48.210999999999999</v>
      </c>
      <c r="J10" s="75">
        <f>IF(グラフデータ!K223="","",グラフデータ!K223)</f>
        <v>47.997</v>
      </c>
      <c r="K10" s="75">
        <f>IF(グラフデータ!K253="","",グラフデータ!K253)</f>
        <v>47.831999999999994</v>
      </c>
      <c r="L10" s="75">
        <f>IF(グラフデータ!K284="","",グラフデータ!K284)</f>
        <v>47.701999999999998</v>
      </c>
      <c r="M10" s="75">
        <f>IF(グラフデータ!K315="","",グラフデータ!K315)</f>
        <v>47.765999999999998</v>
      </c>
      <c r="N10" s="75">
        <f>IF(グラフデータ!K344="","",グラフデータ!K344)</f>
        <v>47.982999999999997</v>
      </c>
    </row>
    <row r="11" spans="2:14" ht="20.149999999999999" customHeight="1" x14ac:dyDescent="0.2">
      <c r="B11" s="1">
        <v>4</v>
      </c>
      <c r="C11" s="75">
        <f>IF(グラフデータ!K10="","",グラフデータ!K10)</f>
        <v>48.153999999999996</v>
      </c>
      <c r="D11" s="75">
        <f>IF(グラフデータ!K40="","",グラフデータ!K40)</f>
        <v>47.960999999999999</v>
      </c>
      <c r="E11" s="75">
        <f>IF(グラフデータ!K71="","",グラフデータ!K71)</f>
        <v>49.138999999999996</v>
      </c>
      <c r="F11" s="75">
        <f>IF(グラフデータ!K101="","",グラフデータ!K101)</f>
        <v>48.080999999999996</v>
      </c>
      <c r="G11" s="75">
        <f>IF(グラフデータ!K132="","",グラフデータ!K132)</f>
        <v>47.734999999999999</v>
      </c>
      <c r="H11" s="75">
        <f>IF(グラフデータ!K163="","",グラフデータ!K163)</f>
        <v>47.984999999999999</v>
      </c>
      <c r="I11" s="75">
        <f>IF(グラフデータ!K193="","",グラフデータ!K193)</f>
        <v>48.200999999999993</v>
      </c>
      <c r="J11" s="75">
        <f>IF(グラフデータ!K224="","",グラフデータ!K224)</f>
        <v>47.981999999999999</v>
      </c>
      <c r="K11" s="75">
        <f>IF(グラフデータ!K254="","",グラフデータ!K254)</f>
        <v>47.824999999999996</v>
      </c>
      <c r="L11" s="75">
        <f>IF(グラフデータ!K285="","",グラフデータ!K285)</f>
        <v>47.703999999999994</v>
      </c>
      <c r="M11" s="75">
        <f>IF(グラフデータ!K316="","",グラフデータ!K316)</f>
        <v>47.779999999999994</v>
      </c>
      <c r="N11" s="75">
        <f>IF(グラフデータ!K345="","",グラフデータ!K345)</f>
        <v>47.976999999999997</v>
      </c>
    </row>
    <row r="12" spans="2:14" ht="20.149999999999999" customHeight="1" x14ac:dyDescent="0.2">
      <c r="B12" s="1">
        <v>5</v>
      </c>
      <c r="C12" s="75">
        <f>IF(グラフデータ!K11="","",グラフデータ!K11)</f>
        <v>48.125</v>
      </c>
      <c r="D12" s="75">
        <f>IF(グラフデータ!K41="","",グラフデータ!K41)</f>
        <v>47.944999999999993</v>
      </c>
      <c r="E12" s="75">
        <f>IF(グラフデータ!K72="","",グラフデータ!K72)</f>
        <v>49.017999999999994</v>
      </c>
      <c r="F12" s="75">
        <f>IF(グラフデータ!K102="","",グラフデータ!K102)</f>
        <v>48.064999999999998</v>
      </c>
      <c r="G12" s="75">
        <f>IF(グラフデータ!K133="","",グラフデータ!K133)</f>
        <v>47.73</v>
      </c>
      <c r="H12" s="75">
        <f>IF(グラフデータ!K164="","",グラフデータ!K164)</f>
        <v>47.972999999999999</v>
      </c>
      <c r="I12" s="75">
        <f>IF(グラフデータ!K194="","",グラフデータ!K194)</f>
        <v>48.167999999999999</v>
      </c>
      <c r="J12" s="75">
        <f>IF(グラフデータ!K225="","",グラフデータ!K225)</f>
        <v>47.967999999999996</v>
      </c>
      <c r="K12" s="75">
        <f>IF(グラフデータ!K255="","",グラフデータ!K255)</f>
        <v>47.817999999999998</v>
      </c>
      <c r="L12" s="75">
        <f>IF(グラフデータ!K286="","",グラフデータ!K286)</f>
        <v>47.696999999999996</v>
      </c>
      <c r="M12" s="75">
        <f>IF(グラフデータ!K317="","",グラフデータ!K317)</f>
        <v>47.766999999999996</v>
      </c>
      <c r="N12" s="75">
        <f>IF(グラフデータ!K346="","",グラフデータ!K346)</f>
        <v>47.964999999999996</v>
      </c>
    </row>
    <row r="13" spans="2:14" ht="20.149999999999999" customHeight="1" x14ac:dyDescent="0.2">
      <c r="B13" s="1">
        <v>6</v>
      </c>
      <c r="C13" s="75">
        <f>IF(グラフデータ!K12="","",グラフデータ!K12)</f>
        <v>48.101999999999997</v>
      </c>
      <c r="D13" s="75">
        <f>IF(グラフデータ!K42="","",グラフデータ!K42)</f>
        <v>47.930999999999997</v>
      </c>
      <c r="E13" s="75">
        <f>IF(グラフデータ!K73="","",グラフデータ!K73)</f>
        <v>48.911999999999999</v>
      </c>
      <c r="F13" s="75">
        <f>IF(グラフデータ!K103="","",グラフデータ!K103)</f>
        <v>48.055</v>
      </c>
      <c r="G13" s="75">
        <f>IF(グラフデータ!K134="","",グラフデータ!K134)</f>
        <v>47.721999999999994</v>
      </c>
      <c r="H13" s="75">
        <f>IF(グラフデータ!K165="","",グラフデータ!K165)</f>
        <v>47.955999999999996</v>
      </c>
      <c r="I13" s="75">
        <f>IF(グラフデータ!K195="","",グラフデータ!K195)</f>
        <v>48.144999999999996</v>
      </c>
      <c r="J13" s="75">
        <f>IF(グラフデータ!K226="","",グラフデータ!K226)</f>
        <v>47.953999999999994</v>
      </c>
      <c r="K13" s="75">
        <f>IF(グラフデータ!K256="","",グラフデータ!K256)</f>
        <v>47.811</v>
      </c>
      <c r="L13" s="75">
        <f>IF(グラフデータ!K287="","",グラフデータ!K287)</f>
        <v>47.692999999999998</v>
      </c>
      <c r="M13" s="75">
        <f>IF(グラフデータ!K318="","",グラフデータ!K318)</f>
        <v>47.915999999999997</v>
      </c>
      <c r="N13" s="75">
        <f>IF(グラフデータ!K347="","",グラフデータ!K347)</f>
        <v>48.116</v>
      </c>
    </row>
    <row r="14" spans="2:14" ht="20.149999999999999" customHeight="1" x14ac:dyDescent="0.2">
      <c r="B14" s="1">
        <v>7</v>
      </c>
      <c r="C14" s="75">
        <f>IF(グラフデータ!K13="","",グラフデータ!K13)</f>
        <v>48.078999999999994</v>
      </c>
      <c r="D14" s="75">
        <f>IF(グラフデータ!K43="","",グラフデータ!K43)</f>
        <v>47.921999999999997</v>
      </c>
      <c r="E14" s="75">
        <f>IF(グラフデータ!K74="","",グラフデータ!K74)</f>
        <v>48.826999999999998</v>
      </c>
      <c r="F14" s="75">
        <f>IF(グラフデータ!K104="","",グラフデータ!K104)</f>
        <v>48.032999999999994</v>
      </c>
      <c r="G14" s="75">
        <f>IF(グラフデータ!K135="","",グラフデータ!K135)</f>
        <v>47.744999999999997</v>
      </c>
      <c r="H14" s="75">
        <f>IF(グラフデータ!K166="","",グラフデータ!K166)</f>
        <v>48.605999999999995</v>
      </c>
      <c r="I14" s="75">
        <f>IF(グラフデータ!K196="","",グラフデータ!K196)</f>
        <v>48.122</v>
      </c>
      <c r="J14" s="75">
        <f>IF(グラフデータ!K227="","",グラフデータ!K227)</f>
        <v>47.953999999999994</v>
      </c>
      <c r="K14" s="75">
        <f>IF(グラフデータ!K257="","",グラフデータ!K257)</f>
        <v>47.800999999999995</v>
      </c>
      <c r="L14" s="75">
        <f>IF(グラフデータ!K288="","",グラフデータ!K288)</f>
        <v>47.688999999999993</v>
      </c>
      <c r="M14" s="75">
        <f>IF(グラフデータ!K319="","",グラフデータ!K319)</f>
        <v>47.98</v>
      </c>
      <c r="N14" s="75">
        <f>IF(グラフデータ!K348="","",グラフデータ!K348)</f>
        <v>48.122</v>
      </c>
    </row>
    <row r="15" spans="2:14" ht="20.149999999999999" customHeight="1" x14ac:dyDescent="0.2">
      <c r="B15" s="1">
        <v>8</v>
      </c>
      <c r="C15" s="75">
        <f>IF(グラフデータ!K14="","",グラフデータ!K14)</f>
        <v>48.064999999999998</v>
      </c>
      <c r="D15" s="75">
        <f>IF(グラフデータ!K44="","",グラフデータ!K44)</f>
        <v>48.18</v>
      </c>
      <c r="E15" s="75">
        <f>IF(グラフデータ!K75="","",グラフデータ!K75)</f>
        <v>48.744</v>
      </c>
      <c r="F15" s="75">
        <f>IF(グラフデータ!K105="","",グラフデータ!K105)</f>
        <v>48.018000000000001</v>
      </c>
      <c r="G15" s="75">
        <f>IF(グラフデータ!K136="","",グラフデータ!K136)</f>
        <v>47.726999999999997</v>
      </c>
      <c r="H15" s="75">
        <f>IF(グラフデータ!K167="","",グラフデータ!K167)</f>
        <v>48.494</v>
      </c>
      <c r="I15" s="75">
        <f>IF(グラフデータ!K197="","",グラフデータ!K197)</f>
        <v>48.206999999999994</v>
      </c>
      <c r="J15" s="75">
        <f>IF(グラフデータ!K228="","",グラフデータ!K228)</f>
        <v>47.934999999999995</v>
      </c>
      <c r="K15" s="75">
        <f>IF(グラフデータ!K258="","",グラフデータ!K258)</f>
        <v>47.795999999999999</v>
      </c>
      <c r="L15" s="75">
        <f>IF(グラフデータ!K289="","",グラフデータ!K289)</f>
        <v>47.681999999999995</v>
      </c>
      <c r="M15" s="75">
        <f>IF(グラフデータ!K320="","",グラフデータ!K320)</f>
        <v>47.988</v>
      </c>
      <c r="N15" s="75">
        <f>IF(グラフデータ!K349="","",グラフデータ!K349)</f>
        <v>48.194999999999993</v>
      </c>
    </row>
    <row r="16" spans="2:14" ht="20.149999999999999" customHeight="1" x14ac:dyDescent="0.2">
      <c r="B16" s="1">
        <v>9</v>
      </c>
      <c r="C16" s="75">
        <f>IF(グラフデータ!K15="","",グラフデータ!K15)</f>
        <v>48.040999999999997</v>
      </c>
      <c r="D16" s="75">
        <f>IF(グラフデータ!K45="","",グラフデータ!K45)</f>
        <v>48.150999999999996</v>
      </c>
      <c r="E16" s="75">
        <f>IF(グラフデータ!K76="","",グラフデータ!K76)</f>
        <v>48.776999999999994</v>
      </c>
      <c r="F16" s="75">
        <f>IF(グラフデータ!K106="","",グラフデータ!K106)</f>
        <v>48.001999999999995</v>
      </c>
      <c r="G16" s="75">
        <f>IF(グラフデータ!K137="","",グラフデータ!K137)</f>
        <v>47.784999999999997</v>
      </c>
      <c r="H16" s="75">
        <f>IF(グラフデータ!K168="","",グラフデータ!K168)</f>
        <v>48.47</v>
      </c>
      <c r="I16" s="75">
        <f>IF(グラフデータ!K198="","",グラフデータ!K198)</f>
        <v>48.353999999999999</v>
      </c>
      <c r="J16" s="75">
        <f>IF(グラフデータ!K229="","",グラフデータ!K229)</f>
        <v>47.922999999999995</v>
      </c>
      <c r="K16" s="75">
        <f>IF(グラフデータ!K259="","",グラフデータ!K259)</f>
        <v>47.787999999999997</v>
      </c>
      <c r="L16" s="75">
        <f>IF(グラフデータ!K290="","",グラフデータ!K290)</f>
        <v>47.678999999999995</v>
      </c>
      <c r="M16" s="75">
        <f>IF(グラフデータ!K321="","",グラフデータ!K321)</f>
        <v>47.976999999999997</v>
      </c>
      <c r="N16" s="75">
        <f>IF(グラフデータ!K350="","",グラフデータ!K350)</f>
        <v>48.213999999999999</v>
      </c>
    </row>
    <row r="17" spans="2:14" ht="20.149999999999999" customHeight="1" x14ac:dyDescent="0.2">
      <c r="B17" s="1">
        <v>10</v>
      </c>
      <c r="C17" s="75">
        <f>IF(グラフデータ!K16="","",グラフデータ!K16)</f>
        <v>48.019999999999996</v>
      </c>
      <c r="D17" s="75">
        <f>IF(グラフデータ!K46="","",グラフデータ!K46)</f>
        <v>48.137999999999998</v>
      </c>
      <c r="E17" s="75">
        <f>IF(グラフデータ!K77="","",グラフデータ!K77)</f>
        <v>48.712999999999994</v>
      </c>
      <c r="F17" s="75">
        <f>IF(グラフデータ!K107="","",グラフデータ!K107)</f>
        <v>47.983999999999995</v>
      </c>
      <c r="G17" s="75">
        <f>IF(グラフデータ!K138="","",グラフデータ!K138)</f>
        <v>47.782999999999994</v>
      </c>
      <c r="H17" s="75">
        <f>IF(グラフデータ!K169="","",グラフデータ!K169)</f>
        <v>48.437999999999995</v>
      </c>
      <c r="I17" s="75">
        <f>IF(グラフデータ!K199="","",グラフデータ!K199)</f>
        <v>48.347999999999999</v>
      </c>
      <c r="J17" s="75">
        <f>IF(グラフデータ!K230="","",グラフデータ!K230)</f>
        <v>47.916999999999994</v>
      </c>
      <c r="K17" s="75">
        <f>IF(グラフデータ!K260="","",グラフデータ!K260)</f>
        <v>47.780999999999999</v>
      </c>
      <c r="L17" s="75">
        <f>IF(グラフデータ!K291="","",グラフデータ!K291)</f>
        <v>47.675999999999995</v>
      </c>
      <c r="M17" s="75">
        <f>IF(グラフデータ!K322="","",グラフデータ!K322)</f>
        <v>47.9</v>
      </c>
      <c r="N17" s="75">
        <f>IF(グラフデータ!K351="","",グラフデータ!K351)</f>
        <v>48.192999999999998</v>
      </c>
    </row>
    <row r="18" spans="2:14" ht="20.149999999999999" customHeight="1" x14ac:dyDescent="0.2">
      <c r="B18" s="1">
        <v>11</v>
      </c>
      <c r="C18" s="75">
        <f>IF(グラフデータ!K17="","",グラフデータ!K17)</f>
        <v>48.000999999999998</v>
      </c>
      <c r="D18" s="75">
        <f>IF(グラフデータ!K47="","",グラフデータ!K47)</f>
        <v>48.117999999999995</v>
      </c>
      <c r="E18" s="75">
        <f>IF(グラフデータ!K78="","",グラフデータ!K78)</f>
        <v>48.716999999999999</v>
      </c>
      <c r="F18" s="75">
        <f>IF(グラフデータ!K108="","",グラフデータ!K108)</f>
        <v>47.97</v>
      </c>
      <c r="G18" s="75">
        <f>IF(グラフデータ!K139="","",グラフデータ!K139)</f>
        <v>47.765999999999998</v>
      </c>
      <c r="H18" s="75">
        <f>IF(グラフデータ!K170="","",グラフデータ!K170)</f>
        <v>48.401999999999994</v>
      </c>
      <c r="I18" s="75">
        <f>IF(グラフデータ!K200="","",グラフデータ!K200)</f>
        <v>48.325999999999993</v>
      </c>
      <c r="J18" s="75">
        <f>IF(グラフデータ!K231="","",グラフデータ!K231)</f>
        <v>47.911999999999999</v>
      </c>
      <c r="K18" s="75">
        <f>IF(グラフデータ!K261="","",グラフデータ!K261)</f>
        <v>47.858999999999995</v>
      </c>
      <c r="L18" s="75">
        <f>IF(グラフデータ!K292="","",グラフデータ!K292)</f>
        <v>47.672999999999995</v>
      </c>
      <c r="M18" s="75">
        <f>IF(グラフデータ!K323="","",グラフデータ!K323)</f>
        <v>47.89</v>
      </c>
      <c r="N18" s="75">
        <f>IF(グラフデータ!K352="","",グラフデータ!K352)</f>
        <v>48.16</v>
      </c>
    </row>
    <row r="19" spans="2:14" ht="20.149999999999999" customHeight="1" x14ac:dyDescent="0.2">
      <c r="B19" s="1">
        <v>12</v>
      </c>
      <c r="C19" s="75">
        <f>IF(グラフデータ!K18="","",グラフデータ!K18)</f>
        <v>47.986999999999995</v>
      </c>
      <c r="D19" s="75">
        <f>IF(グラフデータ!K48="","",グラフデータ!K48)</f>
        <v>48.134999999999998</v>
      </c>
      <c r="E19" s="75">
        <f>IF(グラフデータ!K79="","",グラフデータ!K79)</f>
        <v>48.691999999999993</v>
      </c>
      <c r="F19" s="75">
        <f>IF(グラフデータ!K109="","",グラフデータ!K109)</f>
        <v>47.956999999999994</v>
      </c>
      <c r="G19" s="75">
        <f>IF(グラフデータ!K140="","",グラフデータ!K140)</f>
        <v>47.751999999999995</v>
      </c>
      <c r="H19" s="75">
        <f>IF(グラフデータ!K171="","",グラフデータ!K171)</f>
        <v>48.363999999999997</v>
      </c>
      <c r="I19" s="75">
        <f>IF(グラフデータ!K201="","",グラフデータ!K201)</f>
        <v>48.302999999999997</v>
      </c>
      <c r="J19" s="75">
        <f>IF(グラフデータ!K232="","",グラフデータ!K232)</f>
        <v>47.900999999999996</v>
      </c>
      <c r="K19" s="75">
        <f>IF(グラフデータ!K262="","",グラフデータ!K262)</f>
        <v>47.821999999999996</v>
      </c>
      <c r="L19" s="75">
        <f>IF(グラフデータ!K293="","",グラフデータ!K293)</f>
        <v>47.662999999999997</v>
      </c>
      <c r="M19" s="75">
        <f>IF(グラフデータ!K324="","",グラフデータ!K324)</f>
        <v>47.893999999999998</v>
      </c>
      <c r="N19" s="75">
        <f>IF(グラフデータ!K353="","",グラフデータ!K353)</f>
        <v>48.137999999999998</v>
      </c>
    </row>
    <row r="20" spans="2:14" ht="20.149999999999999" customHeight="1" x14ac:dyDescent="0.2">
      <c r="B20" s="1">
        <v>13</v>
      </c>
      <c r="C20" s="75">
        <f>IF(グラフデータ!K19="","",グラフデータ!K19)</f>
        <v>47.970999999999997</v>
      </c>
      <c r="D20" s="75">
        <f>IF(グラフデータ!K49="","",グラフデータ!K49)</f>
        <v>48.129999999999995</v>
      </c>
      <c r="E20" s="75">
        <f>IF(グラフデータ!K80="","",グラフデータ!K80)</f>
        <v>48.664999999999999</v>
      </c>
      <c r="F20" s="75">
        <f>IF(グラフデータ!K110="","",グラフデータ!K110)</f>
        <v>47.944999999999993</v>
      </c>
      <c r="G20" s="75">
        <f>IF(グラフデータ!K141="","",グラフデータ!K141)</f>
        <v>47.840999999999994</v>
      </c>
      <c r="H20" s="75">
        <f>IF(グラフデータ!K172="","",グラフデータ!K172)</f>
        <v>48.327999999999996</v>
      </c>
      <c r="I20" s="75">
        <f>IF(グラフデータ!K202="","",グラフデータ!K202)</f>
        <v>48.277999999999999</v>
      </c>
      <c r="J20" s="75">
        <f>IF(グラフデータ!K233="","",グラフデータ!K233)</f>
        <v>47.89</v>
      </c>
      <c r="K20" s="75">
        <f>IF(グラフデータ!K263="","",グラフデータ!K263)</f>
        <v>47.811</v>
      </c>
      <c r="L20" s="75">
        <f>IF(グラフデータ!K294="","",グラフデータ!K294)</f>
        <v>47.658999999999999</v>
      </c>
      <c r="M20" s="75">
        <f>IF(グラフデータ!K325="","",グラフデータ!K325)</f>
        <v>47.884</v>
      </c>
      <c r="N20" s="75">
        <f>IF(グラフデータ!K354="","",グラフデータ!K354)</f>
        <v>48.322999999999993</v>
      </c>
    </row>
    <row r="21" spans="2:14" ht="20.149999999999999" customHeight="1" x14ac:dyDescent="0.2">
      <c r="B21" s="1">
        <v>14</v>
      </c>
      <c r="C21" s="75">
        <f>IF(グラフデータ!K20="","",グラフデータ!K20)</f>
        <v>47.951999999999998</v>
      </c>
      <c r="D21" s="75">
        <f>IF(グラフデータ!K50="","",グラフデータ!K50)</f>
        <v>48.137999999999998</v>
      </c>
      <c r="E21" s="75">
        <f>IF(グラフデータ!K81="","",グラフデータ!K81)</f>
        <v>48.622</v>
      </c>
      <c r="F21" s="75">
        <f>IF(グラフデータ!K111="","",グラフデータ!K111)</f>
        <v>47.928999999999995</v>
      </c>
      <c r="G21" s="75">
        <f>IF(グラフデータ!K142="","",グラフデータ!K142)</f>
        <v>48.043999999999997</v>
      </c>
      <c r="H21" s="75">
        <f>IF(グラフデータ!K173="","",グラフデータ!K173)</f>
        <v>48.29</v>
      </c>
      <c r="I21" s="75">
        <f>IF(グラフデータ!K203="","",グラフデータ!K203)</f>
        <v>48.456999999999994</v>
      </c>
      <c r="J21" s="75">
        <f>IF(グラフデータ!K234="","",グラフデータ!K234)</f>
        <v>47.876999999999995</v>
      </c>
      <c r="K21" s="75">
        <f>IF(グラフデータ!K264="","",グラフデータ!K264)</f>
        <v>47.805</v>
      </c>
      <c r="L21" s="75">
        <f>IF(グラフデータ!K295="","",グラフデータ!K295)</f>
        <v>47.651999999999994</v>
      </c>
      <c r="M21" s="75">
        <f>IF(グラフデータ!K326="","",グラフデータ!K326)</f>
        <v>47.875999999999998</v>
      </c>
      <c r="N21" s="75">
        <f>IF(グラフデータ!K355="","",グラフデータ!K355)</f>
        <v>48.302999999999997</v>
      </c>
    </row>
    <row r="22" spans="2:14" ht="20.149999999999999" customHeight="1" x14ac:dyDescent="0.2">
      <c r="B22" s="1">
        <v>15</v>
      </c>
      <c r="C22" s="75">
        <f>IF(グラフデータ!K21="","",グラフデータ!K21)</f>
        <v>48.015000000000001</v>
      </c>
      <c r="D22" s="75">
        <f>IF(グラフデータ!K51="","",グラフデータ!K51)</f>
        <v>48.22</v>
      </c>
      <c r="E22" s="75">
        <f>IF(グラフデータ!K82="","",グラフデータ!K82)</f>
        <v>48.58</v>
      </c>
      <c r="F22" s="75">
        <f>IF(グラフデータ!K112="","",グラフデータ!K112)</f>
        <v>47.915999999999997</v>
      </c>
      <c r="G22" s="75">
        <f>IF(グラフデータ!K143="","",グラフデータ!K143)</f>
        <v>48.072999999999993</v>
      </c>
      <c r="H22" s="75">
        <f>IF(グラフデータ!K174="","",グラフデータ!K174)</f>
        <v>48.294999999999995</v>
      </c>
      <c r="I22" s="75">
        <f>IF(グラフデータ!K204="","",グラフデータ!K204)</f>
        <v>48.440999999999995</v>
      </c>
      <c r="J22" s="75">
        <f>IF(グラフデータ!K235="","",グラフデータ!K235)</f>
        <v>47.866999999999997</v>
      </c>
      <c r="K22" s="75">
        <f>IF(グラフデータ!K265="","",グラフデータ!K265)</f>
        <v>47.794999999999995</v>
      </c>
      <c r="L22" s="75">
        <f>IF(グラフデータ!K296="","",グラフデータ!K296)</f>
        <v>47.648999999999994</v>
      </c>
      <c r="M22" s="75">
        <f>IF(グラフデータ!K327="","",グラフデータ!K327)</f>
        <v>47.866999999999997</v>
      </c>
      <c r="N22" s="75">
        <f>IF(グラフデータ!K356="","",グラフデータ!K356)</f>
        <v>48.277999999999999</v>
      </c>
    </row>
    <row r="23" spans="2:14" ht="20.149999999999999" customHeight="1" x14ac:dyDescent="0.2">
      <c r="B23" s="1">
        <v>16</v>
      </c>
      <c r="C23" s="75">
        <f>IF(グラフデータ!K22="","",グラフデータ!K22)</f>
        <v>48.088999999999999</v>
      </c>
      <c r="D23" s="75">
        <f>IF(グラフデータ!K52="","",グラフデータ!K52)</f>
        <v>48.209999999999994</v>
      </c>
      <c r="E23" s="75">
        <f>IF(グラフデータ!K83="","",グラフデータ!K83)</f>
        <v>48.564999999999998</v>
      </c>
      <c r="F23" s="75">
        <f>IF(グラフデータ!K113="","",グラフデータ!K113)</f>
        <v>47.897999999999996</v>
      </c>
      <c r="G23" s="75">
        <f>IF(グラフデータ!K144="","",グラフデータ!K144)</f>
        <v>48.076999999999998</v>
      </c>
      <c r="H23" s="75">
        <f>IF(グラフデータ!K175="","",グラフデータ!K175)</f>
        <v>48.263999999999996</v>
      </c>
      <c r="I23" s="75">
        <f>IF(グラフデータ!K205="","",グラフデータ!K205)</f>
        <v>48.413999999999994</v>
      </c>
      <c r="J23" s="75">
        <f>IF(グラフデータ!K236="","",グラフデータ!K236)</f>
        <v>47.856999999999999</v>
      </c>
      <c r="K23" s="75">
        <f>IF(グラフデータ!K266="","",グラフデータ!K266)</f>
        <v>47.788999999999994</v>
      </c>
      <c r="L23" s="75">
        <f>IF(グラフデータ!K297="","",グラフデータ!K297)</f>
        <v>47.64</v>
      </c>
      <c r="M23" s="75">
        <f>IF(グラフデータ!K328="","",グラフデータ!K328)</f>
        <v>47.856999999999999</v>
      </c>
      <c r="N23" s="75">
        <f>IF(グラフデータ!K357="","",グラフデータ!K357)</f>
        <v>48.25</v>
      </c>
    </row>
    <row r="24" spans="2:14" ht="20.149999999999999" customHeight="1" x14ac:dyDescent="0.2">
      <c r="B24" s="1">
        <v>17</v>
      </c>
      <c r="C24" s="75">
        <f>IF(グラフデータ!K23="","",グラフデータ!K23)</f>
        <v>48.066999999999993</v>
      </c>
      <c r="D24" s="75">
        <f>IF(グラフデータ!K53="","",グラフデータ!K53)</f>
        <v>48.190999999999995</v>
      </c>
      <c r="E24" s="75">
        <f>IF(グラフデータ!K84="","",グラフデータ!K84)</f>
        <v>48.526999999999994</v>
      </c>
      <c r="F24" s="75">
        <f>IF(グラフデータ!K114="","",グラフデータ!K114)</f>
        <v>47.887</v>
      </c>
      <c r="G24" s="75">
        <f>IF(グラフデータ!K145="","",グラフデータ!K145)</f>
        <v>48.059999999999995</v>
      </c>
      <c r="H24" s="75">
        <f>IF(グラフデータ!K176="","",グラフデータ!K176)</f>
        <v>48.233999999999995</v>
      </c>
      <c r="I24" s="75">
        <f>IF(グラフデータ!K206="","",グラフデータ!K206)</f>
        <v>48.375999999999998</v>
      </c>
      <c r="J24" s="75">
        <f>IF(グラフデータ!K237="","",グラフデータ!K237)</f>
        <v>48.056999999999995</v>
      </c>
      <c r="K24" s="75">
        <f>IF(グラフデータ!K267="","",グラフデータ!K267)</f>
        <v>47.779999999999994</v>
      </c>
      <c r="L24" s="75">
        <f>IF(グラフデータ!K298="","",グラフデータ!K298)</f>
        <v>47.635999999999996</v>
      </c>
      <c r="M24" s="75">
        <f>IF(グラフデータ!K329="","",グラフデータ!K329)</f>
        <v>47.842999999999996</v>
      </c>
      <c r="N24" s="75">
        <f>IF(グラフデータ!K358="","",グラフデータ!K358)</f>
        <v>48.220999999999997</v>
      </c>
    </row>
    <row r="25" spans="2:14" ht="20.149999999999999" customHeight="1" x14ac:dyDescent="0.2">
      <c r="B25" s="1">
        <v>18</v>
      </c>
      <c r="C25" s="75">
        <f>IF(グラフデータ!K24="","",グラフデータ!K24)</f>
        <v>48.045999999999999</v>
      </c>
      <c r="D25" s="75">
        <f>IF(グラフデータ!K54="","",グラフデータ!K54)</f>
        <v>48.169999999999995</v>
      </c>
      <c r="E25" s="75">
        <f>IF(グラフデータ!K85="","",グラフデータ!K85)</f>
        <v>48.488999999999997</v>
      </c>
      <c r="F25" s="75">
        <f>IF(グラフデータ!K115="","",グラフデータ!K115)</f>
        <v>47.872</v>
      </c>
      <c r="G25" s="75">
        <f>IF(グラフデータ!K146="","",グラフデータ!K146)</f>
        <v>48.040999999999997</v>
      </c>
      <c r="H25" s="75">
        <f>IF(グラフデータ!K177="","",グラフデータ!K177)</f>
        <v>48.206999999999994</v>
      </c>
      <c r="I25" s="75">
        <f>IF(グラフデータ!K207="","",グラフデータ!K207)</f>
        <v>48.349999999999994</v>
      </c>
      <c r="J25" s="75">
        <f>IF(グラフデータ!K238="","",グラフデータ!K238)</f>
        <v>48.061999999999998</v>
      </c>
      <c r="K25" s="75">
        <f>IF(グラフデータ!K268="","",グラフデータ!K268)</f>
        <v>47.778999999999996</v>
      </c>
      <c r="L25" s="75">
        <f>IF(グラフデータ!K299="","",グラフデータ!K299)</f>
        <v>47.634999999999998</v>
      </c>
      <c r="M25" s="75">
        <f>IF(グラフデータ!K330="","",グラフデータ!K330)</f>
        <v>47.830999999999996</v>
      </c>
      <c r="N25" s="75">
        <f>IF(グラフデータ!K359="","",グラフデータ!K359)</f>
        <v>48.193999999999996</v>
      </c>
    </row>
    <row r="26" spans="2:14" ht="20.149999999999999" customHeight="1" x14ac:dyDescent="0.2">
      <c r="B26" s="1">
        <v>19</v>
      </c>
      <c r="C26" s="75">
        <f>IF(グラフデータ!K25="","",グラフデータ!K25)</f>
        <v>48.036999999999999</v>
      </c>
      <c r="D26" s="75">
        <f>IF(グラフデータ!K55="","",グラフデータ!K55)</f>
        <v>48.152999999999999</v>
      </c>
      <c r="E26" s="75">
        <f>IF(グラフデータ!K86="","",グラフデータ!K86)</f>
        <v>48.452999999999996</v>
      </c>
      <c r="F26" s="75">
        <f>IF(グラフデータ!K116="","",グラフデータ!K116)</f>
        <v>47.861999999999995</v>
      </c>
      <c r="G26" s="75">
        <f>IF(グラフデータ!K147="","",グラフデータ!K147)</f>
        <v>48.018999999999998</v>
      </c>
      <c r="H26" s="75">
        <f>IF(グラフデータ!K178="","",グラフデータ!K178)</f>
        <v>48.181999999999995</v>
      </c>
      <c r="I26" s="75">
        <f>IF(グラフデータ!K208="","",グラフデータ!K208)</f>
        <v>48.323999999999998</v>
      </c>
      <c r="J26" s="75">
        <f>IF(グラフデータ!K239="","",グラフデータ!K239)</f>
        <v>48.044999999999995</v>
      </c>
      <c r="K26" s="75">
        <f>IF(グラフデータ!K269="","",グラフデータ!K269)</f>
        <v>47.773999999999994</v>
      </c>
      <c r="L26" s="75">
        <f>IF(グラフデータ!K300="","",グラフデータ!K300)</f>
        <v>47.632999999999996</v>
      </c>
      <c r="M26" s="75">
        <f>IF(グラフデータ!K331="","",グラフデータ!K331)</f>
        <v>47.832999999999998</v>
      </c>
      <c r="N26" s="75">
        <f>IF(グラフデータ!K360="","",グラフデータ!K360)</f>
        <v>48.151999999999994</v>
      </c>
    </row>
    <row r="27" spans="2:14" ht="20.149999999999999" customHeight="1" x14ac:dyDescent="0.2">
      <c r="B27" s="1">
        <v>20</v>
      </c>
      <c r="C27" s="75">
        <f>IF(グラフデータ!K26="","",グラフデータ!K26)</f>
        <v>48.017999999999994</v>
      </c>
      <c r="D27" s="75">
        <f>IF(グラフデータ!K56="","",グラフデータ!K56)</f>
        <v>48.194999999999993</v>
      </c>
      <c r="E27" s="75">
        <f>IF(グラフデータ!K87="","",グラフデータ!K87)</f>
        <v>48.415999999999997</v>
      </c>
      <c r="F27" s="75">
        <f>IF(グラフデータ!K117="","",グラフデータ!K117)</f>
        <v>47.853999999999999</v>
      </c>
      <c r="G27" s="75">
        <f>IF(グラフデータ!K148="","",グラフデータ!K148)</f>
        <v>47.997999999999998</v>
      </c>
      <c r="H27" s="75">
        <f>IF(グラフデータ!K179="","",グラフデータ!K179)</f>
        <v>48.163999999999994</v>
      </c>
      <c r="I27" s="75">
        <f>IF(グラフデータ!K209="","",グラフデータ!K209)</f>
        <v>48.294999999999995</v>
      </c>
      <c r="J27" s="75">
        <f>IF(グラフデータ!K240="","",グラフデータ!K240)</f>
        <v>48.034999999999997</v>
      </c>
      <c r="K27" s="75">
        <f>IF(グラフデータ!K270="","",グラフデータ!K270)</f>
        <v>47.766999999999996</v>
      </c>
      <c r="L27" s="75">
        <f>IF(グラフデータ!K301="","",グラフデータ!K301)</f>
        <v>47.62</v>
      </c>
      <c r="M27" s="75">
        <f>IF(グラフデータ!K332="","",グラフデータ!K332)</f>
        <v>47.824999999999996</v>
      </c>
      <c r="N27" s="75">
        <f>IF(グラフデータ!K361="","",グラフデータ!K361)</f>
        <v>48.138999999999996</v>
      </c>
    </row>
    <row r="28" spans="2:14" ht="20.149999999999999" customHeight="1" x14ac:dyDescent="0.2">
      <c r="B28" s="1">
        <v>21</v>
      </c>
      <c r="C28" s="75">
        <f>IF(グラフデータ!K27="","",グラフデータ!K27)</f>
        <v>48.003999999999998</v>
      </c>
      <c r="D28" s="75">
        <f>IF(グラフデータ!K57="","",グラフデータ!K57)</f>
        <v>48.169999999999995</v>
      </c>
      <c r="E28" s="75">
        <f>IF(グラフデータ!K88="","",グラフデータ!K88)</f>
        <v>48.378999999999998</v>
      </c>
      <c r="F28" s="75">
        <f>IF(グラフデータ!K118="","",グラフデータ!K118)</f>
        <v>47.842999999999996</v>
      </c>
      <c r="G28" s="75">
        <f>IF(グラフデータ!K149="","",グラフデータ!K149)</f>
        <v>47.98</v>
      </c>
      <c r="H28" s="75">
        <f>IF(グラフデータ!K180="","",グラフデータ!K180)</f>
        <v>48.147999999999996</v>
      </c>
      <c r="I28" s="75">
        <f>IF(グラフデータ!K210="","",グラフデータ!K210)</f>
        <v>48.260999999999996</v>
      </c>
      <c r="J28" s="75">
        <f>IF(グラフデータ!K241="","",グラフデータ!K241)</f>
        <v>48.013999999999996</v>
      </c>
      <c r="K28" s="75">
        <f>IF(グラフデータ!K271="","",グラフデータ!K271)</f>
        <v>47.765000000000001</v>
      </c>
      <c r="L28" s="75">
        <f>IF(グラフデータ!K302="","",グラフデータ!K302)</f>
        <v>47.844999999999999</v>
      </c>
      <c r="M28" s="75">
        <f>IF(グラフデータ!K333="","",グラフデータ!K333)</f>
        <v>47.83</v>
      </c>
      <c r="N28" s="75">
        <f>IF(グラフデータ!K362="","",グラフデータ!K362)</f>
        <v>48.101999999999997</v>
      </c>
    </row>
    <row r="29" spans="2:14" ht="20.149999999999999" customHeight="1" x14ac:dyDescent="0.2">
      <c r="B29" s="1">
        <v>22</v>
      </c>
      <c r="C29" s="75">
        <f>IF(グラフデータ!K28="","",グラフデータ!K28)</f>
        <v>47.982999999999997</v>
      </c>
      <c r="D29" s="75">
        <f>IF(グラフデータ!K58="","",グラフデータ!K58)</f>
        <v>48.150999999999996</v>
      </c>
      <c r="E29" s="75">
        <f>IF(グラフデータ!K89="","",グラフデータ!K89)</f>
        <v>48.345999999999997</v>
      </c>
      <c r="F29" s="75">
        <f>IF(グラフデータ!K119="","",グラフデータ!K119)</f>
        <v>47.827999999999996</v>
      </c>
      <c r="G29" s="75">
        <f>IF(グラフデータ!K150="","",グラフデータ!K150)</f>
        <v>48.033999999999999</v>
      </c>
      <c r="H29" s="75">
        <f>IF(グラフデータ!K181="","",グラフデータ!K181)</f>
        <v>48.456999999999994</v>
      </c>
      <c r="I29" s="75">
        <f>IF(グラフデータ!K211="","",グラフデータ!K211)</f>
        <v>48.23</v>
      </c>
      <c r="J29" s="75">
        <f>IF(グラフデータ!K242="","",グラフデータ!K242)</f>
        <v>47.998999999999995</v>
      </c>
      <c r="K29" s="75">
        <f>IF(グラフデータ!K272="","",グラフデータ!K272)</f>
        <v>47.757999999999996</v>
      </c>
      <c r="L29" s="75">
        <f>IF(グラフデータ!K303="","",グラフデータ!K303)</f>
        <v>47.814999999999998</v>
      </c>
      <c r="M29" s="75">
        <f>IF(グラフデータ!K334="","",グラフデータ!K334)</f>
        <v>47.857999999999997</v>
      </c>
      <c r="N29" s="75">
        <f>IF(グラフデータ!K363="","",グラフデータ!K363)</f>
        <v>48.074999999999996</v>
      </c>
    </row>
    <row r="30" spans="2:14" ht="20.149999999999999" customHeight="1" x14ac:dyDescent="0.2">
      <c r="B30" s="1">
        <v>23</v>
      </c>
      <c r="C30" s="75">
        <f>IF(グラフデータ!K29="","",グラフデータ!K29)</f>
        <v>47.963999999999999</v>
      </c>
      <c r="D30" s="75">
        <f>IF(グラフデータ!K59="","",グラフデータ!K59)</f>
        <v>48.163999999999994</v>
      </c>
      <c r="E30" s="75">
        <f>IF(グラフデータ!K90="","",グラフデータ!K90)</f>
        <v>48.321999999999996</v>
      </c>
      <c r="F30" s="75">
        <f>IF(グラフデータ!K120="","",グラフデータ!K120)</f>
        <v>47.819999999999993</v>
      </c>
      <c r="G30" s="75">
        <f>IF(グラフデータ!K151="","",グラフデータ!K151)</f>
        <v>48.033999999999999</v>
      </c>
      <c r="H30" s="75">
        <f>IF(グラフデータ!K182="","",グラフデータ!K182)</f>
        <v>48.451999999999998</v>
      </c>
      <c r="I30" s="75">
        <f>IF(グラフデータ!K212="","",グラフデータ!K212)</f>
        <v>48.201999999999998</v>
      </c>
      <c r="J30" s="75">
        <f>IF(グラフデータ!K243="","",グラフデータ!K243)</f>
        <v>47.984999999999999</v>
      </c>
      <c r="K30" s="75">
        <f>IF(グラフデータ!K273="","",グラフデータ!K273)</f>
        <v>47.753</v>
      </c>
      <c r="L30" s="75">
        <f>IF(グラフデータ!K304="","",グラフデータ!K304)</f>
        <v>47.809999999999995</v>
      </c>
      <c r="M30" s="75">
        <f>IF(グラフデータ!K335="","",グラフデータ!K335)</f>
        <v>47.878999999999998</v>
      </c>
      <c r="N30" s="75">
        <f>IF(グラフデータ!K364="","",グラフデータ!K364)</f>
        <v>48.053999999999995</v>
      </c>
    </row>
    <row r="31" spans="2:14" ht="20.149999999999999" customHeight="1" x14ac:dyDescent="0.2">
      <c r="B31" s="1">
        <v>24</v>
      </c>
      <c r="C31" s="75">
        <f>IF(グラフデータ!K30="","",グラフデータ!K30)</f>
        <v>47.948999999999998</v>
      </c>
      <c r="D31" s="75">
        <f>IF(グラフデータ!K60="","",グラフデータ!K60)</f>
        <v>48.162999999999997</v>
      </c>
      <c r="E31" s="75">
        <f>IF(グラフデータ!K91="","",グラフデータ!K91)</f>
        <v>48.285999999999994</v>
      </c>
      <c r="F31" s="75">
        <f>IF(グラフデータ!K121="","",グラフデータ!K121)</f>
        <v>47.809999999999995</v>
      </c>
      <c r="G31" s="75">
        <f>IF(グラフデータ!K152="","",グラフデータ!K152)</f>
        <v>48.025999999999996</v>
      </c>
      <c r="H31" s="75">
        <f>IF(グラフデータ!K183="","",グラフデータ!K183)</f>
        <v>48.428999999999995</v>
      </c>
      <c r="I31" s="75">
        <f>IF(グラフデータ!K213="","",グラフデータ!K213)</f>
        <v>48.178999999999995</v>
      </c>
      <c r="J31" s="75">
        <f>IF(グラフデータ!K244="","",グラフデータ!K244)</f>
        <v>47.97</v>
      </c>
      <c r="K31" s="75">
        <f>IF(グラフデータ!K274="","",グラフデータ!K274)</f>
        <v>47.747</v>
      </c>
      <c r="L31" s="75">
        <f>IF(グラフデータ!K305="","",グラフデータ!K305)</f>
        <v>47.797999999999995</v>
      </c>
      <c r="M31" s="75">
        <f>IF(グラフデータ!K336="","",グラフデータ!K336)</f>
        <v>47.881999999999998</v>
      </c>
      <c r="N31" s="75">
        <f>IF(グラフデータ!K365="","",グラフデータ!K365)</f>
        <v>48.033999999999999</v>
      </c>
    </row>
    <row r="32" spans="2:14" ht="20.149999999999999" customHeight="1" x14ac:dyDescent="0.2">
      <c r="B32" s="1">
        <v>25</v>
      </c>
      <c r="C32" s="75">
        <f>IF(グラフデータ!K31="","",グラフデータ!K31)</f>
        <v>47.933999999999997</v>
      </c>
      <c r="D32" s="75">
        <f>IF(グラフデータ!K61="","",グラフデータ!K61)</f>
        <v>48.14</v>
      </c>
      <c r="E32" s="75">
        <f>IF(グラフデータ!K92="","",グラフデータ!K92)</f>
        <v>48.257999999999996</v>
      </c>
      <c r="F32" s="75">
        <f>IF(グラフデータ!K122="","",グラフデータ!K122)</f>
        <v>47.798999999999999</v>
      </c>
      <c r="G32" s="75">
        <f>IF(グラフデータ!K153="","",グラフデータ!K153)</f>
        <v>48.006999999999998</v>
      </c>
      <c r="H32" s="75">
        <f>IF(グラフデータ!K184="","",グラフデータ!K184)</f>
        <v>48.4</v>
      </c>
      <c r="I32" s="75">
        <f>IF(グラフデータ!K214="","",グラフデータ!K214)</f>
        <v>48.155999999999999</v>
      </c>
      <c r="J32" s="75">
        <f>IF(グラフデータ!K245="","",グラフデータ!K245)</f>
        <v>47.951999999999998</v>
      </c>
      <c r="K32" s="75">
        <f>IF(グラフデータ!K275="","",グラフデータ!K275)</f>
        <v>47.741</v>
      </c>
      <c r="L32" s="75">
        <f>IF(グラフデータ!K306="","",グラフデータ!K306)</f>
        <v>47.790999999999997</v>
      </c>
      <c r="M32" s="75">
        <f>IF(グラフデータ!K337="","",グラフデータ!K337)</f>
        <v>47.887999999999998</v>
      </c>
      <c r="N32" s="75">
        <f>IF(グラフデータ!K366="","",グラフデータ!K366)</f>
        <v>48.032999999999994</v>
      </c>
    </row>
    <row r="33" spans="2:14" ht="20.149999999999999" customHeight="1" x14ac:dyDescent="0.2">
      <c r="B33" s="1">
        <v>26</v>
      </c>
      <c r="C33" s="75">
        <f>IF(グラフデータ!K32="","",グラフデータ!K32)</f>
        <v>47.973999999999997</v>
      </c>
      <c r="D33" s="75">
        <f>IF(グラフデータ!K62="","",グラフデータ!K62)</f>
        <v>48.120999999999995</v>
      </c>
      <c r="E33" s="75">
        <f>IF(グラフデータ!K93="","",グラフデータ!K93)</f>
        <v>48.23</v>
      </c>
      <c r="F33" s="75">
        <f>IF(グラフデータ!K123="","",グラフデータ!K123)</f>
        <v>47.787999999999997</v>
      </c>
      <c r="G33" s="75">
        <f>IF(グラフデータ!K154="","",グラフデータ!K154)</f>
        <v>47.989999999999995</v>
      </c>
      <c r="H33" s="75">
        <f>IF(グラフデータ!K185="","",グラフデータ!K185)</f>
        <v>48.364999999999995</v>
      </c>
      <c r="I33" s="75">
        <f>IF(グラフデータ!K215="","",グラフデータ!K215)</f>
        <v>48.134999999999998</v>
      </c>
      <c r="J33" s="75">
        <f>IF(グラフデータ!K246="","",グラフデータ!K246)</f>
        <v>47.936</v>
      </c>
      <c r="K33" s="75">
        <f>IF(グラフデータ!K276="","",グラフデータ!K276)</f>
        <v>47.741</v>
      </c>
      <c r="L33" s="75">
        <f>IF(グラフデータ!K307="","",グラフデータ!K307)</f>
        <v>47.780999999999999</v>
      </c>
      <c r="M33" s="75">
        <f>IF(グラフデータ!K338="","",グラフデータ!K338)</f>
        <v>47.916999999999994</v>
      </c>
      <c r="N33" s="75">
        <f>IF(グラフデータ!K367="","",グラフデータ!K367)</f>
        <v>48.11</v>
      </c>
    </row>
    <row r="34" spans="2:14" ht="20.149999999999999" customHeight="1" x14ac:dyDescent="0.2">
      <c r="B34" s="1">
        <v>27</v>
      </c>
      <c r="C34" s="75">
        <f>IF(グラフデータ!K33="","",グラフデータ!K33)</f>
        <v>48.064999999999998</v>
      </c>
      <c r="D34" s="75">
        <f>IF(グラフデータ!K63="","",グラフデータ!K63)</f>
        <v>48.100999999999999</v>
      </c>
      <c r="E34" s="75">
        <f>IF(グラフデータ!K94="","",グラフデータ!K94)</f>
        <v>48.204999999999998</v>
      </c>
      <c r="F34" s="75">
        <f>IF(グラフデータ!K124="","",グラフデータ!K124)</f>
        <v>47.780999999999999</v>
      </c>
      <c r="G34" s="75">
        <f>IF(グラフデータ!K155="","",グラフデータ!K155)</f>
        <v>47.971999999999994</v>
      </c>
      <c r="H34" s="75">
        <f>IF(グラフデータ!K186="","",グラフデータ!K186)</f>
        <v>48.335999999999999</v>
      </c>
      <c r="I34" s="75">
        <f>IF(グラフデータ!K216="","",グラフデータ!K216)</f>
        <v>48.111999999999995</v>
      </c>
      <c r="J34" s="75">
        <f>IF(グラフデータ!K247="","",グラフデータ!K247)</f>
        <v>47.917999999999999</v>
      </c>
      <c r="K34" s="75">
        <f>IF(グラフデータ!K277="","",グラフデータ!K277)</f>
        <v>47.739999999999995</v>
      </c>
      <c r="L34" s="75">
        <f>IF(グラフデータ!K308="","",グラフデータ!K308)</f>
        <v>47.770999999999994</v>
      </c>
      <c r="M34" s="75">
        <f>IF(グラフデータ!K339="","",グラフデータ!K339)</f>
        <v>47.919999999999995</v>
      </c>
      <c r="N34" s="75">
        <f>IF(グラフデータ!K368="","",グラフデータ!K368)</f>
        <v>48.207999999999998</v>
      </c>
    </row>
    <row r="35" spans="2:14" ht="20.149999999999999" customHeight="1" x14ac:dyDescent="0.2">
      <c r="B35" s="1">
        <v>28</v>
      </c>
      <c r="C35" s="75">
        <f>IF(グラフデータ!K34="","",グラフデータ!K34)</f>
        <v>48.055999999999997</v>
      </c>
      <c r="D35" s="75">
        <f>IF(グラフデータ!K64="","",グラフデータ!K64)</f>
        <v>48.078999999999994</v>
      </c>
      <c r="E35" s="75">
        <f>IF(グラフデータ!K95="","",グラフデータ!K95)</f>
        <v>48.181999999999995</v>
      </c>
      <c r="F35" s="75">
        <f>IF(グラフデータ!K125="","",グラフデータ!K125)</f>
        <v>47.779999999999994</v>
      </c>
      <c r="G35" s="75">
        <f>IF(グラフデータ!K156="","",グラフデータ!K156)</f>
        <v>47.955999999999996</v>
      </c>
      <c r="H35" s="75">
        <f>IF(グラフデータ!K187="","",グラフデータ!K187)</f>
        <v>48.300999999999995</v>
      </c>
      <c r="I35" s="75">
        <f>IF(グラフデータ!K217="","",グラフデータ!K217)</f>
        <v>48.094999999999999</v>
      </c>
      <c r="J35" s="75">
        <f>IF(グラフデータ!K248="","",グラフデータ!K248)</f>
        <v>47.904999999999994</v>
      </c>
      <c r="K35" s="75">
        <f>IF(グラフデータ!K278="","",グラフデータ!K278)</f>
        <v>47.730999999999995</v>
      </c>
      <c r="L35" s="75">
        <f>IF(グラフデータ!K309="","",グラフデータ!K309)</f>
        <v>47.760999999999996</v>
      </c>
      <c r="M35" s="75">
        <f>IF(グラフデータ!K340="","",グラフデータ!K340)</f>
        <v>47.910999999999994</v>
      </c>
      <c r="N35" s="75">
        <f>IF(グラフデータ!K369="","",グラフデータ!K369)</f>
        <v>48.204999999999998</v>
      </c>
    </row>
    <row r="36" spans="2:14" ht="20.149999999999999" customHeight="1" x14ac:dyDescent="0.2">
      <c r="B36" s="1">
        <v>29</v>
      </c>
      <c r="C36" s="75">
        <f>IF(グラフデータ!K35="","",グラフデータ!K35)</f>
        <v>48.037999999999997</v>
      </c>
      <c r="D36" s="75">
        <f>IF(グラフデータ!K65="","",グラフデータ!K65)</f>
        <v>48.070999999999998</v>
      </c>
      <c r="E36" s="75">
        <f>IF(グラフデータ!K96="","",グラフデータ!K96)</f>
        <v>48.156999999999996</v>
      </c>
      <c r="F36" s="75">
        <f>IF(グラフデータ!K126="","",グラフデータ!K126)</f>
        <v>47.774999999999999</v>
      </c>
      <c r="G36" s="75">
        <f>IF(グラフデータ!K157="","",グラフデータ!K157)</f>
        <v>47.937999999999995</v>
      </c>
      <c r="H36" s="75">
        <f>IF(グラフデータ!K188="","",グラフデータ!K188)</f>
        <v>48.272999999999996</v>
      </c>
      <c r="I36" s="75">
        <f>IF(グラフデータ!K218="","",グラフデータ!K218)</f>
        <v>48.069999999999993</v>
      </c>
      <c r="J36" s="75">
        <f>IF(グラフデータ!K249="","",グラフデータ!K249)</f>
        <v>47.893000000000001</v>
      </c>
      <c r="K36" s="75">
        <f>IF(グラフデータ!K279="","",グラフデータ!K279)</f>
        <v>47.728999999999999</v>
      </c>
      <c r="L36" s="75">
        <f>IF(グラフデータ!K310="","",グラフデータ!K310)</f>
        <v>47.753999999999998</v>
      </c>
      <c r="M36" s="75">
        <f>IF(グラフデータ!K341="","",グラフデータ!K341)</f>
        <v>47.898999999999994</v>
      </c>
      <c r="N36" s="75">
        <f>IF(グラフデータ!K370="","",グラフデータ!K370)</f>
        <v>48.454999999999998</v>
      </c>
    </row>
    <row r="37" spans="2:14" ht="20.149999999999999" customHeight="1" x14ac:dyDescent="0.2">
      <c r="B37" s="1">
        <v>30</v>
      </c>
      <c r="C37" s="75">
        <f>IF(グラフデータ!K36="","",グラフデータ!K36)</f>
        <v>48.040999999999997</v>
      </c>
      <c r="D37" s="75">
        <f>IF(グラフデータ!K66="","",グラフデータ!K66)</f>
        <v>48.097999999999999</v>
      </c>
      <c r="E37" s="75">
        <f>IF(グラフデータ!K97="","",グラフデータ!K97)</f>
        <v>48.134</v>
      </c>
      <c r="F37" s="75">
        <f>IF(グラフデータ!K127="","",グラフデータ!K127)</f>
        <v>47.765000000000001</v>
      </c>
      <c r="G37" s="75">
        <f>IF(グラフデータ!K158="","",グラフデータ!K158)</f>
        <v>47.916999999999994</v>
      </c>
      <c r="H37" s="75">
        <f>IF(グラフデータ!K189="","",グラフデータ!K189)</f>
        <v>48.244999999999997</v>
      </c>
      <c r="I37" s="75">
        <f>IF(グラフデータ!K219="","",グラフデータ!K219)</f>
        <v>48.055</v>
      </c>
      <c r="J37" s="75">
        <f>IF(グラフデータ!K250="","",グラフデータ!K250)</f>
        <v>47.869</v>
      </c>
      <c r="K37" s="75">
        <f>IF(グラフデータ!K280="","",グラフデータ!K280)</f>
        <v>47.723999999999997</v>
      </c>
      <c r="L37" s="75">
        <f>IF(グラフデータ!K311="","",グラフデータ!K311)</f>
        <v>47.745999999999995</v>
      </c>
      <c r="M37" s="76" t="s">
        <v>5</v>
      </c>
      <c r="N37" s="75">
        <f>IF(グラフデータ!K371="","",グラフデータ!K371)</f>
        <v>48.466999999999999</v>
      </c>
    </row>
    <row r="38" spans="2:14" ht="20.149999999999999" customHeight="1" thickBot="1" x14ac:dyDescent="0.25">
      <c r="B38" s="1">
        <v>31</v>
      </c>
      <c r="C38" s="77" t="s">
        <v>5</v>
      </c>
      <c r="D38" s="78">
        <f>IF(グラフデータ!K67="","",グラフデータ!K67)</f>
        <v>48.073999999999998</v>
      </c>
      <c r="E38" s="77" t="s">
        <v>5</v>
      </c>
      <c r="F38" s="78">
        <f>IF(グラフデータ!K128="","",グラフデータ!K128)</f>
        <v>47.76</v>
      </c>
      <c r="G38" s="78">
        <f>IF(グラフデータ!K159="","",グラフデータ!K159)</f>
        <v>47.884999999999998</v>
      </c>
      <c r="H38" s="77" t="s">
        <v>5</v>
      </c>
      <c r="I38" s="78">
        <f>IF(グラフデータ!K220="","",グラフデータ!K220)</f>
        <v>48.045999999999999</v>
      </c>
      <c r="J38" s="77" t="s">
        <v>5</v>
      </c>
      <c r="K38" s="78">
        <f>IF(グラフデータ!K281="","",グラフデータ!K281)</f>
        <v>47.721999999999994</v>
      </c>
      <c r="L38" s="78">
        <f>IF(グラフデータ!K312="","",グラフデータ!K312)</f>
        <v>47.794999999999995</v>
      </c>
      <c r="M38" s="77" t="s">
        <v>5</v>
      </c>
      <c r="N38" s="78">
        <f>IF(グラフデータ!K372="","",グラフデータ!K372)</f>
        <v>48.436</v>
      </c>
    </row>
    <row r="39" spans="2:14" ht="20.149999999999999" customHeight="1" thickTop="1" x14ac:dyDescent="0.2">
      <c r="B39" s="67" t="s">
        <v>1</v>
      </c>
      <c r="C39" s="79">
        <f>IF(C37="","",MAX(C8:C38))</f>
        <v>48.238999999999997</v>
      </c>
      <c r="D39" s="79">
        <f>IF(D38="","",MAX(D8:D38))</f>
        <v>48.22</v>
      </c>
      <c r="E39" s="79">
        <f>IF(E37="","",MAX(E8:E38))</f>
        <v>49.388999999999996</v>
      </c>
      <c r="F39" s="79">
        <f>IF(F38="","",MAX(F8:F38))</f>
        <v>48.143000000000001</v>
      </c>
      <c r="G39" s="79">
        <f>IF(G38="","",MAX(G8:G38))</f>
        <v>48.076999999999998</v>
      </c>
      <c r="H39" s="79">
        <f>IF(H37="","",MAX(H8:H38))</f>
        <v>48.605999999999995</v>
      </c>
      <c r="I39" s="79">
        <f>IF(I38="","",MAX(I8:I38))</f>
        <v>48.456999999999994</v>
      </c>
      <c r="J39" s="79">
        <f>IF(J37="","",MAX(J8:J38))</f>
        <v>48.061999999999998</v>
      </c>
      <c r="K39" s="79">
        <f>IF(K38="","",MAX(K8:K38))</f>
        <v>47.858999999999995</v>
      </c>
      <c r="L39" s="79">
        <f>IF(L38="","",MAX(L8:L38))</f>
        <v>47.844999999999999</v>
      </c>
      <c r="M39" s="79">
        <f>IF(M35="","",MIN(M8:M38))</f>
        <v>47.765999999999998</v>
      </c>
      <c r="N39" s="79">
        <f>IF(N35="","",MIN(N8:N38))</f>
        <v>47.964999999999996</v>
      </c>
    </row>
    <row r="40" spans="2:14" ht="20.149999999999999" customHeight="1" x14ac:dyDescent="0.2">
      <c r="B40" s="66" t="s">
        <v>2</v>
      </c>
      <c r="C40" s="81">
        <f>IF(C37="","",MIN(C8:C38))</f>
        <v>47.933999999999997</v>
      </c>
      <c r="D40" s="81">
        <f>IF(D38="","",MIN(D8:D38))</f>
        <v>47.921999999999997</v>
      </c>
      <c r="E40" s="81">
        <f>IF(E37="","",MIN(E8:E38))</f>
        <v>48.058999999999997</v>
      </c>
      <c r="F40" s="81">
        <f>IF(F38="","",MIN(F8:F38))</f>
        <v>47.76</v>
      </c>
      <c r="G40" s="81">
        <f>IF(G38="","",MIN(G8:G38))</f>
        <v>47.721999999999994</v>
      </c>
      <c r="H40" s="81">
        <f>IF(H37="","",MIN(H8:H38))</f>
        <v>47.853999999999999</v>
      </c>
      <c r="I40" s="81">
        <f>IF(I38="","",MIN(I8:I38))</f>
        <v>48.045999999999999</v>
      </c>
      <c r="J40" s="81">
        <f>IF(J37="","",MIN(J8:J38))</f>
        <v>47.856999999999999</v>
      </c>
      <c r="K40" s="81">
        <f>IF(K38="","",MIN(K8:K38))</f>
        <v>47.721999999999994</v>
      </c>
      <c r="L40" s="81">
        <f>IF(L38="","",MIN(L8:L38))</f>
        <v>47.62</v>
      </c>
      <c r="M40" s="81">
        <f>IF(M35="","",MAX(M8:M38))</f>
        <v>47.988</v>
      </c>
      <c r="N40" s="81">
        <f>IF(N35="","",MAX(N8:N38))</f>
        <v>48.466999999999999</v>
      </c>
    </row>
    <row r="41" spans="2:14" ht="20.149999999999999" customHeight="1" x14ac:dyDescent="0.2">
      <c r="B41" s="4" t="s">
        <v>3</v>
      </c>
      <c r="C41" s="81">
        <f>IF(C37="","",AVERAGE(C8:C38))</f>
        <v>48.047233333333338</v>
      </c>
      <c r="D41" s="81">
        <f>IF(D38="","",AVERAGE(D8:D38))</f>
        <v>48.103451612903228</v>
      </c>
      <c r="E41" s="81">
        <f>IF(E37="","",AVERAGE(E8:E38))</f>
        <v>48.540733333333328</v>
      </c>
      <c r="F41" s="81">
        <f>IF(F38="","",AVERAGE(F8:F38))</f>
        <v>47.917225806451619</v>
      </c>
      <c r="G41" s="81">
        <f>IF(G38="","",AVERAGE(G8:G38))</f>
        <v>47.89948387096775</v>
      </c>
      <c r="H41" s="81">
        <f>IF(H37="","",AVERAGE(H8:H38))</f>
        <v>48.259799999999998</v>
      </c>
      <c r="I41" s="81">
        <f>IF(I38="","",AVERAGE(I8:I38))</f>
        <v>48.234225806451612</v>
      </c>
      <c r="J41" s="81">
        <f>IF(J37="","",AVERAGE(J8:J38))</f>
        <v>47.954033333333314</v>
      </c>
      <c r="K41" s="81">
        <f>IF(K38="","",AVERAGE(K8:K38))</f>
        <v>47.783387096774184</v>
      </c>
      <c r="L41" s="81">
        <f>IF(L38="","",AVERAGE(L8:L38))</f>
        <v>47.711903225806445</v>
      </c>
      <c r="M41" s="81">
        <f>IF(M35="","",AVERAGE(M8:M38))</f>
        <v>47.869965517241376</v>
      </c>
      <c r="N41" s="81">
        <f>IF(N35="","",AVERAGE(N8:N38))</f>
        <v>48.164967741935484</v>
      </c>
    </row>
    <row r="42" spans="2:14" ht="20" customHeight="1" x14ac:dyDescent="0.2">
      <c r="K42" s="130" t="s">
        <v>72</v>
      </c>
      <c r="L42" s="133" t="s">
        <v>73</v>
      </c>
      <c r="M42" s="134"/>
      <c r="N42" s="107">
        <f>AVERAGE(C8:N38)</f>
        <v>48.039718579234986</v>
      </c>
    </row>
    <row r="43" spans="2:14" ht="20" customHeight="1" x14ac:dyDescent="0.2">
      <c r="K43" s="131"/>
      <c r="L43" s="133" t="s">
        <v>74</v>
      </c>
      <c r="M43" s="134"/>
      <c r="N43" s="108">
        <f>MAX(C8:N38)</f>
        <v>49.388999999999996</v>
      </c>
    </row>
    <row r="44" spans="2:14" ht="20" customHeight="1" x14ac:dyDescent="0.2">
      <c r="K44" s="131"/>
      <c r="L44" s="133" t="s">
        <v>75</v>
      </c>
      <c r="M44" s="134"/>
      <c r="N44" s="109">
        <f>MIN(C8:N38)</f>
        <v>47.62</v>
      </c>
    </row>
    <row r="45" spans="2:14" ht="20" customHeight="1" x14ac:dyDescent="0.2">
      <c r="K45" s="131"/>
      <c r="L45" s="133" t="s">
        <v>76</v>
      </c>
      <c r="M45" s="134"/>
      <c r="N45" s="107">
        <f>N43-N44</f>
        <v>1.7689999999999984</v>
      </c>
    </row>
    <row r="46" spans="2:14" ht="20" customHeight="1" thickBot="1" x14ac:dyDescent="0.25">
      <c r="K46" s="132"/>
      <c r="L46" s="135" t="s">
        <v>77</v>
      </c>
      <c r="M46" s="136"/>
      <c r="N46" s="110">
        <f>N38-C8</f>
        <v>0.19700000000000273</v>
      </c>
    </row>
  </sheetData>
  <mergeCells count="6">
    <mergeCell ref="K42:K46"/>
    <mergeCell ref="L42:M42"/>
    <mergeCell ref="L43:M43"/>
    <mergeCell ref="L44:M44"/>
    <mergeCell ref="L45:M45"/>
    <mergeCell ref="L46:M46"/>
  </mergeCells>
  <phoneticPr fontId="1"/>
  <conditionalFormatting sqref="C8:N38">
    <cfRule type="expression" priority="1" stopIfTrue="1">
      <formula>SUM(C$40:C$42)=0</formula>
    </cfRule>
    <cfRule type="cellIs" dxfId="17" priority="2" operator="equal">
      <formula>MIN(C$8:C$38)</formula>
    </cfRule>
    <cfRule type="cellIs" dxfId="16" priority="3" operator="equal">
      <formula>MAXA(C$8:C$38)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N46"/>
  <sheetViews>
    <sheetView showGridLines="0" zoomScale="90" zoomScaleNormal="90" workbookViewId="0"/>
  </sheetViews>
  <sheetFormatPr defaultColWidth="9" defaultRowHeight="14" x14ac:dyDescent="0.2"/>
  <cols>
    <col min="1" max="1" width="9" style="73"/>
    <col min="2" max="2" width="5.1640625" style="73" customWidth="1"/>
    <col min="3" max="14" width="7.08203125" style="73" customWidth="1"/>
    <col min="15" max="16384" width="9" style="73"/>
  </cols>
  <sheetData>
    <row r="3" spans="2:14" ht="19" x14ac:dyDescent="0.2">
      <c r="B3" s="71" t="s">
        <v>70</v>
      </c>
      <c r="C3" s="72"/>
      <c r="D3" s="72"/>
      <c r="E3" s="72"/>
      <c r="F3" s="72"/>
      <c r="H3" s="72"/>
      <c r="I3" s="72"/>
      <c r="J3" s="72"/>
      <c r="K3" s="72"/>
      <c r="L3" s="72"/>
      <c r="M3" s="72"/>
      <c r="N3" s="72"/>
    </row>
    <row r="4" spans="2:14" ht="19" x14ac:dyDescent="0.2">
      <c r="C4" s="71" t="s">
        <v>24</v>
      </c>
    </row>
    <row r="6" spans="2:14" x14ac:dyDescent="0.2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4" t="s">
        <v>44</v>
      </c>
    </row>
    <row r="7" spans="2:14" ht="30" customHeight="1" x14ac:dyDescent="0.2">
      <c r="B7" s="1" t="s">
        <v>0</v>
      </c>
      <c r="C7" s="1" t="s">
        <v>30</v>
      </c>
      <c r="D7" s="1" t="s">
        <v>43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2:14" ht="20.149999999999999" customHeight="1" x14ac:dyDescent="0.2">
      <c r="B8" s="1">
        <v>1</v>
      </c>
      <c r="C8" s="75">
        <f>IF(グラフデータ!L7="","",グラフデータ!L7)</f>
        <v>47.708000000000006</v>
      </c>
      <c r="D8" s="75">
        <f>IF(グラフデータ!L37="","",グラフデータ!L37)</f>
        <v>47.635000000000005</v>
      </c>
      <c r="E8" s="75">
        <f>IF(グラフデータ!L68="","",グラフデータ!L68)</f>
        <v>47.667000000000002</v>
      </c>
      <c r="F8" s="75">
        <f>IF(グラフデータ!L98="","",グラフデータ!L98)</f>
        <v>47.685000000000002</v>
      </c>
      <c r="G8" s="75">
        <f>IF(グラフデータ!L129="","",グラフデータ!L129)</f>
        <v>47.509</v>
      </c>
      <c r="H8" s="75">
        <f>IF(グラフデータ!L160="","",グラフデータ!L160)</f>
        <v>47.569000000000003</v>
      </c>
      <c r="I8" s="75">
        <f>IF(グラフデータ!L190="","",グラフデータ!L190)</f>
        <v>47.720000000000006</v>
      </c>
      <c r="J8" s="75">
        <f>IF(グラフデータ!L221="","",グラフデータ!L221)</f>
        <v>47.647000000000006</v>
      </c>
      <c r="K8" s="75">
        <f>IF(グラフデータ!L251="","",グラフデータ!L251)</f>
        <v>47.611000000000004</v>
      </c>
      <c r="L8" s="75">
        <f>IF(グラフデータ!L282="","",グラフデータ!L282)</f>
        <v>47.541000000000004</v>
      </c>
      <c r="M8" s="75">
        <f>IF(グラフデータ!L313="","",グラフデータ!L313)</f>
        <v>47.596000000000004</v>
      </c>
      <c r="N8" s="75">
        <f>IF(グラフデータ!L342="","",グラフデータ!L342)</f>
        <v>47.721000000000004</v>
      </c>
    </row>
    <row r="9" spans="2:14" ht="20.149999999999999" customHeight="1" x14ac:dyDescent="0.2">
      <c r="B9" s="1">
        <v>2</v>
      </c>
      <c r="C9" s="75">
        <f>IF(グラフデータ!L8="","",グラフデータ!L8)</f>
        <v>47.701000000000001</v>
      </c>
      <c r="D9" s="75">
        <f>IF(グラフデータ!L38="","",グラフデータ!L38)</f>
        <v>47.625</v>
      </c>
      <c r="E9" s="75">
        <f>IF(グラフデータ!L69="","",グラフデータ!L69)</f>
        <v>48.051000000000002</v>
      </c>
      <c r="F9" s="75">
        <f>IF(グラフデータ!L99="","",グラフデータ!L99)</f>
        <v>47.672000000000004</v>
      </c>
      <c r="G9" s="75">
        <f>IF(グラフデータ!L130="","",グラフデータ!L130)</f>
        <v>47.510000000000005</v>
      </c>
      <c r="H9" s="75">
        <f>IF(グラフデータ!L161="","",グラフデータ!L161)</f>
        <v>47.562000000000005</v>
      </c>
      <c r="I9" s="75">
        <f>IF(グラフデータ!L191="","",グラフデータ!L191)</f>
        <v>47.711000000000006</v>
      </c>
      <c r="J9" s="75">
        <f>IF(グラフデータ!L222="","",グラフデータ!L222)</f>
        <v>47.639000000000003</v>
      </c>
      <c r="K9" s="75">
        <f>IF(グラフデータ!L252="","",グラフデータ!L252)</f>
        <v>47.603000000000002</v>
      </c>
      <c r="L9" s="75">
        <f>IF(グラフデータ!L283="","",グラフデータ!L283)</f>
        <v>47.534000000000006</v>
      </c>
      <c r="M9" s="75">
        <f>IF(グラフデータ!L314="","",グラフデータ!L314)</f>
        <v>47.594000000000001</v>
      </c>
      <c r="N9" s="75">
        <f>IF(グラフデータ!L343="","",グラフデータ!L343)</f>
        <v>47.681000000000004</v>
      </c>
    </row>
    <row r="10" spans="2:14" ht="20.149999999999999" customHeight="1" x14ac:dyDescent="0.2">
      <c r="B10" s="1">
        <v>3</v>
      </c>
      <c r="C10" s="75">
        <f>IF(グラフデータ!L9="","",グラフデータ!L9)</f>
        <v>47.689</v>
      </c>
      <c r="D10" s="75">
        <f>IF(グラフデータ!L39="","",グラフデータ!L39)</f>
        <v>47.615000000000002</v>
      </c>
      <c r="E10" s="75">
        <f>IF(グラフデータ!L70="","",グラフデータ!L70)</f>
        <v>48.196000000000005</v>
      </c>
      <c r="F10" s="75">
        <f>IF(グラフデータ!L100="","",グラフデータ!L100)</f>
        <v>47.656000000000006</v>
      </c>
      <c r="G10" s="75">
        <f>IF(グラフデータ!L131="","",グラフデータ!L131)</f>
        <v>47.502000000000002</v>
      </c>
      <c r="H10" s="75">
        <f>IF(グラフデータ!L162="","",グラフデータ!L162)</f>
        <v>47.556000000000004</v>
      </c>
      <c r="I10" s="75">
        <f>IF(グラフデータ!L192="","",グラフデータ!L192)</f>
        <v>47.699000000000005</v>
      </c>
      <c r="J10" s="75">
        <f>IF(グラフデータ!L223="","",グラフデータ!L223)</f>
        <v>47.633000000000003</v>
      </c>
      <c r="K10" s="75">
        <f>IF(グラフデータ!L253="","",グラフデータ!L253)</f>
        <v>47.597000000000001</v>
      </c>
      <c r="L10" s="75">
        <f>IF(グラフデータ!L284="","",グラフデータ!L284)</f>
        <v>47.537000000000006</v>
      </c>
      <c r="M10" s="75">
        <f>IF(グラフデータ!L315="","",グラフデータ!L315)</f>
        <v>47.586000000000006</v>
      </c>
      <c r="N10" s="75">
        <f>IF(グラフデータ!L344="","",グラフデータ!L344)</f>
        <v>47.663000000000004</v>
      </c>
    </row>
    <row r="11" spans="2:14" ht="20.149999999999999" customHeight="1" x14ac:dyDescent="0.2">
      <c r="B11" s="1">
        <v>4</v>
      </c>
      <c r="C11" s="75">
        <f>IF(グラフデータ!L10="","",グラフデータ!L10)</f>
        <v>47.677000000000007</v>
      </c>
      <c r="D11" s="75">
        <f>IF(グラフデータ!L40="","",グラフデータ!L40)</f>
        <v>47.609000000000002</v>
      </c>
      <c r="E11" s="75">
        <f>IF(グラフデータ!L71="","",グラフデータ!L71)</f>
        <v>47.886000000000003</v>
      </c>
      <c r="F11" s="75">
        <f>IF(グラフデータ!L101="","",グラフデータ!L101)</f>
        <v>47.647000000000006</v>
      </c>
      <c r="G11" s="75">
        <f>IF(グラフデータ!L132="","",グラフデータ!L132)</f>
        <v>47.496000000000002</v>
      </c>
      <c r="H11" s="75">
        <f>IF(グラフデータ!L163="","",グラフデータ!L163)</f>
        <v>47.682000000000002</v>
      </c>
      <c r="I11" s="75">
        <f>IF(グラフデータ!L193="","",グラフデータ!L193)</f>
        <v>47.731000000000002</v>
      </c>
      <c r="J11" s="75">
        <f>IF(グラフデータ!L224="","",グラフデータ!L224)</f>
        <v>47.63</v>
      </c>
      <c r="K11" s="75">
        <f>IF(グラフデータ!L254="","",グラフデータ!L254)</f>
        <v>47.589000000000006</v>
      </c>
      <c r="L11" s="75">
        <f>IF(グラフデータ!L285="","",グラフデータ!L285)</f>
        <v>47.539000000000001</v>
      </c>
      <c r="M11" s="75">
        <f>IF(グラフデータ!L316="","",グラフデータ!L316)</f>
        <v>47.609000000000002</v>
      </c>
      <c r="N11" s="75">
        <f>IF(グラフデータ!L345="","",グラフデータ!L345)</f>
        <v>47.657000000000004</v>
      </c>
    </row>
    <row r="12" spans="2:14" ht="20.149999999999999" customHeight="1" x14ac:dyDescent="0.2">
      <c r="B12" s="1">
        <v>5</v>
      </c>
      <c r="C12" s="75">
        <f>IF(グラフデータ!L11="","",グラフデータ!L11)</f>
        <v>47.669000000000004</v>
      </c>
      <c r="D12" s="75">
        <f>IF(グラフデータ!L41="","",グラフデータ!L41)</f>
        <v>47.602000000000004</v>
      </c>
      <c r="E12" s="75">
        <f>IF(グラフデータ!L72="","",グラフデータ!L72)</f>
        <v>47.849000000000004</v>
      </c>
      <c r="F12" s="75">
        <f>IF(グラフデータ!L102="","",グラフデータ!L102)</f>
        <v>47.637</v>
      </c>
      <c r="G12" s="75">
        <f>IF(グラフデータ!L133="","",グラフデータ!L133)</f>
        <v>47.491</v>
      </c>
      <c r="H12" s="75">
        <f>IF(グラフデータ!L164="","",グラフデータ!L164)</f>
        <v>47.63</v>
      </c>
      <c r="I12" s="75">
        <f>IF(グラフデータ!L194="","",グラフデータ!L194)</f>
        <v>47.730000000000004</v>
      </c>
      <c r="J12" s="75">
        <f>IF(グラフデータ!L225="","",グラフデータ!L225)</f>
        <v>47.625</v>
      </c>
      <c r="K12" s="75">
        <f>IF(グラフデータ!L255="","",グラフデータ!L255)</f>
        <v>47.585000000000001</v>
      </c>
      <c r="L12" s="75">
        <f>IF(グラフデータ!L286="","",グラフデータ!L286)</f>
        <v>47.532000000000004</v>
      </c>
      <c r="M12" s="75">
        <f>IF(グラフデータ!L317="","",グラフデータ!L317)</f>
        <v>47.599000000000004</v>
      </c>
      <c r="N12" s="75">
        <f>IF(グラフデータ!L346="","",グラフデータ!L346)</f>
        <v>47.642000000000003</v>
      </c>
    </row>
    <row r="13" spans="2:14" ht="20.149999999999999" customHeight="1" x14ac:dyDescent="0.2">
      <c r="B13" s="1">
        <v>6</v>
      </c>
      <c r="C13" s="75">
        <f>IF(グラフデータ!L12="","",グラフデータ!L12)</f>
        <v>47.661000000000001</v>
      </c>
      <c r="D13" s="75">
        <f>IF(グラフデータ!L42="","",グラフデータ!L42)</f>
        <v>47.606000000000002</v>
      </c>
      <c r="E13" s="75">
        <f>IF(グラフデータ!L73="","",グラフデータ!L73)</f>
        <v>47.833000000000006</v>
      </c>
      <c r="F13" s="75">
        <f>IF(グラフデータ!L103="","",グラフデータ!L103)</f>
        <v>47.639000000000003</v>
      </c>
      <c r="G13" s="75">
        <f>IF(グラフデータ!L134="","",グラフデータ!L134)</f>
        <v>47.489000000000004</v>
      </c>
      <c r="H13" s="75">
        <f>IF(グラフデータ!L165="","",グラフデータ!L165)</f>
        <v>47.615000000000002</v>
      </c>
      <c r="I13" s="75">
        <f>IF(グラフデータ!L195="","",グラフデータ!L195)</f>
        <v>47.712000000000003</v>
      </c>
      <c r="J13" s="75">
        <f>IF(グラフデータ!L226="","",グラフデータ!L226)</f>
        <v>47.623000000000005</v>
      </c>
      <c r="K13" s="75">
        <f>IF(グラフデータ!L256="","",グラフデータ!L256)</f>
        <v>47.581000000000003</v>
      </c>
      <c r="L13" s="75">
        <f>IF(グラフデータ!L287="","",グラフデータ!L287)</f>
        <v>47.531000000000006</v>
      </c>
      <c r="M13" s="75">
        <f>IF(グラフデータ!L318="","",グラフデータ!L318)</f>
        <v>47.721000000000004</v>
      </c>
      <c r="N13" s="75">
        <f>IF(グラフデータ!L347="","",グラフデータ!L347)</f>
        <v>47.766000000000005</v>
      </c>
    </row>
    <row r="14" spans="2:14" ht="20.149999999999999" customHeight="1" x14ac:dyDescent="0.2">
      <c r="B14" s="1">
        <v>7</v>
      </c>
      <c r="C14" s="75">
        <f>IF(グラフデータ!L13="","",グラフデータ!L13)</f>
        <v>47.653000000000006</v>
      </c>
      <c r="D14" s="75">
        <f>IF(グラフデータ!L43="","",グラフデータ!L43)</f>
        <v>47.605000000000004</v>
      </c>
      <c r="E14" s="75">
        <f>IF(グラフデータ!L74="","",グラフデータ!L74)</f>
        <v>47.826000000000001</v>
      </c>
      <c r="F14" s="75">
        <f>IF(グラフデータ!L104="","",グラフデータ!L104)</f>
        <v>47.623000000000005</v>
      </c>
      <c r="G14" s="75">
        <f>IF(グラフデータ!L135="","",グラフデータ!L135)</f>
        <v>47.536000000000001</v>
      </c>
      <c r="H14" s="75">
        <f>IF(グラフデータ!L166="","",グラフデータ!L166)</f>
        <v>47.604000000000006</v>
      </c>
      <c r="I14" s="75">
        <f>IF(グラフデータ!L196="","",グラフデータ!L196)</f>
        <v>47.695</v>
      </c>
      <c r="J14" s="75">
        <f>IF(グラフデータ!L227="","",グラフデータ!L227)</f>
        <v>47.629000000000005</v>
      </c>
      <c r="K14" s="75">
        <f>IF(グラフデータ!L257="","",グラフデータ!L257)</f>
        <v>47.574000000000005</v>
      </c>
      <c r="L14" s="75">
        <f>IF(グラフデータ!L288="","",グラフデータ!L288)</f>
        <v>47.527000000000001</v>
      </c>
      <c r="M14" s="75">
        <f>IF(グラフデータ!L319="","",グラフデータ!L319)</f>
        <v>47.722000000000001</v>
      </c>
      <c r="N14" s="75">
        <f>IF(グラフデータ!L348="","",グラフデータ!L348)</f>
        <v>47.718000000000004</v>
      </c>
    </row>
    <row r="15" spans="2:14" ht="20.149999999999999" customHeight="1" x14ac:dyDescent="0.2">
      <c r="B15" s="1">
        <v>8</v>
      </c>
      <c r="C15" s="75">
        <f>IF(グラフデータ!L14="","",グラフデータ!L14)</f>
        <v>47.660000000000004</v>
      </c>
      <c r="D15" s="75">
        <f>IF(グラフデータ!L44="","",グラフデータ!L44)</f>
        <v>47.793000000000006</v>
      </c>
      <c r="E15" s="75">
        <f>IF(グラフデータ!L75="","",グラフデータ!L75)</f>
        <v>47.809000000000005</v>
      </c>
      <c r="F15" s="75">
        <f>IF(グラフデータ!L105="","",グラフデータ!L105)</f>
        <v>47.620000000000005</v>
      </c>
      <c r="G15" s="75">
        <f>IF(グラフデータ!L136="","",グラフデータ!L136)</f>
        <v>47.524000000000001</v>
      </c>
      <c r="H15" s="75">
        <f>IF(グラフデータ!L167="","",グラフデータ!L167)</f>
        <v>48.206000000000003</v>
      </c>
      <c r="I15" s="75">
        <f>IF(グラフデータ!L197="","",グラフデータ!L197)</f>
        <v>47.687000000000005</v>
      </c>
      <c r="J15" s="75">
        <f>IF(グラフデータ!L228="","",グラフデータ!L228)</f>
        <v>47.616</v>
      </c>
      <c r="K15" s="75">
        <f>IF(グラフデータ!L258="","",グラフデータ!L258)</f>
        <v>47.57</v>
      </c>
      <c r="L15" s="75">
        <f>IF(グラフデータ!L289="","",グラフデータ!L289)</f>
        <v>47.526000000000003</v>
      </c>
      <c r="M15" s="75">
        <f>IF(グラフデータ!L320="","",グラフデータ!L320)</f>
        <v>47.703000000000003</v>
      </c>
      <c r="N15" s="75">
        <f>IF(グラフデータ!L349="","",グラフデータ!L349)</f>
        <v>47.800000000000004</v>
      </c>
    </row>
    <row r="16" spans="2:14" ht="20.149999999999999" customHeight="1" x14ac:dyDescent="0.2">
      <c r="B16" s="1">
        <v>9</v>
      </c>
      <c r="C16" s="75">
        <f>IF(グラフデータ!L15="","",グラフデータ!L15)</f>
        <v>47.651000000000003</v>
      </c>
      <c r="D16" s="75">
        <f>IF(グラフデータ!L45="","",グラフデータ!L45)</f>
        <v>47.715000000000003</v>
      </c>
      <c r="E16" s="75">
        <f>IF(グラフデータ!L76="","",グラフデータ!L76)</f>
        <v>47.884</v>
      </c>
      <c r="F16" s="75">
        <f>IF(グラフデータ!L106="","",グラフデータ!L106)</f>
        <v>47.607000000000006</v>
      </c>
      <c r="G16" s="75">
        <f>IF(グラフデータ!L137="","",グラフデータ!L137)</f>
        <v>47.576000000000001</v>
      </c>
      <c r="H16" s="75">
        <f>IF(グラフデータ!L168="","",グラフデータ!L168)</f>
        <v>47.830000000000005</v>
      </c>
      <c r="I16" s="75">
        <f>IF(グラフデータ!L198="","",グラフデータ!L198)</f>
        <v>47.781000000000006</v>
      </c>
      <c r="J16" s="75">
        <f>IF(グラフデータ!L229="","",グラフデータ!L229)</f>
        <v>47.613000000000007</v>
      </c>
      <c r="K16" s="75">
        <f>IF(グラフデータ!L259="","",グラフデータ!L259)</f>
        <v>47.568000000000005</v>
      </c>
      <c r="L16" s="75">
        <f>IF(グラフデータ!L290="","",グラフデータ!L290)</f>
        <v>47.523000000000003</v>
      </c>
      <c r="M16" s="75">
        <f>IF(グラフデータ!L321="","",グラフデータ!L321)</f>
        <v>47.686000000000007</v>
      </c>
      <c r="N16" s="75">
        <f>IF(グラフデータ!L350="","",グラフデータ!L350)</f>
        <v>47.744</v>
      </c>
    </row>
    <row r="17" spans="2:14" ht="20.149999999999999" customHeight="1" x14ac:dyDescent="0.2">
      <c r="B17" s="1">
        <v>10</v>
      </c>
      <c r="C17" s="75">
        <f>IF(グラフデータ!L16="","",グラフデータ!L16)</f>
        <v>47.642000000000003</v>
      </c>
      <c r="D17" s="75">
        <f>IF(グラフデータ!L46="","",グラフデータ!L46)</f>
        <v>47.690000000000005</v>
      </c>
      <c r="E17" s="75">
        <f>IF(グラフデータ!L77="","",グラフデータ!L77)</f>
        <v>47.829000000000001</v>
      </c>
      <c r="F17" s="75">
        <f>IF(グラフデータ!L107="","",グラフデータ!L107)</f>
        <v>47.598000000000006</v>
      </c>
      <c r="G17" s="75">
        <f>IF(グラフデータ!L138="","",グラフデータ!L138)</f>
        <v>47.571000000000005</v>
      </c>
      <c r="H17" s="75">
        <f>IF(グラフデータ!L169="","",グラフデータ!L169)</f>
        <v>47.794000000000004</v>
      </c>
      <c r="I17" s="75">
        <f>IF(グラフデータ!L199="","",グラフデータ!L199)</f>
        <v>47.832000000000001</v>
      </c>
      <c r="J17" s="75">
        <f>IF(グラフデータ!L230="","",グラフデータ!L230)</f>
        <v>47.613000000000007</v>
      </c>
      <c r="K17" s="75">
        <f>IF(グラフデータ!L260="","",グラフデータ!L260)</f>
        <v>47.563000000000002</v>
      </c>
      <c r="L17" s="75">
        <f>IF(グラフデータ!L291="","",グラフデータ!L291)</f>
        <v>47.52</v>
      </c>
      <c r="M17" s="75">
        <f>IF(グラフデータ!L322="","",グラフデータ!L322)</f>
        <v>47.6</v>
      </c>
      <c r="N17" s="75">
        <f>IF(グラフデータ!L351="","",グラフデータ!L351)</f>
        <v>47.726000000000006</v>
      </c>
    </row>
    <row r="18" spans="2:14" ht="20.149999999999999" customHeight="1" x14ac:dyDescent="0.2">
      <c r="B18" s="1">
        <v>11</v>
      </c>
      <c r="C18" s="75">
        <f>IF(グラフデータ!L17="","",グラフデータ!L17)</f>
        <v>47.635000000000005</v>
      </c>
      <c r="D18" s="75">
        <f>IF(グラフデータ!L47="","",グラフデータ!L47)</f>
        <v>47.675000000000004</v>
      </c>
      <c r="E18" s="75">
        <f>IF(グラフデータ!L78="","",グラフデータ!L78)</f>
        <v>47.878</v>
      </c>
      <c r="F18" s="75">
        <f>IF(グラフデータ!L108="","",グラフデータ!L108)</f>
        <v>47.59</v>
      </c>
      <c r="G18" s="75">
        <f>IF(グラフデータ!L139="","",グラフデータ!L139)</f>
        <v>47.557000000000002</v>
      </c>
      <c r="H18" s="75">
        <f>IF(グラフデータ!L170="","",グラフデータ!L170)</f>
        <v>47.771000000000001</v>
      </c>
      <c r="I18" s="75">
        <f>IF(グラフデータ!L200="","",グラフデータ!L200)</f>
        <v>47.769000000000005</v>
      </c>
      <c r="J18" s="75">
        <f>IF(グラフデータ!L231="","",グラフデータ!L231)</f>
        <v>47.611000000000004</v>
      </c>
      <c r="K18" s="75">
        <f>IF(グラフデータ!L261="","",グラフデータ!L261)</f>
        <v>47.562000000000005</v>
      </c>
      <c r="L18" s="75">
        <f>IF(グラフデータ!L292="","",グラフデータ!L292)</f>
        <v>47.52</v>
      </c>
      <c r="M18" s="75">
        <f>IF(グラフデータ!L323="","",グラフデータ!L323)</f>
        <v>47.593000000000004</v>
      </c>
      <c r="N18" s="75">
        <f>IF(グラフデータ!L352="","",グラフデータ!L352)</f>
        <v>47.708000000000006</v>
      </c>
    </row>
    <row r="19" spans="2:14" ht="20.149999999999999" customHeight="1" x14ac:dyDescent="0.2">
      <c r="B19" s="1">
        <v>12</v>
      </c>
      <c r="C19" s="75">
        <f>IF(グラフデータ!L18="","",グラフデータ!L18)</f>
        <v>47.627000000000002</v>
      </c>
      <c r="D19" s="75">
        <f>IF(グラフデータ!L48="","",グラフデータ!L48)</f>
        <v>47.687000000000005</v>
      </c>
      <c r="E19" s="75">
        <f>IF(グラフデータ!L79="","",グラフデータ!L79)</f>
        <v>47.844000000000001</v>
      </c>
      <c r="F19" s="75">
        <f>IF(グラフデータ!L109="","",グラフデータ!L109)</f>
        <v>47.586000000000006</v>
      </c>
      <c r="G19" s="75">
        <f>IF(グラフデータ!L140="","",グラフデータ!L140)</f>
        <v>47.540000000000006</v>
      </c>
      <c r="H19" s="75">
        <f>IF(グラフデータ!L171="","",グラフデータ!L171)</f>
        <v>47.756</v>
      </c>
      <c r="I19" s="75">
        <f>IF(グラフデータ!L201="","",グラフデータ!L201)</f>
        <v>47.75</v>
      </c>
      <c r="J19" s="75">
        <f>IF(グラフデータ!L232="","",グラフデータ!L232)</f>
        <v>47.609000000000002</v>
      </c>
      <c r="K19" s="75">
        <f>IF(グラフデータ!L262="","",グラフデータ!L262)</f>
        <v>47.637</v>
      </c>
      <c r="L19" s="75">
        <f>IF(グラフデータ!L293="","",グラフデータ!L293)</f>
        <v>47.519000000000005</v>
      </c>
      <c r="M19" s="75">
        <f>IF(グラフデータ!L324="","",グラフデータ!L324)</f>
        <v>47.603000000000002</v>
      </c>
      <c r="N19" s="75">
        <f>IF(グラフデータ!L353="","",グラフデータ!L353)</f>
        <v>47.704000000000001</v>
      </c>
    </row>
    <row r="20" spans="2:14" ht="20.149999999999999" customHeight="1" x14ac:dyDescent="0.2">
      <c r="B20" s="1">
        <v>13</v>
      </c>
      <c r="C20" s="75">
        <f>IF(グラフデータ!L19="","",グラフデータ!L19)</f>
        <v>47.617000000000004</v>
      </c>
      <c r="D20" s="75">
        <f>IF(グラフデータ!L49="","",グラフデータ!L49)</f>
        <v>47.690000000000005</v>
      </c>
      <c r="E20" s="75">
        <f>IF(グラフデータ!L80="","",グラフデータ!L80)</f>
        <v>47.829000000000001</v>
      </c>
      <c r="F20" s="75">
        <f>IF(グラフデータ!L110="","",グラフデータ!L110)</f>
        <v>47.589000000000006</v>
      </c>
      <c r="G20" s="75">
        <f>IF(グラフデータ!L141="","",グラフデータ!L141)</f>
        <v>47.620000000000005</v>
      </c>
      <c r="H20" s="75">
        <f>IF(グラフデータ!L172="","",グラフデータ!L172)</f>
        <v>47.739000000000004</v>
      </c>
      <c r="I20" s="75">
        <f>IF(グラフデータ!L202="","",グラフデータ!L202)</f>
        <v>47.739000000000004</v>
      </c>
      <c r="J20" s="75">
        <f>IF(グラフデータ!L233="","",グラフデータ!L233)</f>
        <v>47.601000000000006</v>
      </c>
      <c r="K20" s="75">
        <f>IF(グラフデータ!L263="","",グラフデータ!L263)</f>
        <v>47.612000000000002</v>
      </c>
      <c r="L20" s="75">
        <f>IF(グラフデータ!L294="","",グラフデータ!L294)</f>
        <v>47.515000000000001</v>
      </c>
      <c r="M20" s="75">
        <f>IF(グラフデータ!L325="","",グラフデータ!L325)</f>
        <v>47.596000000000004</v>
      </c>
      <c r="N20" s="75">
        <f>IF(グラフデータ!L354="","",グラフデータ!L354)</f>
        <v>47.796000000000006</v>
      </c>
    </row>
    <row r="21" spans="2:14" ht="20.149999999999999" customHeight="1" x14ac:dyDescent="0.2">
      <c r="B21" s="1">
        <v>14</v>
      </c>
      <c r="C21" s="75">
        <f>IF(グラフデータ!L20="","",グラフデータ!L20)</f>
        <v>47.607000000000006</v>
      </c>
      <c r="D21" s="75">
        <f>IF(グラフデータ!L50="","",グラフデータ!L50)</f>
        <v>47.699000000000005</v>
      </c>
      <c r="E21" s="75">
        <f>IF(グラフデータ!L81="","",グラフデータ!L81)</f>
        <v>47.81</v>
      </c>
      <c r="F21" s="75">
        <f>IF(グラフデータ!L111="","",グラフデータ!L111)</f>
        <v>47.588000000000001</v>
      </c>
      <c r="G21" s="75">
        <f>IF(グラフデータ!L142="","",グラフデータ!L142)</f>
        <v>47.736000000000004</v>
      </c>
      <c r="H21" s="75">
        <f>IF(グラフデータ!L173="","",グラフデータ!L173)</f>
        <v>47.724000000000004</v>
      </c>
      <c r="I21" s="75">
        <f>IF(グラフデータ!L203="","",グラフデータ!L203)</f>
        <v>47.729000000000006</v>
      </c>
      <c r="J21" s="75">
        <f>IF(グラフデータ!L234="","",グラフデータ!L234)</f>
        <v>47.594000000000001</v>
      </c>
      <c r="K21" s="75">
        <f>IF(グラフデータ!L264="","",グラフデータ!L264)</f>
        <v>47.601000000000006</v>
      </c>
      <c r="L21" s="75">
        <f>IF(グラフデータ!L295="","",グラフデータ!L295)</f>
        <v>47.514000000000003</v>
      </c>
      <c r="M21" s="75">
        <f>IF(グラフデータ!L326="","",グラフデータ!L326)</f>
        <v>47.588000000000001</v>
      </c>
      <c r="N21" s="75">
        <f>IF(グラフデータ!L355="","",グラフデータ!L355)</f>
        <v>47.758000000000003</v>
      </c>
    </row>
    <row r="22" spans="2:14" ht="20.149999999999999" customHeight="1" x14ac:dyDescent="0.2">
      <c r="B22" s="1">
        <v>15</v>
      </c>
      <c r="C22" s="75">
        <f>IF(グラフデータ!L21="","",グラフデータ!L21)</f>
        <v>47.679000000000002</v>
      </c>
      <c r="D22" s="75">
        <f>IF(グラフデータ!L51="","",グラフデータ!L51)</f>
        <v>47.769000000000005</v>
      </c>
      <c r="E22" s="75">
        <f>IF(グラフデータ!L82="","",グラフデータ!L82)</f>
        <v>47.795000000000002</v>
      </c>
      <c r="F22" s="75">
        <f>IF(グラフデータ!L112="","",グラフデータ!L112)</f>
        <v>47.572000000000003</v>
      </c>
      <c r="G22" s="75">
        <f>IF(グラフデータ!L143="","",グラフデータ!L143)</f>
        <v>47.723000000000006</v>
      </c>
      <c r="H22" s="75">
        <f>IF(グラフデータ!L174="","",グラフデータ!L174)</f>
        <v>47.71</v>
      </c>
      <c r="I22" s="75">
        <f>IF(グラフデータ!L204="","",グラフデータ!L204)</f>
        <v>47.986000000000004</v>
      </c>
      <c r="J22" s="75">
        <f>IF(グラフデータ!L235="","",グラフデータ!L235)</f>
        <v>47.587000000000003</v>
      </c>
      <c r="K22" s="75">
        <f>IF(グラフデータ!L265="","",グラフデータ!L265)</f>
        <v>47.595000000000006</v>
      </c>
      <c r="L22" s="75">
        <f>IF(グラフデータ!L296="","",グラフデータ!L296)</f>
        <v>47.514000000000003</v>
      </c>
      <c r="M22" s="75">
        <f>IF(グラフデータ!L327="","",グラフデータ!L327)</f>
        <v>47.585000000000001</v>
      </c>
      <c r="N22" s="75">
        <f>IF(グラフデータ!L356="","",グラフデータ!L356)</f>
        <v>47.745000000000005</v>
      </c>
    </row>
    <row r="23" spans="2:14" ht="20.149999999999999" customHeight="1" x14ac:dyDescent="0.2">
      <c r="B23" s="1">
        <v>16</v>
      </c>
      <c r="C23" s="75">
        <f>IF(グラフデータ!L22="","",グラフデータ!L22)</f>
        <v>47.711000000000006</v>
      </c>
      <c r="D23" s="75">
        <f>IF(グラフデータ!L52="","",グラフデータ!L52)</f>
        <v>47.723000000000006</v>
      </c>
      <c r="E23" s="75">
        <f>IF(グラフデータ!L83="","",グラフデータ!L83)</f>
        <v>47.807000000000002</v>
      </c>
      <c r="F23" s="75">
        <f>IF(グラフデータ!L113="","",グラフデータ!L113)</f>
        <v>47.563000000000002</v>
      </c>
      <c r="G23" s="75">
        <f>IF(グラフデータ!L144="","",グラフデータ!L144)</f>
        <v>47.679000000000002</v>
      </c>
      <c r="H23" s="75">
        <f>IF(グラフデータ!L175="","",グラフデータ!L175)</f>
        <v>47.739000000000004</v>
      </c>
      <c r="I23" s="75">
        <f>IF(グラフデータ!L205="","",グラフデータ!L205)</f>
        <v>47.802000000000007</v>
      </c>
      <c r="J23" s="75">
        <f>IF(グラフデータ!L236="","",グラフデータ!L236)</f>
        <v>47.583000000000006</v>
      </c>
      <c r="K23" s="75">
        <f>IF(グラフデータ!L266="","",グラフデータ!L266)</f>
        <v>47.588000000000001</v>
      </c>
      <c r="L23" s="75">
        <f>IF(グラフデータ!L297="","",グラフデータ!L297)</f>
        <v>47.508000000000003</v>
      </c>
      <c r="M23" s="75">
        <f>IF(グラフデータ!L328="","",グラフデータ!L328)</f>
        <v>47.581000000000003</v>
      </c>
      <c r="N23" s="75">
        <f>IF(グラフデータ!L357="","",グラフデータ!L357)</f>
        <v>47.738</v>
      </c>
    </row>
    <row r="24" spans="2:14" ht="20.149999999999999" customHeight="1" x14ac:dyDescent="0.2">
      <c r="B24" s="1">
        <v>17</v>
      </c>
      <c r="C24" s="75">
        <f>IF(グラフデータ!L23="","",グラフデータ!L23)</f>
        <v>47.671000000000006</v>
      </c>
      <c r="D24" s="75">
        <f>IF(グラフデータ!L53="","",グラフデータ!L53)</f>
        <v>47.701000000000001</v>
      </c>
      <c r="E24" s="75">
        <f>IF(グラフデータ!L84="","",グラフデータ!L84)</f>
        <v>47.790000000000006</v>
      </c>
      <c r="F24" s="75">
        <f>IF(グラフデータ!L114="","",グラフデータ!L114)</f>
        <v>47.555000000000007</v>
      </c>
      <c r="G24" s="75">
        <f>IF(グラフデータ!L145="","",グラフデータ!L145)</f>
        <v>47.659000000000006</v>
      </c>
      <c r="H24" s="75">
        <f>IF(グラフデータ!L176="","",グラフデータ!L176)</f>
        <v>47.720000000000006</v>
      </c>
      <c r="I24" s="75">
        <f>IF(グラフデータ!L206="","",グラフデータ!L206)</f>
        <v>47.772000000000006</v>
      </c>
      <c r="J24" s="75">
        <f>IF(グラフデータ!L237="","",グラフデータ!L237)</f>
        <v>47.78</v>
      </c>
      <c r="K24" s="75">
        <f>IF(グラフデータ!L267="","",グラフデータ!L267)</f>
        <v>47.582000000000001</v>
      </c>
      <c r="L24" s="75">
        <f>IF(グラフデータ!L298="","",グラフデータ!L298)</f>
        <v>47.504000000000005</v>
      </c>
      <c r="M24" s="75">
        <f>IF(グラフデータ!L329="","",グラフデータ!L329)</f>
        <v>47.579000000000001</v>
      </c>
      <c r="N24" s="75">
        <f>IF(グラフデータ!L358="","",グラフデータ!L358)</f>
        <v>47.727000000000004</v>
      </c>
    </row>
    <row r="25" spans="2:14" ht="20.149999999999999" customHeight="1" x14ac:dyDescent="0.2">
      <c r="B25" s="1">
        <v>18</v>
      </c>
      <c r="C25" s="75">
        <f>IF(グラフデータ!L24="","",グラフデータ!L24)</f>
        <v>47.653000000000006</v>
      </c>
      <c r="D25" s="75">
        <f>IF(グラフデータ!L54="","",グラフデータ!L54)</f>
        <v>47.689</v>
      </c>
      <c r="E25" s="75">
        <f>IF(グラフデータ!L85="","",グラフデータ!L85)</f>
        <v>47.776000000000003</v>
      </c>
      <c r="F25" s="75">
        <f>IF(グラフデータ!L115="","",グラフデータ!L115)</f>
        <v>47.546000000000006</v>
      </c>
      <c r="G25" s="75">
        <f>IF(グラフデータ!L146="","",グラフデータ!L146)</f>
        <v>47.643000000000001</v>
      </c>
      <c r="H25" s="75">
        <f>IF(グラフデータ!L177="","",グラフデータ!L177)</f>
        <v>47.708000000000006</v>
      </c>
      <c r="I25" s="75">
        <f>IF(グラフデータ!L207="","",グラフデータ!L207)</f>
        <v>47.755000000000003</v>
      </c>
      <c r="J25" s="75">
        <f>IF(グラフデータ!L238="","",グラフデータ!L238)</f>
        <v>47.704000000000001</v>
      </c>
      <c r="K25" s="75">
        <f>IF(グラフデータ!L268="","",グラフデータ!L268)</f>
        <v>47.576000000000001</v>
      </c>
      <c r="L25" s="75">
        <f>IF(グラフデータ!L299="","",グラフデータ!L299)</f>
        <v>47.506</v>
      </c>
      <c r="M25" s="75">
        <f>IF(グラフデータ!L330="","",グラフデータ!L330)</f>
        <v>47.576000000000001</v>
      </c>
      <c r="N25" s="75">
        <f>IF(グラフデータ!L359="","",グラフデータ!L359)</f>
        <v>47.727000000000004</v>
      </c>
    </row>
    <row r="26" spans="2:14" ht="20.149999999999999" customHeight="1" x14ac:dyDescent="0.2">
      <c r="B26" s="1">
        <v>19</v>
      </c>
      <c r="C26" s="75">
        <f>IF(グラフデータ!L25="","",グラフデータ!L25)</f>
        <v>47.641000000000005</v>
      </c>
      <c r="D26" s="75">
        <f>IF(グラフデータ!L55="","",グラフデータ!L55)</f>
        <v>47.678000000000004</v>
      </c>
      <c r="E26" s="75">
        <f>IF(グラフデータ!L86="","",グラフデータ!L86)</f>
        <v>47.767000000000003</v>
      </c>
      <c r="F26" s="75">
        <f>IF(グラフデータ!L116="","",グラフデータ!L116)</f>
        <v>47.542000000000002</v>
      </c>
      <c r="G26" s="75">
        <f>IF(グラフデータ!L147="","",グラフデータ!L147)</f>
        <v>47.63</v>
      </c>
      <c r="H26" s="75">
        <f>IF(グラフデータ!L178="","",グラフデータ!L178)</f>
        <v>47.699000000000005</v>
      </c>
      <c r="I26" s="75">
        <f>IF(グラフデータ!L208="","",グラフデータ!L208)</f>
        <v>47.747</v>
      </c>
      <c r="J26" s="75">
        <f>IF(グラフデータ!L239="","",グラフデータ!L239)</f>
        <v>47.678000000000004</v>
      </c>
      <c r="K26" s="75">
        <f>IF(グラフデータ!L269="","",グラフデータ!L269)</f>
        <v>47.578000000000003</v>
      </c>
      <c r="L26" s="75">
        <f>IF(グラフデータ!L300="","",グラフデータ!L300)</f>
        <v>47.504000000000005</v>
      </c>
      <c r="M26" s="75">
        <f>IF(グラフデータ!L331="","",グラフデータ!L331)</f>
        <v>47.584000000000003</v>
      </c>
      <c r="N26" s="75">
        <f>IF(グラフデータ!L360="","",グラフデータ!L360)</f>
        <v>47.715000000000003</v>
      </c>
    </row>
    <row r="27" spans="2:14" ht="20.149999999999999" customHeight="1" x14ac:dyDescent="0.2">
      <c r="B27" s="1">
        <v>20</v>
      </c>
      <c r="C27" s="75">
        <f>IF(グラフデータ!L26="","",グラフデータ!L26)</f>
        <v>47.631</v>
      </c>
      <c r="D27" s="75">
        <f>IF(グラフデータ!L56="","",グラフデータ!L56)</f>
        <v>47.717000000000006</v>
      </c>
      <c r="E27" s="75">
        <f>IF(グラフデータ!L87="","",グラフデータ!L87)</f>
        <v>47.760000000000005</v>
      </c>
      <c r="F27" s="75">
        <f>IF(グラフデータ!L117="","",グラフデータ!L117)</f>
        <v>47.543000000000006</v>
      </c>
      <c r="G27" s="75">
        <f>IF(グラフデータ!L148="","",グラフデータ!L148)</f>
        <v>47.624000000000002</v>
      </c>
      <c r="H27" s="75">
        <f>IF(グラフデータ!L179="","",グラフデータ!L179)</f>
        <v>47.689</v>
      </c>
      <c r="I27" s="75">
        <f>IF(グラフデータ!L209="","",グラフデータ!L209)</f>
        <v>47.742000000000004</v>
      </c>
      <c r="J27" s="75">
        <f>IF(グラフデータ!L240="","",グラフデータ!L240)</f>
        <v>47.665000000000006</v>
      </c>
      <c r="K27" s="75">
        <f>IF(グラフデータ!L270="","",グラフデータ!L270)</f>
        <v>47.573</v>
      </c>
      <c r="L27" s="75">
        <f>IF(グラフデータ!L301="","",グラフデータ!L301)</f>
        <v>47.497</v>
      </c>
      <c r="M27" s="75">
        <f>IF(グラフデータ!L332="","",グラフデータ!L332)</f>
        <v>47.579000000000001</v>
      </c>
      <c r="N27" s="75">
        <f>IF(グラフデータ!L361="","",グラフデータ!L361)</f>
        <v>47.714000000000006</v>
      </c>
    </row>
    <row r="28" spans="2:14" ht="20.149999999999999" customHeight="1" x14ac:dyDescent="0.2">
      <c r="B28" s="1">
        <v>21</v>
      </c>
      <c r="C28" s="75">
        <f>IF(グラフデータ!L27="","",グラフデータ!L27)</f>
        <v>47.623000000000005</v>
      </c>
      <c r="D28" s="75">
        <f>IF(グラフデータ!L57="","",グラフデータ!L57)</f>
        <v>47.695</v>
      </c>
      <c r="E28" s="75">
        <f>IF(グラフデータ!L88="","",グラフデータ!L88)</f>
        <v>47.747</v>
      </c>
      <c r="F28" s="75">
        <f>IF(グラフデータ!L118="","",グラフデータ!L118)</f>
        <v>47.541000000000004</v>
      </c>
      <c r="G28" s="75">
        <f>IF(グラフデータ!L149="","",グラフデータ!L149)</f>
        <v>47.618000000000002</v>
      </c>
      <c r="H28" s="75">
        <f>IF(グラフデータ!L180="","",グラフデータ!L180)</f>
        <v>47.692</v>
      </c>
      <c r="I28" s="75">
        <f>IF(グラフデータ!L210="","",グラフデータ!L210)</f>
        <v>47.731000000000002</v>
      </c>
      <c r="J28" s="75">
        <f>IF(グラフデータ!L241="","",グラフデータ!L241)</f>
        <v>47.656000000000006</v>
      </c>
      <c r="K28" s="75">
        <f>IF(グラフデータ!L271="","",グラフデータ!L271)</f>
        <v>47.569000000000003</v>
      </c>
      <c r="L28" s="75">
        <f>IF(グラフデータ!L302="","",グラフデータ!L302)</f>
        <v>47.701000000000001</v>
      </c>
      <c r="M28" s="75">
        <f>IF(グラフデータ!L333="","",グラフデータ!L333)</f>
        <v>47.59</v>
      </c>
      <c r="N28" s="75">
        <f>IF(グラフデータ!L362="","",グラフデータ!L362)</f>
        <v>47.704000000000001</v>
      </c>
    </row>
    <row r="29" spans="2:14" ht="20.149999999999999" customHeight="1" x14ac:dyDescent="0.2">
      <c r="B29" s="1">
        <v>22</v>
      </c>
      <c r="C29" s="75">
        <f>IF(グラフデータ!L28="","",グラフデータ!L28)</f>
        <v>47.629000000000005</v>
      </c>
      <c r="D29" s="75">
        <f>IF(グラフデータ!L58="","",グラフデータ!L58)</f>
        <v>47.682000000000002</v>
      </c>
      <c r="E29" s="75">
        <f>IF(グラフデータ!L89="","",グラフデータ!L89)</f>
        <v>47.738</v>
      </c>
      <c r="F29" s="75">
        <f>IF(グラフデータ!L119="","",グラフデータ!L119)</f>
        <v>47.535000000000004</v>
      </c>
      <c r="G29" s="75">
        <f>IF(グラフデータ!L150="","",グラフデータ!L150)</f>
        <v>47.669000000000004</v>
      </c>
      <c r="H29" s="75">
        <f>IF(グラフデータ!L181="","",グラフデータ!L181)</f>
        <v>47.688000000000002</v>
      </c>
      <c r="I29" s="75">
        <f>IF(グラフデータ!L211="","",グラフデータ!L211)</f>
        <v>47.724000000000004</v>
      </c>
      <c r="J29" s="75">
        <f>IF(グラフデータ!L242="","",グラフデータ!L242)</f>
        <v>47.653000000000006</v>
      </c>
      <c r="K29" s="75">
        <f>IF(グラフデータ!L272="","",グラフデータ!L272)</f>
        <v>47.567</v>
      </c>
      <c r="L29" s="75">
        <f>IF(グラフデータ!L303="","",グラフデータ!L303)</f>
        <v>47.629000000000005</v>
      </c>
      <c r="M29" s="75">
        <f>IF(グラフデータ!L334="","",グラフデータ!L334)</f>
        <v>47.618000000000002</v>
      </c>
      <c r="N29" s="75">
        <f>IF(グラフデータ!L363="","",グラフデータ!L363)</f>
        <v>47.695</v>
      </c>
    </row>
    <row r="30" spans="2:14" ht="20.149999999999999" customHeight="1" x14ac:dyDescent="0.2">
      <c r="B30" s="1">
        <v>23</v>
      </c>
      <c r="C30" s="75">
        <f>IF(グラフデータ!L29="","",グラフデータ!L29)</f>
        <v>47.619</v>
      </c>
      <c r="D30" s="75">
        <f>IF(グラフデータ!L59="","",グラフデータ!L59)</f>
        <v>47.703000000000003</v>
      </c>
      <c r="E30" s="75">
        <f>IF(グラフデータ!L90="","",グラフデータ!L90)</f>
        <v>47.734999999999999</v>
      </c>
      <c r="F30" s="75">
        <f>IF(グラフデータ!L120="","",グラフデータ!L120)</f>
        <v>47.53</v>
      </c>
      <c r="G30" s="75">
        <f>IF(グラフデータ!L151="","",グラフデータ!L151)</f>
        <v>47.672000000000004</v>
      </c>
      <c r="H30" s="75">
        <f>IF(グラフデータ!L182="","",グラフデータ!L182)</f>
        <v>47.847000000000001</v>
      </c>
      <c r="I30" s="75">
        <f>IF(グラフデータ!L212="","",グラフデータ!L212)</f>
        <v>47.714000000000006</v>
      </c>
      <c r="J30" s="75">
        <f>IF(グラフデータ!L243="","",グラフデータ!L243)</f>
        <v>47.645000000000003</v>
      </c>
      <c r="K30" s="75">
        <f>IF(グラフデータ!L273="","",グラフデータ!L273)</f>
        <v>47.563000000000002</v>
      </c>
      <c r="L30" s="75">
        <f>IF(グラフデータ!L304="","",グラフデータ!L304)</f>
        <v>47.606000000000002</v>
      </c>
      <c r="M30" s="75">
        <f>IF(グラフデータ!L335="","",グラフデータ!L335)</f>
        <v>47.642000000000003</v>
      </c>
      <c r="N30" s="75">
        <f>IF(グラフデータ!L364="","",グラフデータ!L364)</f>
        <v>47.689</v>
      </c>
    </row>
    <row r="31" spans="2:14" ht="20.149999999999999" customHeight="1" x14ac:dyDescent="0.2">
      <c r="B31" s="1">
        <v>24</v>
      </c>
      <c r="C31" s="75">
        <f>IF(グラフデータ!L30="","",グラフデータ!L30)</f>
        <v>47.613</v>
      </c>
      <c r="D31" s="75">
        <f>IF(グラフデータ!L60="","",グラフデータ!L60)</f>
        <v>47.702000000000005</v>
      </c>
      <c r="E31" s="75">
        <f>IF(グラフデータ!L91="","",グラフデータ!L91)</f>
        <v>47.726000000000006</v>
      </c>
      <c r="F31" s="75">
        <f>IF(グラフデータ!L121="","",グラフデータ!L121)</f>
        <v>47.526000000000003</v>
      </c>
      <c r="G31" s="75">
        <f>IF(グラフデータ!L152="","",グラフデータ!L152)</f>
        <v>47.664000000000001</v>
      </c>
      <c r="H31" s="75">
        <f>IF(グラフデータ!L183="","",グラフデータ!L183)</f>
        <v>47.797000000000004</v>
      </c>
      <c r="I31" s="75">
        <f>IF(グラフデータ!L213="","",グラフデータ!L213)</f>
        <v>47.707000000000001</v>
      </c>
      <c r="J31" s="75">
        <f>IF(グラフデータ!L244="","",グラフデータ!L244)</f>
        <v>47.642000000000003</v>
      </c>
      <c r="K31" s="75">
        <f>IF(グラフデータ!L274="","",グラフデータ!L274)</f>
        <v>47.561000000000007</v>
      </c>
      <c r="L31" s="75">
        <f>IF(グラフデータ!L305="","",グラフデータ!L305)</f>
        <v>47.588000000000001</v>
      </c>
      <c r="M31" s="75">
        <f>IF(グラフデータ!L336="","",グラフデータ!L336)</f>
        <v>47.63</v>
      </c>
      <c r="N31" s="75">
        <f>IF(グラフデータ!L365="","",グラフデータ!L365)</f>
        <v>47.684000000000005</v>
      </c>
    </row>
    <row r="32" spans="2:14" ht="20.149999999999999" customHeight="1" x14ac:dyDescent="0.2">
      <c r="B32" s="1">
        <v>25</v>
      </c>
      <c r="C32" s="75">
        <f>IF(グラフデータ!L31="","",グラフデータ!L31)</f>
        <v>47.604000000000006</v>
      </c>
      <c r="D32" s="75">
        <f>IF(グラフデータ!L61="","",グラフデータ!L61)</f>
        <v>47.689</v>
      </c>
      <c r="E32" s="75">
        <f>IF(グラフデータ!L92="","",グラフデータ!L92)</f>
        <v>47.719000000000001</v>
      </c>
      <c r="F32" s="75">
        <f>IF(グラフデータ!L122="","",グラフデータ!L122)</f>
        <v>47.521000000000001</v>
      </c>
      <c r="G32" s="75">
        <f>IF(グラフデータ!L153="","",グラフデータ!L153)</f>
        <v>47.639000000000003</v>
      </c>
      <c r="H32" s="75">
        <f>IF(グラフデータ!L184="","",グラフデータ!L184)</f>
        <v>47.78</v>
      </c>
      <c r="I32" s="75">
        <f>IF(グラフデータ!L214="","",グラフデータ!L214)</f>
        <v>47.705000000000005</v>
      </c>
      <c r="J32" s="75">
        <f>IF(グラフデータ!L245="","",グラフデータ!L245)</f>
        <v>47.642000000000003</v>
      </c>
      <c r="K32" s="75">
        <f>IF(グラフデータ!L275="","",グラフデータ!L275)</f>
        <v>47.558000000000007</v>
      </c>
      <c r="L32" s="75">
        <f>IF(グラフデータ!L306="","",グラフデータ!L306)</f>
        <v>47.578000000000003</v>
      </c>
      <c r="M32" s="75">
        <f>IF(グラフデータ!L337="","",グラフデータ!L337)</f>
        <v>47.627000000000002</v>
      </c>
      <c r="N32" s="75">
        <f>IF(グラフデータ!L366="","",グラフデータ!L366)</f>
        <v>47.698</v>
      </c>
    </row>
    <row r="33" spans="2:14" ht="20.149999999999999" customHeight="1" x14ac:dyDescent="0.2">
      <c r="B33" s="1">
        <v>26</v>
      </c>
      <c r="C33" s="75">
        <f>IF(グラフデータ!L32="","",グラフデータ!L32)</f>
        <v>47.653000000000006</v>
      </c>
      <c r="D33" s="75">
        <f>IF(グラフデータ!L62="","",グラフデータ!L62)</f>
        <v>47.682000000000002</v>
      </c>
      <c r="E33" s="75">
        <f>IF(グラフデータ!L93="","",グラフデータ!L93)</f>
        <v>47.712000000000003</v>
      </c>
      <c r="F33" s="75">
        <f>IF(グラフデータ!L123="","",グラフデータ!L123)</f>
        <v>47.516000000000005</v>
      </c>
      <c r="G33" s="75">
        <f>IF(グラフデータ!L154="","",グラフデータ!L154)</f>
        <v>47.634</v>
      </c>
      <c r="H33" s="75">
        <f>IF(グラフデータ!L185="","",グラフデータ!L185)</f>
        <v>47.763000000000005</v>
      </c>
      <c r="I33" s="75">
        <f>IF(グラフデータ!L215="","",グラフデータ!L215)</f>
        <v>47.694000000000003</v>
      </c>
      <c r="J33" s="75">
        <f>IF(グラフデータ!L246="","",グラフデータ!L246)</f>
        <v>47.638000000000005</v>
      </c>
      <c r="K33" s="75">
        <f>IF(グラフデータ!L276="","",グラフデータ!L276)</f>
        <v>47.555000000000007</v>
      </c>
      <c r="L33" s="75">
        <f>IF(グラフデータ!L307="","",グラフデータ!L307)</f>
        <v>47.565000000000005</v>
      </c>
      <c r="M33" s="75">
        <f>IF(グラフデータ!L338="","",グラフデータ!L338)</f>
        <v>47.644000000000005</v>
      </c>
      <c r="N33" s="75">
        <f>IF(グラフデータ!L367="","",グラフデータ!L367)</f>
        <v>47.748000000000005</v>
      </c>
    </row>
    <row r="34" spans="2:14" ht="20.149999999999999" customHeight="1" x14ac:dyDescent="0.2">
      <c r="B34" s="1">
        <v>27</v>
      </c>
      <c r="C34" s="75">
        <f>IF(グラフデータ!L33="","",グラフデータ!L33)</f>
        <v>47.687000000000005</v>
      </c>
      <c r="D34" s="75">
        <f>IF(グラフデータ!L63="","",グラフデータ!L63)</f>
        <v>47.671000000000006</v>
      </c>
      <c r="E34" s="75">
        <f>IF(グラフデータ!L94="","",グラフデータ!L94)</f>
        <v>47.699000000000005</v>
      </c>
      <c r="F34" s="75">
        <f>IF(グラフデータ!L124="","",グラフデータ!L124)</f>
        <v>47.529000000000003</v>
      </c>
      <c r="G34" s="75">
        <f>IF(グラフデータ!L155="","",グラフデータ!L155)</f>
        <v>47.631</v>
      </c>
      <c r="H34" s="75">
        <f>IF(グラフデータ!L186="","",グラフデータ!L186)</f>
        <v>47.758000000000003</v>
      </c>
      <c r="I34" s="75">
        <f>IF(グラフデータ!L216="","",グラフデータ!L216)</f>
        <v>47.688000000000002</v>
      </c>
      <c r="J34" s="75">
        <f>IF(グラフデータ!L247="","",グラフデータ!L247)</f>
        <v>47.635000000000005</v>
      </c>
      <c r="K34" s="75">
        <f>IF(グラフデータ!L277="","",グラフデータ!L277)</f>
        <v>47.554000000000002</v>
      </c>
      <c r="L34" s="75">
        <f>IF(グラフデータ!L308="","",グラフデータ!L308)</f>
        <v>47.552000000000007</v>
      </c>
      <c r="M34" s="75">
        <f>IF(グラフデータ!L339="","",グラフデータ!L339)</f>
        <v>47.629000000000005</v>
      </c>
      <c r="N34" s="75">
        <f>IF(グラフデータ!L368="","",グラフデータ!L368)</f>
        <v>47.783000000000001</v>
      </c>
    </row>
    <row r="35" spans="2:14" ht="20.149999999999999" customHeight="1" x14ac:dyDescent="0.2">
      <c r="B35" s="1">
        <v>28</v>
      </c>
      <c r="C35" s="75">
        <f>IF(グラフデータ!L34="","",グラフデータ!L34)</f>
        <v>47.665000000000006</v>
      </c>
      <c r="D35" s="75">
        <f>IF(グラフデータ!L64="","",グラフデータ!L64)</f>
        <v>47.664000000000001</v>
      </c>
      <c r="E35" s="75">
        <f>IF(グラフデータ!L95="","",グラフデータ!L95)</f>
        <v>47.691000000000003</v>
      </c>
      <c r="F35" s="75">
        <f>IF(グラフデータ!L125="","",グラフデータ!L125)</f>
        <v>47.523000000000003</v>
      </c>
      <c r="G35" s="75">
        <f>IF(グラフデータ!L156="","",グラフデータ!L156)</f>
        <v>47.621000000000002</v>
      </c>
      <c r="H35" s="75">
        <f>IF(グラフデータ!L187="","",グラフデータ!L187)</f>
        <v>47.747</v>
      </c>
      <c r="I35" s="75">
        <f>IF(グラフデータ!L217="","",グラフデータ!L217)</f>
        <v>47.683000000000007</v>
      </c>
      <c r="J35" s="75">
        <f>IF(グラフデータ!L248="","",グラフデータ!L248)</f>
        <v>47.628</v>
      </c>
      <c r="K35" s="75">
        <f>IF(グラフデータ!L278="","",グラフデータ!L278)</f>
        <v>47.548000000000002</v>
      </c>
      <c r="L35" s="75">
        <f>IF(グラフデータ!L309="","",グラフデータ!L309)</f>
        <v>47.545000000000002</v>
      </c>
      <c r="M35" s="75">
        <f>IF(グラフデータ!L340="","",グラフデータ!L340)</f>
        <v>47.617000000000004</v>
      </c>
      <c r="N35" s="75">
        <f>IF(グラフデータ!L369="","",グラフデータ!L369)</f>
        <v>47.756</v>
      </c>
    </row>
    <row r="36" spans="2:14" ht="20.149999999999999" customHeight="1" x14ac:dyDescent="0.2">
      <c r="B36" s="1">
        <v>29</v>
      </c>
      <c r="C36" s="75">
        <f>IF(グラフデータ!L35="","",グラフデータ!L35)</f>
        <v>47.645000000000003</v>
      </c>
      <c r="D36" s="75">
        <f>IF(グラフデータ!L65="","",グラフデータ!L65)</f>
        <v>47.668000000000006</v>
      </c>
      <c r="E36" s="75">
        <f>IF(グラフデータ!L96="","",グラフデータ!L96)</f>
        <v>47.681000000000004</v>
      </c>
      <c r="F36" s="75">
        <f>IF(グラフデータ!L126="","",グラフデータ!L126)</f>
        <v>47.518000000000001</v>
      </c>
      <c r="G36" s="75">
        <f>IF(グラフデータ!L157="","",グラフデータ!L157)</f>
        <v>47.612000000000002</v>
      </c>
      <c r="H36" s="75">
        <f>IF(グラフデータ!L188="","",グラフデータ!L188)</f>
        <v>47.737000000000002</v>
      </c>
      <c r="I36" s="75">
        <f>IF(グラフデータ!L218="","",グラフデータ!L218)</f>
        <v>47.684000000000005</v>
      </c>
      <c r="J36" s="75">
        <f>IF(グラフデータ!L249="","",グラフデータ!L249)</f>
        <v>47.625</v>
      </c>
      <c r="K36" s="75">
        <f>IF(グラフデータ!L279="","",グラフデータ!L279)</f>
        <v>47.546000000000006</v>
      </c>
      <c r="L36" s="75">
        <f>IF(グラフデータ!L310="","",グラフデータ!L310)</f>
        <v>47.547000000000004</v>
      </c>
      <c r="M36" s="75">
        <f>IF(グラフデータ!L341="","",グラフデータ!L341)</f>
        <v>47.615000000000002</v>
      </c>
      <c r="N36" s="75">
        <f>IF(グラフデータ!L370="","",グラフデータ!L370)</f>
        <v>48.027000000000001</v>
      </c>
    </row>
    <row r="37" spans="2:14" ht="20.149999999999999" customHeight="1" x14ac:dyDescent="0.2">
      <c r="B37" s="1">
        <v>30</v>
      </c>
      <c r="C37" s="75">
        <f>IF(グラフデータ!L36="","",グラフデータ!L36)</f>
        <v>47.643000000000001</v>
      </c>
      <c r="D37" s="75">
        <f>IF(グラフデータ!L66="","",グラフデータ!L66)</f>
        <v>47.689</v>
      </c>
      <c r="E37" s="75">
        <f>IF(グラフデータ!L97="","",グラフデータ!L97)</f>
        <v>47.667000000000002</v>
      </c>
      <c r="F37" s="75">
        <f>IF(グラフデータ!L127="","",グラフデータ!L127)</f>
        <v>47.511000000000003</v>
      </c>
      <c r="G37" s="75">
        <f>IF(グラフデータ!L158="","",グラフデータ!L158)</f>
        <v>47.603000000000002</v>
      </c>
      <c r="H37" s="75">
        <f>IF(グラフデータ!L189="","",グラフデータ!L189)</f>
        <v>47.730000000000004</v>
      </c>
      <c r="I37" s="75">
        <f>IF(グラフデータ!L219="","",グラフデータ!L219)</f>
        <v>47.671000000000006</v>
      </c>
      <c r="J37" s="75">
        <f>IF(グラフデータ!L250="","",グラフデータ!L250)</f>
        <v>47.625</v>
      </c>
      <c r="K37" s="75">
        <f>IF(グラフデータ!L280="","",グラフデータ!L280)</f>
        <v>47.541000000000004</v>
      </c>
      <c r="L37" s="75">
        <f>IF(グラフデータ!L311="","",グラフデータ!L311)</f>
        <v>47.542000000000002</v>
      </c>
      <c r="M37" s="76" t="s">
        <v>29</v>
      </c>
      <c r="N37" s="75">
        <f>IF(グラフデータ!L371="","",グラフデータ!L371)</f>
        <v>47.823</v>
      </c>
    </row>
    <row r="38" spans="2:14" ht="20.149999999999999" customHeight="1" thickBot="1" x14ac:dyDescent="0.25">
      <c r="B38" s="1">
        <v>31</v>
      </c>
      <c r="C38" s="77" t="s">
        <v>29</v>
      </c>
      <c r="D38" s="78">
        <f>IF(グラフデータ!L67="","",グラフデータ!L67)</f>
        <v>47.685000000000002</v>
      </c>
      <c r="E38" s="77" t="s">
        <v>29</v>
      </c>
      <c r="F38" s="78">
        <f>IF(グラフデータ!L128="","",グラフデータ!L128)</f>
        <v>47.506</v>
      </c>
      <c r="G38" s="78">
        <f>IF(グラフデータ!L159="","",グラフデータ!L159)</f>
        <v>47.589000000000006</v>
      </c>
      <c r="H38" s="77" t="s">
        <v>29</v>
      </c>
      <c r="I38" s="78">
        <f>IF(グラフデータ!L220="","",グラフデータ!L220)</f>
        <v>47.661000000000001</v>
      </c>
      <c r="J38" s="77" t="s">
        <v>29</v>
      </c>
      <c r="K38" s="78">
        <f>IF(グラフデータ!L281="","",グラフデータ!L281)</f>
        <v>47.551000000000002</v>
      </c>
      <c r="L38" s="78">
        <f>IF(グラフデータ!L312="","",グラフデータ!L312)</f>
        <v>47.597000000000001</v>
      </c>
      <c r="M38" s="77" t="s">
        <v>29</v>
      </c>
      <c r="N38" s="78">
        <f>IF(グラフデータ!L372="","",グラフデータ!L372)</f>
        <v>47.789000000000001</v>
      </c>
    </row>
    <row r="39" spans="2:14" ht="20.149999999999999" customHeight="1" thickTop="1" x14ac:dyDescent="0.2">
      <c r="B39" s="67" t="s">
        <v>3</v>
      </c>
      <c r="C39" s="79">
        <f>IF(C37="","",AVERAGE(C8:C38))</f>
        <v>47.652133333333332</v>
      </c>
      <c r="D39" s="79">
        <f>IF(D38="","",AVERAGE(D8:D38))</f>
        <v>47.679129032258068</v>
      </c>
      <c r="E39" s="79">
        <f>IF(E37="","",AVERAGE(E8:E38))</f>
        <v>47.800033333333332</v>
      </c>
      <c r="F39" s="79">
        <f>IF(F38="","",AVERAGE(F8:F38))</f>
        <v>47.574645161290334</v>
      </c>
      <c r="G39" s="79">
        <f>IF(G38="","",AVERAGE(G8:G38))</f>
        <v>47.598935483870974</v>
      </c>
      <c r="H39" s="79">
        <f>IF(H37="","",AVERAGE(H8:H38))</f>
        <v>47.72806666666667</v>
      </c>
      <c r="I39" s="79">
        <f>IF(I38="","",AVERAGE(I8:I38))</f>
        <v>47.733903225806458</v>
      </c>
      <c r="J39" s="79">
        <f>IF(J37="","",AVERAGE(J8:J38))</f>
        <v>47.635633333333331</v>
      </c>
      <c r="K39" s="79">
        <f>IF(K38="","",AVERAGE(K8:K38))</f>
        <v>47.57606451612903</v>
      </c>
      <c r="L39" s="79">
        <f>IF(L38="","",AVERAGE(L8:L38))</f>
        <v>47.543903225806446</v>
      </c>
      <c r="M39" s="79">
        <f>IF(M35="","",AVERAGE(M8:M38))</f>
        <v>47.616965517241383</v>
      </c>
      <c r="N39" s="79">
        <f>IF(N35="","",AVERAGE(N8:N38))</f>
        <v>47.736967741935494</v>
      </c>
    </row>
    <row r="40" spans="2:14" ht="20.149999999999999" customHeight="1" x14ac:dyDescent="0.2">
      <c r="B40" s="66" t="s">
        <v>1</v>
      </c>
      <c r="C40" s="81">
        <f>IF(C37="","",MAX(C8:C38))</f>
        <v>47.711000000000006</v>
      </c>
      <c r="D40" s="81">
        <f>IF(D38="","",MAX(D8:D38))</f>
        <v>47.793000000000006</v>
      </c>
      <c r="E40" s="81">
        <f>IF(E37="","",MAX(E8:E38))</f>
        <v>48.196000000000005</v>
      </c>
      <c r="F40" s="81">
        <f>IF(F38="","",MAX(F8:F38))</f>
        <v>47.685000000000002</v>
      </c>
      <c r="G40" s="81">
        <f>IF(G38="","",MAX(G8:G38))</f>
        <v>47.736000000000004</v>
      </c>
      <c r="H40" s="81">
        <f>IF(H37="","",MAX(H8:H38))</f>
        <v>48.206000000000003</v>
      </c>
      <c r="I40" s="81">
        <f>IF(I38="","",MAX(I8:I38))</f>
        <v>47.986000000000004</v>
      </c>
      <c r="J40" s="81">
        <f>IF(J37="","",MAX(J8:J38))</f>
        <v>47.78</v>
      </c>
      <c r="K40" s="81">
        <f>IF(K38="","",MAX(K8:K38))</f>
        <v>47.637</v>
      </c>
      <c r="L40" s="81">
        <f>IF(L38="","",MAX(L8:L38))</f>
        <v>47.701000000000001</v>
      </c>
      <c r="M40" s="81">
        <f>IF(M35="","",MIN(M8:M38))</f>
        <v>47.576000000000001</v>
      </c>
      <c r="N40" s="81">
        <f>IF(N35="","",MIN(N8:N38))</f>
        <v>47.642000000000003</v>
      </c>
    </row>
    <row r="41" spans="2:14" ht="20.149999999999999" customHeight="1" x14ac:dyDescent="0.2">
      <c r="B41" s="4" t="s">
        <v>2</v>
      </c>
      <c r="C41" s="81">
        <f>IF(C37="","",MIN(C8:C38))</f>
        <v>47.604000000000006</v>
      </c>
      <c r="D41" s="81">
        <f>IF(D38="","",MIN(D8:D38))</f>
        <v>47.602000000000004</v>
      </c>
      <c r="E41" s="81">
        <f>IF(E37="","",MIN(E8:E38))</f>
        <v>47.667000000000002</v>
      </c>
      <c r="F41" s="81">
        <f>IF(F38="","",MIN(F8:F38))</f>
        <v>47.506</v>
      </c>
      <c r="G41" s="81">
        <f>IF(G38="","",MIN(G8:G38))</f>
        <v>47.489000000000004</v>
      </c>
      <c r="H41" s="81">
        <f>IF(H37="","",MIN(H8:H38))</f>
        <v>47.556000000000004</v>
      </c>
      <c r="I41" s="81">
        <f>IF(I38="","",MIN(I8:I38))</f>
        <v>47.661000000000001</v>
      </c>
      <c r="J41" s="81">
        <f>IF(J37="","",MIN(J8:J38))</f>
        <v>47.583000000000006</v>
      </c>
      <c r="K41" s="81">
        <f>IF(K38="","",MIN(K8:K38))</f>
        <v>47.541000000000004</v>
      </c>
      <c r="L41" s="81">
        <f>IF(L38="","",MIN(L8:L38))</f>
        <v>47.497</v>
      </c>
      <c r="M41" s="81">
        <f>IF(M35="","",MAX(M8:M38))</f>
        <v>47.722000000000001</v>
      </c>
      <c r="N41" s="81">
        <f>IF(N35="","",MAX(N8:N38))</f>
        <v>48.027000000000001</v>
      </c>
    </row>
    <row r="42" spans="2:14" ht="20" customHeight="1" x14ac:dyDescent="0.2">
      <c r="K42" s="130" t="s">
        <v>72</v>
      </c>
      <c r="L42" s="133" t="s">
        <v>73</v>
      </c>
      <c r="M42" s="134"/>
      <c r="N42" s="107">
        <f>AVERAGE(C8:N38)</f>
        <v>47.656060109289612</v>
      </c>
    </row>
    <row r="43" spans="2:14" ht="20" customHeight="1" x14ac:dyDescent="0.2">
      <c r="K43" s="131"/>
      <c r="L43" s="133" t="s">
        <v>74</v>
      </c>
      <c r="M43" s="134"/>
      <c r="N43" s="108">
        <f>MAX(C8:N38)</f>
        <v>48.206000000000003</v>
      </c>
    </row>
    <row r="44" spans="2:14" ht="20" customHeight="1" x14ac:dyDescent="0.2">
      <c r="K44" s="131"/>
      <c r="L44" s="133" t="s">
        <v>75</v>
      </c>
      <c r="M44" s="134"/>
      <c r="N44" s="109">
        <f>MIN(C8:N38)</f>
        <v>47.489000000000004</v>
      </c>
    </row>
    <row r="45" spans="2:14" ht="20" customHeight="1" x14ac:dyDescent="0.2">
      <c r="K45" s="131"/>
      <c r="L45" s="133" t="s">
        <v>76</v>
      </c>
      <c r="M45" s="134"/>
      <c r="N45" s="107">
        <f>N43-N44</f>
        <v>0.71699999999999875</v>
      </c>
    </row>
    <row r="46" spans="2:14" ht="20" customHeight="1" thickBot="1" x14ac:dyDescent="0.25">
      <c r="K46" s="132"/>
      <c r="L46" s="135" t="s">
        <v>77</v>
      </c>
      <c r="M46" s="136"/>
      <c r="N46" s="110">
        <f>N38-C8</f>
        <v>8.0999999999995964E-2</v>
      </c>
    </row>
  </sheetData>
  <mergeCells count="6">
    <mergeCell ref="K42:K46"/>
    <mergeCell ref="L42:M42"/>
    <mergeCell ref="L43:M43"/>
    <mergeCell ref="L44:M44"/>
    <mergeCell ref="L45:M45"/>
    <mergeCell ref="L46:M46"/>
  </mergeCells>
  <phoneticPr fontId="1"/>
  <conditionalFormatting sqref="C8:N38">
    <cfRule type="expression" priority="1" stopIfTrue="1">
      <formula>SUM(C$40:C$42)=0</formula>
    </cfRule>
    <cfRule type="cellIs" dxfId="15" priority="2" operator="equal">
      <formula>MIN(C$8:C$38)</formula>
    </cfRule>
    <cfRule type="cellIs" dxfId="14" priority="3" operator="equal">
      <formula>MAXA(C$8:C$38)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3:N45"/>
  <sheetViews>
    <sheetView showGridLines="0" zoomScale="90" zoomScaleNormal="90" zoomScaleSheetLayoutView="70" workbookViewId="0">
      <selection activeCell="B6" sqref="B6:N44"/>
    </sheetView>
  </sheetViews>
  <sheetFormatPr defaultColWidth="9" defaultRowHeight="14" x14ac:dyDescent="0.2"/>
  <cols>
    <col min="1" max="1" width="9" style="73" customWidth="1"/>
    <col min="2" max="2" width="5.1640625" style="73" customWidth="1"/>
    <col min="3" max="14" width="7.08203125" style="73" customWidth="1"/>
    <col min="15" max="16384" width="9" style="73"/>
  </cols>
  <sheetData>
    <row r="3" spans="2:14" ht="19" x14ac:dyDescent="0.2">
      <c r="B3" s="71" t="s">
        <v>70</v>
      </c>
      <c r="C3" s="72"/>
      <c r="D3" s="72"/>
      <c r="E3" s="72"/>
      <c r="F3" s="72"/>
      <c r="H3" s="72"/>
      <c r="I3" s="72"/>
      <c r="J3" s="72"/>
      <c r="K3" s="72"/>
      <c r="L3" s="72"/>
      <c r="M3" s="72"/>
      <c r="N3" s="72"/>
    </row>
    <row r="4" spans="2:14" ht="19" x14ac:dyDescent="0.2">
      <c r="C4" s="71" t="s">
        <v>22</v>
      </c>
    </row>
    <row r="6" spans="2:14" ht="14.5" thickBot="1" x14ac:dyDescent="0.25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4" t="s">
        <v>20</v>
      </c>
    </row>
    <row r="7" spans="2:14" ht="30" customHeight="1" thickBot="1" x14ac:dyDescent="0.25">
      <c r="B7" s="6"/>
      <c r="C7" s="7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9" t="s">
        <v>58</v>
      </c>
    </row>
    <row r="8" spans="2:14" ht="20.149999999999999" customHeight="1" thickTop="1" x14ac:dyDescent="0.2">
      <c r="B8" s="10">
        <v>1</v>
      </c>
      <c r="C8" s="82">
        <f>IF(グラフデータ!$D7="","",グラフデータ!$D7)</f>
        <v>0</v>
      </c>
      <c r="D8" s="83">
        <f>IF(グラフデータ!$D37="","",グラフデータ!$D37)</f>
        <v>1</v>
      </c>
      <c r="E8" s="83">
        <f>IF(グラフデータ!$D68="","",グラフデータ!$D68)</f>
        <v>0</v>
      </c>
      <c r="F8" s="83">
        <f>IF(グラフデータ!$D98="","",グラフデータ!$D98)</f>
        <v>16</v>
      </c>
      <c r="G8" s="83">
        <f>IF(グラフデータ!$D129="","",グラフデータ!$D129)</f>
        <v>5</v>
      </c>
      <c r="H8" s="83">
        <f>IF(グラフデータ!$D160="","",グラフデータ!$D160)</f>
        <v>0</v>
      </c>
      <c r="I8" s="83">
        <f>IF(グラフデータ!$D190="","",グラフデータ!$D190)</f>
        <v>0</v>
      </c>
      <c r="J8" s="83">
        <f>IF(グラフデータ!$D221="","",グラフデータ!$D221)</f>
        <v>0</v>
      </c>
      <c r="K8" s="83">
        <f>IF(グラフデータ!$D251="","",グラフデータ!$D251)</f>
        <v>0</v>
      </c>
      <c r="L8" s="83">
        <f>IF(グラフデータ!$D282="","",グラフデータ!$D282)</f>
        <v>0</v>
      </c>
      <c r="M8" s="83">
        <f>IF(グラフデータ!$D313="","",グラフデータ!$D313)</f>
        <v>0</v>
      </c>
      <c r="N8" s="84">
        <f>IF(グラフデータ!$D342="","",グラフデータ!$D342)</f>
        <v>14</v>
      </c>
    </row>
    <row r="9" spans="2:14" ht="20.149999999999999" customHeight="1" x14ac:dyDescent="0.2">
      <c r="B9" s="11">
        <v>2</v>
      </c>
      <c r="C9" s="82">
        <f>IF(グラフデータ!$D8="","",グラフデータ!$D8)</f>
        <v>1</v>
      </c>
      <c r="D9" s="83">
        <f>IF(グラフデータ!$D38="","",グラフデータ!$D38)</f>
        <v>0</v>
      </c>
      <c r="E9" s="83">
        <f>IF(グラフデータ!$D69="","",グラフデータ!$D69)</f>
        <v>163</v>
      </c>
      <c r="F9" s="83">
        <f>IF(グラフデータ!$D99="","",グラフデータ!$D99)</f>
        <v>2</v>
      </c>
      <c r="G9" s="83">
        <f>IF(グラフデータ!$D130="","",グラフデータ!$D130)</f>
        <v>0</v>
      </c>
      <c r="H9" s="83">
        <f>IF(グラフデータ!$D161="","",グラフデータ!$D161)</f>
        <v>0</v>
      </c>
      <c r="I9" s="83">
        <f>IF(グラフデータ!$D191="","",グラフデータ!$D191)</f>
        <v>0</v>
      </c>
      <c r="J9" s="83">
        <f>IF(グラフデータ!$D222="","",グラフデータ!$D222)</f>
        <v>0</v>
      </c>
      <c r="K9" s="83">
        <f>IF(グラフデータ!$D252="","",グラフデータ!$D252)</f>
        <v>0</v>
      </c>
      <c r="L9" s="83">
        <f>IF(グラフデータ!$D283="","",グラフデータ!$D283)</f>
        <v>0</v>
      </c>
      <c r="M9" s="83">
        <f>IF(グラフデータ!$D314="","",グラフデータ!$D314)</f>
        <v>0</v>
      </c>
      <c r="N9" s="84">
        <f>IF(グラフデータ!$D343="","",グラフデータ!$D343)</f>
        <v>0</v>
      </c>
    </row>
    <row r="10" spans="2:14" ht="20.149999999999999" customHeight="1" x14ac:dyDescent="0.2">
      <c r="B10" s="11">
        <v>3</v>
      </c>
      <c r="C10" s="82">
        <f>IF(グラフデータ!$D9="","",グラフデータ!$D9)</f>
        <v>0</v>
      </c>
      <c r="D10" s="83">
        <f>IF(グラフデータ!$D39="","",グラフデータ!$D39)</f>
        <v>0</v>
      </c>
      <c r="E10" s="83">
        <f>IF(グラフデータ!$D70="","",グラフデータ!$D70)</f>
        <v>91</v>
      </c>
      <c r="F10" s="83">
        <f>IF(グラフデータ!$D100="","",グラフデータ!$D100)</f>
        <v>0</v>
      </c>
      <c r="G10" s="83">
        <f>IF(グラフデータ!$D131="","",グラフデータ!$D131)</f>
        <v>0</v>
      </c>
      <c r="H10" s="83">
        <f>IF(グラフデータ!$D162="","",グラフデータ!$D162)</f>
        <v>1</v>
      </c>
      <c r="I10" s="83">
        <f>IF(グラフデータ!$D192="","",グラフデータ!$D192)</f>
        <v>0</v>
      </c>
      <c r="J10" s="83">
        <f>IF(グラフデータ!$D223="","",グラフデータ!$D223)</f>
        <v>0</v>
      </c>
      <c r="K10" s="83">
        <f>IF(グラフデータ!$D253="","",グラフデータ!$D253)</f>
        <v>0</v>
      </c>
      <c r="L10" s="83">
        <f>IF(グラフデータ!$D284="","",グラフデータ!$D284)</f>
        <v>0</v>
      </c>
      <c r="M10" s="83">
        <f>IF(グラフデータ!$D315="","",グラフデータ!$D315)</f>
        <v>0</v>
      </c>
      <c r="N10" s="84">
        <f>IF(グラフデータ!$D344="","",グラフデータ!$D344)</f>
        <v>0</v>
      </c>
    </row>
    <row r="11" spans="2:14" ht="20.149999999999999" customHeight="1" x14ac:dyDescent="0.2">
      <c r="B11" s="11">
        <v>4</v>
      </c>
      <c r="C11" s="82">
        <f>IF(グラフデータ!$D10="","",グラフデータ!$D10)</f>
        <v>0</v>
      </c>
      <c r="D11" s="83">
        <f>IF(グラフデータ!$D40="","",グラフデータ!$D40)</f>
        <v>0</v>
      </c>
      <c r="E11" s="83">
        <f>IF(グラフデータ!$D71="","",グラフデータ!$D71)</f>
        <v>0</v>
      </c>
      <c r="F11" s="83">
        <f>IF(グラフデータ!$D101="","",グラフデータ!$D101)</f>
        <v>1</v>
      </c>
      <c r="G11" s="83">
        <f>IF(グラフデータ!$D132="","",グラフデータ!$D132)</f>
        <v>0</v>
      </c>
      <c r="H11" s="83">
        <f>IF(グラフデータ!$D163="","",グラフデータ!$D163)</f>
        <v>30</v>
      </c>
      <c r="I11" s="83">
        <f>IF(グラフデータ!$D193="","",グラフデータ!$D193)</f>
        <v>17</v>
      </c>
      <c r="J11" s="83">
        <f>IF(グラフデータ!$D224="","",グラフデータ!$D224)</f>
        <v>0</v>
      </c>
      <c r="K11" s="83">
        <f>IF(グラフデータ!$D254="","",グラフデータ!$D254)</f>
        <v>0</v>
      </c>
      <c r="L11" s="83">
        <f>IF(グラフデータ!$D285="","",グラフデータ!$D285)</f>
        <v>0</v>
      </c>
      <c r="M11" s="83">
        <f>IF(グラフデータ!$D316="","",グラフデータ!$D316)</f>
        <v>4</v>
      </c>
      <c r="N11" s="84">
        <f>IF(グラフデータ!$D345="","",グラフデータ!$D345)</f>
        <v>0</v>
      </c>
    </row>
    <row r="12" spans="2:14" ht="20.149999999999999" customHeight="1" x14ac:dyDescent="0.2">
      <c r="B12" s="11">
        <v>5</v>
      </c>
      <c r="C12" s="82">
        <f>IF(グラフデータ!$D11="","",グラフデータ!$D11)</f>
        <v>0</v>
      </c>
      <c r="D12" s="83">
        <f>IF(グラフデータ!$D41="","",グラフデータ!$D41)</f>
        <v>0</v>
      </c>
      <c r="E12" s="83">
        <f>IF(グラフデータ!$D72="","",グラフデータ!$D72)</f>
        <v>0</v>
      </c>
      <c r="F12" s="83">
        <f>IF(グラフデータ!$D102="","",グラフデータ!$D102)</f>
        <v>0</v>
      </c>
      <c r="G12" s="83">
        <f>IF(グラフデータ!$D133="","",グラフデータ!$D133)</f>
        <v>0</v>
      </c>
      <c r="H12" s="83">
        <f>IF(グラフデータ!$D164="","",グラフデータ!$D164)</f>
        <v>1</v>
      </c>
      <c r="I12" s="83">
        <f>IF(グラフデータ!$D194="","",グラフデータ!$D194)</f>
        <v>0</v>
      </c>
      <c r="J12" s="83">
        <f>IF(グラフデータ!$D225="","",グラフデータ!$D225)</f>
        <v>0</v>
      </c>
      <c r="K12" s="83">
        <f>IF(グラフデータ!$D255="","",グラフデータ!$D255)</f>
        <v>0</v>
      </c>
      <c r="L12" s="83">
        <f>IF(グラフデータ!$D286="","",グラフデータ!$D286)</f>
        <v>0</v>
      </c>
      <c r="M12" s="83">
        <f>IF(グラフデータ!$D317="","",グラフデータ!$D317)</f>
        <v>2</v>
      </c>
      <c r="N12" s="84">
        <f>IF(グラフデータ!$D346="","",グラフデータ!$D346)</f>
        <v>18</v>
      </c>
    </row>
    <row r="13" spans="2:14" ht="20.149999999999999" customHeight="1" x14ac:dyDescent="0.2">
      <c r="B13" s="11">
        <v>6</v>
      </c>
      <c r="C13" s="82">
        <f>IF(グラフデータ!$D12="","",グラフデータ!$D12)</f>
        <v>0</v>
      </c>
      <c r="D13" s="83">
        <f>IF(グラフデータ!$D42="","",グラフデータ!$D42)</f>
        <v>0</v>
      </c>
      <c r="E13" s="83">
        <f>IF(グラフデータ!$D73="","",グラフデータ!$D73)</f>
        <v>2</v>
      </c>
      <c r="F13" s="83">
        <f>IF(グラフデータ!$D103="","",グラフデータ!$D103)</f>
        <v>6</v>
      </c>
      <c r="G13" s="83">
        <f>IF(グラフデータ!$D134="","",グラフデータ!$D134)</f>
        <v>0</v>
      </c>
      <c r="H13" s="83">
        <f>IF(グラフデータ!$D165="","",グラフデータ!$D165)</f>
        <v>3</v>
      </c>
      <c r="I13" s="83">
        <f>IF(グラフデータ!$D195="","",グラフデータ!$D195)</f>
        <v>0</v>
      </c>
      <c r="J13" s="83">
        <f>IF(グラフデータ!$D226="","",グラフデータ!$D226)</f>
        <v>1</v>
      </c>
      <c r="K13" s="83">
        <f>IF(グラフデータ!$D256="","",グラフデータ!$D256)</f>
        <v>1</v>
      </c>
      <c r="L13" s="83">
        <f>IF(グラフデータ!$D287="","",グラフデータ!$D287)</f>
        <v>0</v>
      </c>
      <c r="M13" s="83">
        <f>IF(グラフデータ!$D318="","",グラフデータ!$D318)</f>
        <v>28</v>
      </c>
      <c r="N13" s="84">
        <f>IF(グラフデータ!$D347="","",グラフデータ!$D347)</f>
        <v>11</v>
      </c>
    </row>
    <row r="14" spans="2:14" ht="20.149999999999999" customHeight="1" x14ac:dyDescent="0.2">
      <c r="B14" s="11">
        <v>7</v>
      </c>
      <c r="C14" s="82">
        <f>IF(グラフデータ!$D13="","",グラフデータ!$D13)</f>
        <v>4</v>
      </c>
      <c r="D14" s="83">
        <f>IF(グラフデータ!$D43="","",グラフデータ!$D43)</f>
        <v>32</v>
      </c>
      <c r="E14" s="83">
        <f>IF(グラフデータ!$D74="","",グラフデータ!$D74)</f>
        <v>3</v>
      </c>
      <c r="F14" s="83">
        <f>IF(グラフデータ!$D104="","",グラフデータ!$D104)</f>
        <v>0</v>
      </c>
      <c r="G14" s="83">
        <f>IF(グラフデータ!$D135="","",グラフデータ!$D135)</f>
        <v>3</v>
      </c>
      <c r="H14" s="83">
        <f>IF(グラフデータ!$D166="","",グラフデータ!$D166)</f>
        <v>1</v>
      </c>
      <c r="I14" s="83">
        <f>IF(グラフデータ!$D196="","",グラフデータ!$D196)</f>
        <v>0</v>
      </c>
      <c r="J14" s="83">
        <f>IF(グラフデータ!$D227="","",グラフデータ!$D227)</f>
        <v>3</v>
      </c>
      <c r="K14" s="83">
        <f>IF(グラフデータ!$D257="","",グラフデータ!$D257)</f>
        <v>0</v>
      </c>
      <c r="L14" s="83">
        <f>IF(グラフデータ!$D288="","",グラフデータ!$D288)</f>
        <v>0</v>
      </c>
      <c r="M14" s="83">
        <f>IF(グラフデータ!$D319="","",グラフデータ!$D319)</f>
        <v>0</v>
      </c>
      <c r="N14" s="84">
        <f>IF(グラフデータ!$D348="","",グラフデータ!$D348)</f>
        <v>1</v>
      </c>
    </row>
    <row r="15" spans="2:14" ht="20.149999999999999" customHeight="1" x14ac:dyDescent="0.2">
      <c r="B15" s="11">
        <v>8</v>
      </c>
      <c r="C15" s="82">
        <f>IF(グラフデータ!$D14="","",グラフデータ!$D14)</f>
        <v>1</v>
      </c>
      <c r="D15" s="83">
        <f>IF(グラフデータ!$D44="","",グラフデータ!$D44)</f>
        <v>21</v>
      </c>
      <c r="E15" s="83">
        <f>IF(グラフデータ!$D75="","",グラフデータ!$D75)</f>
        <v>3</v>
      </c>
      <c r="F15" s="83">
        <f>IF(グラフデータ!$D105="","",グラフデータ!$D105)</f>
        <v>0</v>
      </c>
      <c r="G15" s="83">
        <f>IF(グラフデータ!$D136="","",グラフデータ!$D136)</f>
        <v>4</v>
      </c>
      <c r="H15" s="83">
        <f>IF(グラフデータ!$D167="","",グラフデータ!$D167)</f>
        <v>91</v>
      </c>
      <c r="I15" s="83">
        <f>IF(グラフデータ!$D197="","",グラフデータ!$D197)</f>
        <v>0</v>
      </c>
      <c r="J15" s="83">
        <f>IF(グラフデータ!$D228="","",グラフデータ!$D228)</f>
        <v>0</v>
      </c>
      <c r="K15" s="83">
        <f>IF(グラフデータ!$D258="","",グラフデータ!$D258)</f>
        <v>0</v>
      </c>
      <c r="L15" s="83">
        <f>IF(グラフデータ!$D289="","",グラフデータ!$D289)</f>
        <v>0</v>
      </c>
      <c r="M15" s="83">
        <f>IF(グラフデータ!$D320="","",グラフデータ!$D320)</f>
        <v>0</v>
      </c>
      <c r="N15" s="84">
        <f>IF(グラフデータ!$D349="","",グラフデータ!$D349)</f>
        <v>18</v>
      </c>
    </row>
    <row r="16" spans="2:14" ht="20.149999999999999" customHeight="1" x14ac:dyDescent="0.2">
      <c r="B16" s="11">
        <v>9</v>
      </c>
      <c r="C16" s="82">
        <f>IF(グラフデータ!$D15="","",グラフデータ!$D15)</f>
        <v>0</v>
      </c>
      <c r="D16" s="83">
        <f>IF(グラフデータ!$D45="","",グラフデータ!$D45)</f>
        <v>0</v>
      </c>
      <c r="E16" s="83">
        <f>IF(グラフデータ!$D76="","",グラフデータ!$D76)</f>
        <v>24</v>
      </c>
      <c r="F16" s="83">
        <f>IF(グラフデータ!$D106="","",グラフデータ!$D106)</f>
        <v>0</v>
      </c>
      <c r="G16" s="83">
        <f>IF(グラフデータ!$D137="","",グラフデータ!$D137)</f>
        <v>11</v>
      </c>
      <c r="H16" s="83">
        <f>IF(グラフデータ!$D168="","",グラフデータ!$D168)</f>
        <v>7</v>
      </c>
      <c r="I16" s="83">
        <f>IF(グラフデータ!$D198="","",グラフデータ!$D198)</f>
        <v>30</v>
      </c>
      <c r="J16" s="83">
        <f>IF(グラフデータ!$D229="","",グラフデータ!$D229)</f>
        <v>0</v>
      </c>
      <c r="K16" s="83">
        <f>IF(グラフデータ!$D259="","",グラフデータ!$D259)</f>
        <v>0</v>
      </c>
      <c r="L16" s="83">
        <f>IF(グラフデータ!$D290="","",グラフデータ!$D290)</f>
        <v>0</v>
      </c>
      <c r="M16" s="83">
        <f>IF(グラフデータ!$D321="","",グラフデータ!$D321)</f>
        <v>0</v>
      </c>
      <c r="N16" s="84">
        <f>IF(グラフデータ!$D350="","",グラフデータ!$D350)</f>
        <v>0</v>
      </c>
    </row>
    <row r="17" spans="2:14" ht="20.149999999999999" customHeight="1" x14ac:dyDescent="0.2">
      <c r="B17" s="11">
        <v>10</v>
      </c>
      <c r="C17" s="82">
        <f>IF(グラフデータ!$D16="","",グラフデータ!$D16)</f>
        <v>0</v>
      </c>
      <c r="D17" s="83">
        <f>IF(グラフデータ!$D46="","",グラフデータ!$D46)</f>
        <v>0</v>
      </c>
      <c r="E17" s="83">
        <f>IF(グラフデータ!$D77="","",グラフデータ!$D77)</f>
        <v>0</v>
      </c>
      <c r="F17" s="83">
        <f>IF(グラフデータ!$D107="","",グラフデータ!$D107)</f>
        <v>0</v>
      </c>
      <c r="G17" s="83">
        <f>IF(グラフデータ!$D138="","",グラフデータ!$D138)</f>
        <v>1</v>
      </c>
      <c r="H17" s="83">
        <f>IF(グラフデータ!$D169="","",グラフデータ!$D169)</f>
        <v>0</v>
      </c>
      <c r="I17" s="83">
        <f>IF(グラフデータ!$D199="","",グラフデータ!$D199)</f>
        <v>17</v>
      </c>
      <c r="J17" s="83">
        <f>IF(グラフデータ!$D230="","",グラフデータ!$D230)</f>
        <v>2</v>
      </c>
      <c r="K17" s="83">
        <f>IF(グラフデータ!$D260="","",グラフデータ!$D260)</f>
        <v>0</v>
      </c>
      <c r="L17" s="83">
        <f>IF(グラフデータ!$D291="","",グラフデータ!$D291)</f>
        <v>0</v>
      </c>
      <c r="M17" s="83">
        <f>IF(グラフデータ!$D322="","",グラフデータ!$D322)</f>
        <v>0</v>
      </c>
      <c r="N17" s="84">
        <f>IF(グラフデータ!$D351="","",グラフデータ!$D351)</f>
        <v>0</v>
      </c>
    </row>
    <row r="18" spans="2:14" ht="20.149999999999999" customHeight="1" x14ac:dyDescent="0.2">
      <c r="B18" s="11">
        <v>11</v>
      </c>
      <c r="C18" s="82">
        <f>IF(グラフデータ!$D17="","",グラフデータ!$D17)</f>
        <v>0</v>
      </c>
      <c r="D18" s="83">
        <f>IF(グラフデータ!$D47="","",グラフデータ!$D47)</f>
        <v>10</v>
      </c>
      <c r="E18" s="83">
        <f>IF(グラフデータ!$D78="","",グラフデータ!$D78)</f>
        <v>15</v>
      </c>
      <c r="F18" s="83">
        <f>IF(グラフデータ!$D108="","",グラフデータ!$D108)</f>
        <v>0</v>
      </c>
      <c r="G18" s="83">
        <f>IF(グラフデータ!$D139="","",グラフデータ!$D139)</f>
        <v>0</v>
      </c>
      <c r="H18" s="83">
        <f>IF(グラフデータ!$D170="","",グラフデータ!$D170)</f>
        <v>0</v>
      </c>
      <c r="I18" s="83">
        <f>IF(グラフデータ!$D200="","",グラフデータ!$D200)</f>
        <v>0</v>
      </c>
      <c r="J18" s="83">
        <f>IF(グラフデータ!$D231="","",グラフデータ!$D231)</f>
        <v>0</v>
      </c>
      <c r="K18" s="83">
        <f>IF(グラフデータ!$D261="","",グラフデータ!$D261)</f>
        <v>0</v>
      </c>
      <c r="L18" s="83">
        <f>IF(グラフデータ!$D292="","",グラフデータ!$D292)</f>
        <v>0</v>
      </c>
      <c r="M18" s="83">
        <f>IF(グラフデータ!$D323="","",グラフデータ!$D323)</f>
        <v>0</v>
      </c>
      <c r="N18" s="84">
        <f>IF(グラフデータ!$D352="","",グラフデータ!$D352)</f>
        <v>0</v>
      </c>
    </row>
    <row r="19" spans="2:14" ht="20.149999999999999" customHeight="1" x14ac:dyDescent="0.2">
      <c r="B19" s="11">
        <v>12</v>
      </c>
      <c r="C19" s="82">
        <f>IF(グラフデータ!$D18="","",グラフデータ!$D18)</f>
        <v>1</v>
      </c>
      <c r="D19" s="83">
        <f>IF(グラフデータ!$D48="","",グラフデータ!$D48)</f>
        <v>0</v>
      </c>
      <c r="E19" s="83">
        <f>IF(グラフデータ!$D79="","",グラフデータ!$D79)</f>
        <v>8</v>
      </c>
      <c r="F19" s="83">
        <f>IF(グラフデータ!$D109="","",グラフデータ!$D109)</f>
        <v>0</v>
      </c>
      <c r="G19" s="83">
        <f>IF(グラフデータ!$D140="","",グラフデータ!$D140)</f>
        <v>0</v>
      </c>
      <c r="H19" s="83">
        <f>IF(グラフデータ!$D171="","",グラフデータ!$D171)</f>
        <v>0</v>
      </c>
      <c r="I19" s="83">
        <f>IF(グラフデータ!$D201="","",グラフデータ!$D201)</f>
        <v>0</v>
      </c>
      <c r="J19" s="83">
        <f>IF(グラフデータ!$D232="","",グラフデータ!$D232)</f>
        <v>0</v>
      </c>
      <c r="K19" s="83">
        <f>IF(グラフデータ!$D262="","",グラフデータ!$D262)</f>
        <v>16</v>
      </c>
      <c r="L19" s="83">
        <f>IF(グラフデータ!$D293="","",グラフデータ!$D293)</f>
        <v>0</v>
      </c>
      <c r="M19" s="83">
        <f>IF(グラフデータ!$D324="","",グラフデータ!$D324)</f>
        <v>0</v>
      </c>
      <c r="N19" s="84">
        <f>IF(グラフデータ!$D353="","",グラフデータ!$D353)</f>
        <v>35</v>
      </c>
    </row>
    <row r="20" spans="2:14" ht="20.149999999999999" customHeight="1" x14ac:dyDescent="0.2">
      <c r="B20" s="11">
        <v>13</v>
      </c>
      <c r="C20" s="82">
        <f>IF(グラフデータ!$D19="","",グラフデータ!$D19)</f>
        <v>0</v>
      </c>
      <c r="D20" s="83">
        <f>IF(グラフデータ!$D49="","",グラフデータ!$D49)</f>
        <v>11</v>
      </c>
      <c r="E20" s="83">
        <f>IF(グラフデータ!$D80="","",グラフデータ!$D80)</f>
        <v>0</v>
      </c>
      <c r="F20" s="83">
        <f>IF(グラフデータ!$D110="","",グラフデータ!$D110)</f>
        <v>0</v>
      </c>
      <c r="G20" s="83">
        <f>IF(グラフデータ!$D141="","",グラフデータ!$D141)</f>
        <v>32</v>
      </c>
      <c r="H20" s="83">
        <f>IF(グラフデータ!$D172="","",グラフデータ!$D172)</f>
        <v>0</v>
      </c>
      <c r="I20" s="83">
        <f>IF(グラフデータ!$D202="","",グラフデータ!$D202)</f>
        <v>0</v>
      </c>
      <c r="J20" s="83">
        <f>IF(グラフデータ!$D233="","",グラフデータ!$D233)</f>
        <v>0</v>
      </c>
      <c r="K20" s="83">
        <f>IF(グラフデータ!$D263="","",グラフデータ!$D263)</f>
        <v>0</v>
      </c>
      <c r="L20" s="83">
        <f>IF(グラフデータ!$D294="","",グラフデータ!$D294)</f>
        <v>2</v>
      </c>
      <c r="M20" s="83">
        <f>IF(グラフデータ!$D325="","",グラフデータ!$D325)</f>
        <v>0</v>
      </c>
      <c r="N20" s="84">
        <f>IF(グラフデータ!$D354="","",グラフデータ!$D354)</f>
        <v>0</v>
      </c>
    </row>
    <row r="21" spans="2:14" ht="20.149999999999999" customHeight="1" x14ac:dyDescent="0.2">
      <c r="B21" s="11">
        <v>14</v>
      </c>
      <c r="C21" s="82">
        <f>IF(グラフデータ!$D20="","",グラフデータ!$D20)</f>
        <v>0</v>
      </c>
      <c r="D21" s="83">
        <f>IF(グラフデータ!$D50="","",グラフデータ!$D50)</f>
        <v>8</v>
      </c>
      <c r="E21" s="83">
        <f>IF(グラフデータ!$D81="","",グラフデータ!$D81)</f>
        <v>4</v>
      </c>
      <c r="F21" s="83">
        <f>IF(グラフデータ!$D111="","",グラフデータ!$D111)</f>
        <v>0</v>
      </c>
      <c r="G21" s="83">
        <f>IF(グラフデータ!$D142="","",グラフデータ!$D142)</f>
        <v>12</v>
      </c>
      <c r="H21" s="83">
        <f>IF(グラフデータ!$D173="","",グラフデータ!$D173)</f>
        <v>0</v>
      </c>
      <c r="I21" s="83">
        <f>IF(グラフデータ!$D203="","",グラフデータ!$D203)</f>
        <v>0</v>
      </c>
      <c r="J21" s="83">
        <f>IF(グラフデータ!$D234="","",グラフデータ!$D234)</f>
        <v>0</v>
      </c>
      <c r="K21" s="83">
        <f>IF(グラフデータ!$D264="","",グラフデータ!$D264)</f>
        <v>0</v>
      </c>
      <c r="L21" s="83">
        <f>IF(グラフデータ!$D295="","",グラフデータ!$D295)</f>
        <v>0</v>
      </c>
      <c r="M21" s="83">
        <f>IF(グラフデータ!$D326="","",グラフデータ!$D326)</f>
        <v>0</v>
      </c>
      <c r="N21" s="84">
        <f>IF(グラフデータ!$D355="","",グラフデータ!$D355)</f>
        <v>0</v>
      </c>
    </row>
    <row r="22" spans="2:14" ht="20.149999999999999" customHeight="1" x14ac:dyDescent="0.2">
      <c r="B22" s="11">
        <v>15</v>
      </c>
      <c r="C22" s="82">
        <f>IF(グラフデータ!$D21="","",グラフデータ!$D21)</f>
        <v>29</v>
      </c>
      <c r="D22" s="83">
        <f>IF(グラフデータ!$D51="","",グラフデータ!$D51)</f>
        <v>12</v>
      </c>
      <c r="E22" s="83">
        <f>IF(グラフデータ!$D82="","",グラフデータ!$D82)</f>
        <v>10</v>
      </c>
      <c r="F22" s="83">
        <f>IF(グラフデータ!$D112="","",グラフデータ!$D112)</f>
        <v>0</v>
      </c>
      <c r="G22" s="83">
        <f>IF(グラフデータ!$D143="","",グラフデータ!$D143)</f>
        <v>17</v>
      </c>
      <c r="H22" s="83">
        <f>IF(グラフデータ!$D174="","",グラフデータ!$D174)</f>
        <v>6</v>
      </c>
      <c r="I22" s="83">
        <f>IF(グラフデータ!$D204="","",グラフデータ!$D204)</f>
        <v>37</v>
      </c>
      <c r="J22" s="83">
        <f>IF(グラフデータ!$D235="","",グラフデータ!$D235)</f>
        <v>0</v>
      </c>
      <c r="K22" s="83">
        <f>IF(グラフデータ!$D265="","",グラフデータ!$D265)</f>
        <v>0</v>
      </c>
      <c r="L22" s="83">
        <f>IF(グラフデータ!$D296="","",グラフデータ!$D296)</f>
        <v>0</v>
      </c>
      <c r="M22" s="83">
        <f>IF(グラフデータ!$D327="","",グラフデータ!$D327)</f>
        <v>0</v>
      </c>
      <c r="N22" s="84">
        <f>IF(グラフデータ!$D356="","",グラフデータ!$D356)</f>
        <v>0</v>
      </c>
    </row>
    <row r="23" spans="2:14" ht="20.149999999999999" customHeight="1" x14ac:dyDescent="0.2">
      <c r="B23" s="11">
        <v>16</v>
      </c>
      <c r="C23" s="82">
        <f>IF(グラフデータ!$D22="","",グラフデータ!$D22)</f>
        <v>3</v>
      </c>
      <c r="D23" s="83">
        <f>IF(グラフデータ!$D52="","",グラフデータ!$D52)</f>
        <v>0</v>
      </c>
      <c r="E23" s="83">
        <f>IF(グラフデータ!$D83="","",グラフデータ!$D83)</f>
        <v>1</v>
      </c>
      <c r="F23" s="83">
        <f>IF(グラフデータ!$D113="","",グラフデータ!$D113)</f>
        <v>0</v>
      </c>
      <c r="G23" s="83">
        <f>IF(グラフデータ!$D144="","",グラフデータ!$D144)</f>
        <v>0</v>
      </c>
      <c r="H23" s="83">
        <f>IF(グラフデータ!$D175="","",グラフデータ!$D175)</f>
        <v>1</v>
      </c>
      <c r="I23" s="83">
        <f>IF(グラフデータ!$D205="","",グラフデータ!$D205)</f>
        <v>0</v>
      </c>
      <c r="J23" s="83">
        <f>IF(グラフデータ!$D236="","",グラフデータ!$D236)</f>
        <v>0</v>
      </c>
      <c r="K23" s="83">
        <f>IF(グラフデータ!$D266="","",グラフデータ!$D266)</f>
        <v>0</v>
      </c>
      <c r="L23" s="83">
        <f>IF(グラフデータ!$D297="","",グラフデータ!$D297)</f>
        <v>0</v>
      </c>
      <c r="M23" s="83">
        <f>IF(グラフデータ!$D328="","",グラフデータ!$D328)</f>
        <v>0</v>
      </c>
      <c r="N23" s="84">
        <f>IF(グラフデータ!$D357="","",グラフデータ!$D357)</f>
        <v>0</v>
      </c>
    </row>
    <row r="24" spans="2:14" ht="20.149999999999999" customHeight="1" x14ac:dyDescent="0.2">
      <c r="B24" s="11">
        <v>17</v>
      </c>
      <c r="C24" s="82">
        <f>IF(グラフデータ!$D23="","",グラフデータ!$D23)</f>
        <v>1</v>
      </c>
      <c r="D24" s="83">
        <f>IF(グラフデータ!$D53="","",グラフデータ!$D53)</f>
        <v>0</v>
      </c>
      <c r="E24" s="83">
        <f>IF(グラフデータ!$D84="","",グラフデータ!$D84)</f>
        <v>0</v>
      </c>
      <c r="F24" s="83">
        <f>IF(グラフデータ!$D114="","",グラフデータ!$D114)</f>
        <v>0</v>
      </c>
      <c r="G24" s="83">
        <f>IF(グラフデータ!$D145="","",グラフデータ!$D145)</f>
        <v>0</v>
      </c>
      <c r="H24" s="83">
        <f>IF(グラフデータ!$D176="","",グラフデータ!$D176)</f>
        <v>0</v>
      </c>
      <c r="I24" s="83">
        <f>IF(グラフデータ!$D206="","",グラフデータ!$D206)</f>
        <v>0</v>
      </c>
      <c r="J24" s="83">
        <f>IF(グラフデータ!$D237="","",グラフデータ!$D237)</f>
        <v>43</v>
      </c>
      <c r="K24" s="83">
        <f>IF(グラフデータ!$D267="","",グラフデータ!$D267)</f>
        <v>0</v>
      </c>
      <c r="L24" s="83">
        <f>IF(グラフデータ!$D298="","",グラフデータ!$D298)</f>
        <v>0</v>
      </c>
      <c r="M24" s="83">
        <f>IF(グラフデータ!$D329="","",グラフデータ!$D329)</f>
        <v>0</v>
      </c>
      <c r="N24" s="84">
        <f>IF(グラフデータ!$D358="","",グラフデータ!$D358)</f>
        <v>0</v>
      </c>
    </row>
    <row r="25" spans="2:14" ht="20.149999999999999" customHeight="1" x14ac:dyDescent="0.2">
      <c r="B25" s="11">
        <v>18</v>
      </c>
      <c r="C25" s="82">
        <f>IF(グラフデータ!$D24="","",グラフデータ!$D24)</f>
        <v>0</v>
      </c>
      <c r="D25" s="83">
        <f>IF(グラフデータ!$D54="","",グラフデータ!$D54)</f>
        <v>0</v>
      </c>
      <c r="E25" s="83">
        <f>IF(グラフデータ!$D85="","",グラフデータ!$D85)</f>
        <v>0</v>
      </c>
      <c r="F25" s="83">
        <f>IF(グラフデータ!$D115="","",グラフデータ!$D115)</f>
        <v>0</v>
      </c>
      <c r="G25" s="83">
        <f>IF(グラフデータ!$D146="","",グラフデータ!$D146)</f>
        <v>0</v>
      </c>
      <c r="H25" s="83">
        <f>IF(グラフデータ!$D177="","",グラフデータ!$D177)</f>
        <v>0</v>
      </c>
      <c r="I25" s="83">
        <f>IF(グラフデータ!$D207="","",グラフデータ!$D207)</f>
        <v>0</v>
      </c>
      <c r="J25" s="83">
        <f>IF(グラフデータ!$D238="","",グラフデータ!$D238)</f>
        <v>0</v>
      </c>
      <c r="K25" s="83">
        <f>IF(グラフデータ!$D268="","",グラフデータ!$D268)</f>
        <v>0</v>
      </c>
      <c r="L25" s="83">
        <f>IF(グラフデータ!$D299="","",グラフデータ!$D299)</f>
        <v>0</v>
      </c>
      <c r="M25" s="83">
        <f>IF(グラフデータ!$D330="","",グラフデータ!$D330)</f>
        <v>0</v>
      </c>
      <c r="N25" s="84">
        <f>IF(グラフデータ!$D359="","",グラフデータ!$D359)</f>
        <v>0</v>
      </c>
    </row>
    <row r="26" spans="2:14" ht="20.149999999999999" customHeight="1" x14ac:dyDescent="0.2">
      <c r="B26" s="11">
        <v>19</v>
      </c>
      <c r="C26" s="82">
        <f>IF(グラフデータ!$D25="","",グラフデータ!$D25)</f>
        <v>0</v>
      </c>
      <c r="D26" s="83">
        <f>IF(グラフデータ!$D55="","",グラフデータ!$D55)</f>
        <v>23.5</v>
      </c>
      <c r="E26" s="83">
        <f>IF(グラフデータ!$D86="","",グラフデータ!$D86)</f>
        <v>0</v>
      </c>
      <c r="F26" s="83">
        <f>IF(グラフデータ!$D116="","",グラフデータ!$D116)</f>
        <v>0</v>
      </c>
      <c r="G26" s="83">
        <f>IF(グラフデータ!$D147="","",グラフデータ!$D147)</f>
        <v>0</v>
      </c>
      <c r="H26" s="83">
        <f>IF(グラフデータ!$D178="","",グラフデータ!$D178)</f>
        <v>0</v>
      </c>
      <c r="I26" s="83">
        <f>IF(グラフデータ!$D208="","",グラフデータ!$D208)</f>
        <v>0</v>
      </c>
      <c r="J26" s="83">
        <f>IF(グラフデータ!$D239="","",グラフデータ!$D239)</f>
        <v>0</v>
      </c>
      <c r="K26" s="83">
        <f>IF(グラフデータ!$D269="","",グラフデータ!$D269)</f>
        <v>0</v>
      </c>
      <c r="L26" s="83">
        <f>IF(グラフデータ!$D300="","",グラフデータ!$D300)</f>
        <v>0</v>
      </c>
      <c r="M26" s="83">
        <f>IF(グラフデータ!$D331="","",グラフデータ!$D331)</f>
        <v>4</v>
      </c>
      <c r="N26" s="84">
        <f>IF(グラフデータ!$D360="","",グラフデータ!$D360)</f>
        <v>0</v>
      </c>
    </row>
    <row r="27" spans="2:14" ht="20.149999999999999" customHeight="1" x14ac:dyDescent="0.2">
      <c r="B27" s="11">
        <v>20</v>
      </c>
      <c r="C27" s="82">
        <f>IF(グラフデータ!$D26="","",グラフデータ!$D26)</f>
        <v>0</v>
      </c>
      <c r="D27" s="83">
        <f>IF(グラフデータ!$D56="","",グラフデータ!$D56)</f>
        <v>2.5</v>
      </c>
      <c r="E27" s="83">
        <f>IF(グラフデータ!$D87="","",グラフデータ!$D87)</f>
        <v>0</v>
      </c>
      <c r="F27" s="83">
        <f>IF(グラフデータ!$D117="","",グラフデータ!$D117)</f>
        <v>0</v>
      </c>
      <c r="G27" s="83">
        <f>IF(グラフデータ!$D148="","",グラフデータ!$D148)</f>
        <v>0</v>
      </c>
      <c r="H27" s="83">
        <f>IF(グラフデータ!$D179="","",グラフデータ!$D179)</f>
        <v>0</v>
      </c>
      <c r="I27" s="83">
        <f>IF(グラフデータ!$D209="","",グラフデータ!$D209)</f>
        <v>0</v>
      </c>
      <c r="J27" s="83">
        <f>IF(グラフデータ!$D240="","",グラフデータ!$D240)</f>
        <v>0</v>
      </c>
      <c r="K27" s="83">
        <f>IF(グラフデータ!$D270="","",グラフデータ!$D270)</f>
        <v>0</v>
      </c>
      <c r="L27" s="83">
        <f>IF(グラフデータ!$D301="","",グラフデータ!$D301)</f>
        <v>3</v>
      </c>
      <c r="M27" s="83">
        <f>IF(グラフデータ!$D332="","",グラフデータ!$D332)</f>
        <v>0</v>
      </c>
      <c r="N27" s="84">
        <f>IF(グラフデータ!$D361="","",グラフデータ!$D361)</f>
        <v>0</v>
      </c>
    </row>
    <row r="28" spans="2:14" ht="20.149999999999999" customHeight="1" x14ac:dyDescent="0.2">
      <c r="B28" s="11">
        <v>21</v>
      </c>
      <c r="C28" s="82">
        <f>IF(グラフデータ!$D27="","",グラフデータ!$D27)</f>
        <v>0</v>
      </c>
      <c r="D28" s="83">
        <f>IF(グラフデータ!$D57="","",グラフデータ!$D57)</f>
        <v>0</v>
      </c>
      <c r="E28" s="83">
        <f>IF(グラフデータ!$D88="","",グラフデータ!$D88)</f>
        <v>0</v>
      </c>
      <c r="F28" s="83">
        <f>IF(グラフデータ!$D118="","",グラフデータ!$D118)</f>
        <v>0</v>
      </c>
      <c r="G28" s="83">
        <f>IF(グラフデータ!$D149="","",グラフデータ!$D149)</f>
        <v>0</v>
      </c>
      <c r="H28" s="83">
        <f>IF(グラフデータ!$D180="","",グラフデータ!$D180)</f>
        <v>2</v>
      </c>
      <c r="I28" s="83">
        <f>IF(グラフデータ!$D210="","",グラフデータ!$D210)</f>
        <v>0</v>
      </c>
      <c r="J28" s="83">
        <f>IF(グラフデータ!$D241="","",グラフデータ!$D241)</f>
        <v>0</v>
      </c>
      <c r="K28" s="83">
        <f>IF(グラフデータ!$D271="","",グラフデータ!$D271)</f>
        <v>0</v>
      </c>
      <c r="L28" s="83">
        <f>IF(グラフデータ!$D302="","",グラフデータ!$D302)</f>
        <v>31</v>
      </c>
      <c r="M28" s="83">
        <f>IF(グラフデータ!$D333="","",グラフデータ!$D333)</f>
        <v>5</v>
      </c>
      <c r="N28" s="84">
        <f>IF(グラフデータ!$D362="","",グラフデータ!$D362)</f>
        <v>0</v>
      </c>
    </row>
    <row r="29" spans="2:14" ht="20.149999999999999" customHeight="1" x14ac:dyDescent="0.2">
      <c r="B29" s="11">
        <v>22</v>
      </c>
      <c r="C29" s="82">
        <f>IF(グラフデータ!$D28="","",グラフデータ!$D28)</f>
        <v>0</v>
      </c>
      <c r="D29" s="83">
        <f>IF(グラフデータ!$D58="","",グラフデータ!$D58)</f>
        <v>0</v>
      </c>
      <c r="E29" s="83">
        <f>IF(グラフデータ!$D89="","",グラフデータ!$D89)</f>
        <v>3</v>
      </c>
      <c r="F29" s="83">
        <f>IF(グラフデータ!$D119="","",グラフデータ!$D119)</f>
        <v>0</v>
      </c>
      <c r="G29" s="83">
        <f>IF(グラフデータ!$D150="","",グラフデータ!$D150)</f>
        <v>15</v>
      </c>
      <c r="H29" s="83">
        <f>IF(グラフデータ!$D181="","",グラフデータ!$D181)</f>
        <v>74</v>
      </c>
      <c r="I29" s="83">
        <f>IF(グラフデータ!$D211="","",グラフデータ!$D211)</f>
        <v>0</v>
      </c>
      <c r="J29" s="83">
        <f>IF(グラフデータ!$D242="","",グラフデータ!$D242)</f>
        <v>0</v>
      </c>
      <c r="K29" s="83">
        <f>IF(グラフデータ!$D272="","",グラフデータ!$D272)</f>
        <v>0</v>
      </c>
      <c r="L29" s="83">
        <f>IF(グラフデータ!$D303="","",グラフデータ!$D303)</f>
        <v>0</v>
      </c>
      <c r="M29" s="83">
        <f>IF(グラフデータ!$D334="","",グラフデータ!$D334)</f>
        <v>6</v>
      </c>
      <c r="N29" s="84">
        <f>IF(グラフデータ!$D363="","",グラフデータ!$D363)</f>
        <v>0</v>
      </c>
    </row>
    <row r="30" spans="2:14" ht="20.149999999999999" customHeight="1" x14ac:dyDescent="0.2">
      <c r="B30" s="11">
        <v>23</v>
      </c>
      <c r="C30" s="82">
        <f>IF(グラフデータ!$D29="","",グラフデータ!$D29)</f>
        <v>0</v>
      </c>
      <c r="D30" s="83">
        <f>IF(グラフデータ!$D59="","",グラフデータ!$D59)</f>
        <v>11</v>
      </c>
      <c r="E30" s="83">
        <f>IF(グラフデータ!$D90="","",グラフデータ!$D90)</f>
        <v>0</v>
      </c>
      <c r="F30" s="83">
        <f>IF(グラフデータ!$D120="","",グラフデータ!$D120)</f>
        <v>0</v>
      </c>
      <c r="G30" s="83">
        <f>IF(グラフデータ!$D151="","",グラフデータ!$D151)</f>
        <v>3</v>
      </c>
      <c r="H30" s="83">
        <f>IF(グラフデータ!$D182="","",グラフデータ!$D182)</f>
        <v>1</v>
      </c>
      <c r="I30" s="83">
        <f>IF(グラフデータ!$D212="","",グラフデータ!$D212)</f>
        <v>0</v>
      </c>
      <c r="J30" s="83">
        <f>IF(グラフデータ!$D243="","",グラフデータ!$D243)</f>
        <v>0</v>
      </c>
      <c r="K30" s="83">
        <f>IF(グラフデータ!$D273="","",グラフデータ!$D273)</f>
        <v>0</v>
      </c>
      <c r="L30" s="83">
        <f>IF(グラフデータ!$D304="","",グラフデータ!$D304)</f>
        <v>0</v>
      </c>
      <c r="M30" s="83">
        <f>IF(グラフデータ!$D335="","",グラフデータ!$D335)</f>
        <v>7</v>
      </c>
      <c r="N30" s="84">
        <f>IF(グラフデータ!$D364="","",グラフデータ!$D364)</f>
        <v>0</v>
      </c>
    </row>
    <row r="31" spans="2:14" ht="20.149999999999999" customHeight="1" x14ac:dyDescent="0.2">
      <c r="B31" s="11">
        <v>24</v>
      </c>
      <c r="C31" s="82">
        <f>IF(グラフデータ!$D30="","",グラフデータ!$D30)</f>
        <v>0</v>
      </c>
      <c r="D31" s="83">
        <f>IF(グラフデータ!$D60="","",グラフデータ!$D60)</f>
        <v>0</v>
      </c>
      <c r="E31" s="83">
        <f>IF(グラフデータ!$D91="","",グラフデータ!$D91)</f>
        <v>0</v>
      </c>
      <c r="F31" s="83">
        <f>IF(グラフデータ!$D121="","",グラフデータ!$D121)</f>
        <v>0</v>
      </c>
      <c r="G31" s="83">
        <f>IF(グラフデータ!$D152="","",グラフデータ!$D152)</f>
        <v>5</v>
      </c>
      <c r="H31" s="83">
        <f>IF(グラフデータ!$D183="","",グラフデータ!$D183)</f>
        <v>0</v>
      </c>
      <c r="I31" s="83">
        <f>IF(グラフデータ!$D213="","",グラフデータ!$D213)</f>
        <v>0</v>
      </c>
      <c r="J31" s="83">
        <f>IF(グラフデータ!$D244="","",グラフデータ!$D244)</f>
        <v>0</v>
      </c>
      <c r="K31" s="83">
        <f>IF(グラフデータ!$D274="","",グラフデータ!$D274)</f>
        <v>0</v>
      </c>
      <c r="L31" s="83">
        <f>IF(グラフデータ!$D305="","",グラフデータ!$D305)</f>
        <v>0</v>
      </c>
      <c r="M31" s="83">
        <f>IF(グラフデータ!$D336="","",グラフデータ!$D336)</f>
        <v>0</v>
      </c>
      <c r="N31" s="84">
        <f>IF(グラフデータ!$D365="","",グラフデータ!$D365)</f>
        <v>1</v>
      </c>
    </row>
    <row r="32" spans="2:14" ht="20.149999999999999" customHeight="1" x14ac:dyDescent="0.2">
      <c r="B32" s="11">
        <v>25</v>
      </c>
      <c r="C32" s="82">
        <f>IF(グラフデータ!$D31="","",グラフデータ!$D31)</f>
        <v>0</v>
      </c>
      <c r="D32" s="83">
        <f>IF(グラフデータ!$D61="","",グラフデータ!$D61)</f>
        <v>0</v>
      </c>
      <c r="E32" s="83">
        <f>IF(グラフデータ!$D92="","",グラフデータ!$D92)</f>
        <v>0</v>
      </c>
      <c r="F32" s="83">
        <f>IF(グラフデータ!$D122="","",グラフデータ!$D122)</f>
        <v>0</v>
      </c>
      <c r="G32" s="83">
        <f>IF(グラフデータ!$D153="","",グラフデータ!$D153)</f>
        <v>0</v>
      </c>
      <c r="H32" s="83">
        <f>IF(グラフデータ!$D184="","",グラフデータ!$D184)</f>
        <v>0</v>
      </c>
      <c r="I32" s="83">
        <f>IF(グラフデータ!$D214="","",グラフデータ!$D214)</f>
        <v>0</v>
      </c>
      <c r="J32" s="83">
        <f>IF(グラフデータ!$D245="","",グラフデータ!$D245)</f>
        <v>0</v>
      </c>
      <c r="K32" s="83">
        <f>IF(グラフデータ!$D275="","",グラフデータ!$D275)</f>
        <v>0</v>
      </c>
      <c r="L32" s="83">
        <f>IF(グラフデータ!$D306="","",グラフデータ!$D306)</f>
        <v>0</v>
      </c>
      <c r="M32" s="83">
        <f>IF(グラフデータ!$D337="","",グラフデータ!$D337)</f>
        <v>8</v>
      </c>
      <c r="N32" s="84">
        <f>IF(グラフデータ!$D366="","",グラフデータ!$D366)</f>
        <v>5</v>
      </c>
    </row>
    <row r="33" spans="2:14" ht="20.149999999999999" customHeight="1" x14ac:dyDescent="0.2">
      <c r="B33" s="11">
        <v>26</v>
      </c>
      <c r="C33" s="82">
        <f>IF(グラフデータ!$D32="","",グラフデータ!$D32)</f>
        <v>27</v>
      </c>
      <c r="D33" s="83">
        <f>IF(グラフデータ!$D62="","",グラフデータ!$D62)</f>
        <v>0</v>
      </c>
      <c r="E33" s="83">
        <f>IF(グラフデータ!$D93="","",グラフデータ!$D93)</f>
        <v>0</v>
      </c>
      <c r="F33" s="83">
        <f>IF(グラフデータ!$D123="","",グラフデータ!$D123)</f>
        <v>0</v>
      </c>
      <c r="G33" s="83">
        <f>IF(グラフデータ!$D154="","",グラフデータ!$D154)</f>
        <v>0</v>
      </c>
      <c r="H33" s="83">
        <f>IF(グラフデータ!$D185="","",グラフデータ!$D185)</f>
        <v>0</v>
      </c>
      <c r="I33" s="83">
        <f>IF(グラフデータ!$D215="","",グラフデータ!$D215)</f>
        <v>0</v>
      </c>
      <c r="J33" s="83">
        <f>IF(グラフデータ!$D246="","",グラフデータ!$D246)</f>
        <v>0</v>
      </c>
      <c r="K33" s="83">
        <f>IF(グラフデータ!$D276="","",グラフデータ!$D276)</f>
        <v>0</v>
      </c>
      <c r="L33" s="83">
        <f>IF(グラフデータ!$D307="","",グラフデータ!$D307)</f>
        <v>0</v>
      </c>
      <c r="M33" s="83">
        <f>IF(グラフデータ!$D338="","",グラフデータ!$D338)</f>
        <v>1</v>
      </c>
      <c r="N33" s="84">
        <f>IF(グラフデータ!$D367="","",グラフデータ!$D367)</f>
        <v>39</v>
      </c>
    </row>
    <row r="34" spans="2:14" ht="20.149999999999999" customHeight="1" x14ac:dyDescent="0.2">
      <c r="B34" s="11">
        <v>27</v>
      </c>
      <c r="C34" s="82">
        <f>IF(グラフデータ!$D33="","",グラフデータ!$D33)</f>
        <v>0</v>
      </c>
      <c r="D34" s="83">
        <f>IF(グラフデータ!$D63="","",グラフデータ!$D63)</f>
        <v>0</v>
      </c>
      <c r="E34" s="83">
        <f>IF(グラフデータ!$D94="","",グラフデータ!$D94)</f>
        <v>0</v>
      </c>
      <c r="F34" s="83">
        <f>IF(グラフデータ!$D124="","",グラフデータ!$D124)</f>
        <v>0</v>
      </c>
      <c r="G34" s="83">
        <f>IF(グラフデータ!$D155="","",グラフデータ!$D155)</f>
        <v>0</v>
      </c>
      <c r="H34" s="83">
        <f>IF(グラフデータ!$D186="","",グラフデータ!$D186)</f>
        <v>0</v>
      </c>
      <c r="I34" s="83">
        <f>IF(グラフデータ!$D216="","",グラフデータ!$D216)</f>
        <v>0</v>
      </c>
      <c r="J34" s="83">
        <f>IF(グラフデータ!$D247="","",グラフデータ!$D247)</f>
        <v>0</v>
      </c>
      <c r="K34" s="83">
        <f>IF(グラフデータ!$D277="","",グラフデータ!$D277)</f>
        <v>0</v>
      </c>
      <c r="L34" s="83">
        <f>IF(グラフデータ!$D308="","",グラフデータ!$D308)</f>
        <v>0</v>
      </c>
      <c r="M34" s="83">
        <f>IF(グラフデータ!$D339="","",グラフデータ!$D339)</f>
        <v>0</v>
      </c>
      <c r="N34" s="84">
        <f>IF(グラフデータ!$D368="","",グラフデータ!$D368)</f>
        <v>0</v>
      </c>
    </row>
    <row r="35" spans="2:14" ht="20.149999999999999" customHeight="1" x14ac:dyDescent="0.2">
      <c r="B35" s="11">
        <v>28</v>
      </c>
      <c r="C35" s="82">
        <f>IF(グラフデータ!$D34="","",グラフデータ!$D34)</f>
        <v>0</v>
      </c>
      <c r="D35" s="83">
        <f>IF(グラフデータ!$D64="","",グラフデータ!$D64)</f>
        <v>0</v>
      </c>
      <c r="E35" s="83">
        <f>IF(グラフデータ!$D95="","",グラフデータ!$D95)</f>
        <v>0</v>
      </c>
      <c r="F35" s="83">
        <f>IF(グラフデータ!$D125="","",グラフデータ!$D125)</f>
        <v>0</v>
      </c>
      <c r="G35" s="83">
        <f>IF(グラフデータ!$D156="","",グラフデータ!$D156)</f>
        <v>0</v>
      </c>
      <c r="H35" s="83">
        <f>IF(グラフデータ!$D187="","",グラフデータ!$D187)</f>
        <v>0</v>
      </c>
      <c r="I35" s="83">
        <f>IF(グラフデータ!$D217="","",グラフデータ!$D217)</f>
        <v>0</v>
      </c>
      <c r="J35" s="83">
        <f>IF(グラフデータ!$D248="","",グラフデータ!$D248)</f>
        <v>0</v>
      </c>
      <c r="K35" s="83">
        <f>IF(グラフデータ!$D278="","",グラフデータ!$D278)</f>
        <v>0</v>
      </c>
      <c r="L35" s="83">
        <f>IF(グラフデータ!$D309="","",グラフデータ!$D309)</f>
        <v>0</v>
      </c>
      <c r="M35" s="83">
        <f>IF(グラフデータ!$D340="","",グラフデータ!$D340)</f>
        <v>0</v>
      </c>
      <c r="N35" s="84">
        <f>IF(グラフデータ!$D369="","",グラフデータ!$D369)</f>
        <v>9</v>
      </c>
    </row>
    <row r="36" spans="2:14" ht="20.149999999999999" customHeight="1" x14ac:dyDescent="0.2">
      <c r="B36" s="11">
        <v>29</v>
      </c>
      <c r="C36" s="85">
        <f>IF(グラフデータ!$D35="","",グラフデータ!$D35)</f>
        <v>0</v>
      </c>
      <c r="D36" s="83">
        <f>IF(グラフデータ!$D65="","",グラフデータ!$D65)</f>
        <v>15</v>
      </c>
      <c r="E36" s="83">
        <f>IF(グラフデータ!$D96="","",グラフデータ!$D96)</f>
        <v>0</v>
      </c>
      <c r="F36" s="83">
        <f>IF(グラフデータ!$D126="","",グラフデータ!$D126)</f>
        <v>0</v>
      </c>
      <c r="G36" s="83">
        <f>IF(グラフデータ!$D157="","",グラフデータ!$D157)</f>
        <v>0</v>
      </c>
      <c r="H36" s="83">
        <f>IF(グラフデータ!$D188="","",グラフデータ!$D188)</f>
        <v>0</v>
      </c>
      <c r="I36" s="83">
        <f>IF(グラフデータ!$D218="","",グラフデータ!$D218)</f>
        <v>5</v>
      </c>
      <c r="J36" s="83">
        <f>IF(グラフデータ!$D249="","",グラフデータ!$D249)</f>
        <v>0</v>
      </c>
      <c r="K36" s="83">
        <f>IF(グラフデータ!$D279="","",グラフデータ!$D279)</f>
        <v>0</v>
      </c>
      <c r="L36" s="83">
        <f>IF(グラフデータ!$D310="","",グラフデータ!$D310)</f>
        <v>0</v>
      </c>
      <c r="M36" s="83">
        <f>IF(グラフデータ!$D341="","",グラフデータ!$D341)</f>
        <v>4</v>
      </c>
      <c r="N36" s="84">
        <f>IF(グラフデータ!$D370="","",グラフデータ!$D370)</f>
        <v>28</v>
      </c>
    </row>
    <row r="37" spans="2:14" ht="20.149999999999999" customHeight="1" x14ac:dyDescent="0.2">
      <c r="B37" s="11">
        <v>30</v>
      </c>
      <c r="C37" s="82">
        <f>IF(グラフデータ!$D36="","",グラフデータ!$D36)</f>
        <v>2</v>
      </c>
      <c r="D37" s="83">
        <f>IF(グラフデータ!$D66="","",グラフデータ!$D66)</f>
        <v>0</v>
      </c>
      <c r="E37" s="83">
        <f>IF(グラフデータ!$D97="","",グラフデータ!$D97)</f>
        <v>2</v>
      </c>
      <c r="F37" s="83">
        <f>IF(グラフデータ!$D127="","",グラフデータ!$D127)</f>
        <v>0</v>
      </c>
      <c r="G37" s="83">
        <f>IF(グラフデータ!$D158="","",グラフデータ!$D158)</f>
        <v>0</v>
      </c>
      <c r="H37" s="83">
        <f>IF(グラフデータ!$D189="","",グラフデータ!$D189)</f>
        <v>0</v>
      </c>
      <c r="I37" s="83">
        <f>IF(グラフデータ!$D219="","",グラフデータ!$D219)</f>
        <v>0</v>
      </c>
      <c r="J37" s="83">
        <f>IF(グラフデータ!$D250="","",グラフデータ!$D250)</f>
        <v>0</v>
      </c>
      <c r="K37" s="83">
        <f>IF(グラフデータ!$D280="","",グラフデータ!$D280)</f>
        <v>0</v>
      </c>
      <c r="L37" s="83">
        <f>IF(グラフデータ!$D311="","",グラフデータ!$D311)</f>
        <v>0</v>
      </c>
      <c r="M37" s="86"/>
      <c r="N37" s="84">
        <f>IF(グラフデータ!$D371="","",グラフデータ!$D371)</f>
        <v>0</v>
      </c>
    </row>
    <row r="38" spans="2:14" ht="20.149999999999999" customHeight="1" thickBot="1" x14ac:dyDescent="0.25">
      <c r="B38" s="12">
        <v>31</v>
      </c>
      <c r="C38" s="87"/>
      <c r="D38" s="88">
        <f>IF(グラフデータ!$D67="","",グラフデータ!$D67)</f>
        <v>0</v>
      </c>
      <c r="E38" s="89"/>
      <c r="F38" s="88">
        <f>IF(グラフデータ!$D128="","",グラフデータ!$D128)</f>
        <v>0</v>
      </c>
      <c r="G38" s="88">
        <f>IF(グラフデータ!$D159="","",グラフデータ!$D159)</f>
        <v>0</v>
      </c>
      <c r="H38" s="89"/>
      <c r="I38" s="88">
        <f>IF(グラフデータ!$D220="","",グラフデータ!$D220)</f>
        <v>0</v>
      </c>
      <c r="J38" s="89"/>
      <c r="K38" s="88">
        <f>IF(グラフデータ!$D281="","",グラフデータ!$D281)</f>
        <v>2</v>
      </c>
      <c r="L38" s="88">
        <f>IF(グラフデータ!$D312="","",グラフデータ!$D312)</f>
        <v>0</v>
      </c>
      <c r="M38" s="89"/>
      <c r="N38" s="90">
        <f>IF(グラフデータ!$D372="","",グラフデータ!$D372)</f>
        <v>0</v>
      </c>
    </row>
    <row r="39" spans="2:14" ht="24.9" customHeight="1" thickTop="1" x14ac:dyDescent="0.2">
      <c r="B39" s="13" t="s">
        <v>14</v>
      </c>
      <c r="C39" s="82">
        <f>IF(C37="","",SUM(C8:C37))</f>
        <v>69</v>
      </c>
      <c r="D39" s="91">
        <f>IF(D38="","",SUM(D8:D38))</f>
        <v>147</v>
      </c>
      <c r="E39" s="91">
        <f>IF(E37="","",SUM(E8:E37))</f>
        <v>329</v>
      </c>
      <c r="F39" s="91">
        <f>IF(F38="","",SUM(F8:F38))</f>
        <v>25</v>
      </c>
      <c r="G39" s="91">
        <f>IF(G38="","",SUM(G8:G38))</f>
        <v>108</v>
      </c>
      <c r="H39" s="91">
        <f>IF(H37="","",SUM(H4:H37))</f>
        <v>218</v>
      </c>
      <c r="I39" s="91">
        <f>IF(I38="","",SUM(I8:I38))</f>
        <v>106</v>
      </c>
      <c r="J39" s="91">
        <f>IF(J37="","",SUM(J8:J37))</f>
        <v>49</v>
      </c>
      <c r="K39" s="91">
        <f>IF(K38="","",SUM(K8:K38))</f>
        <v>19</v>
      </c>
      <c r="L39" s="91">
        <f>IF(L38="","",SUM(L8:L38))</f>
        <v>36</v>
      </c>
      <c r="M39" s="91">
        <f>IF(M36="","",SUM(M8:M36))</f>
        <v>69</v>
      </c>
      <c r="N39" s="84">
        <f>IF(N35="","",SUM(N8:N38))</f>
        <v>179</v>
      </c>
    </row>
    <row r="40" spans="2:14" ht="24.9" customHeight="1" thickBot="1" x14ac:dyDescent="0.25">
      <c r="B40" s="14" t="s">
        <v>15</v>
      </c>
      <c r="C40" s="92">
        <f>IF(C37="","",MAXA(C8:C37))</f>
        <v>29</v>
      </c>
      <c r="D40" s="93">
        <f>IF(D38="","",MAXA(D8:D38))</f>
        <v>32</v>
      </c>
      <c r="E40" s="93">
        <f>IF(E37="","",MAXA(E8:E37))</f>
        <v>163</v>
      </c>
      <c r="F40" s="93">
        <f>IF(F38="","",MAXA(F8:F38))</f>
        <v>16</v>
      </c>
      <c r="G40" s="93">
        <f>IF(G38="","",MAXA(G8:G38))</f>
        <v>32</v>
      </c>
      <c r="H40" s="93">
        <f>IF(H37="","",MAXA(H8:H37))</f>
        <v>91</v>
      </c>
      <c r="I40" s="93">
        <f>IF(I38="","",MAXA(I8:I38))</f>
        <v>37</v>
      </c>
      <c r="J40" s="93">
        <f>IF(J37="","",MAXA(J8:J37))</f>
        <v>43</v>
      </c>
      <c r="K40" s="93">
        <f>IF(K38="","",MAXA(K8:K38))</f>
        <v>16</v>
      </c>
      <c r="L40" s="93">
        <f>IF(L38="","",MAXA(L8:L38))</f>
        <v>31</v>
      </c>
      <c r="M40" s="93">
        <f>IF(M35="","",MAXA(M8:M35))</f>
        <v>28</v>
      </c>
      <c r="N40" s="94">
        <f>IF(N35="","",MAXA(N8:N35))</f>
        <v>39</v>
      </c>
    </row>
    <row r="41" spans="2:14" ht="20.149999999999999" customHeight="1" x14ac:dyDescent="0.2">
      <c r="B41" s="95"/>
      <c r="C41" s="96"/>
      <c r="D41" s="96"/>
      <c r="E41" s="96"/>
      <c r="F41" s="96"/>
      <c r="G41" s="96"/>
      <c r="H41" s="96"/>
      <c r="I41" s="96"/>
      <c r="J41" s="96"/>
      <c r="K41" s="15" t="s">
        <v>16</v>
      </c>
      <c r="L41" s="16"/>
      <c r="M41" s="97">
        <f>IF(N39="","",SUM(C39:N39))</f>
        <v>1354</v>
      </c>
      <c r="N41" s="98"/>
    </row>
    <row r="42" spans="2:14" x14ac:dyDescent="0.2">
      <c r="B42" s="99"/>
      <c r="C42" s="17" t="s">
        <v>17</v>
      </c>
      <c r="D42" s="100"/>
      <c r="E42" s="96"/>
      <c r="F42" s="96"/>
      <c r="G42" s="96"/>
      <c r="H42" s="96"/>
      <c r="I42" s="96"/>
      <c r="J42" s="96"/>
      <c r="K42" s="101"/>
      <c r="L42" s="96"/>
      <c r="M42" s="96"/>
      <c r="N42" s="96"/>
    </row>
    <row r="43" spans="2:14" x14ac:dyDescent="0.2">
      <c r="B43" s="102"/>
      <c r="C43" s="17" t="s">
        <v>18</v>
      </c>
      <c r="F43" s="96"/>
      <c r="G43" s="96"/>
      <c r="H43" s="96"/>
      <c r="I43" s="96"/>
      <c r="J43" s="96"/>
      <c r="K43" s="96"/>
      <c r="L43" s="96"/>
      <c r="M43" s="96"/>
      <c r="N43" s="96"/>
    </row>
    <row r="44" spans="2:14" x14ac:dyDescent="0.2">
      <c r="B44" s="103"/>
      <c r="C44" s="18" t="s">
        <v>19</v>
      </c>
      <c r="F44" s="96"/>
      <c r="G44" s="96"/>
      <c r="H44" s="96"/>
      <c r="I44" s="96"/>
      <c r="J44" s="96"/>
      <c r="K44" s="96"/>
      <c r="L44" s="96"/>
      <c r="M44" s="96"/>
      <c r="N44" s="96"/>
    </row>
    <row r="45" spans="2:14" x14ac:dyDescent="0.2">
      <c r="B45" s="100"/>
      <c r="C45" s="100"/>
      <c r="D45" s="100"/>
      <c r="E45" s="100"/>
      <c r="F45" s="100"/>
      <c r="G45" s="100"/>
      <c r="H45" s="100"/>
      <c r="I45" s="100"/>
      <c r="J45" s="100"/>
      <c r="K45" s="96"/>
      <c r="L45" s="96"/>
      <c r="M45" s="100"/>
      <c r="N45" s="100"/>
    </row>
  </sheetData>
  <phoneticPr fontId="1"/>
  <conditionalFormatting sqref="C8:M38">
    <cfRule type="cellIs" dxfId="13" priority="1" stopIfTrue="1" operator="equal">
      <formula>MAX($C$8:$N$38)</formula>
    </cfRule>
    <cfRule type="cellIs" dxfId="12" priority="2" stopIfTrue="1" operator="equal">
      <formula>MAX(C$8:C$38)</formula>
    </cfRule>
  </conditionalFormatting>
  <conditionalFormatting sqref="C39:N40">
    <cfRule type="cellIs" dxfId="11" priority="3" stopIfTrue="1" operator="equal">
      <formula>MAX($C$39:$N$39)</formula>
    </cfRule>
  </conditionalFormatting>
  <conditionalFormatting sqref="B42">
    <cfRule type="cellIs" dxfId="10" priority="4" stopIfTrue="1" operator="equal">
      <formula>MAX($C$8:$N$38)</formula>
    </cfRule>
    <cfRule type="cellIs" dxfId="9" priority="5" stopIfTrue="1" operator="equal">
      <formula>MAX(D$8:D$38)</formula>
    </cfRule>
  </conditionalFormatting>
  <conditionalFormatting sqref="N8:N38">
    <cfRule type="cellIs" dxfId="8" priority="26" stopIfTrue="1" operator="equal">
      <formula>MAX($C$8:$N$38)</formula>
    </cfRule>
    <cfRule type="cellIs" dxfId="7" priority="27" stopIfTrue="1" operator="equal">
      <formula>MAX(N$9:N$38)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3:N45"/>
  <sheetViews>
    <sheetView showGridLines="0" zoomScale="90" zoomScaleNormal="90" zoomScaleSheetLayoutView="70" workbookViewId="0">
      <selection activeCell="B6" sqref="B6:N44"/>
    </sheetView>
  </sheetViews>
  <sheetFormatPr defaultColWidth="9" defaultRowHeight="14" x14ac:dyDescent="0.2"/>
  <cols>
    <col min="1" max="1" width="9" style="73" customWidth="1"/>
    <col min="2" max="2" width="5.1640625" style="73" customWidth="1"/>
    <col min="3" max="14" width="7.08203125" style="73" customWidth="1"/>
    <col min="15" max="16384" width="9" style="73"/>
  </cols>
  <sheetData>
    <row r="3" spans="2:14" ht="19" x14ac:dyDescent="0.2">
      <c r="B3" s="71" t="s">
        <v>70</v>
      </c>
      <c r="C3" s="72"/>
      <c r="D3" s="72"/>
      <c r="E3" s="72"/>
      <c r="F3" s="72"/>
      <c r="H3" s="72"/>
      <c r="I3" s="72"/>
      <c r="J3" s="72"/>
      <c r="K3" s="72"/>
      <c r="L3" s="72"/>
      <c r="M3" s="72"/>
      <c r="N3" s="72"/>
    </row>
    <row r="4" spans="2:14" ht="19" x14ac:dyDescent="0.2">
      <c r="C4" s="71" t="s">
        <v>21</v>
      </c>
    </row>
    <row r="6" spans="2:14" ht="14.5" thickBot="1" x14ac:dyDescent="0.25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4" t="s">
        <v>20</v>
      </c>
    </row>
    <row r="7" spans="2:14" ht="30" customHeight="1" thickBot="1" x14ac:dyDescent="0.25">
      <c r="B7" s="6"/>
      <c r="C7" s="7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9" t="s">
        <v>58</v>
      </c>
    </row>
    <row r="8" spans="2:14" ht="20.149999999999999" customHeight="1" thickTop="1" x14ac:dyDescent="0.2">
      <c r="B8" s="10">
        <v>1</v>
      </c>
      <c r="C8" s="82">
        <f>IF(グラフデータ!$C7="","",グラフデータ!$C7)</f>
        <v>0</v>
      </c>
      <c r="D8" s="83">
        <f>IF(グラフデータ!$C37="","",グラフデータ!$C37)</f>
        <v>0</v>
      </c>
      <c r="E8" s="83">
        <f>IF(グラフデータ!$C68="","",グラフデータ!$C68)</f>
        <v>0</v>
      </c>
      <c r="F8" s="83">
        <f>IF(グラフデータ!$C98="","",グラフデータ!$C98)</f>
        <v>17.5</v>
      </c>
      <c r="G8" s="83">
        <f>IF(グラフデータ!$C129="","",グラフデータ!$C129)</f>
        <v>6</v>
      </c>
      <c r="H8" s="83">
        <f>IF(グラフデータ!$C160="","",グラフデータ!$C160)</f>
        <v>0</v>
      </c>
      <c r="I8" s="83">
        <f>IF(グラフデータ!$C190="","",グラフデータ!$C190)</f>
        <v>0</v>
      </c>
      <c r="J8" s="83">
        <f>IF(グラフデータ!$C221="","",グラフデータ!$C221)</f>
        <v>0</v>
      </c>
      <c r="K8" s="83">
        <f>IF(グラフデータ!$C251="","",グラフデータ!$C251)</f>
        <v>0</v>
      </c>
      <c r="L8" s="83">
        <f>IF(グラフデータ!$C282="","",グラフデータ!$C282)</f>
        <v>0</v>
      </c>
      <c r="M8" s="83">
        <f>IF(グラフデータ!$C313="","",グラフデータ!$C313)</f>
        <v>0</v>
      </c>
      <c r="N8" s="84">
        <f>IF(グラフデータ!$C341="","",グラフデータ!$C342)</f>
        <v>13.5</v>
      </c>
    </row>
    <row r="9" spans="2:14" ht="20.149999999999999" customHeight="1" x14ac:dyDescent="0.2">
      <c r="B9" s="11">
        <v>2</v>
      </c>
      <c r="C9" s="82">
        <f>IF(グラフデータ!$C8="","",グラフデータ!$C8)</f>
        <v>3</v>
      </c>
      <c r="D9" s="83">
        <f>IF(グラフデータ!$C38="","",グラフデータ!$C38)</f>
        <v>0</v>
      </c>
      <c r="E9" s="83">
        <f>IF(グラフデータ!$C69="","",グラフデータ!$C69)</f>
        <v>152</v>
      </c>
      <c r="F9" s="83">
        <f>IF(グラフデータ!$C99="","",グラフデータ!$C99)</f>
        <v>2.5</v>
      </c>
      <c r="G9" s="83">
        <f>IF(グラフデータ!$C130="","",グラフデータ!$C130)</f>
        <v>0</v>
      </c>
      <c r="H9" s="83">
        <f>IF(グラフデータ!$C161="","",グラフデータ!$C161)</f>
        <v>0</v>
      </c>
      <c r="I9" s="83">
        <f>IF(グラフデータ!$C191="","",グラフデータ!$C191)</f>
        <v>0</v>
      </c>
      <c r="J9" s="83">
        <f>IF(グラフデータ!$C222="","",グラフデータ!$C222)</f>
        <v>0</v>
      </c>
      <c r="K9" s="83">
        <f>IF(グラフデータ!$C252="","",グラフデータ!$C252)</f>
        <v>0</v>
      </c>
      <c r="L9" s="83">
        <f>IF(グラフデータ!$C283="","",グラフデータ!$C283)</f>
        <v>0</v>
      </c>
      <c r="M9" s="83">
        <f>IF(グラフデータ!$C314="","",グラフデータ!$C314)</f>
        <v>0</v>
      </c>
      <c r="N9" s="84">
        <f>IF(グラフデータ!$C343="","",グラフデータ!$C343)</f>
        <v>0</v>
      </c>
    </row>
    <row r="10" spans="2:14" ht="20.149999999999999" customHeight="1" x14ac:dyDescent="0.2">
      <c r="B10" s="11">
        <v>3</v>
      </c>
      <c r="C10" s="82">
        <f>IF(グラフデータ!$C9="","",グラフデータ!$C9)</f>
        <v>0</v>
      </c>
      <c r="D10" s="83">
        <f>IF(グラフデータ!$C39="","",グラフデータ!$C39)</f>
        <v>0</v>
      </c>
      <c r="E10" s="83">
        <f>IF(グラフデータ!$C70="","",グラフデータ!$C70)</f>
        <v>82.5</v>
      </c>
      <c r="F10" s="83">
        <f>IF(グラフデータ!$C100="","",グラフデータ!$C100)</f>
        <v>0</v>
      </c>
      <c r="G10" s="83">
        <f>IF(グラフデータ!$C131="","",グラフデータ!$C131)</f>
        <v>0</v>
      </c>
      <c r="H10" s="83">
        <f>IF(グラフデータ!$C162="","",グラフデータ!$C162)</f>
        <v>1</v>
      </c>
      <c r="I10" s="83">
        <f>IF(グラフデータ!$C192="","",グラフデータ!$C192)</f>
        <v>0</v>
      </c>
      <c r="J10" s="83">
        <f>IF(グラフデータ!$C223="","",グラフデータ!$C223)</f>
        <v>0</v>
      </c>
      <c r="K10" s="83">
        <f>IF(グラフデータ!$C253="","",グラフデータ!$C253)</f>
        <v>0</v>
      </c>
      <c r="L10" s="83">
        <f>IF(グラフデータ!$C284="","",グラフデータ!$C284)</f>
        <v>0</v>
      </c>
      <c r="M10" s="83">
        <f>IF(グラフデータ!$C315="","",グラフデータ!$C315)</f>
        <v>0</v>
      </c>
      <c r="N10" s="84">
        <f>IF(グラフデータ!$C344="","",グラフデータ!$C344)</f>
        <v>0</v>
      </c>
    </row>
    <row r="11" spans="2:14" ht="20.149999999999999" customHeight="1" x14ac:dyDescent="0.2">
      <c r="B11" s="11">
        <v>4</v>
      </c>
      <c r="C11" s="82">
        <f>IF(グラフデータ!$C10="","",グラフデータ!$C10)</f>
        <v>0</v>
      </c>
      <c r="D11" s="83">
        <f>IF(グラフデータ!$C40="","",グラフデータ!$C40)</f>
        <v>0</v>
      </c>
      <c r="E11" s="83">
        <f>IF(グラフデータ!$C71="","",グラフデータ!$C71)</f>
        <v>0</v>
      </c>
      <c r="F11" s="83">
        <f>IF(グラフデータ!$C101="","",グラフデータ!$C101)</f>
        <v>1</v>
      </c>
      <c r="G11" s="83">
        <f>IF(グラフデータ!$C132="","",グラフデータ!$C132)</f>
        <v>0</v>
      </c>
      <c r="H11" s="83">
        <f>IF(グラフデータ!$C163="","",グラフデータ!$C163)</f>
        <v>30</v>
      </c>
      <c r="I11" s="83">
        <f>IF(グラフデータ!$C193="","",グラフデータ!$C193)</f>
        <v>22</v>
      </c>
      <c r="J11" s="83">
        <f>IF(グラフデータ!$C224="","",グラフデータ!$C224)</f>
        <v>0</v>
      </c>
      <c r="K11" s="83">
        <f>IF(グラフデータ!$C254="","",グラフデータ!$C254)</f>
        <v>0</v>
      </c>
      <c r="L11" s="83">
        <f>IF(グラフデータ!$C285="","",グラフデータ!$C285)</f>
        <v>0</v>
      </c>
      <c r="M11" s="83">
        <f>IF(グラフデータ!$C316="","",グラフデータ!$C316)</f>
        <v>4</v>
      </c>
      <c r="N11" s="84">
        <f>IF(グラフデータ!$C345="","",グラフデータ!$C345)</f>
        <v>0</v>
      </c>
    </row>
    <row r="12" spans="2:14" ht="20.149999999999999" customHeight="1" x14ac:dyDescent="0.2">
      <c r="B12" s="11">
        <v>5</v>
      </c>
      <c r="C12" s="82">
        <f>IF(グラフデータ!$C11="","",グラフデータ!$C11)</f>
        <v>0</v>
      </c>
      <c r="D12" s="83">
        <f>IF(グラフデータ!$C41="","",グラフデータ!$C41)</f>
        <v>0</v>
      </c>
      <c r="E12" s="83">
        <f>IF(グラフデータ!$C72="","",グラフデータ!$C72)</f>
        <v>0</v>
      </c>
      <c r="F12" s="83">
        <f>IF(グラフデータ!$C102="","",グラフデータ!$C102)</f>
        <v>0</v>
      </c>
      <c r="G12" s="83">
        <f>IF(グラフデータ!$C133="","",グラフデータ!$C133)</f>
        <v>0</v>
      </c>
      <c r="H12" s="83">
        <f>IF(グラフデータ!$C164="","",グラフデータ!$C164)</f>
        <v>0</v>
      </c>
      <c r="I12" s="83">
        <f>IF(グラフデータ!$C194="","",グラフデータ!$C194)</f>
        <v>0</v>
      </c>
      <c r="J12" s="83">
        <f>IF(グラフデータ!$C225="","",グラフデータ!$C225)</f>
        <v>0</v>
      </c>
      <c r="K12" s="83">
        <f>IF(グラフデータ!$C255="","",グラフデータ!$C255)</f>
        <v>0.5</v>
      </c>
      <c r="L12" s="83">
        <f>IF(グラフデータ!$C286="","",グラフデータ!$C286)</f>
        <v>0</v>
      </c>
      <c r="M12" s="83">
        <f>IF(グラフデータ!$C317="","",グラフデータ!$C317)</f>
        <v>33.5</v>
      </c>
      <c r="N12" s="84">
        <f>IF(グラフデータ!$C346="","",グラフデータ!$C346)</f>
        <v>17</v>
      </c>
    </row>
    <row r="13" spans="2:14" ht="20.149999999999999" customHeight="1" x14ac:dyDescent="0.2">
      <c r="B13" s="11">
        <v>6</v>
      </c>
      <c r="C13" s="82">
        <f>IF(グラフデータ!$C12="","",グラフデータ!$C12)</f>
        <v>0</v>
      </c>
      <c r="D13" s="83">
        <f>IF(グラフデータ!$C42="","",グラフデータ!$C42)</f>
        <v>0</v>
      </c>
      <c r="E13" s="83">
        <f>IF(グラフデータ!$C73="","",グラフデータ!$C73)</f>
        <v>4</v>
      </c>
      <c r="F13" s="83">
        <f>IF(グラフデータ!$C103="","",グラフデータ!$C103)</f>
        <v>5.5</v>
      </c>
      <c r="G13" s="83">
        <f>IF(グラフデータ!$C134="","",グラフデータ!$C134)</f>
        <v>0</v>
      </c>
      <c r="H13" s="83">
        <f>IF(グラフデータ!$C165="","",グラフデータ!$C165)</f>
        <v>0.5</v>
      </c>
      <c r="I13" s="83">
        <f>IF(グラフデータ!$C195="","",グラフデータ!$C195)</f>
        <v>0</v>
      </c>
      <c r="J13" s="83">
        <f>IF(グラフデータ!$C226="","",グラフデータ!$C226)</f>
        <v>1.5</v>
      </c>
      <c r="K13" s="83">
        <f>IF(グラフデータ!$C256="","",グラフデータ!$C256)</f>
        <v>0.5</v>
      </c>
      <c r="L13" s="83">
        <f>IF(グラフデータ!$C287="","",グラフデータ!$C287)</f>
        <v>0</v>
      </c>
      <c r="M13" s="83">
        <f>IF(グラフデータ!$C318="","",グラフデータ!$C318)</f>
        <v>1.5</v>
      </c>
      <c r="N13" s="84">
        <f>IF(グラフデータ!$C347="","",グラフデータ!$C347)</f>
        <v>11</v>
      </c>
    </row>
    <row r="14" spans="2:14" ht="20.149999999999999" customHeight="1" x14ac:dyDescent="0.2">
      <c r="B14" s="11">
        <v>7</v>
      </c>
      <c r="C14" s="82">
        <f>IF(グラフデータ!$C13="","",グラフデータ!$C13)</f>
        <v>8</v>
      </c>
      <c r="D14" s="83">
        <f>IF(グラフデータ!$C43="","",グラフデータ!$C43)</f>
        <v>37.5</v>
      </c>
      <c r="E14" s="83">
        <f>IF(グラフデータ!$C74="","",グラフデータ!$C74)</f>
        <v>4</v>
      </c>
      <c r="F14" s="83">
        <f>IF(グラフデータ!$C104="","",グラフデータ!$C104)</f>
        <v>0</v>
      </c>
      <c r="G14" s="83">
        <f>IF(グラフデータ!$C135="","",グラフデータ!$C135)</f>
        <v>7.5</v>
      </c>
      <c r="H14" s="83">
        <f>IF(グラフデータ!$C166="","",グラフデータ!$C166)</f>
        <v>1</v>
      </c>
      <c r="I14" s="83">
        <f>IF(グラフデータ!$C196="","",グラフデータ!$C196)</f>
        <v>0</v>
      </c>
      <c r="J14" s="83">
        <f>IF(グラフデータ!$C227="","",グラフデータ!$C227)</f>
        <v>6.5</v>
      </c>
      <c r="K14" s="83">
        <f>IF(グラフデータ!$C257="","",グラフデータ!$C257)</f>
        <v>0</v>
      </c>
      <c r="L14" s="83">
        <f>IF(グラフデータ!$C288="","",グラフデータ!$C288)</f>
        <v>0</v>
      </c>
      <c r="M14" s="83">
        <f>IF(グラフデータ!$C319="","",グラフデータ!$C319)</f>
        <v>0</v>
      </c>
      <c r="N14" s="84">
        <f>IF(グラフデータ!$C348="","",グラフデータ!$C348)</f>
        <v>0</v>
      </c>
    </row>
    <row r="15" spans="2:14" ht="20.149999999999999" customHeight="1" x14ac:dyDescent="0.2">
      <c r="B15" s="11">
        <v>8</v>
      </c>
      <c r="C15" s="82">
        <f>IF(グラフデータ!$C14="","",グラフデータ!$C14)</f>
        <v>1.5</v>
      </c>
      <c r="D15" s="83">
        <f>IF(グラフデータ!$C44="","",グラフデータ!$C44)</f>
        <v>24.5</v>
      </c>
      <c r="E15" s="83">
        <f>IF(グラフデータ!$C75="","",グラフデータ!$C75)</f>
        <v>4</v>
      </c>
      <c r="F15" s="83">
        <f>IF(グラフデータ!$C105="","",グラフデータ!$C105)</f>
        <v>0</v>
      </c>
      <c r="G15" s="83">
        <f>IF(グラフデータ!$C136="","",グラフデータ!$C136)</f>
        <v>3.5</v>
      </c>
      <c r="H15" s="83">
        <f>IF(グラフデータ!$C167="","",グラフデータ!$C167)</f>
        <v>83</v>
      </c>
      <c r="I15" s="83">
        <f>IF(グラフデータ!$C197="","",グラフデータ!$C197)</f>
        <v>0</v>
      </c>
      <c r="J15" s="83">
        <f>IF(グラフデータ!$C228="","",グラフデータ!$C228)</f>
        <v>0</v>
      </c>
      <c r="K15" s="83">
        <f>IF(グラフデータ!$C258="","",グラフデータ!$C258)</f>
        <v>0</v>
      </c>
      <c r="L15" s="83">
        <f>IF(グラフデータ!$C289="","",グラフデータ!$C289)</f>
        <v>0</v>
      </c>
      <c r="M15" s="83">
        <f>IF(グラフデータ!$C320="","",グラフデータ!$C320)</f>
        <v>0</v>
      </c>
      <c r="N15" s="84">
        <f>IF(グラフデータ!$C349="","",グラフデータ!$C349)</f>
        <v>17</v>
      </c>
    </row>
    <row r="16" spans="2:14" ht="20.149999999999999" customHeight="1" x14ac:dyDescent="0.2">
      <c r="B16" s="11">
        <v>9</v>
      </c>
      <c r="C16" s="82">
        <f>IF(グラフデータ!$C15="","",グラフデータ!$C15)</f>
        <v>0</v>
      </c>
      <c r="D16" s="83">
        <f>IF(グラフデータ!$C45="","",グラフデータ!$C45)</f>
        <v>0</v>
      </c>
      <c r="E16" s="83">
        <f>IF(グラフデータ!$C76="","",グラフデータ!$C76)</f>
        <v>26</v>
      </c>
      <c r="F16" s="83">
        <f>IF(グラフデータ!$C106="","",グラフデータ!$C106)</f>
        <v>0</v>
      </c>
      <c r="G16" s="83">
        <f>IF(グラフデータ!$C137="","",グラフデータ!$C137)</f>
        <v>11.5</v>
      </c>
      <c r="H16" s="83">
        <f>IF(グラフデータ!$C168="","",グラフデータ!$C168)</f>
        <v>6</v>
      </c>
      <c r="I16" s="83">
        <f>IF(グラフデータ!$C198="","",グラフデータ!$C198)</f>
        <v>33.5</v>
      </c>
      <c r="J16" s="83">
        <f>IF(グラフデータ!$C229="","",グラフデータ!$C229)</f>
        <v>0</v>
      </c>
      <c r="K16" s="83">
        <f>IF(グラフデータ!$C259="","",グラフデータ!$C259)</f>
        <v>0</v>
      </c>
      <c r="L16" s="83">
        <f>IF(グラフデータ!$C290="","",グラフデータ!$C290)</f>
        <v>0</v>
      </c>
      <c r="M16" s="83">
        <f>IF(グラフデータ!$C321="","",グラフデータ!$C321)</f>
        <v>0</v>
      </c>
      <c r="N16" s="84">
        <f>IF(グラフデータ!$C350="","",グラフデータ!$C350)</f>
        <v>0</v>
      </c>
    </row>
    <row r="17" spans="2:14" ht="20.149999999999999" customHeight="1" x14ac:dyDescent="0.2">
      <c r="B17" s="11">
        <v>10</v>
      </c>
      <c r="C17" s="82">
        <f>IF(グラフデータ!$C16="","",グラフデータ!$C16)</f>
        <v>0</v>
      </c>
      <c r="D17" s="83">
        <f>IF(グラフデータ!$C46="","",グラフデータ!$C46)</f>
        <v>0</v>
      </c>
      <c r="E17" s="83">
        <f>IF(グラフデータ!$C77="","",グラフデータ!$C77)</f>
        <v>0</v>
      </c>
      <c r="F17" s="83">
        <f>IF(グラフデータ!$C107="","",グラフデータ!$C107)</f>
        <v>0</v>
      </c>
      <c r="G17" s="83">
        <f>IF(グラフデータ!$C138="","",グラフデータ!$C138)</f>
        <v>0</v>
      </c>
      <c r="H17" s="83">
        <f>IF(グラフデータ!$C169="","",グラフデータ!$C169)</f>
        <v>0</v>
      </c>
      <c r="I17" s="83">
        <f>IF(グラフデータ!$C199="","",グラフデータ!$C199)</f>
        <v>20.5</v>
      </c>
      <c r="J17" s="83">
        <f>IF(グラフデータ!$C230="","",グラフデータ!$C230)</f>
        <v>3</v>
      </c>
      <c r="K17" s="83">
        <f>IF(グラフデータ!$C260="","",グラフデータ!$C260)</f>
        <v>0</v>
      </c>
      <c r="L17" s="83">
        <f>IF(グラフデータ!$C291="","",グラフデータ!$C291)</f>
        <v>0</v>
      </c>
      <c r="M17" s="83">
        <f>IF(グラフデータ!$C322="","",グラフデータ!$C322)</f>
        <v>0</v>
      </c>
      <c r="N17" s="84">
        <f>IF(グラフデータ!$C351="","",グラフデータ!$C351)</f>
        <v>0</v>
      </c>
    </row>
    <row r="18" spans="2:14" ht="20.149999999999999" customHeight="1" x14ac:dyDescent="0.2">
      <c r="B18" s="11">
        <v>11</v>
      </c>
      <c r="C18" s="82">
        <f>IF(グラフデータ!$C17="","",グラフデータ!$C17)</f>
        <v>0</v>
      </c>
      <c r="D18" s="83">
        <f>IF(グラフデータ!$C47="","",グラフデータ!$C47)</f>
        <v>6.5</v>
      </c>
      <c r="E18" s="83">
        <f>IF(グラフデータ!$C78="","",グラフデータ!$C78)</f>
        <v>16.5</v>
      </c>
      <c r="F18" s="83">
        <f>IF(グラフデータ!$C108="","",グラフデータ!$C108)</f>
        <v>0</v>
      </c>
      <c r="G18" s="83">
        <f>IF(グラフデータ!$C139="","",グラフデータ!$C139)</f>
        <v>0</v>
      </c>
      <c r="H18" s="83">
        <f>IF(グラフデータ!$C170="","",グラフデータ!$C170)</f>
        <v>0</v>
      </c>
      <c r="I18" s="83">
        <f>IF(グラフデータ!$C200="","",グラフデータ!$C200)</f>
        <v>0</v>
      </c>
      <c r="J18" s="83">
        <f>IF(グラフデータ!$C231="","",グラフデータ!$C231)</f>
        <v>0</v>
      </c>
      <c r="K18" s="83">
        <f>IF(グラフデータ!$C261="","",グラフデータ!$C261)</f>
        <v>1</v>
      </c>
      <c r="L18" s="83">
        <f>IF(グラフデータ!$C292="","",グラフデータ!$C292)</f>
        <v>0</v>
      </c>
      <c r="M18" s="83">
        <f>IF(グラフデータ!$C323="","",グラフデータ!$C323)</f>
        <v>0</v>
      </c>
      <c r="N18" s="84">
        <f>IF(グラフデータ!$C352="","",グラフデータ!$C352)</f>
        <v>0</v>
      </c>
    </row>
    <row r="19" spans="2:14" ht="20.149999999999999" customHeight="1" x14ac:dyDescent="0.2">
      <c r="B19" s="11">
        <v>12</v>
      </c>
      <c r="C19" s="82">
        <f>IF(グラフデータ!$C18="","",グラフデータ!$C18)</f>
        <v>0</v>
      </c>
      <c r="D19" s="83">
        <f>IF(グラフデータ!$C48="","",グラフデータ!$C48)</f>
        <v>0</v>
      </c>
      <c r="E19" s="83">
        <f>IF(グラフデータ!$C79="","",グラフデータ!$C79)</f>
        <v>9</v>
      </c>
      <c r="F19" s="83">
        <f>IF(グラフデータ!$C109="","",グラフデータ!$C109)</f>
        <v>0</v>
      </c>
      <c r="G19" s="83">
        <f>IF(グラフデータ!$C140="","",グラフデータ!$C140)</f>
        <v>0</v>
      </c>
      <c r="H19" s="83">
        <f>IF(グラフデータ!$C171="","",グラフデータ!$C171)</f>
        <v>0</v>
      </c>
      <c r="I19" s="83">
        <f>IF(グラフデータ!$C201="","",グラフデータ!$C201)</f>
        <v>0</v>
      </c>
      <c r="J19" s="83">
        <f>IF(グラフデータ!$C232="","",グラフデータ!$C232)</f>
        <v>0.5</v>
      </c>
      <c r="K19" s="83">
        <f>IF(グラフデータ!$C262="","",グラフデータ!$C262)</f>
        <v>18.5</v>
      </c>
      <c r="L19" s="83">
        <f>IF(グラフデータ!$C293="","",グラフデータ!$C293)</f>
        <v>0</v>
      </c>
      <c r="M19" s="83">
        <f>IF(グラフデータ!$C324="","",グラフデータ!$C324)</f>
        <v>0</v>
      </c>
      <c r="N19" s="84">
        <f>IF(グラフデータ!$C353="","",グラフデータ!$C353)</f>
        <v>34.5</v>
      </c>
    </row>
    <row r="20" spans="2:14" ht="20.149999999999999" customHeight="1" x14ac:dyDescent="0.2">
      <c r="B20" s="11">
        <v>13</v>
      </c>
      <c r="C20" s="82">
        <f>IF(グラフデータ!$C19="","",グラフデータ!$C19)</f>
        <v>0</v>
      </c>
      <c r="D20" s="83">
        <f>IF(グラフデータ!$C49="","",グラフデータ!$C49)</f>
        <v>6.5</v>
      </c>
      <c r="E20" s="83">
        <f>IF(グラフデータ!$C80="","",グラフデータ!$C80)</f>
        <v>0.5</v>
      </c>
      <c r="F20" s="83">
        <f>IF(グラフデータ!$C110="","",グラフデータ!$C110)</f>
        <v>0</v>
      </c>
      <c r="G20" s="83">
        <f>IF(グラフデータ!$C141="","",グラフデータ!$C141)</f>
        <v>12</v>
      </c>
      <c r="H20" s="83">
        <f>IF(グラフデータ!$C172="","",グラフデータ!$C172)</f>
        <v>0</v>
      </c>
      <c r="I20" s="83">
        <f>IF(グラフデータ!$C202="","",グラフデータ!$C202)</f>
        <v>0</v>
      </c>
      <c r="J20" s="83">
        <f>IF(グラフデータ!$C233="","",グラフデータ!$C233)</f>
        <v>0</v>
      </c>
      <c r="K20" s="83">
        <f>IF(グラフデータ!$C263="","",グラフデータ!$C263)</f>
        <v>0</v>
      </c>
      <c r="L20" s="83">
        <f>IF(グラフデータ!$C294="","",グラフデータ!$C294)</f>
        <v>3.5</v>
      </c>
      <c r="M20" s="83">
        <f>IF(グラフデータ!$C325="","",グラフデータ!$C325)</f>
        <v>0</v>
      </c>
      <c r="N20" s="84">
        <f>IF(グラフデータ!$C354="","",グラフデータ!$C354)</f>
        <v>0</v>
      </c>
    </row>
    <row r="21" spans="2:14" ht="20.149999999999999" customHeight="1" x14ac:dyDescent="0.2">
      <c r="B21" s="11">
        <v>14</v>
      </c>
      <c r="C21" s="82">
        <f>IF(グラフデータ!$C20="","",グラフデータ!$C20)</f>
        <v>0</v>
      </c>
      <c r="D21" s="83">
        <f>IF(グラフデータ!$C50="","",グラフデータ!$C50)</f>
        <v>7.5</v>
      </c>
      <c r="E21" s="83">
        <f>IF(グラフデータ!$C81="","",グラフデータ!$C81)</f>
        <v>0</v>
      </c>
      <c r="F21" s="83">
        <f>IF(グラフデータ!$C111="","",グラフデータ!$C111)</f>
        <v>0</v>
      </c>
      <c r="G21" s="83">
        <f>IF(グラフデータ!$C142="","",グラフデータ!$C142)</f>
        <v>7</v>
      </c>
      <c r="H21" s="83">
        <f>IF(グラフデータ!$C173="","",グラフデータ!$C173)</f>
        <v>0</v>
      </c>
      <c r="I21" s="83">
        <f>IF(グラフデータ!$C203="","",グラフデータ!$C203)</f>
        <v>0</v>
      </c>
      <c r="J21" s="83">
        <f>IF(グラフデータ!$C234="","",グラフデータ!$C234)</f>
        <v>0</v>
      </c>
      <c r="K21" s="83">
        <f>IF(グラフデータ!$C264="","",グラフデータ!$C264)</f>
        <v>0</v>
      </c>
      <c r="L21" s="83">
        <f>IF(グラフデータ!$C295="","",グラフデータ!$C295)</f>
        <v>0</v>
      </c>
      <c r="M21" s="83">
        <f>IF(グラフデータ!$C326="","",グラフデータ!$C326)</f>
        <v>0</v>
      </c>
      <c r="N21" s="84">
        <f>IF(グラフデータ!$C355="","",グラフデータ!$C355)</f>
        <v>0</v>
      </c>
    </row>
    <row r="22" spans="2:14" ht="20.149999999999999" customHeight="1" x14ac:dyDescent="0.2">
      <c r="B22" s="11">
        <v>15</v>
      </c>
      <c r="C22" s="82">
        <f>IF(グラフデータ!$C21="","",グラフデータ!$C21)</f>
        <v>32.5</v>
      </c>
      <c r="D22" s="83">
        <f>IF(グラフデータ!$C51="","",グラフデータ!$C51)</f>
        <v>14.5</v>
      </c>
      <c r="E22" s="83">
        <f>IF(グラフデータ!$C82="","",グラフデータ!$C82)</f>
        <v>19</v>
      </c>
      <c r="F22" s="83">
        <f>IF(グラフデータ!$C112="","",グラフデータ!$C112)</f>
        <v>0</v>
      </c>
      <c r="G22" s="83">
        <f>IF(グラフデータ!$C143="","",グラフデータ!$C143)</f>
        <v>23.5</v>
      </c>
      <c r="H22" s="83">
        <f>IF(グラフデータ!$C174="","",グラフデータ!$C174)</f>
        <v>0</v>
      </c>
      <c r="I22" s="83">
        <f>IF(グラフデータ!$C204="","",グラフデータ!$C204)</f>
        <v>40</v>
      </c>
      <c r="J22" s="83">
        <f>IF(グラフデータ!$C235="","",グラフデータ!$C235)</f>
        <v>0</v>
      </c>
      <c r="K22" s="83">
        <f>IF(グラフデータ!$C265="","",グラフデータ!$C265)</f>
        <v>0</v>
      </c>
      <c r="L22" s="83">
        <f>IF(グラフデータ!$C296="","",グラフデータ!$C296)</f>
        <v>0</v>
      </c>
      <c r="M22" s="83">
        <f>IF(グラフデータ!$C327="","",グラフデータ!$C327)</f>
        <v>0</v>
      </c>
      <c r="N22" s="84">
        <f>IF(グラフデータ!$C356="","",グラフデータ!$C356)</f>
        <v>0</v>
      </c>
    </row>
    <row r="23" spans="2:14" ht="20.149999999999999" customHeight="1" x14ac:dyDescent="0.2">
      <c r="B23" s="11">
        <v>16</v>
      </c>
      <c r="C23" s="82">
        <f>IF(グラフデータ!$C22="","",グラフデータ!$C22)</f>
        <v>6</v>
      </c>
      <c r="D23" s="83">
        <f>IF(グラフデータ!$C52="","",グラフデータ!$C52)</f>
        <v>0</v>
      </c>
      <c r="E23" s="83">
        <f>IF(グラフデータ!$C83="","",グラフデータ!$C83)</f>
        <v>1.5</v>
      </c>
      <c r="F23" s="83">
        <f>IF(グラフデータ!$C113="","",グラフデータ!$C113)</f>
        <v>0</v>
      </c>
      <c r="G23" s="83">
        <f>IF(グラフデータ!$C144="","",グラフデータ!$C144)</f>
        <v>0.5</v>
      </c>
      <c r="H23" s="83">
        <f>IF(グラフデータ!$C175="","",グラフデータ!$C175)</f>
        <v>0</v>
      </c>
      <c r="I23" s="83">
        <f>IF(グラフデータ!$C205="","",グラフデータ!$C205)</f>
        <v>0</v>
      </c>
      <c r="J23" s="83">
        <f>IF(グラフデータ!$C236="","",グラフデータ!$C236)</f>
        <v>0</v>
      </c>
      <c r="K23" s="83">
        <f>IF(グラフデータ!$C266="","",グラフデータ!$C266)</f>
        <v>0</v>
      </c>
      <c r="L23" s="83">
        <f>IF(グラフデータ!$C297="","",グラフデータ!$C297)</f>
        <v>0</v>
      </c>
      <c r="M23" s="83">
        <f>IF(グラフデータ!$C328="","",グラフデータ!$C328)</f>
        <v>0</v>
      </c>
      <c r="N23" s="84">
        <f>IF(グラフデータ!$C357="","",グラフデータ!$C357)</f>
        <v>0</v>
      </c>
    </row>
    <row r="24" spans="2:14" ht="20.149999999999999" customHeight="1" x14ac:dyDescent="0.2">
      <c r="B24" s="11">
        <v>17</v>
      </c>
      <c r="C24" s="82">
        <f>IF(グラフデータ!$C23="","",グラフデータ!$C23)</f>
        <v>0.5</v>
      </c>
      <c r="D24" s="83">
        <f>IF(グラフデータ!$C53="","",グラフデータ!$C53)</f>
        <v>0</v>
      </c>
      <c r="E24" s="83">
        <f>IF(グラフデータ!$C84="","",グラフデータ!$C84)</f>
        <v>0</v>
      </c>
      <c r="F24" s="83">
        <f>IF(グラフデータ!$C114="","",グラフデータ!$C114)</f>
        <v>0</v>
      </c>
      <c r="G24" s="83">
        <f>IF(グラフデータ!$C145="","",グラフデータ!$C145)</f>
        <v>0</v>
      </c>
      <c r="H24" s="83">
        <f>IF(グラフデータ!$C176="","",グラフデータ!$C176)</f>
        <v>0</v>
      </c>
      <c r="I24" s="83">
        <f>IF(グラフデータ!$C206="","",グラフデータ!$C206)</f>
        <v>0</v>
      </c>
      <c r="J24" s="83">
        <f>IF(グラフデータ!$C237="","",グラフデータ!$C237)</f>
        <v>43.5</v>
      </c>
      <c r="K24" s="83">
        <f>IF(グラフデータ!$C267="","",グラフデータ!$C267)</f>
        <v>0</v>
      </c>
      <c r="L24" s="83">
        <f>IF(グラフデータ!$C298="","",グラフデータ!$C298)</f>
        <v>0</v>
      </c>
      <c r="M24" s="83">
        <f>IF(グラフデータ!$C329="","",グラフデータ!$C329)</f>
        <v>0</v>
      </c>
      <c r="N24" s="84">
        <f>IF(グラフデータ!$C358="","",グラフデータ!$C358)</f>
        <v>0</v>
      </c>
    </row>
    <row r="25" spans="2:14" ht="20.149999999999999" customHeight="1" x14ac:dyDescent="0.2">
      <c r="B25" s="11">
        <v>18</v>
      </c>
      <c r="C25" s="82">
        <f>IF(グラフデータ!$C24="","",グラフデータ!$C24)</f>
        <v>0</v>
      </c>
      <c r="D25" s="83">
        <f>IF(グラフデータ!$C54="","",グラフデータ!$C54)</f>
        <v>0</v>
      </c>
      <c r="E25" s="83">
        <f>IF(グラフデータ!$C85="","",グラフデータ!$C85)</f>
        <v>0</v>
      </c>
      <c r="F25" s="83">
        <f>IF(グラフデータ!$C115="","",グラフデータ!$C115)</f>
        <v>0</v>
      </c>
      <c r="G25" s="83">
        <f>IF(グラフデータ!$C146="","",グラフデータ!$C146)</f>
        <v>0</v>
      </c>
      <c r="H25" s="83">
        <f>IF(グラフデータ!$C177="","",グラフデータ!$C177)</f>
        <v>0</v>
      </c>
      <c r="I25" s="83">
        <f>IF(グラフデータ!$C207="","",グラフデータ!$C207)</f>
        <v>0</v>
      </c>
      <c r="J25" s="83">
        <f>IF(グラフデータ!$C238="","",グラフデータ!$C238)</f>
        <v>0</v>
      </c>
      <c r="K25" s="83">
        <f>IF(グラフデータ!$C268="","",グラフデータ!$C268)</f>
        <v>0</v>
      </c>
      <c r="L25" s="83">
        <f>IF(グラフデータ!$C299="","",グラフデータ!$C299)</f>
        <v>0</v>
      </c>
      <c r="M25" s="83">
        <f>IF(グラフデータ!$C330="","",グラフデータ!$C330)</f>
        <v>0</v>
      </c>
      <c r="N25" s="84">
        <f>IF(グラフデータ!$C359="","",グラフデータ!$C359)</f>
        <v>0</v>
      </c>
    </row>
    <row r="26" spans="2:14" ht="20.149999999999999" customHeight="1" x14ac:dyDescent="0.2">
      <c r="B26" s="11">
        <v>19</v>
      </c>
      <c r="C26" s="82">
        <f>IF(グラフデータ!$C25="","",グラフデータ!$C25)</f>
        <v>0</v>
      </c>
      <c r="D26" s="83">
        <f>IF(グラフデータ!$C55="","",グラフデータ!$C55)</f>
        <v>23.5</v>
      </c>
      <c r="E26" s="83">
        <f>IF(グラフデータ!$C86="","",グラフデータ!$C86)</f>
        <v>0</v>
      </c>
      <c r="F26" s="83">
        <f>IF(グラフデータ!$C116="","",グラフデータ!$C116)</f>
        <v>0</v>
      </c>
      <c r="G26" s="83">
        <f>IF(グラフデータ!$C147="","",グラフデータ!$C147)</f>
        <v>0</v>
      </c>
      <c r="H26" s="83">
        <f>IF(グラフデータ!$C178="","",グラフデータ!$C178)</f>
        <v>0</v>
      </c>
      <c r="I26" s="83">
        <f>IF(グラフデータ!$C208="","",グラフデータ!$C208)</f>
        <v>0</v>
      </c>
      <c r="J26" s="83">
        <f>IF(グラフデータ!$C239="","",グラフデータ!$C239)</f>
        <v>0</v>
      </c>
      <c r="K26" s="83">
        <f>IF(グラフデータ!$C269="","",グラフデータ!$C269)</f>
        <v>0</v>
      </c>
      <c r="L26" s="83">
        <f>IF(グラフデータ!$C300="","",グラフデータ!$C300)</f>
        <v>0</v>
      </c>
      <c r="M26" s="83">
        <f>IF(グラフデータ!$C331="","",グラフデータ!$C331)</f>
        <v>6.5</v>
      </c>
      <c r="N26" s="84">
        <f>IF(グラフデータ!$C360="","",グラフデータ!$C360)</f>
        <v>0</v>
      </c>
    </row>
    <row r="27" spans="2:14" ht="20.149999999999999" customHeight="1" x14ac:dyDescent="0.2">
      <c r="B27" s="11">
        <v>20</v>
      </c>
      <c r="C27" s="82">
        <f>IF(グラフデータ!$C26="","",グラフデータ!$C26)</f>
        <v>0</v>
      </c>
      <c r="D27" s="83">
        <f>IF(グラフデータ!$C56="","",グラフデータ!$C56)</f>
        <v>2.5</v>
      </c>
      <c r="E27" s="83">
        <f>IF(グラフデータ!$C87="","",グラフデータ!$C87)</f>
        <v>0</v>
      </c>
      <c r="F27" s="83">
        <f>IF(グラフデータ!$C117="","",グラフデータ!$C117)</f>
        <v>0</v>
      </c>
      <c r="G27" s="83">
        <f>IF(グラフデータ!$C148="","",グラフデータ!$C148)</f>
        <v>0</v>
      </c>
      <c r="H27" s="83">
        <f>IF(グラフデータ!$C179="","",グラフデータ!$C179)</f>
        <v>0</v>
      </c>
      <c r="I27" s="83">
        <f>IF(グラフデータ!$C209="","",グラフデータ!$C209)</f>
        <v>0</v>
      </c>
      <c r="J27" s="83">
        <f>IF(グラフデータ!$C240="","",グラフデータ!$C240)</f>
        <v>0</v>
      </c>
      <c r="K27" s="83">
        <f>IF(グラフデータ!$C270="","",グラフデータ!$C270)</f>
        <v>0</v>
      </c>
      <c r="L27" s="83">
        <f>IF(グラフデータ!$C301="","",グラフデータ!$C301)</f>
        <v>3</v>
      </c>
      <c r="M27" s="83">
        <f>IF(グラフデータ!$C332="","",グラフデータ!$C332)</f>
        <v>0</v>
      </c>
      <c r="N27" s="84">
        <f>IF(グラフデータ!$C361="","",グラフデータ!$C361)</f>
        <v>0</v>
      </c>
    </row>
    <row r="28" spans="2:14" ht="20.149999999999999" customHeight="1" x14ac:dyDescent="0.2">
      <c r="B28" s="11">
        <v>21</v>
      </c>
      <c r="C28" s="82">
        <f>IF(グラフデータ!$C27="","",グラフデータ!$C27)</f>
        <v>0</v>
      </c>
      <c r="D28" s="83">
        <f>IF(グラフデータ!$C57="","",グラフデータ!$C57)</f>
        <v>0</v>
      </c>
      <c r="E28" s="83">
        <f>IF(グラフデータ!$C88="","",グラフデータ!$C88)</f>
        <v>0</v>
      </c>
      <c r="F28" s="83">
        <f>IF(グラフデータ!$C118="","",グラフデータ!$C118)</f>
        <v>0</v>
      </c>
      <c r="G28" s="83">
        <f>IF(グラフデータ!$C149="","",グラフデータ!$C149)</f>
        <v>0</v>
      </c>
      <c r="H28" s="83">
        <f>IF(グラフデータ!$C180="","",グラフデータ!$C180)</f>
        <v>3.5</v>
      </c>
      <c r="I28" s="83">
        <f>IF(グラフデータ!$C210="","",グラフデータ!$C210)</f>
        <v>0</v>
      </c>
      <c r="J28" s="83">
        <f>IF(グラフデータ!$C241="","",グラフデータ!$C241)</f>
        <v>0</v>
      </c>
      <c r="K28" s="83">
        <f>IF(グラフデータ!$C271="","",グラフデータ!$C271)</f>
        <v>0</v>
      </c>
      <c r="L28" s="83">
        <f>IF(グラフデータ!$C302="","",グラフデータ!$C302)</f>
        <v>29.5</v>
      </c>
      <c r="M28" s="83">
        <f>IF(グラフデータ!$C333="","",グラフデータ!$C333)</f>
        <v>6</v>
      </c>
      <c r="N28" s="84">
        <f>IF(グラフデータ!$C362="","",グラフデータ!$C362)</f>
        <v>0</v>
      </c>
    </row>
    <row r="29" spans="2:14" ht="20.149999999999999" customHeight="1" x14ac:dyDescent="0.2">
      <c r="B29" s="11">
        <v>22</v>
      </c>
      <c r="C29" s="82">
        <f>IF(グラフデータ!$C28="","",グラフデータ!$C28)</f>
        <v>0</v>
      </c>
      <c r="D29" s="83">
        <f>IF(グラフデータ!$C58="","",グラフデータ!$C58)</f>
        <v>0</v>
      </c>
      <c r="E29" s="83">
        <f>IF(グラフデータ!$C89="","",グラフデータ!$C89)</f>
        <v>4</v>
      </c>
      <c r="F29" s="83">
        <f>IF(グラフデータ!$C119="","",グラフデータ!$C119)</f>
        <v>0</v>
      </c>
      <c r="G29" s="83">
        <f>IF(グラフデータ!$C150="","",グラフデータ!$C150)</f>
        <v>7</v>
      </c>
      <c r="H29" s="83">
        <f>IF(グラフデータ!$C181="","",グラフデータ!$C181)</f>
        <v>68</v>
      </c>
      <c r="I29" s="83">
        <f>IF(グラフデータ!$C211="","",グラフデータ!$C211)</f>
        <v>0</v>
      </c>
      <c r="J29" s="83">
        <f>IF(グラフデータ!$C242="","",グラフデータ!$C242)</f>
        <v>0</v>
      </c>
      <c r="K29" s="83">
        <f>IF(グラフデータ!$C272="","",グラフデータ!$C272)</f>
        <v>0</v>
      </c>
      <c r="L29" s="83">
        <f>IF(グラフデータ!$C303="","",グラフデータ!$C303)</f>
        <v>0</v>
      </c>
      <c r="M29" s="83">
        <f>IF(グラフデータ!$C334="","",グラフデータ!$C334)</f>
        <v>6</v>
      </c>
      <c r="N29" s="84">
        <f>IF(グラフデータ!$C363="","",グラフデータ!$C363)</f>
        <v>0</v>
      </c>
    </row>
    <row r="30" spans="2:14" ht="20.149999999999999" customHeight="1" x14ac:dyDescent="0.2">
      <c r="B30" s="11">
        <v>23</v>
      </c>
      <c r="C30" s="82">
        <f>IF(グラフデータ!$C29="","",グラフデータ!$C29)</f>
        <v>0</v>
      </c>
      <c r="D30" s="83">
        <f>IF(グラフデータ!$C59="","",グラフデータ!$C59)</f>
        <v>11</v>
      </c>
      <c r="E30" s="83">
        <f>IF(グラフデータ!$C90="","",グラフデータ!$C90)</f>
        <v>0.5</v>
      </c>
      <c r="F30" s="83">
        <f>IF(グラフデータ!$C120="","",グラフデータ!$C120)</f>
        <v>0</v>
      </c>
      <c r="G30" s="83">
        <f>IF(グラフデータ!$C151="","",グラフデータ!$C151)</f>
        <v>6</v>
      </c>
      <c r="H30" s="83">
        <f>IF(グラフデータ!$C182="","",グラフデータ!$C182)</f>
        <v>1.5</v>
      </c>
      <c r="I30" s="83">
        <f>IF(グラフデータ!$C212="","",グラフデータ!$C212)</f>
        <v>0</v>
      </c>
      <c r="J30" s="83">
        <f>IF(グラフデータ!$C243="","",グラフデータ!$C243)</f>
        <v>0</v>
      </c>
      <c r="K30" s="83">
        <f>IF(グラフデータ!$C273="","",グラフデータ!$C273)</f>
        <v>0</v>
      </c>
      <c r="L30" s="83">
        <f>IF(グラフデータ!$C304="","",グラフデータ!$C304)</f>
        <v>0</v>
      </c>
      <c r="M30" s="83">
        <f>IF(グラフデータ!$C335="","",グラフデータ!$C335)</f>
        <v>7</v>
      </c>
      <c r="N30" s="84">
        <f>IF(グラフデータ!$C364="","",グラフデータ!$C364)</f>
        <v>0</v>
      </c>
    </row>
    <row r="31" spans="2:14" ht="20.149999999999999" customHeight="1" x14ac:dyDescent="0.2">
      <c r="B31" s="11">
        <v>24</v>
      </c>
      <c r="C31" s="82">
        <f>IF(グラフデータ!$C30="","",グラフデータ!$C30)</f>
        <v>0</v>
      </c>
      <c r="D31" s="83">
        <f>IF(グラフデータ!$C60="","",グラフデータ!$C60)</f>
        <v>0</v>
      </c>
      <c r="E31" s="83">
        <f>IF(グラフデータ!$C91="","",グラフデータ!$C91)</f>
        <v>0</v>
      </c>
      <c r="F31" s="83">
        <f>IF(グラフデータ!$C121="","",グラフデータ!$C121)</f>
        <v>0</v>
      </c>
      <c r="G31" s="83">
        <f>IF(グラフデータ!$C152="","",グラフデータ!$C152)</f>
        <v>5</v>
      </c>
      <c r="H31" s="83">
        <f>IF(グラフデータ!$C183="","",グラフデータ!$C183)</f>
        <v>0</v>
      </c>
      <c r="I31" s="83">
        <f>IF(グラフデータ!$C213="","",グラフデータ!$C213)</f>
        <v>0</v>
      </c>
      <c r="J31" s="83">
        <f>IF(グラフデータ!$C244="","",グラフデータ!$C244)</f>
        <v>0</v>
      </c>
      <c r="K31" s="83">
        <f>IF(グラフデータ!$C274="","",グラフデータ!$C274)</f>
        <v>0</v>
      </c>
      <c r="L31" s="83">
        <f>IF(グラフデータ!$C305="","",グラフデータ!$C305)</f>
        <v>0</v>
      </c>
      <c r="M31" s="83">
        <f>IF(グラフデータ!$C336="","",グラフデータ!$C336)</f>
        <v>0</v>
      </c>
      <c r="N31" s="84">
        <f>IF(グラフデータ!$C365="","",グラフデータ!$C365)</f>
        <v>1.5</v>
      </c>
    </row>
    <row r="32" spans="2:14" ht="20.149999999999999" customHeight="1" x14ac:dyDescent="0.2">
      <c r="B32" s="11">
        <v>25</v>
      </c>
      <c r="C32" s="82">
        <f>IF(グラフデータ!$C31="","",グラフデータ!$C31)</f>
        <v>0</v>
      </c>
      <c r="D32" s="83">
        <f>IF(グラフデータ!$C61="","",グラフデータ!$C61)</f>
        <v>0</v>
      </c>
      <c r="E32" s="83">
        <f>IF(グラフデータ!$C92="","",グラフデータ!$C92)</f>
        <v>0</v>
      </c>
      <c r="F32" s="83">
        <f>IF(グラフデータ!$C122="","",グラフデータ!$C122)</f>
        <v>0</v>
      </c>
      <c r="G32" s="83">
        <f>IF(グラフデータ!$C153="","",グラフデータ!$C153)</f>
        <v>0</v>
      </c>
      <c r="H32" s="83">
        <f>IF(グラフデータ!$C184="","",グラフデータ!$C184)</f>
        <v>0</v>
      </c>
      <c r="I32" s="83">
        <f>IF(グラフデータ!$C214="","",グラフデータ!$C214)</f>
        <v>0</v>
      </c>
      <c r="J32" s="83">
        <f>IF(グラフデータ!$C245="","",グラフデータ!$C245)</f>
        <v>0</v>
      </c>
      <c r="K32" s="83">
        <f>IF(グラフデータ!$C275="","",グラフデータ!$C275)</f>
        <v>0</v>
      </c>
      <c r="L32" s="83">
        <f>IF(グラフデータ!$C306="","",グラフデータ!$C306)</f>
        <v>0</v>
      </c>
      <c r="M32" s="83">
        <f>IF(グラフデータ!$C337="","",グラフデータ!$C337)</f>
        <v>8.5</v>
      </c>
      <c r="N32" s="84">
        <f>IF(グラフデータ!$C366="","",グラフデータ!$C366)</f>
        <v>6.5</v>
      </c>
    </row>
    <row r="33" spans="2:14" ht="20.149999999999999" customHeight="1" x14ac:dyDescent="0.2">
      <c r="B33" s="11">
        <v>26</v>
      </c>
      <c r="C33" s="82">
        <f>IF(グラフデータ!$C32="","",グラフデータ!$C32)</f>
        <v>26.5</v>
      </c>
      <c r="D33" s="83">
        <f>IF(グラフデータ!$C62="","",グラフデータ!$C62)</f>
        <v>0</v>
      </c>
      <c r="E33" s="83">
        <f>IF(グラフデータ!$C93="","",グラフデータ!$C93)</f>
        <v>0</v>
      </c>
      <c r="F33" s="83">
        <f>IF(グラフデータ!$C123="","",グラフデータ!$C123)</f>
        <v>0</v>
      </c>
      <c r="G33" s="83">
        <f>IF(グラフデータ!$C154="","",グラフデータ!$C154)</f>
        <v>0</v>
      </c>
      <c r="H33" s="83">
        <f>IF(グラフデータ!$C185="","",グラフデータ!$C185)</f>
        <v>0</v>
      </c>
      <c r="I33" s="83">
        <f>IF(グラフデータ!$C215="","",グラフデータ!$C215)</f>
        <v>0</v>
      </c>
      <c r="J33" s="83">
        <f>IF(グラフデータ!$C246="","",グラフデータ!$C246)</f>
        <v>0</v>
      </c>
      <c r="K33" s="83">
        <f>IF(グラフデータ!$C276="","",グラフデータ!$C276)</f>
        <v>0</v>
      </c>
      <c r="L33" s="83">
        <f>IF(グラフデータ!$C307="","",グラフデータ!$C307)</f>
        <v>0</v>
      </c>
      <c r="M33" s="83">
        <f>IF(グラフデータ!$C338="","",グラフデータ!$C338)</f>
        <v>0.5</v>
      </c>
      <c r="N33" s="84">
        <f>IF(グラフデータ!$C367="","",グラフデータ!$C367)</f>
        <v>37.5</v>
      </c>
    </row>
    <row r="34" spans="2:14" ht="20.149999999999999" customHeight="1" x14ac:dyDescent="0.2">
      <c r="B34" s="11">
        <v>27</v>
      </c>
      <c r="C34" s="82">
        <f>IF(グラフデータ!$C33="","",グラフデータ!$C33)</f>
        <v>0</v>
      </c>
      <c r="D34" s="83">
        <f>IF(グラフデータ!$C63="","",グラフデータ!$C63)</f>
        <v>0</v>
      </c>
      <c r="E34" s="83">
        <f>IF(グラフデータ!$C94="","",グラフデータ!$C94)</f>
        <v>0</v>
      </c>
      <c r="F34" s="83">
        <f>IF(グラフデータ!$C124="","",グラフデータ!$C124)</f>
        <v>0</v>
      </c>
      <c r="G34" s="83">
        <f>IF(グラフデータ!$C155="","",グラフデータ!$C155)</f>
        <v>0</v>
      </c>
      <c r="H34" s="83">
        <f>IF(グラフデータ!$C186="","",グラフデータ!$C186)</f>
        <v>0</v>
      </c>
      <c r="I34" s="83">
        <f>IF(グラフデータ!$C216="","",グラフデータ!$C216)</f>
        <v>0</v>
      </c>
      <c r="J34" s="83">
        <f>IF(グラフデータ!$C247="","",グラフデータ!$C247)</f>
        <v>0</v>
      </c>
      <c r="K34" s="83">
        <f>IF(グラフデータ!$C277="","",グラフデータ!$C277)</f>
        <v>0</v>
      </c>
      <c r="L34" s="83">
        <f>IF(グラフデータ!$C308="","",グラフデータ!$C308)</f>
        <v>0</v>
      </c>
      <c r="M34" s="83">
        <f>IF(グラフデータ!$C339="","",グラフデータ!$C339)</f>
        <v>0</v>
      </c>
      <c r="N34" s="84">
        <f>IF(グラフデータ!$C368="","",グラフデータ!$C368)</f>
        <v>0</v>
      </c>
    </row>
    <row r="35" spans="2:14" ht="20.149999999999999" customHeight="1" x14ac:dyDescent="0.2">
      <c r="B35" s="11">
        <v>28</v>
      </c>
      <c r="C35" s="82">
        <f>IF(グラフデータ!$C34="","",グラフデータ!$C34)</f>
        <v>0</v>
      </c>
      <c r="D35" s="83">
        <f>IF(グラフデータ!$C64="","",グラフデータ!$C64)</f>
        <v>0</v>
      </c>
      <c r="E35" s="83">
        <f>IF(グラフデータ!$C95="","",グラフデータ!$C95)</f>
        <v>0</v>
      </c>
      <c r="F35" s="83">
        <f>IF(グラフデータ!$C125="","",グラフデータ!$C125)</f>
        <v>0</v>
      </c>
      <c r="G35" s="83">
        <f>IF(グラフデータ!$C156="","",グラフデータ!$C156)</f>
        <v>0</v>
      </c>
      <c r="H35" s="83">
        <f>IF(グラフデータ!$C187="","",グラフデータ!$C187)</f>
        <v>0</v>
      </c>
      <c r="I35" s="83">
        <f>IF(グラフデータ!$C217="","",グラフデータ!$C217)</f>
        <v>0</v>
      </c>
      <c r="J35" s="83">
        <f>IF(グラフデータ!$C248="","",グラフデータ!$C248)</f>
        <v>0</v>
      </c>
      <c r="K35" s="83">
        <f>IF(グラフデータ!$C278="","",グラフデータ!$C278)</f>
        <v>0</v>
      </c>
      <c r="L35" s="83">
        <f>IF(グラフデータ!$C309="","",グラフデータ!$C309)</f>
        <v>0</v>
      </c>
      <c r="M35" s="83">
        <f>IF(グラフデータ!$C340="","",グラフデータ!$C340)</f>
        <v>0</v>
      </c>
      <c r="N35" s="84">
        <f>IF(グラフデータ!$C369="","",グラフデータ!$C369)</f>
        <v>7.5</v>
      </c>
    </row>
    <row r="36" spans="2:14" ht="20.149999999999999" customHeight="1" x14ac:dyDescent="0.2">
      <c r="B36" s="11">
        <v>29</v>
      </c>
      <c r="C36" s="85">
        <f>IF(グラフデータ!$C35="","",グラフデータ!$C35)</f>
        <v>0</v>
      </c>
      <c r="D36" s="83">
        <f>IF(グラフデータ!$C65="","",グラフデータ!$C65)</f>
        <v>19</v>
      </c>
      <c r="E36" s="83">
        <f>IF(グラフデータ!$C96="","",グラフデータ!$C96)</f>
        <v>0</v>
      </c>
      <c r="F36" s="83">
        <f>IF(グラフデータ!$C126="","",グラフデータ!$C126)</f>
        <v>0</v>
      </c>
      <c r="G36" s="83">
        <f>IF(グラフデータ!$C157="","",グラフデータ!$C157)</f>
        <v>0</v>
      </c>
      <c r="H36" s="83">
        <f>IF(グラフデータ!$C188="","",グラフデータ!$C188)</f>
        <v>0</v>
      </c>
      <c r="I36" s="83">
        <f>IF(グラフデータ!$C218="","",グラフデータ!$C218)</f>
        <v>7.5</v>
      </c>
      <c r="J36" s="83">
        <f>IF(グラフデータ!$C249="","",グラフデータ!$C249)</f>
        <v>0</v>
      </c>
      <c r="K36" s="83">
        <f>IF(グラフデータ!$C279="","",グラフデータ!$C279)</f>
        <v>0</v>
      </c>
      <c r="L36" s="83">
        <f>IF(グラフデータ!$C310="","",グラフデータ!$C310)</f>
        <v>0</v>
      </c>
      <c r="M36" s="83">
        <f>IF(グラフデータ!$C341="","",グラフデータ!$C341)</f>
        <v>4.5</v>
      </c>
      <c r="N36" s="84">
        <f>IF(グラフデータ!$C370="","",グラフデータ!$C370)</f>
        <v>26</v>
      </c>
    </row>
    <row r="37" spans="2:14" ht="20.149999999999999" customHeight="1" x14ac:dyDescent="0.2">
      <c r="B37" s="11">
        <v>30</v>
      </c>
      <c r="C37" s="82">
        <f>IF(グラフデータ!$C36="","",グラフデータ!$C36)</f>
        <v>2.5</v>
      </c>
      <c r="D37" s="83">
        <f>IF(グラフデータ!$C66="","",グラフデータ!$C66)</f>
        <v>0.5</v>
      </c>
      <c r="E37" s="83">
        <f>IF(グラフデータ!$C97="","",グラフデータ!$C97)</f>
        <v>2.5</v>
      </c>
      <c r="F37" s="83">
        <f>IF(グラフデータ!$C127="","",グラフデータ!$C127)</f>
        <v>0</v>
      </c>
      <c r="G37" s="83">
        <f>IF(グラフデータ!$C158="","",グラフデータ!$C158)</f>
        <v>0</v>
      </c>
      <c r="H37" s="83">
        <f>IF(グラフデータ!$C189="","",グラフデータ!$C189)</f>
        <v>0</v>
      </c>
      <c r="I37" s="83">
        <f>IF(グラフデータ!$C219="","",グラフデータ!$C219)</f>
        <v>0</v>
      </c>
      <c r="J37" s="83">
        <f>IF(グラフデータ!$C250="","",グラフデータ!$C250)</f>
        <v>0</v>
      </c>
      <c r="K37" s="83">
        <f>IF(グラフデータ!$C280="","",グラフデータ!$C280)</f>
        <v>0</v>
      </c>
      <c r="L37" s="83">
        <f>IF(グラフデータ!$C311="","",グラフデータ!$C311)</f>
        <v>0</v>
      </c>
      <c r="M37" s="86"/>
      <c r="N37" s="84">
        <f>IF(グラフデータ!$C371="","",グラフデータ!$C371)</f>
        <v>0</v>
      </c>
    </row>
    <row r="38" spans="2:14" ht="20.149999999999999" customHeight="1" thickBot="1" x14ac:dyDescent="0.25">
      <c r="B38" s="12">
        <v>31</v>
      </c>
      <c r="C38" s="87"/>
      <c r="D38" s="88">
        <f>IF(グラフデータ!$C67="","",グラフデータ!$C67)</f>
        <v>11.5</v>
      </c>
      <c r="E38" s="89"/>
      <c r="F38" s="88">
        <f>IF(グラフデータ!$C128="","",グラフデータ!$C128)</f>
        <v>0</v>
      </c>
      <c r="G38" s="88">
        <f>IF(グラフデータ!$C159="","",グラフデータ!$C159)</f>
        <v>0</v>
      </c>
      <c r="H38" s="89"/>
      <c r="I38" s="88">
        <f>IF(グラフデータ!$C220="","",グラフデータ!$C220)</f>
        <v>0</v>
      </c>
      <c r="J38" s="89"/>
      <c r="K38" s="88">
        <f>IF(グラフデータ!$C281="","",グラフデータ!$C281)</f>
        <v>2.5</v>
      </c>
      <c r="L38" s="88">
        <f>IF(グラフデータ!$C312="","",グラフデータ!$C312)</f>
        <v>0</v>
      </c>
      <c r="M38" s="89"/>
      <c r="N38" s="90">
        <f>IF(グラフデータ!$C372="","",グラフデータ!$C372)</f>
        <v>0</v>
      </c>
    </row>
    <row r="39" spans="2:14" ht="24.9" customHeight="1" thickTop="1" x14ac:dyDescent="0.2">
      <c r="B39" s="13" t="s">
        <v>14</v>
      </c>
      <c r="C39" s="82">
        <f>IF(C37="","",SUM(C8:C37))</f>
        <v>80.5</v>
      </c>
      <c r="D39" s="91">
        <f>IF(D38="","",SUM(D8:D38))</f>
        <v>165</v>
      </c>
      <c r="E39" s="91">
        <f>IF(E37="","",SUM(E8:E37))</f>
        <v>326</v>
      </c>
      <c r="F39" s="91">
        <f>IF(F38="","",SUM(F8:F38))</f>
        <v>26.5</v>
      </c>
      <c r="G39" s="91">
        <f>IF(G38="","",SUM(G8:G38))</f>
        <v>89.5</v>
      </c>
      <c r="H39" s="91">
        <f>IF(H37="","",SUM(H4:H37))</f>
        <v>194.5</v>
      </c>
      <c r="I39" s="91">
        <f>IF(I38="","",SUM(I8:I38))</f>
        <v>123.5</v>
      </c>
      <c r="J39" s="91">
        <f>IF(J37="","",SUM(J8:J37))</f>
        <v>55</v>
      </c>
      <c r="K39" s="91">
        <f>IF(K38="","",SUM(K8:K38))</f>
        <v>23</v>
      </c>
      <c r="L39" s="91">
        <f>IF(L38="","",SUM(L8:L38))</f>
        <v>36</v>
      </c>
      <c r="M39" s="91">
        <f>IF(M35="","",SUM(M8:M36))</f>
        <v>78</v>
      </c>
      <c r="N39" s="84">
        <f>IF(N38="","",SUM(N8:N38))</f>
        <v>172</v>
      </c>
    </row>
    <row r="40" spans="2:14" ht="24.9" customHeight="1" thickBot="1" x14ac:dyDescent="0.25">
      <c r="B40" s="14" t="s">
        <v>15</v>
      </c>
      <c r="C40" s="92">
        <f>IF(C37="","",MAXA(C8:C37))</f>
        <v>32.5</v>
      </c>
      <c r="D40" s="93">
        <f>IF(D38="","",MAXA(D8:D38))</f>
        <v>37.5</v>
      </c>
      <c r="E40" s="93">
        <f>IF(E37="","",MAXA(E8:E37))</f>
        <v>152</v>
      </c>
      <c r="F40" s="93">
        <f>IF(F38="","",MAXA(F8:F38))</f>
        <v>17.5</v>
      </c>
      <c r="G40" s="93">
        <f>IF(G38="","",MAXA(G8:G38))</f>
        <v>23.5</v>
      </c>
      <c r="H40" s="93">
        <f>IF(H37="","",MAXA(H8:H37))</f>
        <v>83</v>
      </c>
      <c r="I40" s="93">
        <f>IF(I38="","",MAXA(I8:I38))</f>
        <v>40</v>
      </c>
      <c r="J40" s="93">
        <f>IF(J37="","",MAXA(J8:J37))</f>
        <v>43.5</v>
      </c>
      <c r="K40" s="93">
        <f>IF(K38="","",MAXA(K8:K38))</f>
        <v>18.5</v>
      </c>
      <c r="L40" s="93">
        <f>IF(L38="","",MAXA(L8:L38))</f>
        <v>29.5</v>
      </c>
      <c r="M40" s="93">
        <f>IF(M35="","",MAXA(M8:M35))</f>
        <v>33.5</v>
      </c>
      <c r="N40" s="94">
        <f>IF(N38="","",MAXA(N8:N38))</f>
        <v>37.5</v>
      </c>
    </row>
    <row r="41" spans="2:14" ht="20.149999999999999" customHeight="1" x14ac:dyDescent="0.2">
      <c r="B41" s="95"/>
      <c r="C41" s="96"/>
      <c r="D41" s="96"/>
      <c r="E41" s="96"/>
      <c r="F41" s="96"/>
      <c r="G41" s="96"/>
      <c r="H41" s="96"/>
      <c r="I41" s="96"/>
      <c r="J41" s="96"/>
      <c r="K41" s="15" t="s">
        <v>16</v>
      </c>
      <c r="L41" s="16"/>
      <c r="M41" s="97">
        <f>IF(N39="","",SUM(C39:N39))</f>
        <v>1369.5</v>
      </c>
      <c r="N41" s="98"/>
    </row>
    <row r="42" spans="2:14" x14ac:dyDescent="0.2">
      <c r="B42" s="99"/>
      <c r="C42" s="17" t="s">
        <v>17</v>
      </c>
      <c r="D42" s="100"/>
      <c r="E42" s="96"/>
      <c r="F42" s="96"/>
      <c r="G42" s="96"/>
      <c r="H42" s="96"/>
      <c r="I42" s="96"/>
      <c r="J42" s="96"/>
      <c r="K42" s="101"/>
      <c r="L42" s="96"/>
      <c r="M42" s="96"/>
      <c r="N42" s="96"/>
    </row>
    <row r="43" spans="2:14" x14ac:dyDescent="0.2">
      <c r="B43" s="102"/>
      <c r="C43" s="17" t="s">
        <v>18</v>
      </c>
      <c r="F43" s="96"/>
      <c r="G43" s="96"/>
      <c r="H43" s="96"/>
      <c r="I43" s="96"/>
      <c r="J43" s="96"/>
      <c r="K43" s="96"/>
      <c r="L43" s="96"/>
      <c r="M43" s="96"/>
      <c r="N43" s="96"/>
    </row>
    <row r="44" spans="2:14" x14ac:dyDescent="0.2">
      <c r="B44" s="103"/>
      <c r="C44" s="18" t="s">
        <v>19</v>
      </c>
      <c r="F44" s="96"/>
      <c r="G44" s="96"/>
      <c r="H44" s="96"/>
      <c r="I44" s="96"/>
      <c r="J44" s="96"/>
      <c r="K44" s="96"/>
      <c r="L44" s="96"/>
      <c r="M44" s="96"/>
      <c r="N44" s="96"/>
    </row>
    <row r="45" spans="2:14" x14ac:dyDescent="0.2">
      <c r="B45" s="100"/>
      <c r="C45" s="100"/>
      <c r="D45" s="100"/>
      <c r="E45" s="100"/>
      <c r="F45" s="100"/>
      <c r="G45" s="100"/>
      <c r="H45" s="100"/>
      <c r="I45" s="100"/>
      <c r="J45" s="100"/>
      <c r="K45" s="96"/>
      <c r="L45" s="96"/>
      <c r="M45" s="100"/>
      <c r="N45" s="100"/>
    </row>
  </sheetData>
  <phoneticPr fontId="6"/>
  <conditionalFormatting sqref="C8:M38">
    <cfRule type="cellIs" dxfId="6" priority="1" stopIfTrue="1" operator="equal">
      <formula>MAX($C$8:$N$38)</formula>
    </cfRule>
    <cfRule type="cellIs" dxfId="5" priority="2" stopIfTrue="1" operator="equal">
      <formula>MAX(C$8:C$38)</formula>
    </cfRule>
  </conditionalFormatting>
  <conditionalFormatting sqref="C39:N40">
    <cfRule type="cellIs" dxfId="4" priority="3" stopIfTrue="1" operator="equal">
      <formula>MAX($C$39:$N$39)</formula>
    </cfRule>
  </conditionalFormatting>
  <conditionalFormatting sqref="B42">
    <cfRule type="cellIs" dxfId="3" priority="4" stopIfTrue="1" operator="equal">
      <formula>MAX($C$8:$N$38)</formula>
    </cfRule>
    <cfRule type="cellIs" dxfId="2" priority="5" stopIfTrue="1" operator="equal">
      <formula>MAX(D$8:D$38)</formula>
    </cfRule>
  </conditionalFormatting>
  <conditionalFormatting sqref="N8:N38">
    <cfRule type="cellIs" dxfId="1" priority="76" stopIfTrue="1" operator="equal">
      <formula>MAX($C$8:$N$38)</formula>
    </cfRule>
    <cfRule type="cellIs" dxfId="0" priority="77" stopIfTrue="1" operator="equal">
      <formula>MAX(N$9:N$38)</formula>
    </cfRule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7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グラフデータ</vt:lpstr>
      <vt:lpstr>NKAMO_池水位_観測結果</vt:lpstr>
      <vt:lpstr>W8_地下水位_観測結果</vt:lpstr>
      <vt:lpstr>W14_地下水位_観測結果</vt:lpstr>
      <vt:lpstr>W15_地下水位_観測結果</vt:lpstr>
      <vt:lpstr>降水量_烏山観測点</vt:lpstr>
      <vt:lpstr>降水量_気象庁</vt:lpstr>
      <vt:lpstr>令和5年度 烏山弁天池_水位変動図 </vt:lpstr>
      <vt:lpstr>NKAMO_池水位_観測結果!Print_Area</vt:lpstr>
      <vt:lpstr>W14_地下水位_観測結果!Print_Area</vt:lpstr>
      <vt:lpstr>W15_地下水位_観測結果!Print_Area</vt:lpstr>
      <vt:lpstr>W8_地下水位_観測結果!Print_Area</vt:lpstr>
      <vt:lpstr>降水量_烏山観測点!Print_Area</vt:lpstr>
      <vt:lpstr>降水量_気象庁!Print_Area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Hiroshima104</cp:lastModifiedBy>
  <cp:lastPrinted>2024-02-06T05:13:26Z</cp:lastPrinted>
  <dcterms:created xsi:type="dcterms:W3CDTF">2010-05-12T01:46:52Z</dcterms:created>
  <dcterms:modified xsi:type="dcterms:W3CDTF">2024-07-03T06:53:42Z</dcterms:modified>
</cp:coreProperties>
</file>