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files03xxx\sed03666\常用\03_条例・要綱・基準類\0302_基準類\０１０　！世田谷区雨水流出抑制施設技術指針\R6計算書\"/>
    </mc:Choice>
  </mc:AlternateContent>
  <xr:revisionPtr revIDLastSave="0" documentId="13_ncr:1_{C984B4C0-3447-4AEC-8019-FB807B1D8EB1}" xr6:coauthVersionLast="36" xr6:coauthVersionMax="36" xr10:uidLastSave="{00000000-0000-0000-0000-000000000000}"/>
  <bookViews>
    <workbookView xWindow="9585" yWindow="-15" windowWidth="9600" windowHeight="12720" tabRatio="966" xr2:uid="{00000000-000D-0000-FFFF-FFFF00000000}"/>
  </bookViews>
  <sheets>
    <sheet name="雨水貯留浸透施設設計計算書" sheetId="10" r:id="rId1"/>
  </sheets>
  <definedNames>
    <definedName name="_xlnm.Print_Area" localSheetId="0">雨水貯留浸透施設設計計算書!$B$2:$U$155</definedName>
  </definedNames>
  <calcPr calcId="191029"/>
</workbook>
</file>

<file path=xl/calcChain.xml><?xml version="1.0" encoding="utf-8"?>
<calcChain xmlns="http://schemas.openxmlformats.org/spreadsheetml/2006/main">
  <c r="M25" i="10" l="1"/>
  <c r="N63" i="10" l="1"/>
  <c r="R88" i="10"/>
  <c r="R86" i="10"/>
  <c r="O15" i="10" l="1"/>
  <c r="R50" i="10" l="1"/>
  <c r="R144" i="10" l="1"/>
  <c r="R126" i="10"/>
  <c r="R108" i="10"/>
  <c r="R90" i="10"/>
  <c r="R89" i="10"/>
  <c r="R71" i="10"/>
  <c r="N118" i="10"/>
  <c r="R70" i="10" l="1"/>
  <c r="R68" i="10"/>
  <c r="R66" i="10"/>
  <c r="R64" i="10"/>
  <c r="R63" i="10"/>
  <c r="N136" i="10" l="1"/>
  <c r="N100" i="10"/>
  <c r="R154" i="10"/>
  <c r="R153" i="10"/>
  <c r="R145" i="10"/>
  <c r="R87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73" i="10"/>
  <c r="R72" i="10"/>
  <c r="R143" i="10"/>
  <c r="R141" i="10"/>
  <c r="R139" i="10"/>
  <c r="R137" i="10"/>
  <c r="R136" i="10"/>
  <c r="R135" i="10"/>
  <c r="R134" i="10"/>
  <c r="R133" i="10"/>
  <c r="R132" i="10"/>
  <c r="R131" i="10"/>
  <c r="R130" i="10"/>
  <c r="R129" i="10"/>
  <c r="R128" i="10"/>
  <c r="R127" i="10"/>
  <c r="R125" i="10"/>
  <c r="R123" i="10"/>
  <c r="R121" i="10"/>
  <c r="R119" i="10"/>
  <c r="R118" i="10"/>
  <c r="R117" i="10"/>
  <c r="R116" i="10"/>
  <c r="R115" i="10"/>
  <c r="R114" i="10"/>
  <c r="R113" i="10"/>
  <c r="R112" i="10"/>
  <c r="R111" i="10"/>
  <c r="R110" i="10"/>
  <c r="R109" i="10"/>
  <c r="R107" i="10"/>
  <c r="R105" i="10"/>
  <c r="R103" i="10"/>
  <c r="R101" i="10"/>
  <c r="R100" i="10"/>
  <c r="R99" i="10"/>
  <c r="R98" i="10"/>
  <c r="R97" i="10"/>
  <c r="R96" i="10"/>
  <c r="R95" i="10"/>
  <c r="R94" i="10"/>
  <c r="R93" i="10"/>
  <c r="R92" i="10"/>
  <c r="R91" i="10"/>
  <c r="R62" i="10"/>
  <c r="R61" i="10"/>
  <c r="R60" i="10"/>
  <c r="R59" i="10"/>
  <c r="R58" i="10"/>
  <c r="R57" i="10"/>
  <c r="R56" i="10"/>
  <c r="R54" i="10"/>
  <c r="R53" i="10"/>
  <c r="R52" i="10"/>
  <c r="R51" i="10"/>
  <c r="R49" i="10"/>
  <c r="R48" i="10"/>
  <c r="R47" i="10"/>
  <c r="R40" i="10"/>
  <c r="R38" i="10"/>
  <c r="R37" i="10"/>
  <c r="R146" i="10" l="1"/>
  <c r="M23" i="10" s="1"/>
  <c r="R155" i="10"/>
  <c r="R42" i="10"/>
  <c r="M19" i="10" s="1"/>
  <c r="M27" i="10" l="1"/>
  <c r="M2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Osawa103</author>
  </authors>
  <commentList>
    <comment ref="M2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  <comment ref="M25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  <comment ref="M29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自動計算のため入力不要です。</t>
        </r>
      </text>
    </comment>
  </commentList>
</comments>
</file>

<file path=xl/sharedStrings.xml><?xml version="1.0" encoding="utf-8"?>
<sst xmlns="http://schemas.openxmlformats.org/spreadsheetml/2006/main" count="428" uniqueCount="112">
  <si>
    <t>透水性舗装</t>
    <rPh sb="0" eb="3">
      <t>トウスイセイ</t>
    </rPh>
    <rPh sb="3" eb="5">
      <t>ホソウ</t>
    </rPh>
    <phoneticPr fontId="3"/>
  </si>
  <si>
    <t>種別</t>
    <rPh sb="0" eb="2">
      <t>シュベツ</t>
    </rPh>
    <phoneticPr fontId="3"/>
  </si>
  <si>
    <t>施設名</t>
    <rPh sb="0" eb="2">
      <t>シセツ</t>
    </rPh>
    <rPh sb="2" eb="3">
      <t>メイ</t>
    </rPh>
    <phoneticPr fontId="3"/>
  </si>
  <si>
    <t>貯留施設の種別</t>
    <rPh sb="0" eb="1">
      <t>チョ</t>
    </rPh>
    <rPh sb="1" eb="2">
      <t>リュウ</t>
    </rPh>
    <rPh sb="2" eb="4">
      <t>シセツ</t>
    </rPh>
    <rPh sb="5" eb="7">
      <t>シュベツ</t>
    </rPh>
    <phoneticPr fontId="3"/>
  </si>
  <si>
    <t>合　　計</t>
    <rPh sb="0" eb="1">
      <t>ゴウ</t>
    </rPh>
    <rPh sb="3" eb="4">
      <t>ケイ</t>
    </rPh>
    <phoneticPr fontId="3"/>
  </si>
  <si>
    <t>宅内浸透桝（B型）φ350mm</t>
    <rPh sb="0" eb="1">
      <t>タク</t>
    </rPh>
    <rPh sb="1" eb="2">
      <t>ナイ</t>
    </rPh>
    <rPh sb="2" eb="4">
      <t>シントウ</t>
    </rPh>
    <rPh sb="4" eb="5">
      <t>マス</t>
    </rPh>
    <rPh sb="7" eb="8">
      <t>カタ</t>
    </rPh>
    <phoneticPr fontId="3"/>
  </si>
  <si>
    <t>宅内浸透桝（B型）φ400mm</t>
    <rPh sb="0" eb="1">
      <t>タク</t>
    </rPh>
    <rPh sb="1" eb="2">
      <t>ナイ</t>
    </rPh>
    <rPh sb="2" eb="4">
      <t>シントウ</t>
    </rPh>
    <rPh sb="4" eb="5">
      <t>マス</t>
    </rPh>
    <rPh sb="7" eb="8">
      <t>カタ</t>
    </rPh>
    <phoneticPr fontId="3"/>
  </si>
  <si>
    <t>浸透桝</t>
    <rPh sb="0" eb="2">
      <t>シントウ</t>
    </rPh>
    <rPh sb="2" eb="3">
      <t>マス</t>
    </rPh>
    <phoneticPr fontId="3"/>
  </si>
  <si>
    <t>浸透Ｕ形溝(240用)</t>
    <rPh sb="9" eb="10">
      <t>ヨウ</t>
    </rPh>
    <phoneticPr fontId="3"/>
  </si>
  <si>
    <t>浸透Ｕ形溝(300用)</t>
    <rPh sb="9" eb="10">
      <t>ヨウ</t>
    </rPh>
    <phoneticPr fontId="3"/>
  </si>
  <si>
    <t>片側浸透Ｕ形溝（240用）</t>
    <rPh sb="11" eb="12">
      <t>ヨウ</t>
    </rPh>
    <phoneticPr fontId="3"/>
  </si>
  <si>
    <r>
      <t>m</t>
    </r>
    <r>
      <rPr>
        <vertAlign val="superscript"/>
        <sz val="12"/>
        <rFont val="ＭＳ Ｐゴシック"/>
        <family val="3"/>
        <charset val="128"/>
      </rPr>
      <t>3</t>
    </r>
    <phoneticPr fontId="3"/>
  </si>
  <si>
    <t>個</t>
    <rPh sb="0" eb="1">
      <t>コ</t>
    </rPh>
    <phoneticPr fontId="3"/>
  </si>
  <si>
    <t>敷地面積
　A</t>
    <rPh sb="0" eb="2">
      <t>シキチ</t>
    </rPh>
    <rPh sb="2" eb="4">
      <t>メンセキ</t>
    </rPh>
    <phoneticPr fontId="3"/>
  </si>
  <si>
    <t>L形用浸透桝（改良）</t>
  </si>
  <si>
    <t>個</t>
    <phoneticPr fontId="3"/>
  </si>
  <si>
    <t>m</t>
    <phoneticPr fontId="3"/>
  </si>
  <si>
    <r>
      <t>m</t>
    </r>
    <r>
      <rPr>
        <vertAlign val="superscript"/>
        <sz val="10.5"/>
        <rFont val="ＭＳ Ｐゴシック"/>
        <family val="3"/>
        <charset val="128"/>
      </rPr>
      <t>3</t>
    </r>
    <r>
      <rPr>
        <sz val="10.5"/>
        <rFont val="ＭＳ Ｐゴシック"/>
        <family val="3"/>
        <charset val="128"/>
      </rPr>
      <t>/個</t>
    </r>
    <rPh sb="3" eb="4">
      <t>コ</t>
    </rPh>
    <phoneticPr fontId="3"/>
  </si>
  <si>
    <r>
      <t>m</t>
    </r>
    <r>
      <rPr>
        <vertAlign val="superscript"/>
        <sz val="10.5"/>
        <rFont val="ＭＳ Ｐゴシック"/>
        <family val="3"/>
        <charset val="128"/>
      </rPr>
      <t>3</t>
    </r>
    <phoneticPr fontId="3"/>
  </si>
  <si>
    <r>
      <t>m</t>
    </r>
    <r>
      <rPr>
        <vertAlign val="superscript"/>
        <sz val="10.5"/>
        <rFont val="ＭＳ Ｐゴシック"/>
        <family val="3"/>
        <charset val="128"/>
      </rPr>
      <t>2</t>
    </r>
    <phoneticPr fontId="3"/>
  </si>
  <si>
    <r>
      <t>m</t>
    </r>
    <r>
      <rPr>
        <vertAlign val="superscript"/>
        <sz val="10.5"/>
        <rFont val="ＭＳ Ｐゴシック"/>
        <family val="3"/>
        <charset val="128"/>
      </rPr>
      <t>3</t>
    </r>
    <r>
      <rPr>
        <sz val="10.5"/>
        <rFont val="ＭＳ Ｐゴシック"/>
        <family val="3"/>
        <charset val="128"/>
      </rPr>
      <t>/個･hr</t>
    </r>
    <rPh sb="3" eb="4">
      <t>コ</t>
    </rPh>
    <phoneticPr fontId="3"/>
  </si>
  <si>
    <r>
      <t>m</t>
    </r>
    <r>
      <rPr>
        <vertAlign val="superscript"/>
        <sz val="10.5"/>
        <rFont val="ＭＳ Ｐゴシック"/>
        <family val="3"/>
        <charset val="128"/>
      </rPr>
      <t>3</t>
    </r>
    <r>
      <rPr>
        <sz val="10.5"/>
        <rFont val="ＭＳ Ｐゴシック"/>
        <family val="3"/>
        <charset val="128"/>
      </rPr>
      <t>/m･hr</t>
    </r>
    <phoneticPr fontId="3"/>
  </si>
  <si>
    <r>
      <t>m</t>
    </r>
    <r>
      <rPr>
        <vertAlign val="superscript"/>
        <sz val="10.5"/>
        <rFont val="ＭＳ Ｐゴシック"/>
        <family val="3"/>
        <charset val="128"/>
      </rPr>
      <t>3</t>
    </r>
    <r>
      <rPr>
        <sz val="10.5"/>
        <rFont val="ＭＳ Ｐゴシック"/>
        <family val="3"/>
        <charset val="128"/>
      </rPr>
      <t>/m</t>
    </r>
    <r>
      <rPr>
        <vertAlign val="superscript"/>
        <sz val="10.5"/>
        <rFont val="ＭＳ Ｐゴシック"/>
        <family val="3"/>
        <charset val="128"/>
      </rPr>
      <t>2</t>
    </r>
    <r>
      <rPr>
        <sz val="10.5"/>
        <rFont val="ＭＳ Ｐゴシック"/>
        <family val="3"/>
        <charset val="128"/>
      </rPr>
      <t>･hr</t>
    </r>
    <phoneticPr fontId="3"/>
  </si>
  <si>
    <r>
      <t>m</t>
    </r>
    <r>
      <rPr>
        <vertAlign val="superscript"/>
        <sz val="12"/>
        <rFont val="ＭＳ Ｐゴシック"/>
        <family val="3"/>
        <charset val="128"/>
      </rPr>
      <t>2</t>
    </r>
    <phoneticPr fontId="3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</si>
  <si>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3"/>
  </si>
  <si>
    <t>宅内浸透ます(型番PⅠ)φ150mm</t>
  </si>
  <si>
    <t>宅内浸透ます(型番PⅡ)φ200mm</t>
  </si>
  <si>
    <t>宅内浸透ます(型番PⅢ)φ250mm</t>
  </si>
  <si>
    <t>宅内浸透ます(型番PⅣ)φ300mm</t>
  </si>
  <si>
    <t>宅内浸透ます(型番PⅤ)φ350mm</t>
  </si>
  <si>
    <t>宅内浸透ます(型番PⅥ)φ400mm</t>
  </si>
  <si>
    <t>宅内浸透ます(型番PⅦ)φ500mm</t>
  </si>
  <si>
    <t>浸透トレンチ管(型番TⅠ)φ75mm</t>
  </si>
  <si>
    <t>浸透トレンチ管(型番TⅡ)φ100mm</t>
  </si>
  <si>
    <t>浸透トレンチ管(型番TⅢ)φ125mm</t>
  </si>
  <si>
    <t>浸透トレンチ管(型番TⅣ)φ150mm</t>
  </si>
  <si>
    <t>浸透トレンチ管(型番TⅤ)φ200mm</t>
  </si>
  <si>
    <t>浸透トレンチ管(型番TⅥ)φ200mm</t>
  </si>
  <si>
    <t>１．必要対策量の算出</t>
    <rPh sb="2" eb="4">
      <t>ヒツヨウ</t>
    </rPh>
    <rPh sb="4" eb="6">
      <t>タイサク</t>
    </rPh>
    <rPh sb="6" eb="7">
      <t>リョウ</t>
    </rPh>
    <rPh sb="8" eb="10">
      <t>サンシュツ</t>
    </rPh>
    <phoneticPr fontId="3"/>
  </si>
  <si>
    <t>施設名称</t>
    <rPh sb="0" eb="2">
      <t>シセツ</t>
    </rPh>
    <rPh sb="2" eb="4">
      <t>メイショウ</t>
    </rPh>
    <phoneticPr fontId="3"/>
  </si>
  <si>
    <t>浸透施設の設置による対策量</t>
    <rPh sb="0" eb="2">
      <t>シントウ</t>
    </rPh>
    <rPh sb="2" eb="4">
      <t>シセツ</t>
    </rPh>
    <rPh sb="5" eb="7">
      <t>セッチ</t>
    </rPh>
    <rPh sb="10" eb="12">
      <t>タイサク</t>
    </rPh>
    <rPh sb="12" eb="13">
      <t>リョウ</t>
    </rPh>
    <phoneticPr fontId="3"/>
  </si>
  <si>
    <t>貯留施設の設置による対策量</t>
    <rPh sb="0" eb="2">
      <t>チョリュウ</t>
    </rPh>
    <rPh sb="2" eb="4">
      <t>シセツ</t>
    </rPh>
    <rPh sb="5" eb="7">
      <t>セッチ</t>
    </rPh>
    <rPh sb="10" eb="12">
      <t>タイサク</t>
    </rPh>
    <rPh sb="12" eb="13">
      <t>リョウ</t>
    </rPh>
    <phoneticPr fontId="3"/>
  </si>
  <si>
    <t>③</t>
    <phoneticPr fontId="3"/>
  </si>
  <si>
    <t>概要</t>
    <rPh sb="0" eb="2">
      <t>ガイヨウ</t>
    </rPh>
    <phoneticPr fontId="3"/>
  </si>
  <si>
    <t>（参考）東京都技術指針より</t>
    <phoneticPr fontId="3"/>
  </si>
  <si>
    <t>世田谷区標準構造図集より</t>
    <phoneticPr fontId="3"/>
  </si>
  <si>
    <t>浸透U形溝</t>
    <rPh sb="0" eb="2">
      <t>シントウ</t>
    </rPh>
    <rPh sb="3" eb="4">
      <t>ガタ</t>
    </rPh>
    <rPh sb="4" eb="5">
      <t>ミゾ</t>
    </rPh>
    <phoneticPr fontId="3"/>
  </si>
  <si>
    <t>浸透Ｕ形桝（400用） ポーラスコンクリート</t>
    <rPh sb="4" eb="5">
      <t>マス</t>
    </rPh>
    <rPh sb="9" eb="10">
      <t>ヨウ</t>
    </rPh>
    <phoneticPr fontId="3"/>
  </si>
  <si>
    <t>浸透Ｕ形桝（500用） ポーラスコンクリート</t>
    <phoneticPr fontId="3"/>
  </si>
  <si>
    <t>浸透Ｕ形桝（400用 特） 有孔コンクリート</t>
    <rPh sb="4" eb="5">
      <t>マス</t>
    </rPh>
    <rPh sb="9" eb="10">
      <t>ヨウ</t>
    </rPh>
    <rPh sb="14" eb="16">
      <t>ユウアナ</t>
    </rPh>
    <phoneticPr fontId="3"/>
  </si>
  <si>
    <t>浸透Ｕ形桝（500用 特） 有孔コンクリート</t>
    <rPh sb="4" eb="5">
      <t>マス</t>
    </rPh>
    <rPh sb="9" eb="10">
      <t>ヨウ</t>
    </rPh>
    <phoneticPr fontId="3"/>
  </si>
  <si>
    <r>
      <t>※必要対策量、設置対策量は小数点第2位を切り捨てて、小数点第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位まで算出</t>
    </r>
    <rPh sb="1" eb="3">
      <t>ヒツヨウ</t>
    </rPh>
    <rPh sb="3" eb="5">
      <t>タイサク</t>
    </rPh>
    <rPh sb="5" eb="6">
      <t>リョウ</t>
    </rPh>
    <rPh sb="7" eb="9">
      <t>セッチ</t>
    </rPh>
    <rPh sb="9" eb="11">
      <t>タイサク</t>
    </rPh>
    <rPh sb="11" eb="12">
      <t>リョウ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ス</t>
    </rPh>
    <rPh sb="26" eb="29">
      <t>ショウスウテン</t>
    </rPh>
    <rPh sb="29" eb="30">
      <t>ダイ</t>
    </rPh>
    <rPh sb="31" eb="32">
      <t>イ</t>
    </rPh>
    <rPh sb="34" eb="36">
      <t>サンシュツ</t>
    </rPh>
    <phoneticPr fontId="3"/>
  </si>
  <si>
    <t>所在地（住居表示）</t>
    <rPh sb="0" eb="3">
      <t>ショザイチ</t>
    </rPh>
    <rPh sb="4" eb="6">
      <t>ジュウキョ</t>
    </rPh>
    <rPh sb="6" eb="8">
      <t>ヒョウジ</t>
    </rPh>
    <phoneticPr fontId="3"/>
  </si>
  <si>
    <t>⑤</t>
    <phoneticPr fontId="3"/>
  </si>
  <si>
    <t>④</t>
    <phoneticPr fontId="3"/>
  </si>
  <si>
    <t>単位対策量
　B</t>
    <rPh sb="0" eb="2">
      <t>タンイ</t>
    </rPh>
    <rPh sb="2" eb="4">
      <t>タイサク</t>
    </rPh>
    <rPh sb="4" eb="5">
      <t>リョウ</t>
    </rPh>
    <phoneticPr fontId="3"/>
  </si>
  <si>
    <t>必要対策量
　C＝A×B÷10,000</t>
    <rPh sb="0" eb="2">
      <t>ヒツヨウ</t>
    </rPh>
    <rPh sb="2" eb="4">
      <t>タイサク</t>
    </rPh>
    <rPh sb="4" eb="5">
      <t>リョウ</t>
    </rPh>
    <phoneticPr fontId="3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</si>
  <si>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/ha</t>
    </r>
    <phoneticPr fontId="3"/>
  </si>
  <si>
    <t>３．施設対策量の算出</t>
    <rPh sb="2" eb="4">
      <t>シセツ</t>
    </rPh>
    <rPh sb="4" eb="6">
      <t>タイサク</t>
    </rPh>
    <rPh sb="6" eb="7">
      <t>リョウ</t>
    </rPh>
    <rPh sb="8" eb="10">
      <t>サンシュツ</t>
    </rPh>
    <phoneticPr fontId="3"/>
  </si>
  <si>
    <t>①</t>
    <phoneticPr fontId="3"/>
  </si>
  <si>
    <t>②</t>
    <phoneticPr fontId="3"/>
  </si>
  <si>
    <t>設置数量
B</t>
    <rPh sb="0" eb="2">
      <t>セッチ</t>
    </rPh>
    <rPh sb="2" eb="4">
      <t>スウリョウ</t>
    </rPh>
    <phoneticPr fontId="3"/>
  </si>
  <si>
    <t>設置対策量
C=A×B</t>
    <rPh sb="0" eb="2">
      <t>セッチ</t>
    </rPh>
    <rPh sb="2" eb="4">
      <t>タイサク</t>
    </rPh>
    <rPh sb="4" eb="5">
      <t>リョウ</t>
    </rPh>
    <phoneticPr fontId="3"/>
  </si>
  <si>
    <t>芝地・植栽</t>
    <rPh sb="0" eb="1">
      <t>シバ</t>
    </rPh>
    <rPh sb="1" eb="2">
      <t>チ</t>
    </rPh>
    <rPh sb="3" eb="5">
      <t>ショクサイ</t>
    </rPh>
    <phoneticPr fontId="3"/>
  </si>
  <si>
    <t>浸透量
A</t>
    <rPh sb="0" eb="2">
      <t>シントウ</t>
    </rPh>
    <rPh sb="2" eb="3">
      <t>リョウ</t>
    </rPh>
    <phoneticPr fontId="3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</si>
  <si>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/㎡・hr</t>
    </r>
    <phoneticPr fontId="3"/>
  </si>
  <si>
    <t>㎡</t>
    <phoneticPr fontId="3"/>
  </si>
  <si>
    <t>単位貯留・浸透量
D</t>
    <rPh sb="0" eb="2">
      <t>タンイ</t>
    </rPh>
    <rPh sb="2" eb="4">
      <t>チョリュウ</t>
    </rPh>
    <rPh sb="5" eb="7">
      <t>シントウ</t>
    </rPh>
    <rPh sb="7" eb="8">
      <t>リョウ</t>
    </rPh>
    <phoneticPr fontId="3"/>
  </si>
  <si>
    <t>設置数量
E</t>
    <rPh sb="0" eb="2">
      <t>セッチ</t>
    </rPh>
    <rPh sb="2" eb="4">
      <t>スウリョウ</t>
    </rPh>
    <phoneticPr fontId="3"/>
  </si>
  <si>
    <t>設置対策量
F=D×E</t>
    <rPh sb="0" eb="2">
      <t>セッチ</t>
    </rPh>
    <rPh sb="2" eb="4">
      <t>タイサク</t>
    </rPh>
    <rPh sb="4" eb="5">
      <t>リョウ</t>
    </rPh>
    <phoneticPr fontId="3"/>
  </si>
  <si>
    <r>
      <t>貯留容量
（m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
G</t>
    </r>
    <rPh sb="0" eb="1">
      <t>チョ</t>
    </rPh>
    <rPh sb="1" eb="2">
      <t>リュウ</t>
    </rPh>
    <rPh sb="2" eb="4">
      <t>ヨウリョウ</t>
    </rPh>
    <phoneticPr fontId="3"/>
  </si>
  <si>
    <t>設置箇所
H</t>
    <rPh sb="0" eb="2">
      <t>セッチ</t>
    </rPh>
    <rPh sb="2" eb="4">
      <t>カショ</t>
    </rPh>
    <phoneticPr fontId="3"/>
  </si>
  <si>
    <t>設置対策量
I＝G×H</t>
    <rPh sb="0" eb="2">
      <t>セッチ</t>
    </rPh>
    <rPh sb="2" eb="4">
      <t>タイサク</t>
    </rPh>
    <phoneticPr fontId="3"/>
  </si>
  <si>
    <t>５．浸透施設の設置による対策量の算出</t>
    <rPh sb="2" eb="4">
      <t>シントウ</t>
    </rPh>
    <rPh sb="4" eb="6">
      <t>シセツ</t>
    </rPh>
    <rPh sb="7" eb="9">
      <t>セッチ</t>
    </rPh>
    <rPh sb="12" eb="14">
      <t>タイサク</t>
    </rPh>
    <rPh sb="14" eb="15">
      <t>リョウ</t>
    </rPh>
    <rPh sb="16" eb="18">
      <t>サンシュツ</t>
    </rPh>
    <phoneticPr fontId="3"/>
  </si>
  <si>
    <t>６．貯留施設の設置による対策量の算出</t>
    <rPh sb="2" eb="4">
      <t>チョリュウ</t>
    </rPh>
    <rPh sb="4" eb="6">
      <t>シセツ</t>
    </rPh>
    <rPh sb="7" eb="9">
      <t>セッチ</t>
    </rPh>
    <rPh sb="12" eb="14">
      <t>タイサク</t>
    </rPh>
    <rPh sb="14" eb="15">
      <t>リョウ</t>
    </rPh>
    <rPh sb="16" eb="18">
      <t>サンシュツ</t>
    </rPh>
    <phoneticPr fontId="3"/>
  </si>
  <si>
    <t>合計</t>
    <rPh sb="0" eb="2">
      <t>ゴウケイ</t>
    </rPh>
    <phoneticPr fontId="3"/>
  </si>
  <si>
    <t>設置対策量
（①＋④）</t>
    <rPh sb="0" eb="2">
      <t>セッチ</t>
    </rPh>
    <rPh sb="2" eb="4">
      <t>タイサク</t>
    </rPh>
    <rPh sb="4" eb="5">
      <t>リョウ</t>
    </rPh>
    <phoneticPr fontId="3"/>
  </si>
  <si>
    <t>施設対策量
④＝②＋③</t>
    <rPh sb="0" eb="2">
      <t>シセツ</t>
    </rPh>
    <rPh sb="2" eb="4">
      <t>タイサク</t>
    </rPh>
    <rPh sb="4" eb="5">
      <t>リョウ</t>
    </rPh>
    <phoneticPr fontId="3"/>
  </si>
  <si>
    <t>基準面積</t>
    <rPh sb="0" eb="2">
      <t>キジュン</t>
    </rPh>
    <rPh sb="2" eb="4">
      <t>メンセキ</t>
    </rPh>
    <phoneticPr fontId="3"/>
  </si>
  <si>
    <t>対策の種類</t>
    <rPh sb="0" eb="2">
      <t>タイサク</t>
    </rPh>
    <rPh sb="3" eb="5">
      <t>シュルイ</t>
    </rPh>
    <phoneticPr fontId="3"/>
  </si>
  <si>
    <t>２．緑地等による対策量の算出</t>
    <rPh sb="2" eb="5">
      <t>リョクチトウ</t>
    </rPh>
    <rPh sb="8" eb="10">
      <t>タイサク</t>
    </rPh>
    <rPh sb="10" eb="11">
      <t>リョウ</t>
    </rPh>
    <rPh sb="12" eb="14">
      <t>サンシュツ</t>
    </rPh>
    <phoneticPr fontId="3"/>
  </si>
  <si>
    <t>緑地等による対策量</t>
    <rPh sb="0" eb="3">
      <t>リョクチトウ</t>
    </rPh>
    <rPh sb="6" eb="8">
      <t>タイサク</t>
    </rPh>
    <rPh sb="8" eb="9">
      <t>リョウ</t>
    </rPh>
    <phoneticPr fontId="3"/>
  </si>
  <si>
    <t>４．緑地等による対策量の算出</t>
    <rPh sb="2" eb="4">
      <t>リョクチ</t>
    </rPh>
    <rPh sb="4" eb="5">
      <t>トウ</t>
    </rPh>
    <rPh sb="8" eb="10">
      <t>タイサク</t>
    </rPh>
    <rPh sb="10" eb="11">
      <t>リョウ</t>
    </rPh>
    <rPh sb="12" eb="14">
      <t>サンシュツ</t>
    </rPh>
    <phoneticPr fontId="3"/>
  </si>
  <si>
    <t>地下貯留</t>
    <rPh sb="0" eb="2">
      <t>チカ</t>
    </rPh>
    <rPh sb="2" eb="4">
      <t>チョリュウ</t>
    </rPh>
    <phoneticPr fontId="3"/>
  </si>
  <si>
    <t>透水舗装</t>
    <rPh sb="0" eb="2">
      <t>トウスイ</t>
    </rPh>
    <rPh sb="2" eb="4">
      <t>ホソウ</t>
    </rPh>
    <phoneticPr fontId="3"/>
  </si>
  <si>
    <t>浸透貯留槽</t>
    <phoneticPr fontId="3"/>
  </si>
  <si>
    <t>浸透
トレンチ管</t>
    <rPh sb="0" eb="2">
      <t>シントウ</t>
    </rPh>
    <rPh sb="7" eb="8">
      <t>カン</t>
    </rPh>
    <phoneticPr fontId="3"/>
  </si>
  <si>
    <t>または地上部基準緑化面積</t>
    <rPh sb="3" eb="5">
      <t>チジョウ</t>
    </rPh>
    <rPh sb="5" eb="6">
      <t>ブ</t>
    </rPh>
    <rPh sb="6" eb="8">
      <t>キジュン</t>
    </rPh>
    <rPh sb="8" eb="10">
      <t>リョクカ</t>
    </rPh>
    <rPh sb="10" eb="12">
      <t>メンセキ</t>
    </rPh>
    <phoneticPr fontId="3"/>
  </si>
  <si>
    <t>雨水流出抑制施設設置計算書</t>
    <rPh sb="0" eb="2">
      <t>ウスイ</t>
    </rPh>
    <rPh sb="2" eb="6">
      <t>リュウシュツヨクセイ</t>
    </rPh>
    <rPh sb="6" eb="10">
      <t>シセツセッチ</t>
    </rPh>
    <rPh sb="10" eb="12">
      <t>ケイサン</t>
    </rPh>
    <rPh sb="12" eb="13">
      <t>ショ</t>
    </rPh>
    <phoneticPr fontId="3"/>
  </si>
  <si>
    <t>=</t>
    <phoneticPr fontId="3"/>
  </si>
  <si>
    <t>mm</t>
    <phoneticPr fontId="3"/>
  </si>
  <si>
    <t>個</t>
  </si>
  <si>
    <t>m3</t>
  </si>
  <si>
    <t>トレンチ接続面以外の３側面及び底面から浸透する場合
（桝の１側面にトレンチが接続する場合）</t>
    <rPh sb="4" eb="6">
      <t>セツゾク</t>
    </rPh>
    <rPh sb="6" eb="7">
      <t>メン</t>
    </rPh>
    <rPh sb="7" eb="9">
      <t>イガイ</t>
    </rPh>
    <rPh sb="11" eb="13">
      <t>ソクメン</t>
    </rPh>
    <rPh sb="13" eb="14">
      <t>オヨ</t>
    </rPh>
    <rPh sb="15" eb="17">
      <t>テイメン</t>
    </rPh>
    <rPh sb="19" eb="21">
      <t>シントウ</t>
    </rPh>
    <rPh sb="23" eb="25">
      <t>バアイ</t>
    </rPh>
    <rPh sb="28" eb="29">
      <t>マス</t>
    </rPh>
    <rPh sb="31" eb="33">
      <t>ソクメン</t>
    </rPh>
    <rPh sb="39" eb="41">
      <t>セツゾク</t>
    </rPh>
    <rPh sb="43" eb="45">
      <t>バアイ</t>
    </rPh>
    <phoneticPr fontId="3"/>
  </si>
  <si>
    <t xml:space="preserve"> ます内径a</t>
    <rPh sb="3" eb="5">
      <t>ナイケイ</t>
    </rPh>
    <phoneticPr fontId="3"/>
  </si>
  <si>
    <t xml:space="preserve"> 深さb-h1</t>
    <rPh sb="1" eb="2">
      <t>フカ</t>
    </rPh>
    <phoneticPr fontId="3"/>
  </si>
  <si>
    <t xml:space="preserve"> 深さh2</t>
    <rPh sb="1" eb="2">
      <t>フカ</t>
    </rPh>
    <phoneticPr fontId="3"/>
  </si>
  <si>
    <t xml:space="preserve"> 深さh3</t>
    <rPh sb="1" eb="2">
      <t>フカ</t>
    </rPh>
    <phoneticPr fontId="3"/>
  </si>
  <si>
    <t xml:space="preserve"> 施設幅W</t>
    <rPh sb="1" eb="3">
      <t>シセツ</t>
    </rPh>
    <rPh sb="3" eb="4">
      <t>ハバ</t>
    </rPh>
    <phoneticPr fontId="3"/>
  </si>
  <si>
    <t xml:space="preserve">
トレンチ接続面以外の１側面及び底面から浸透する場合
（桝の３側面にトレンチが接続する場合）</t>
    <rPh sb="6" eb="8">
      <t>セツゾク</t>
    </rPh>
    <rPh sb="8" eb="9">
      <t>メン</t>
    </rPh>
    <rPh sb="9" eb="11">
      <t>イガイ</t>
    </rPh>
    <rPh sb="13" eb="15">
      <t>ソクメン</t>
    </rPh>
    <rPh sb="15" eb="16">
      <t>オヨ</t>
    </rPh>
    <rPh sb="17" eb="19">
      <t>テイメン</t>
    </rPh>
    <rPh sb="21" eb="23">
      <t>シントウ</t>
    </rPh>
    <rPh sb="25" eb="27">
      <t>バアイ</t>
    </rPh>
    <phoneticPr fontId="3"/>
  </si>
  <si>
    <t xml:space="preserve">
トレンチ接続面以外の２側面及び底面から浸透する場合
（桝の２側面にトレンチが接続する場合）</t>
    <rPh sb="5" eb="7">
      <t>セツゾク</t>
    </rPh>
    <rPh sb="7" eb="8">
      <t>メン</t>
    </rPh>
    <rPh sb="8" eb="10">
      <t>イガイ</t>
    </rPh>
    <rPh sb="12" eb="14">
      <t>ソクメン</t>
    </rPh>
    <rPh sb="14" eb="15">
      <t>オヨ</t>
    </rPh>
    <rPh sb="16" eb="18">
      <t>テイメン</t>
    </rPh>
    <rPh sb="20" eb="22">
      <t>シントウ</t>
    </rPh>
    <rPh sb="24" eb="26">
      <t>バアイ</t>
    </rPh>
    <phoneticPr fontId="3"/>
  </si>
  <si>
    <t xml:space="preserve"> ます外径a2</t>
    <rPh sb="3" eb="5">
      <t>ガイケイ</t>
    </rPh>
    <phoneticPr fontId="3"/>
  </si>
  <si>
    <t>※浸透桝に浸透トレンチが接続している場合、それぞれの浸透量の重複分を浸透桝から控除する</t>
    <rPh sb="1" eb="4">
      <t>シントウマス</t>
    </rPh>
    <rPh sb="5" eb="7">
      <t>シントウ</t>
    </rPh>
    <rPh sb="12" eb="14">
      <t>セツゾク</t>
    </rPh>
    <rPh sb="18" eb="20">
      <t>バアイ</t>
    </rPh>
    <rPh sb="26" eb="28">
      <t>シントウ</t>
    </rPh>
    <rPh sb="28" eb="29">
      <t>リョウ</t>
    </rPh>
    <rPh sb="30" eb="33">
      <t>チョウフクブン</t>
    </rPh>
    <rPh sb="34" eb="37">
      <t>シントウマス</t>
    </rPh>
    <rPh sb="39" eb="41">
      <t>コウジョ</t>
    </rPh>
    <phoneticPr fontId="3"/>
  </si>
  <si>
    <t>世田谷区　　　　　　　　　　　　　　　丁目　　　　　　　　　　　　　　　　　番</t>
    <rPh sb="0" eb="4">
      <t>セタガヤク</t>
    </rPh>
    <rPh sb="19" eb="20">
      <t>チョウ</t>
    </rPh>
    <rPh sb="20" eb="21">
      <t>メ</t>
    </rPh>
    <rPh sb="38" eb="39">
      <t>バン</t>
    </rPh>
    <phoneticPr fontId="3"/>
  </si>
  <si>
    <t>宅内浸透ます(型番PⅦ)φ500mm</t>
    <phoneticPr fontId="3"/>
  </si>
  <si>
    <t>宅内浸透ます（規格外）（ｈ2≦5ｍ、W≦1ｍ）</t>
    <rPh sb="0" eb="1">
      <t>タク</t>
    </rPh>
    <rPh sb="1" eb="2">
      <t>ナイ</t>
    </rPh>
    <rPh sb="2" eb="4">
      <t>シントウ</t>
    </rPh>
    <rPh sb="7" eb="9">
      <t>キカク</t>
    </rPh>
    <rPh sb="9" eb="10">
      <t>ガイ</t>
    </rPh>
    <phoneticPr fontId="3"/>
  </si>
  <si>
    <t>L形用浸透桝（改良）有孔塩ビ管VU=φ200mm</t>
    <rPh sb="10" eb="11">
      <t>ア</t>
    </rPh>
    <rPh sb="11" eb="12">
      <t>アナ</t>
    </rPh>
    <rPh sb="12" eb="13">
      <t>エン</t>
    </rPh>
    <rPh sb="14" eb="15">
      <t>カン</t>
    </rPh>
    <phoneticPr fontId="3"/>
  </si>
  <si>
    <t>地下透水管(Ｉ型)(400×400)透水性コンクリート管φ150mm</t>
    <rPh sb="18" eb="20">
      <t>トウスイ</t>
    </rPh>
    <rPh sb="20" eb="21">
      <t>セイ</t>
    </rPh>
    <rPh sb="27" eb="28">
      <t>カン</t>
    </rPh>
    <phoneticPr fontId="3"/>
  </si>
  <si>
    <t>地下透水管(Ｉ型)(400×400)硬質有孔塩ビ管φ100mm</t>
    <rPh sb="18" eb="20">
      <t>コウシツ</t>
    </rPh>
    <rPh sb="20" eb="22">
      <t>ユウアナ</t>
    </rPh>
    <rPh sb="22" eb="23">
      <t>シオ</t>
    </rPh>
    <phoneticPr fontId="3"/>
  </si>
  <si>
    <t>地下透水管(Ⅱ型)(500×700)透水性コンクリート管φ150mm</t>
    <rPh sb="18" eb="21">
      <t>トウスイセイ</t>
    </rPh>
    <rPh sb="27" eb="28">
      <t>カン</t>
    </rPh>
    <phoneticPr fontId="3"/>
  </si>
  <si>
    <t>地下透水管(Ⅱ型)(500×700)透水性コンクリート管φ200mm</t>
    <rPh sb="18" eb="21">
      <t>トウスイセイ</t>
    </rPh>
    <rPh sb="27" eb="28">
      <t>カン</t>
    </rPh>
    <phoneticPr fontId="3"/>
  </si>
  <si>
    <t>Ｌ形用浸透桝（φ500mm）</t>
    <rPh sb="5" eb="6">
      <t>マス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</si>
</sst>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¥&quot;#,##0;[Red]&quot;¥&quot;\-#,##0"/>
    <numFmt numFmtId="176" formatCode="#,##0.0;[Red]\-#,##0.0"/>
    <numFmt numFmtId="177" formatCode="#,##0.000;[Red]\-#,##0.000"/>
    <numFmt numFmtId="178" formatCode="0&quot;個&quot;"/>
    <numFmt numFmtId="179" formatCode="#,##0.000_ ;[Red]\-#,##0.000\ "/>
    <numFmt numFmtId="180" formatCode="0.00_ "/>
    <numFmt numFmtId="181" formatCode="#,##0.0_ ;[Red]\-#,##0.0\ "/>
    <numFmt numFmtId="182" formatCode="0.0&quot;m&quot;"/>
    <numFmt numFmtId="183" formatCode="0.0&quot;m2&quot;"/>
    <numFmt numFmtId="184" formatCode="0.0_);[Red]\(0.0\)"/>
    <numFmt numFmtId="185" formatCode="0.0_ "/>
    <numFmt numFmtId="186" formatCode="0.000_ &quot;m3/個&quot;"/>
    <numFmt numFmtId="187" formatCode="0.0"/>
    <numFmt numFmtId="188" formatCode="0_ "/>
    <numFmt numFmtId="189" formatCode="0.000"/>
    <numFmt numFmtId="190" formatCode="#,##0.00_ ;[Red]\-#,##0.0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vertAlign val="superscript"/>
      <sz val="10.5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178" fontId="10" fillId="0" borderId="1" xfId="0" applyNumberFormat="1" applyFont="1" applyFill="1" applyBorder="1">
      <alignment vertical="center"/>
    </xf>
    <xf numFmtId="178" fontId="10" fillId="0" borderId="2" xfId="0" applyNumberFormat="1" applyFont="1" applyFill="1" applyBorder="1">
      <alignment vertical="center"/>
    </xf>
    <xf numFmtId="182" fontId="10" fillId="0" borderId="1" xfId="0" applyNumberFormat="1" applyFont="1" applyFill="1" applyBorder="1">
      <alignment vertical="center"/>
    </xf>
    <xf numFmtId="182" fontId="10" fillId="0" borderId="2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183" fontId="10" fillId="0" borderId="6" xfId="0" applyNumberFormat="1" applyFont="1" applyFill="1" applyBorder="1">
      <alignment vertical="center"/>
    </xf>
    <xf numFmtId="182" fontId="10" fillId="0" borderId="7" xfId="0" applyNumberFormat="1" applyFont="1" applyFill="1" applyBorder="1">
      <alignment vertical="center"/>
    </xf>
    <xf numFmtId="0" fontId="6" fillId="0" borderId="8" xfId="0" applyFont="1" applyFill="1" applyBorder="1">
      <alignment vertical="center"/>
    </xf>
    <xf numFmtId="177" fontId="10" fillId="0" borderId="10" xfId="1" applyNumberFormat="1" applyFont="1" applyFill="1" applyBorder="1">
      <alignment vertical="center"/>
    </xf>
    <xf numFmtId="186" fontId="10" fillId="0" borderId="3" xfId="0" applyNumberFormat="1" applyFont="1" applyFill="1" applyBorder="1">
      <alignment vertical="center"/>
    </xf>
    <xf numFmtId="176" fontId="10" fillId="0" borderId="3" xfId="1" applyNumberFormat="1" applyFont="1" applyFill="1" applyBorder="1" applyAlignment="1">
      <alignment vertical="center"/>
    </xf>
    <xf numFmtId="177" fontId="10" fillId="0" borderId="11" xfId="1" applyNumberFormat="1" applyFont="1" applyFill="1" applyBorder="1">
      <alignment vertical="center"/>
    </xf>
    <xf numFmtId="186" fontId="10" fillId="0" borderId="4" xfId="0" applyNumberFormat="1" applyFont="1" applyFill="1" applyBorder="1">
      <alignment vertical="center"/>
    </xf>
    <xf numFmtId="176" fontId="10" fillId="0" borderId="4" xfId="1" applyNumberFormat="1" applyFont="1" applyFill="1" applyBorder="1" applyAlignment="1">
      <alignment vertical="center"/>
    </xf>
    <xf numFmtId="177" fontId="10" fillId="0" borderId="12" xfId="1" applyNumberFormat="1" applyFont="1" applyFill="1" applyBorder="1">
      <alignment vertical="center"/>
    </xf>
    <xf numFmtId="186" fontId="10" fillId="0" borderId="13" xfId="0" applyNumberFormat="1" applyFont="1" applyFill="1" applyBorder="1">
      <alignment vertical="center"/>
    </xf>
    <xf numFmtId="176" fontId="10" fillId="0" borderId="13" xfId="1" applyNumberFormat="1" applyFont="1" applyFill="1" applyBorder="1" applyAlignment="1">
      <alignment vertical="center"/>
    </xf>
    <xf numFmtId="177" fontId="10" fillId="0" borderId="14" xfId="1" applyNumberFormat="1" applyFont="1" applyFill="1" applyBorder="1">
      <alignment vertical="center"/>
    </xf>
    <xf numFmtId="186" fontId="10" fillId="0" borderId="5" xfId="0" applyNumberFormat="1" applyFont="1" applyFill="1" applyBorder="1">
      <alignment vertical="center"/>
    </xf>
    <xf numFmtId="176" fontId="10" fillId="0" borderId="5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38" fontId="6" fillId="0" borderId="0" xfId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181" fontId="6" fillId="0" borderId="16" xfId="1" applyNumberFormat="1" applyFont="1" applyFill="1" applyBorder="1" applyAlignment="1">
      <alignment horizontal="center" vertical="center"/>
    </xf>
    <xf numFmtId="179" fontId="10" fillId="0" borderId="10" xfId="1" applyNumberFormat="1" applyFont="1" applyFill="1" applyBorder="1" applyAlignment="1">
      <alignment vertical="center"/>
    </xf>
    <xf numFmtId="179" fontId="10" fillId="0" borderId="11" xfId="1" applyNumberFormat="1" applyFont="1" applyFill="1" applyBorder="1" applyAlignment="1">
      <alignment vertical="center"/>
    </xf>
    <xf numFmtId="179" fontId="10" fillId="0" borderId="17" xfId="1" applyNumberFormat="1" applyFont="1" applyFill="1" applyBorder="1" applyAlignment="1">
      <alignment vertical="center"/>
    </xf>
    <xf numFmtId="179" fontId="10" fillId="0" borderId="18" xfId="1" applyNumberFormat="1" applyFont="1" applyFill="1" applyBorder="1" applyAlignment="1">
      <alignment vertical="center"/>
    </xf>
    <xf numFmtId="179" fontId="10" fillId="0" borderId="19" xfId="1" applyNumberFormat="1" applyFont="1" applyFill="1" applyBorder="1" applyAlignment="1">
      <alignment vertical="center"/>
    </xf>
    <xf numFmtId="184" fontId="6" fillId="0" borderId="16" xfId="1" applyNumberFormat="1" applyFont="1" applyFill="1" applyBorder="1">
      <alignment vertical="center"/>
    </xf>
    <xf numFmtId="185" fontId="10" fillId="0" borderId="10" xfId="0" applyNumberFormat="1" applyFont="1" applyFill="1" applyBorder="1" applyAlignment="1">
      <alignment vertical="center"/>
    </xf>
    <xf numFmtId="185" fontId="10" fillId="0" borderId="11" xfId="0" applyNumberFormat="1" applyFont="1" applyFill="1" applyBorder="1" applyAlignment="1">
      <alignment vertical="center"/>
    </xf>
    <xf numFmtId="181" fontId="6" fillId="0" borderId="16" xfId="2" applyNumberFormat="1" applyFont="1" applyFill="1" applyBorder="1" applyAlignment="1">
      <alignment vertical="center"/>
    </xf>
    <xf numFmtId="0" fontId="10" fillId="0" borderId="10" xfId="0" applyNumberFormat="1" applyFont="1" applyFill="1" applyBorder="1" applyProtection="1">
      <alignment vertical="center"/>
      <protection locked="0"/>
    </xf>
    <xf numFmtId="0" fontId="10" fillId="0" borderId="11" xfId="0" applyNumberFormat="1" applyFont="1" applyFill="1" applyBorder="1" applyProtection="1">
      <alignment vertical="center"/>
      <protection locked="0"/>
    </xf>
    <xf numFmtId="0" fontId="10" fillId="0" borderId="12" xfId="0" applyNumberFormat="1" applyFont="1" applyFill="1" applyBorder="1" applyProtection="1">
      <alignment vertical="center"/>
      <protection locked="0"/>
    </xf>
    <xf numFmtId="0" fontId="10" fillId="0" borderId="14" xfId="0" applyNumberFormat="1" applyFont="1" applyFill="1" applyBorder="1" applyProtection="1">
      <alignment vertical="center"/>
      <protection locked="0"/>
    </xf>
    <xf numFmtId="176" fontId="10" fillId="0" borderId="14" xfId="1" applyNumberFormat="1" applyFont="1" applyFill="1" applyBorder="1" applyProtection="1">
      <alignment vertical="center"/>
      <protection locked="0"/>
    </xf>
    <xf numFmtId="177" fontId="10" fillId="0" borderId="10" xfId="1" applyNumberFormat="1" applyFont="1" applyFill="1" applyBorder="1" applyProtection="1">
      <alignment vertical="center"/>
      <protection locked="0"/>
    </xf>
    <xf numFmtId="177" fontId="10" fillId="0" borderId="14" xfId="1" applyNumberFormat="1" applyFont="1" applyFill="1" applyBorder="1" applyProtection="1">
      <alignment vertical="center"/>
      <protection locked="0"/>
    </xf>
    <xf numFmtId="0" fontId="10" fillId="0" borderId="10" xfId="1" applyNumberFormat="1" applyFont="1" applyFill="1" applyBorder="1" applyAlignment="1" applyProtection="1">
      <alignment vertical="center"/>
      <protection locked="0"/>
    </xf>
    <xf numFmtId="187" fontId="6" fillId="0" borderId="16" xfId="0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vertical="center"/>
    </xf>
    <xf numFmtId="0" fontId="0" fillId="0" borderId="8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187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89" fontId="0" fillId="0" borderId="11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176" fontId="10" fillId="0" borderId="2" xfId="1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176" fontId="6" fillId="0" borderId="8" xfId="1" applyNumberFormat="1" applyFont="1" applyFill="1" applyBorder="1" applyAlignment="1">
      <alignment vertical="center"/>
    </xf>
    <xf numFmtId="181" fontId="6" fillId="0" borderId="16" xfId="0" applyNumberFormat="1" applyFont="1" applyFill="1" applyBorder="1" applyAlignment="1">
      <alignment horizontal="center" vertical="center" wrapText="1"/>
    </xf>
    <xf numFmtId="0" fontId="10" fillId="0" borderId="30" xfId="0" applyNumberFormat="1" applyFont="1" applyFill="1" applyBorder="1" applyProtection="1">
      <alignment vertical="center"/>
      <protection locked="0"/>
    </xf>
    <xf numFmtId="178" fontId="10" fillId="0" borderId="40" xfId="0" applyNumberFormat="1" applyFont="1" applyFill="1" applyBorder="1">
      <alignment vertical="center"/>
    </xf>
    <xf numFmtId="179" fontId="10" fillId="0" borderId="30" xfId="1" applyNumberFormat="1" applyFont="1" applyFill="1" applyBorder="1" applyAlignment="1">
      <alignment vertical="center"/>
    </xf>
    <xf numFmtId="176" fontId="10" fillId="0" borderId="20" xfId="1" applyNumberFormat="1" applyFont="1" applyFill="1" applyBorder="1" applyAlignment="1">
      <alignment vertical="center"/>
    </xf>
    <xf numFmtId="176" fontId="10" fillId="0" borderId="44" xfId="1" applyNumberFormat="1" applyFont="1" applyFill="1" applyBorder="1" applyAlignment="1">
      <alignment vertical="center"/>
    </xf>
    <xf numFmtId="20" fontId="0" fillId="0" borderId="0" xfId="0" applyNumberFormat="1">
      <alignment vertical="center"/>
    </xf>
    <xf numFmtId="0" fontId="10" fillId="0" borderId="17" xfId="1" applyNumberFormat="1" applyFont="1" applyFill="1" applyBorder="1" applyAlignment="1" applyProtection="1">
      <alignment vertical="center"/>
      <protection locked="0"/>
    </xf>
    <xf numFmtId="179" fontId="0" fillId="0" borderId="1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2" fillId="0" borderId="24" xfId="0" applyFont="1" applyFill="1" applyBorder="1" applyAlignment="1">
      <alignment horizontal="left" vertical="center"/>
    </xf>
    <xf numFmtId="186" fontId="10" fillId="0" borderId="22" xfId="0" applyNumberFormat="1" applyFont="1" applyFill="1" applyBorder="1">
      <alignment vertical="center"/>
    </xf>
    <xf numFmtId="179" fontId="10" fillId="0" borderId="21" xfId="1" applyNumberFormat="1" applyFont="1" applyFill="1" applyBorder="1" applyAlignment="1">
      <alignment vertical="center"/>
    </xf>
    <xf numFmtId="179" fontId="10" fillId="0" borderId="12" xfId="1" applyNumberFormat="1" applyFont="1" applyFill="1" applyBorder="1" applyAlignment="1">
      <alignment vertical="center"/>
    </xf>
    <xf numFmtId="0" fontId="14" fillId="0" borderId="30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0" fillId="0" borderId="3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178" fontId="10" fillId="0" borderId="7" xfId="0" applyNumberFormat="1" applyFont="1" applyFill="1" applyBorder="1">
      <alignment vertical="center"/>
    </xf>
    <xf numFmtId="177" fontId="10" fillId="0" borderId="21" xfId="1" applyNumberFormat="1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textRotation="255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21" xfId="0" applyNumberFormat="1" applyFont="1" applyFill="1" applyBorder="1" applyProtection="1">
      <alignment vertical="center"/>
      <protection locked="0"/>
    </xf>
    <xf numFmtId="0" fontId="10" fillId="0" borderId="47" xfId="0" applyFont="1" applyFill="1" applyBorder="1" applyAlignment="1" applyProtection="1">
      <alignment horizontal="left" vertical="center" shrinkToFi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177" fontId="10" fillId="0" borderId="12" xfId="1" applyNumberFormat="1" applyFont="1" applyFill="1" applyBorder="1" applyProtection="1">
      <alignment vertical="center"/>
      <protection locked="0"/>
    </xf>
    <xf numFmtId="186" fontId="10" fillId="0" borderId="5" xfId="0" applyNumberFormat="1" applyFont="1" applyFill="1" applyBorder="1" applyProtection="1">
      <alignment vertical="center"/>
      <protection locked="0"/>
    </xf>
    <xf numFmtId="183" fontId="10" fillId="0" borderId="6" xfId="0" applyNumberFormat="1" applyFont="1" applyFill="1" applyBorder="1" applyProtection="1">
      <alignment vertical="center"/>
      <protection locked="0"/>
    </xf>
    <xf numFmtId="189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1" xfId="0" applyNumberFormat="1" applyFont="1" applyFill="1" applyBorder="1" applyAlignment="1" applyProtection="1">
      <alignment horizontal="right" vertical="center"/>
      <protection locked="0"/>
    </xf>
    <xf numFmtId="189" fontId="0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4" xfId="0" applyFont="1" applyFill="1" applyBorder="1" applyAlignment="1" applyProtection="1">
      <alignment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36" xfId="0" applyFont="1" applyFill="1" applyBorder="1" applyAlignment="1" applyProtection="1">
      <alignment vertical="center" wrapText="1"/>
      <protection locked="0"/>
    </xf>
    <xf numFmtId="190" fontId="0" fillId="0" borderId="17" xfId="0" applyNumberFormat="1" applyFont="1" applyFill="1" applyBorder="1" applyAlignment="1" applyProtection="1">
      <alignment horizontal="right" vertical="center" wrapText="1"/>
      <protection locked="0"/>
    </xf>
    <xf numFmtId="176" fontId="10" fillId="0" borderId="34" xfId="1" applyNumberFormat="1" applyFont="1" applyFill="1" applyBorder="1" applyAlignment="1" applyProtection="1">
      <alignment vertical="center"/>
      <protection locked="0"/>
    </xf>
    <xf numFmtId="177" fontId="10" fillId="0" borderId="12" xfId="1" applyNumberFormat="1" applyFont="1" applyFill="1" applyBorder="1" applyAlignment="1" applyProtection="1">
      <alignment horizontal="right" vertical="center"/>
      <protection locked="0"/>
    </xf>
    <xf numFmtId="38" fontId="10" fillId="0" borderId="3" xfId="1" applyFont="1" applyFill="1" applyBorder="1" applyAlignment="1">
      <alignment horizontal="right" vertical="center"/>
    </xf>
    <xf numFmtId="38" fontId="10" fillId="0" borderId="36" xfId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center" textRotation="255" wrapText="1"/>
    </xf>
    <xf numFmtId="0" fontId="6" fillId="0" borderId="28" xfId="0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  <xf numFmtId="0" fontId="4" fillId="0" borderId="21" xfId="0" applyFont="1" applyFill="1" applyBorder="1" applyAlignment="1">
      <alignment horizontal="center" vertical="center" textRotation="255" wrapText="1"/>
    </xf>
    <xf numFmtId="0" fontId="4" fillId="0" borderId="22" xfId="0" applyFont="1" applyFill="1" applyBorder="1" applyAlignment="1">
      <alignment horizontal="center" vertical="center" textRotation="255" wrapText="1"/>
    </xf>
    <xf numFmtId="0" fontId="4" fillId="0" borderId="30" xfId="0" applyFont="1" applyFill="1" applyBorder="1" applyAlignment="1">
      <alignment horizontal="center" vertical="center" textRotation="255" wrapText="1"/>
    </xf>
    <xf numFmtId="0" fontId="4" fillId="0" borderId="31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textRotation="255"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188" fontId="6" fillId="0" borderId="16" xfId="1" applyNumberFormat="1" applyFont="1" applyFill="1" applyBorder="1" applyAlignment="1" applyProtection="1">
      <alignment horizontal="center" vertical="center"/>
      <protection locked="0"/>
    </xf>
    <xf numFmtId="188" fontId="6" fillId="0" borderId="29" xfId="1" applyNumberFormat="1" applyFont="1" applyFill="1" applyBorder="1" applyAlignment="1" applyProtection="1">
      <alignment horizontal="center" vertical="center"/>
      <protection locked="0"/>
    </xf>
    <xf numFmtId="176" fontId="6" fillId="0" borderId="16" xfId="1" applyNumberFormat="1" applyFont="1" applyFill="1" applyBorder="1" applyAlignment="1" applyProtection="1">
      <alignment horizontal="center" vertical="center"/>
    </xf>
    <xf numFmtId="176" fontId="6" fillId="0" borderId="29" xfId="1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horizontal="left" vertical="center"/>
      <protection locked="0"/>
    </xf>
    <xf numFmtId="0" fontId="0" fillId="0" borderId="29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180" fontId="6" fillId="0" borderId="16" xfId="1" applyNumberFormat="1" applyFont="1" applyFill="1" applyBorder="1" applyAlignment="1" applyProtection="1">
      <alignment horizontal="center" vertical="center"/>
      <protection locked="0"/>
    </xf>
    <xf numFmtId="180" fontId="6" fillId="0" borderId="2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89" fontId="0" fillId="0" borderId="42" xfId="0" applyNumberFormat="1" applyFont="1" applyFill="1" applyBorder="1" applyAlignment="1">
      <alignment horizontal="right" vertical="center" wrapText="1"/>
    </xf>
    <xf numFmtId="189" fontId="0" fillId="0" borderId="37" xfId="0" applyNumberFormat="1" applyFont="1" applyFill="1" applyBorder="1" applyAlignment="1">
      <alignment horizontal="right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9" fontId="0" fillId="0" borderId="42" xfId="0" applyNumberFormat="1" applyFont="1" applyFill="1" applyBorder="1" applyAlignment="1">
      <alignment horizontal="right" vertical="center" wrapText="1"/>
    </xf>
    <xf numFmtId="179" fontId="0" fillId="0" borderId="38" xfId="0" applyNumberFormat="1" applyFont="1" applyFill="1" applyBorder="1" applyAlignment="1">
      <alignment horizontal="right" vertical="center" wrapText="1"/>
    </xf>
    <xf numFmtId="176" fontId="10" fillId="0" borderId="43" xfId="1" applyNumberFormat="1" applyFont="1" applyFill="1" applyBorder="1" applyAlignment="1">
      <alignment horizontal="center" vertical="center"/>
    </xf>
    <xf numFmtId="176" fontId="10" fillId="0" borderId="39" xfId="1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45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6" xfId="0" applyFont="1" applyFill="1" applyBorder="1" applyAlignment="1">
      <alignment horizontal="left" vertical="center" shrinkToFit="1"/>
    </xf>
    <xf numFmtId="186" fontId="10" fillId="0" borderId="22" xfId="0" applyNumberFormat="1" applyFont="1" applyFill="1" applyBorder="1" applyAlignment="1">
      <alignment horizontal="center" vertical="center"/>
    </xf>
    <xf numFmtId="186" fontId="10" fillId="0" borderId="31" xfId="0" applyNumberFormat="1" applyFont="1" applyFill="1" applyBorder="1" applyAlignment="1">
      <alignment horizontal="center" vertical="center"/>
    </xf>
    <xf numFmtId="178" fontId="10" fillId="0" borderId="43" xfId="0" applyNumberFormat="1" applyFont="1" applyFill="1" applyBorder="1" applyAlignment="1">
      <alignment horizontal="center" vertical="center"/>
    </xf>
    <xf numFmtId="178" fontId="10" fillId="0" borderId="40" xfId="0" applyNumberFormat="1" applyFont="1" applyFill="1" applyBorder="1" applyAlignment="1">
      <alignment horizontal="center" vertical="center"/>
    </xf>
    <xf numFmtId="176" fontId="10" fillId="0" borderId="22" xfId="1" applyNumberFormat="1" applyFont="1" applyFill="1" applyBorder="1" applyAlignment="1">
      <alignment horizontal="center" vertical="center"/>
    </xf>
    <xf numFmtId="176" fontId="10" fillId="0" borderId="31" xfId="1" applyNumberFormat="1" applyFont="1" applyFill="1" applyBorder="1" applyAlignment="1">
      <alignment horizontal="center" vertical="center"/>
    </xf>
    <xf numFmtId="179" fontId="10" fillId="0" borderId="17" xfId="1" applyNumberFormat="1" applyFont="1" applyFill="1" applyBorder="1" applyAlignment="1">
      <alignment horizontal="center" vertical="center"/>
    </xf>
    <xf numFmtId="179" fontId="10" fillId="0" borderId="30" xfId="1" applyNumberFormat="1" applyFont="1" applyFill="1" applyBorder="1" applyAlignment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  <protection locked="0"/>
    </xf>
    <xf numFmtId="0" fontId="10" fillId="0" borderId="49" xfId="0" applyNumberFormat="1" applyFont="1" applyFill="1" applyBorder="1" applyAlignment="1" applyProtection="1">
      <alignment horizontal="center" vertical="center"/>
      <protection locked="0"/>
    </xf>
    <xf numFmtId="177" fontId="10" fillId="0" borderId="17" xfId="1" applyNumberFormat="1" applyFont="1" applyFill="1" applyBorder="1" applyAlignment="1">
      <alignment horizontal="right" vertical="center"/>
    </xf>
    <xf numFmtId="177" fontId="10" fillId="0" borderId="30" xfId="1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 applyProtection="1">
      <alignment horizontal="left" vertical="center" shrinkToFit="1"/>
      <protection locked="0"/>
    </xf>
    <xf numFmtId="0" fontId="10" fillId="0" borderId="46" xfId="0" applyFont="1" applyFill="1" applyBorder="1" applyAlignment="1" applyProtection="1">
      <alignment horizontal="left" vertical="center" shrinkToFit="1"/>
      <protection locked="0"/>
    </xf>
    <xf numFmtId="0" fontId="10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Fill="1" applyBorder="1" applyAlignment="1" applyProtection="1">
      <alignment horizontal="left" vertical="center" shrinkToFit="1"/>
      <protection locked="0"/>
    </xf>
    <xf numFmtId="0" fontId="10" fillId="0" borderId="20" xfId="0" applyFont="1" applyFill="1" applyBorder="1" applyAlignment="1" applyProtection="1">
      <alignment horizontal="left" vertical="center" shrinkToFit="1"/>
      <protection locked="0"/>
    </xf>
    <xf numFmtId="186" fontId="10" fillId="0" borderId="36" xfId="0" applyNumberFormat="1" applyFont="1" applyFill="1" applyBorder="1" applyAlignment="1">
      <alignment horizontal="center" vertical="center"/>
    </xf>
    <xf numFmtId="0" fontId="10" fillId="0" borderId="48" xfId="0" applyNumberFormat="1" applyFont="1" applyFill="1" applyBorder="1" applyAlignment="1" applyProtection="1">
      <alignment horizontal="center" vertical="center"/>
      <protection locked="0"/>
    </xf>
    <xf numFmtId="176" fontId="10" fillId="0" borderId="36" xfId="1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left" vertical="center" shrinkToFit="1"/>
    </xf>
    <xf numFmtId="0" fontId="10" fillId="0" borderId="41" xfId="0" applyFont="1" applyFill="1" applyBorder="1" applyAlignment="1">
      <alignment horizontal="left" vertical="center" shrinkToFit="1"/>
    </xf>
    <xf numFmtId="0" fontId="10" fillId="0" borderId="22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shrinkToFit="1"/>
    </xf>
    <xf numFmtId="0" fontId="10" fillId="0" borderId="35" xfId="0" applyFont="1" applyFill="1" applyBorder="1" applyAlignment="1">
      <alignment horizontal="left" vertical="center" shrinkToFit="1"/>
    </xf>
    <xf numFmtId="0" fontId="10" fillId="0" borderId="36" xfId="0" applyFont="1" applyFill="1" applyBorder="1" applyAlignment="1">
      <alignment horizontal="left" vertical="center" shrinkToFit="1"/>
    </xf>
    <xf numFmtId="178" fontId="10" fillId="0" borderId="34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0" fillId="0" borderId="5" xfId="0" applyFill="1" applyBorder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vertical="center"/>
      <protection locked="0"/>
    </xf>
    <xf numFmtId="0" fontId="10" fillId="0" borderId="35" xfId="0" applyFont="1" applyFill="1" applyBorder="1" applyAlignment="1" applyProtection="1">
      <alignment vertical="center"/>
      <protection locked="0"/>
    </xf>
    <xf numFmtId="0" fontId="10" fillId="0" borderId="36" xfId="0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145</xdr:row>
      <xdr:rowOff>142875</xdr:rowOff>
    </xdr:from>
    <xdr:to>
      <xdr:col>18</xdr:col>
      <xdr:colOff>0</xdr:colOff>
      <xdr:row>145</xdr:row>
      <xdr:rowOff>142875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039225" y="2858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145</xdr:row>
      <xdr:rowOff>180975</xdr:rowOff>
    </xdr:from>
    <xdr:to>
      <xdr:col>20</xdr:col>
      <xdr:colOff>76200</xdr:colOff>
      <xdr:row>145</xdr:row>
      <xdr:rowOff>180975</xdr:rowOff>
    </xdr:to>
    <xdr:sp macro="" textlink="">
      <xdr:nvSpPr>
        <xdr:cNvPr id="3" name="Line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420225" y="28622625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154</xdr:row>
      <xdr:rowOff>180975</xdr:rowOff>
    </xdr:from>
    <xdr:to>
      <xdr:col>20</xdr:col>
      <xdr:colOff>76200</xdr:colOff>
      <xdr:row>154</xdr:row>
      <xdr:rowOff>180975</xdr:rowOff>
    </xdr:to>
    <xdr:sp macro="" textlink="">
      <xdr:nvSpPr>
        <xdr:cNvPr id="4" name="Line 4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20225" y="30270450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22</xdr:row>
      <xdr:rowOff>257175</xdr:rowOff>
    </xdr:from>
    <xdr:to>
      <xdr:col>20</xdr:col>
      <xdr:colOff>38100</xdr:colOff>
      <xdr:row>22</xdr:row>
      <xdr:rowOff>257175</xdr:rowOff>
    </xdr:to>
    <xdr:sp macro="" textlink="">
      <xdr:nvSpPr>
        <xdr:cNvPr id="5" name="Line 6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800850" y="661987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24</xdr:row>
      <xdr:rowOff>257175</xdr:rowOff>
    </xdr:from>
    <xdr:to>
      <xdr:col>20</xdr:col>
      <xdr:colOff>38100</xdr:colOff>
      <xdr:row>24</xdr:row>
      <xdr:rowOff>257175</xdr:rowOff>
    </xdr:to>
    <xdr:sp macro="" textlink="">
      <xdr:nvSpPr>
        <xdr:cNvPr id="6" name="Line 6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800850" y="724852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73399</xdr:colOff>
      <xdr:row>26</xdr:row>
      <xdr:rowOff>244285</xdr:rowOff>
    </xdr:from>
    <xdr:to>
      <xdr:col>20</xdr:col>
      <xdr:colOff>35299</xdr:colOff>
      <xdr:row>26</xdr:row>
      <xdr:rowOff>244285</xdr:rowOff>
    </xdr:to>
    <xdr:sp macro="" textlink="">
      <xdr:nvSpPr>
        <xdr:cNvPr id="7" name="Line 6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6798049" y="7864285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68915</xdr:colOff>
      <xdr:row>28</xdr:row>
      <xdr:rowOff>251014</xdr:rowOff>
    </xdr:from>
    <xdr:to>
      <xdr:col>20</xdr:col>
      <xdr:colOff>30815</xdr:colOff>
      <xdr:row>28</xdr:row>
      <xdr:rowOff>251014</xdr:rowOff>
    </xdr:to>
    <xdr:sp macro="" textlink="">
      <xdr:nvSpPr>
        <xdr:cNvPr id="8" name="Line 6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6793565" y="8623489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107017</xdr:colOff>
      <xdr:row>18</xdr:row>
      <xdr:rowOff>243167</xdr:rowOff>
    </xdr:from>
    <xdr:to>
      <xdr:col>20</xdr:col>
      <xdr:colOff>68917</xdr:colOff>
      <xdr:row>18</xdr:row>
      <xdr:rowOff>243167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831667" y="5605742"/>
          <a:ext cx="2828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41</xdr:row>
      <xdr:rowOff>145678</xdr:rowOff>
    </xdr:from>
    <xdr:to>
      <xdr:col>20</xdr:col>
      <xdr:colOff>47625</xdr:colOff>
      <xdr:row>41</xdr:row>
      <xdr:rowOff>145678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391650" y="11547103"/>
          <a:ext cx="247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156883</xdr:colOff>
      <xdr:row>103</xdr:row>
      <xdr:rowOff>168088</xdr:rowOff>
    </xdr:from>
    <xdr:to>
      <xdr:col>3</xdr:col>
      <xdr:colOff>835736</xdr:colOff>
      <xdr:row>106</xdr:row>
      <xdr:rowOff>89647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5" y="18288000"/>
          <a:ext cx="688378" cy="493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56030</xdr:colOff>
      <xdr:row>118</xdr:row>
      <xdr:rowOff>1</xdr:rowOff>
    </xdr:from>
    <xdr:to>
      <xdr:col>3</xdr:col>
      <xdr:colOff>837900</xdr:colOff>
      <xdr:row>120</xdr:row>
      <xdr:rowOff>100853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2" y="20977413"/>
          <a:ext cx="819970" cy="481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145676</xdr:colOff>
      <xdr:row>121</xdr:row>
      <xdr:rowOff>89647</xdr:rowOff>
    </xdr:from>
    <xdr:to>
      <xdr:col>4</xdr:col>
      <xdr:colOff>850</xdr:colOff>
      <xdr:row>125</xdr:row>
      <xdr:rowOff>22412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" y="21638559"/>
          <a:ext cx="695616" cy="694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67235</xdr:colOff>
      <xdr:row>138</xdr:row>
      <xdr:rowOff>78440</xdr:rowOff>
    </xdr:from>
    <xdr:to>
      <xdr:col>4</xdr:col>
      <xdr:colOff>0</xdr:colOff>
      <xdr:row>141</xdr:row>
      <xdr:rowOff>96984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7" y="24865852"/>
          <a:ext cx="773207" cy="590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99</xdr:row>
          <xdr:rowOff>9525</xdr:rowOff>
        </xdr:from>
        <xdr:to>
          <xdr:col>13</xdr:col>
          <xdr:colOff>0</xdr:colOff>
          <xdr:row>106</xdr:row>
          <xdr:rowOff>180975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733425</xdr:colOff>
          <xdr:row>117</xdr:row>
          <xdr:rowOff>9525</xdr:rowOff>
        </xdr:from>
        <xdr:to>
          <xdr:col>13</xdr:col>
          <xdr:colOff>0</xdr:colOff>
          <xdr:row>125</xdr:row>
          <xdr:rowOff>9525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135</xdr:row>
          <xdr:rowOff>9525</xdr:rowOff>
        </xdr:from>
        <xdr:to>
          <xdr:col>13</xdr:col>
          <xdr:colOff>0</xdr:colOff>
          <xdr:row>143</xdr:row>
          <xdr:rowOff>9525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62</xdr:row>
          <xdr:rowOff>9525</xdr:rowOff>
        </xdr:from>
        <xdr:to>
          <xdr:col>13</xdr:col>
          <xdr:colOff>0</xdr:colOff>
          <xdr:row>69</xdr:row>
          <xdr:rowOff>180975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56"/>
  <sheetViews>
    <sheetView showGridLines="0" showZeros="0" tabSelected="1" view="pageBreakPreview" zoomScale="70" zoomScaleNormal="70" zoomScaleSheetLayoutView="70" zoomScalePageLayoutView="70" workbookViewId="0">
      <selection activeCell="M30" sqref="M30"/>
    </sheetView>
  </sheetViews>
  <sheetFormatPr defaultRowHeight="17.25" x14ac:dyDescent="0.15"/>
  <cols>
    <col min="1" max="1" width="2.625" customWidth="1"/>
    <col min="2" max="2" width="1.625" customWidth="1"/>
    <col min="3" max="3" width="3.5" style="1" customWidth="1"/>
    <col min="4" max="4" width="12" style="1" customWidth="1"/>
    <col min="5" max="5" width="10.625" style="1" bestFit="1" customWidth="1"/>
    <col min="6" max="6" width="2.375" style="1" bestFit="1" customWidth="1"/>
    <col min="7" max="7" width="5.625" style="1" customWidth="1"/>
    <col min="8" max="8" width="3.5" style="1" customWidth="1"/>
    <col min="9" max="9" width="2.625" style="1" bestFit="1" customWidth="1"/>
    <col min="10" max="10" width="9.875" style="1" bestFit="1" customWidth="1"/>
    <col min="11" max="11" width="5.625" style="1" customWidth="1"/>
    <col min="12" max="12" width="3.5" style="1" customWidth="1"/>
    <col min="13" max="13" width="17" style="1" customWidth="1"/>
    <col min="14" max="14" width="7" style="1" bestFit="1" customWidth="1"/>
    <col min="15" max="15" width="8.75" style="1" customWidth="1"/>
    <col min="16" max="16" width="6.625" style="1" customWidth="1"/>
    <col min="17" max="17" width="3.625" style="1" bestFit="1" customWidth="1"/>
    <col min="18" max="18" width="11.375" style="3" customWidth="1"/>
    <col min="19" max="19" width="4.625" style="6" customWidth="1"/>
    <col min="20" max="20" width="2.625" style="6" customWidth="1"/>
    <col min="21" max="21" width="5.625" style="13" customWidth="1"/>
  </cols>
  <sheetData>
    <row r="2" spans="2:21" ht="39.950000000000003" customHeight="1" x14ac:dyDescent="0.15">
      <c r="B2" s="128" t="s">
        <v>88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2:21" ht="39.950000000000003" customHeight="1" x14ac:dyDescent="0.15">
      <c r="B3" s="90"/>
      <c r="C3" s="90"/>
      <c r="D3" s="90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90"/>
      <c r="T3" s="90"/>
      <c r="U3" s="90"/>
    </row>
    <row r="4" spans="2:21" ht="20.100000000000001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2:21" ht="20.100000000000001" customHeight="1" x14ac:dyDescent="0.15">
      <c r="B5" s="19" t="s">
        <v>38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U5" s="14"/>
    </row>
    <row r="6" spans="2:21" ht="9.9499999999999993" customHeight="1" thickBot="1" x14ac:dyDescent="0.2">
      <c r="B6" s="12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91"/>
      <c r="P6" s="11"/>
      <c r="Q6" s="11"/>
      <c r="R6" s="11"/>
      <c r="S6" s="7"/>
      <c r="T6" s="7"/>
      <c r="U6" s="14"/>
    </row>
    <row r="7" spans="2:21" ht="39.950000000000003" customHeight="1" thickBot="1" x14ac:dyDescent="0.2">
      <c r="B7" s="12"/>
      <c r="C7" s="131" t="s">
        <v>39</v>
      </c>
      <c r="D7" s="132"/>
      <c r="E7" s="132"/>
      <c r="F7" s="92"/>
      <c r="G7" s="92"/>
      <c r="H7" s="92"/>
      <c r="I7" s="92"/>
      <c r="J7" s="92"/>
      <c r="K7" s="92"/>
      <c r="L7" s="79"/>
      <c r="M7" s="133"/>
      <c r="N7" s="134"/>
      <c r="O7" s="134"/>
      <c r="P7" s="134"/>
      <c r="Q7" s="134"/>
      <c r="R7" s="134"/>
      <c r="S7" s="134"/>
      <c r="T7" s="134"/>
      <c r="U7" s="135"/>
    </row>
    <row r="8" spans="2:21" ht="30" customHeight="1" thickBot="1" x14ac:dyDescent="0.2">
      <c r="B8" s="8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93"/>
      <c r="P8" s="4"/>
      <c r="Q8" s="4"/>
      <c r="R8" s="4"/>
      <c r="S8" s="7"/>
      <c r="T8" s="7"/>
      <c r="U8" s="14"/>
    </row>
    <row r="9" spans="2:21" ht="39.950000000000003" customHeight="1" thickBot="1" x14ac:dyDescent="0.2">
      <c r="B9" s="12"/>
      <c r="C9" s="146" t="s">
        <v>52</v>
      </c>
      <c r="D9" s="147"/>
      <c r="E9" s="132"/>
      <c r="F9" s="92"/>
      <c r="G9" s="92"/>
      <c r="H9" s="92"/>
      <c r="I9" s="92"/>
      <c r="J9" s="92"/>
      <c r="K9" s="92"/>
      <c r="L9" s="79"/>
      <c r="M9" s="148" t="s">
        <v>103</v>
      </c>
      <c r="N9" s="149"/>
      <c r="O9" s="149"/>
      <c r="P9" s="149"/>
      <c r="Q9" s="149"/>
      <c r="R9" s="149"/>
      <c r="S9" s="149"/>
      <c r="T9" s="149"/>
      <c r="U9" s="150"/>
    </row>
    <row r="10" spans="2:21" ht="30" customHeight="1" thickBot="1" x14ac:dyDescent="0.2">
      <c r="B10" s="12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91"/>
      <c r="P10" s="11"/>
      <c r="Q10" s="11"/>
      <c r="R10" s="11"/>
      <c r="S10" s="7"/>
      <c r="T10" s="7"/>
      <c r="U10" s="14"/>
    </row>
    <row r="11" spans="2:21" ht="39.950000000000003" customHeight="1" thickBot="1" x14ac:dyDescent="0.2">
      <c r="B11" s="12"/>
      <c r="C11" s="137" t="s">
        <v>13</v>
      </c>
      <c r="D11" s="138"/>
      <c r="E11" s="139"/>
      <c r="F11" s="139"/>
      <c r="G11" s="139"/>
      <c r="H11" s="139"/>
      <c r="I11" s="139"/>
      <c r="J11" s="139"/>
      <c r="K11" s="139"/>
      <c r="L11" s="139"/>
      <c r="M11" s="139"/>
      <c r="N11" s="140"/>
      <c r="O11" s="151"/>
      <c r="P11" s="152"/>
      <c r="Q11" s="152"/>
      <c r="R11" s="22" t="s">
        <v>23</v>
      </c>
      <c r="S11" s="7"/>
      <c r="T11" s="7"/>
      <c r="U11" s="14"/>
    </row>
    <row r="12" spans="2:21" ht="30" customHeight="1" thickBot="1" x14ac:dyDescent="0.2">
      <c r="B12" s="1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91"/>
      <c r="P12" s="11"/>
      <c r="Q12" s="11"/>
      <c r="R12" s="11"/>
      <c r="S12" s="7"/>
      <c r="T12" s="7"/>
      <c r="U12" s="14"/>
    </row>
    <row r="13" spans="2:21" ht="39.950000000000003" customHeight="1" thickBot="1" x14ac:dyDescent="0.2">
      <c r="B13" s="12"/>
      <c r="C13" s="137" t="s">
        <v>55</v>
      </c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41"/>
      <c r="P13" s="142"/>
      <c r="Q13" s="142"/>
      <c r="R13" s="59" t="s">
        <v>57</v>
      </c>
      <c r="S13" s="7"/>
      <c r="T13" s="7"/>
      <c r="U13" s="14"/>
    </row>
    <row r="14" spans="2:21" ht="30" customHeight="1" thickBot="1" x14ac:dyDescent="0.2">
      <c r="B14" s="12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91"/>
      <c r="P14" s="11"/>
      <c r="Q14" s="11"/>
      <c r="R14" s="11"/>
      <c r="S14" s="7"/>
      <c r="T14" s="7"/>
      <c r="U14" s="14"/>
    </row>
    <row r="15" spans="2:21" ht="39.950000000000003" customHeight="1" thickBot="1" x14ac:dyDescent="0.2">
      <c r="B15" s="12"/>
      <c r="C15" s="137" t="s">
        <v>56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43">
        <f>ROUNDDOWN(O11*O13/10000,1)</f>
        <v>0</v>
      </c>
      <c r="P15" s="144"/>
      <c r="Q15" s="144"/>
      <c r="R15" s="38" t="s">
        <v>24</v>
      </c>
      <c r="U15" s="14"/>
    </row>
    <row r="16" spans="2:21" ht="30" customHeight="1" x14ac:dyDescent="0.15">
      <c r="B16" s="1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  <c r="P16" s="61"/>
      <c r="Q16" s="61"/>
      <c r="R16" s="9"/>
      <c r="U16" s="14"/>
    </row>
    <row r="17" spans="2:21" ht="19.5" customHeight="1" x14ac:dyDescent="0.15">
      <c r="B17" s="145" t="s">
        <v>80</v>
      </c>
      <c r="C17" s="145"/>
      <c r="D17" s="145"/>
      <c r="E17" s="145"/>
      <c r="F17" s="94"/>
      <c r="G17" s="94"/>
      <c r="H17" s="94"/>
      <c r="I17" s="94"/>
      <c r="J17" s="94"/>
      <c r="K17" s="94"/>
      <c r="L17" s="94"/>
      <c r="M17" s="60"/>
      <c r="N17" s="60"/>
      <c r="O17" s="61"/>
      <c r="P17" s="61"/>
      <c r="Q17" s="61"/>
      <c r="R17" s="9"/>
      <c r="U17" s="14"/>
    </row>
    <row r="18" spans="2:21" ht="9.9499999999999993" customHeight="1" thickBot="1" x14ac:dyDescent="0.2">
      <c r="B18" s="8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93"/>
      <c r="P18" s="3"/>
      <c r="Q18" s="3"/>
      <c r="U18" s="14"/>
    </row>
    <row r="19" spans="2:21" ht="39.75" customHeight="1" thickBot="1" x14ac:dyDescent="0.2">
      <c r="B19" s="8"/>
      <c r="C19" s="137" t="s">
        <v>81</v>
      </c>
      <c r="D19" s="138"/>
      <c r="E19" s="132"/>
      <c r="F19" s="92"/>
      <c r="G19" s="92"/>
      <c r="H19" s="92"/>
      <c r="I19" s="92"/>
      <c r="J19" s="92"/>
      <c r="K19" s="92"/>
      <c r="L19" s="79"/>
      <c r="M19" s="57">
        <f>ROUNDDOWN(R42,1)</f>
        <v>0</v>
      </c>
      <c r="N19" s="38" t="s">
        <v>24</v>
      </c>
      <c r="O19" s="93"/>
      <c r="P19" s="4"/>
      <c r="Q19" s="4"/>
      <c r="R19" s="4"/>
      <c r="S19" s="7"/>
      <c r="T19" s="7"/>
      <c r="U19" s="6" t="s">
        <v>59</v>
      </c>
    </row>
    <row r="20" spans="2:21" ht="30" customHeight="1" x14ac:dyDescent="0.15">
      <c r="B20" s="8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4"/>
      <c r="Q20" s="4"/>
      <c r="R20" s="4"/>
      <c r="S20" s="7"/>
      <c r="T20" s="7"/>
      <c r="U20" s="14"/>
    </row>
    <row r="21" spans="2:21" ht="19.5" customHeight="1" x14ac:dyDescent="0.15">
      <c r="B21" s="8" t="s">
        <v>58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U21" s="14"/>
    </row>
    <row r="22" spans="2:21" ht="9.9499999999999993" customHeight="1" thickBot="1" x14ac:dyDescent="0.2">
      <c r="B22" s="8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93"/>
      <c r="P22" s="4"/>
      <c r="Q22" s="4"/>
      <c r="R22" s="4"/>
      <c r="S22" s="7"/>
      <c r="T22" s="7"/>
      <c r="U22" s="14"/>
    </row>
    <row r="23" spans="2:21" ht="39.950000000000003" customHeight="1" thickBot="1" x14ac:dyDescent="0.2">
      <c r="B23" s="12"/>
      <c r="C23" s="153" t="s">
        <v>40</v>
      </c>
      <c r="D23" s="137"/>
      <c r="E23" s="131"/>
      <c r="F23" s="92"/>
      <c r="G23" s="92"/>
      <c r="H23" s="92"/>
      <c r="I23" s="92"/>
      <c r="J23" s="92"/>
      <c r="K23" s="92"/>
      <c r="L23" s="79"/>
      <c r="M23" s="39">
        <f>ROUNDDOWN(R146,1)</f>
        <v>0</v>
      </c>
      <c r="N23" s="38" t="s">
        <v>24</v>
      </c>
      <c r="O23" s="9"/>
      <c r="P23" s="5"/>
      <c r="Q23" s="5"/>
      <c r="R23" s="5"/>
      <c r="S23" s="7"/>
      <c r="T23" s="7"/>
      <c r="U23" s="7" t="s">
        <v>60</v>
      </c>
    </row>
    <row r="24" spans="2:21" ht="30" customHeight="1" thickBot="1" x14ac:dyDescent="0.2">
      <c r="B24" s="8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93"/>
      <c r="P24" s="4"/>
      <c r="Q24" s="4"/>
      <c r="R24" s="4"/>
      <c r="S24" s="7"/>
      <c r="T24" s="7"/>
      <c r="U24" s="14"/>
    </row>
    <row r="25" spans="2:21" ht="39.950000000000003" customHeight="1" thickBot="1" x14ac:dyDescent="0.2">
      <c r="B25" s="12"/>
      <c r="C25" s="157" t="s">
        <v>41</v>
      </c>
      <c r="D25" s="158"/>
      <c r="E25" s="131"/>
      <c r="F25" s="92"/>
      <c r="G25" s="92"/>
      <c r="H25" s="92"/>
      <c r="I25" s="92"/>
      <c r="J25" s="92"/>
      <c r="K25" s="92"/>
      <c r="L25" s="79"/>
      <c r="M25" s="39">
        <f>ROUNDDOWN(R155,1)</f>
        <v>0</v>
      </c>
      <c r="N25" s="38" t="s">
        <v>24</v>
      </c>
      <c r="O25" s="9"/>
      <c r="P25" s="5"/>
      <c r="Q25" s="5"/>
      <c r="R25" s="5"/>
      <c r="S25" s="7"/>
      <c r="T25" s="7"/>
      <c r="U25" s="7" t="s">
        <v>42</v>
      </c>
    </row>
    <row r="26" spans="2:21" ht="30" customHeight="1" thickBot="1" x14ac:dyDescent="0.2">
      <c r="B26" s="8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93"/>
      <c r="P26" s="4"/>
      <c r="Q26" s="4"/>
      <c r="R26" s="4"/>
      <c r="S26" s="7"/>
      <c r="T26" s="7"/>
      <c r="U26" s="14"/>
    </row>
    <row r="27" spans="2:21" ht="39.75" customHeight="1" thickBot="1" x14ac:dyDescent="0.2">
      <c r="B27" s="8"/>
      <c r="C27" s="137" t="s">
        <v>77</v>
      </c>
      <c r="D27" s="138"/>
      <c r="E27" s="132"/>
      <c r="F27" s="92"/>
      <c r="G27" s="92"/>
      <c r="H27" s="92"/>
      <c r="I27" s="92"/>
      <c r="J27" s="92"/>
      <c r="K27" s="92"/>
      <c r="L27" s="79"/>
      <c r="M27" s="57">
        <f>M23+M25</f>
        <v>0</v>
      </c>
      <c r="N27" s="38" t="s">
        <v>24</v>
      </c>
      <c r="O27" s="93"/>
      <c r="P27" s="4"/>
      <c r="Q27" s="4"/>
      <c r="R27" s="4"/>
      <c r="S27" s="7"/>
      <c r="T27" s="7"/>
      <c r="U27" s="6" t="s">
        <v>54</v>
      </c>
    </row>
    <row r="28" spans="2:21" ht="30" customHeight="1" thickBot="1" x14ac:dyDescent="0.2">
      <c r="B28" s="8"/>
      <c r="C28" s="60"/>
      <c r="D28" s="60"/>
      <c r="E28" s="95"/>
      <c r="F28" s="95"/>
      <c r="G28" s="95"/>
      <c r="H28" s="95"/>
      <c r="I28" s="95"/>
      <c r="J28" s="95"/>
      <c r="K28" s="95"/>
      <c r="L28" s="95"/>
      <c r="M28" s="61"/>
      <c r="N28" s="9"/>
      <c r="O28" s="93"/>
      <c r="P28" s="4"/>
      <c r="Q28" s="4"/>
      <c r="R28" s="4"/>
      <c r="S28" s="7"/>
      <c r="T28" s="7"/>
      <c r="U28" s="6"/>
    </row>
    <row r="29" spans="2:21" ht="39.950000000000003" customHeight="1" thickBot="1" x14ac:dyDescent="0.2">
      <c r="B29" s="12"/>
      <c r="C29" s="153" t="s">
        <v>76</v>
      </c>
      <c r="D29" s="137"/>
      <c r="E29" s="131"/>
      <c r="F29" s="92"/>
      <c r="G29" s="92"/>
      <c r="H29" s="92"/>
      <c r="I29" s="92"/>
      <c r="J29" s="92"/>
      <c r="K29" s="92"/>
      <c r="L29" s="79"/>
      <c r="M29" s="39">
        <f>M19+M27</f>
        <v>0</v>
      </c>
      <c r="N29" s="38" t="s">
        <v>24</v>
      </c>
      <c r="O29" s="154"/>
      <c r="P29" s="155"/>
      <c r="Q29" s="155"/>
      <c r="R29" s="155"/>
      <c r="S29" s="7"/>
      <c r="T29" s="7"/>
      <c r="U29" s="7" t="s">
        <v>53</v>
      </c>
    </row>
    <row r="30" spans="2:21" ht="20.100000000000001" customHeight="1" x14ac:dyDescent="0.15">
      <c r="B30" s="12"/>
      <c r="C30" s="35"/>
      <c r="D30" s="35"/>
      <c r="E30" s="95"/>
      <c r="F30" s="95"/>
      <c r="G30" s="95"/>
      <c r="H30" s="95"/>
      <c r="I30" s="95"/>
      <c r="J30" s="95"/>
      <c r="K30" s="95"/>
      <c r="L30" s="95"/>
      <c r="M30" s="36"/>
      <c r="N30" s="9"/>
      <c r="O30" s="9"/>
      <c r="P30" s="5"/>
      <c r="Q30" s="5"/>
      <c r="R30" s="5"/>
      <c r="S30" s="7"/>
      <c r="T30" s="7"/>
      <c r="U30" s="7"/>
    </row>
    <row r="31" spans="2:21" ht="20.100000000000001" customHeight="1" x14ac:dyDescent="0.15">
      <c r="B31" s="37" t="s">
        <v>51</v>
      </c>
      <c r="C31" s="35"/>
      <c r="D31" s="35"/>
      <c r="E31" s="95"/>
      <c r="F31" s="95"/>
      <c r="G31" s="95"/>
      <c r="H31" s="95"/>
      <c r="I31" s="95"/>
      <c r="J31" s="95"/>
      <c r="K31" s="95"/>
      <c r="L31" s="95"/>
      <c r="M31" s="36"/>
      <c r="N31" s="9"/>
      <c r="O31" s="9"/>
      <c r="P31" s="5"/>
      <c r="Q31" s="5"/>
      <c r="R31" s="5"/>
      <c r="S31" s="7"/>
      <c r="T31" s="7"/>
      <c r="U31" s="7"/>
    </row>
    <row r="32" spans="2:21" ht="9.75" customHeight="1" x14ac:dyDescent="0.15">
      <c r="B32" s="37"/>
      <c r="C32" s="35"/>
      <c r="D32" s="35"/>
      <c r="E32" s="95"/>
      <c r="F32" s="95"/>
      <c r="G32" s="95"/>
      <c r="H32" s="95"/>
      <c r="I32" s="95"/>
      <c r="J32" s="95"/>
      <c r="K32" s="95"/>
      <c r="L32" s="95"/>
      <c r="M32" s="36"/>
      <c r="N32" s="9"/>
      <c r="O32" s="9"/>
      <c r="P32" s="5"/>
      <c r="Q32" s="5"/>
      <c r="R32" s="156"/>
      <c r="S32" s="156"/>
      <c r="T32" s="156"/>
      <c r="U32" s="156"/>
    </row>
    <row r="33" spans="2:22" ht="9.9499999999999993" customHeight="1" x14ac:dyDescent="0.15">
      <c r="B33" s="8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93"/>
      <c r="P33" s="4"/>
      <c r="Q33" s="4"/>
      <c r="R33" s="156"/>
      <c r="S33" s="156"/>
      <c r="T33" s="156"/>
      <c r="U33" s="156"/>
    </row>
    <row r="34" spans="2:22" ht="18" customHeight="1" x14ac:dyDescent="0.15">
      <c r="B34" s="8" t="s">
        <v>82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4"/>
      <c r="Q34" s="4"/>
      <c r="R34" s="4"/>
      <c r="S34" s="7"/>
      <c r="T34" s="7"/>
      <c r="U34" s="78"/>
    </row>
    <row r="35" spans="2:22" ht="3.75" customHeight="1" x14ac:dyDescent="0.15">
      <c r="B35" s="8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4"/>
      <c r="Q35" s="4"/>
      <c r="R35" s="4"/>
      <c r="S35" s="7"/>
      <c r="T35" s="7"/>
      <c r="U35" s="14"/>
    </row>
    <row r="36" spans="2:22" ht="43.5" customHeight="1" x14ac:dyDescent="0.15">
      <c r="B36" s="8"/>
      <c r="C36" s="159" t="s">
        <v>79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60" t="s">
        <v>64</v>
      </c>
      <c r="O36" s="159"/>
      <c r="P36" s="160" t="s">
        <v>61</v>
      </c>
      <c r="Q36" s="159"/>
      <c r="R36" s="160" t="s">
        <v>62</v>
      </c>
      <c r="S36" s="159"/>
      <c r="T36" s="159" t="s">
        <v>43</v>
      </c>
      <c r="U36" s="159"/>
    </row>
    <row r="37" spans="2:22" ht="15" customHeight="1" x14ac:dyDescent="0.15">
      <c r="B37" s="8"/>
      <c r="C37" s="161" t="s">
        <v>63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63">
        <v>0.05</v>
      </c>
      <c r="O37" s="64" t="s">
        <v>65</v>
      </c>
      <c r="P37" s="103"/>
      <c r="Q37" s="64" t="s">
        <v>66</v>
      </c>
      <c r="R37" s="77">
        <f t="shared" ref="R37:R38" si="0">IF(P37=0,0,ROUNDDOWN(N37*P37,3))</f>
        <v>0</v>
      </c>
      <c r="S37" s="66" t="s">
        <v>18</v>
      </c>
      <c r="T37" s="162"/>
      <c r="U37" s="163"/>
    </row>
    <row r="38" spans="2:22" ht="15" customHeight="1" x14ac:dyDescent="0.15">
      <c r="B38" s="8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08"/>
      <c r="O38" s="64" t="s">
        <v>65</v>
      </c>
      <c r="P38" s="103"/>
      <c r="Q38" s="64" t="s">
        <v>66</v>
      </c>
      <c r="R38" s="77">
        <f t="shared" si="0"/>
        <v>0</v>
      </c>
      <c r="S38" s="66" t="s">
        <v>18</v>
      </c>
      <c r="T38" s="164"/>
      <c r="U38" s="165"/>
    </row>
    <row r="39" spans="2:22" ht="15" customHeight="1" x14ac:dyDescent="0.15">
      <c r="B39" s="8"/>
      <c r="C39" s="167"/>
      <c r="D39" s="168"/>
      <c r="E39" s="168"/>
      <c r="F39" s="168"/>
      <c r="G39" s="168"/>
      <c r="H39" s="168"/>
      <c r="I39" s="168"/>
      <c r="J39" s="168"/>
      <c r="K39" s="168"/>
      <c r="L39" s="168"/>
      <c r="M39" s="169"/>
      <c r="N39" s="110"/>
      <c r="O39" s="111"/>
      <c r="P39" s="112"/>
      <c r="Q39" s="113"/>
      <c r="R39" s="114"/>
      <c r="S39" s="115"/>
      <c r="T39" s="164"/>
      <c r="U39" s="165"/>
    </row>
    <row r="40" spans="2:22" ht="15" customHeight="1" x14ac:dyDescent="0.15">
      <c r="B40" s="8"/>
      <c r="C40" s="181" t="s">
        <v>87</v>
      </c>
      <c r="D40" s="182"/>
      <c r="E40" s="183"/>
      <c r="F40" s="183"/>
      <c r="G40" s="183"/>
      <c r="H40" s="183"/>
      <c r="I40" s="183"/>
      <c r="J40" s="183"/>
      <c r="K40" s="183"/>
      <c r="L40" s="183"/>
      <c r="M40" s="163"/>
      <c r="N40" s="185">
        <v>0.03</v>
      </c>
      <c r="O40" s="187" t="s">
        <v>65</v>
      </c>
      <c r="P40" s="189" t="s">
        <v>78</v>
      </c>
      <c r="Q40" s="190"/>
      <c r="R40" s="191">
        <f>ROUNDDOWN(N40*P41,3)</f>
        <v>0</v>
      </c>
      <c r="S40" s="193" t="s">
        <v>18</v>
      </c>
      <c r="T40" s="162"/>
      <c r="U40" s="163"/>
    </row>
    <row r="41" spans="2:22" ht="15" customHeight="1" thickBot="1" x14ac:dyDescent="0.2">
      <c r="B41" s="8"/>
      <c r="C41" s="170"/>
      <c r="D41" s="184"/>
      <c r="E41" s="184"/>
      <c r="F41" s="184"/>
      <c r="G41" s="184"/>
      <c r="H41" s="184"/>
      <c r="I41" s="184"/>
      <c r="J41" s="184"/>
      <c r="K41" s="184"/>
      <c r="L41" s="184"/>
      <c r="M41" s="171"/>
      <c r="N41" s="186"/>
      <c r="O41" s="188"/>
      <c r="P41" s="104"/>
      <c r="Q41" s="65" t="s">
        <v>66</v>
      </c>
      <c r="R41" s="192"/>
      <c r="S41" s="194"/>
      <c r="T41" s="170"/>
      <c r="U41" s="171"/>
    </row>
    <row r="42" spans="2:22" ht="21.75" customHeight="1" thickBot="1" x14ac:dyDescent="0.2">
      <c r="B42" s="8"/>
      <c r="C42" s="172" t="s">
        <v>75</v>
      </c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69">
        <f>ROUNDDOWN(SUM(R37:R40),1)</f>
        <v>0</v>
      </c>
      <c r="S42" s="68" t="s">
        <v>11</v>
      </c>
      <c r="T42" s="62"/>
      <c r="U42" s="7" t="s">
        <v>59</v>
      </c>
    </row>
    <row r="43" spans="2:22" ht="9.9499999999999993" customHeight="1" x14ac:dyDescent="0.15">
      <c r="B43" s="8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4"/>
      <c r="Q43" s="4"/>
      <c r="R43" s="4"/>
      <c r="S43" s="7"/>
      <c r="T43" s="7"/>
      <c r="U43" s="14"/>
    </row>
    <row r="44" spans="2:22" ht="18" customHeight="1" x14ac:dyDescent="0.15">
      <c r="B44" s="67" t="s">
        <v>73</v>
      </c>
      <c r="R44" s="2"/>
      <c r="S44" s="5"/>
      <c r="T44" s="5"/>
      <c r="U44" s="7"/>
      <c r="V44" s="1"/>
    </row>
    <row r="45" spans="2:22" s="8" customFormat="1" ht="3.95" customHeight="1" x14ac:dyDescent="0.15"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"/>
      <c r="N45" s="9"/>
      <c r="O45" s="9"/>
      <c r="P45" s="5"/>
      <c r="Q45" s="5"/>
      <c r="R45" s="5"/>
      <c r="S45" s="7"/>
      <c r="T45" s="7"/>
      <c r="U45" s="14"/>
    </row>
    <row r="46" spans="2:22" ht="44.1" customHeight="1" x14ac:dyDescent="0.15">
      <c r="C46" s="174" t="s">
        <v>1</v>
      </c>
      <c r="D46" s="175"/>
      <c r="E46" s="174" t="s">
        <v>2</v>
      </c>
      <c r="F46" s="176"/>
      <c r="G46" s="176"/>
      <c r="H46" s="176"/>
      <c r="I46" s="176"/>
      <c r="J46" s="176"/>
      <c r="K46" s="176"/>
      <c r="L46" s="176"/>
      <c r="M46" s="175"/>
      <c r="N46" s="177" t="s">
        <v>67</v>
      </c>
      <c r="O46" s="178"/>
      <c r="P46" s="177" t="s">
        <v>68</v>
      </c>
      <c r="Q46" s="178"/>
      <c r="R46" s="160" t="s">
        <v>69</v>
      </c>
      <c r="S46" s="179"/>
      <c r="T46" s="180" t="s">
        <v>43</v>
      </c>
      <c r="U46" s="180"/>
      <c r="V46" s="1"/>
    </row>
    <row r="47" spans="2:22" ht="15" customHeight="1" x14ac:dyDescent="0.15">
      <c r="C47" s="201" t="s">
        <v>7</v>
      </c>
      <c r="D47" s="202"/>
      <c r="E47" s="205" t="s">
        <v>5</v>
      </c>
      <c r="F47" s="206"/>
      <c r="G47" s="206"/>
      <c r="H47" s="206"/>
      <c r="I47" s="206"/>
      <c r="J47" s="206"/>
      <c r="K47" s="206"/>
      <c r="L47" s="206"/>
      <c r="M47" s="207"/>
      <c r="N47" s="23">
        <v>0.93300000000000005</v>
      </c>
      <c r="O47" s="80" t="s">
        <v>20</v>
      </c>
      <c r="P47" s="49"/>
      <c r="Q47" s="15" t="s">
        <v>12</v>
      </c>
      <c r="R47" s="81">
        <f>IF(P47=0,0,ROUNDDOWN(N47*P47,3))</f>
        <v>0</v>
      </c>
      <c r="S47" s="25" t="s">
        <v>18</v>
      </c>
      <c r="T47" s="122" t="s">
        <v>45</v>
      </c>
      <c r="U47" s="123"/>
      <c r="V47" s="1"/>
    </row>
    <row r="48" spans="2:22" ht="15" customHeight="1" x14ac:dyDescent="0.15">
      <c r="C48" s="203"/>
      <c r="D48" s="204"/>
      <c r="E48" s="195" t="s">
        <v>6</v>
      </c>
      <c r="F48" s="196"/>
      <c r="G48" s="196"/>
      <c r="H48" s="196"/>
      <c r="I48" s="196"/>
      <c r="J48" s="196"/>
      <c r="K48" s="196"/>
      <c r="L48" s="196"/>
      <c r="M48" s="197"/>
      <c r="N48" s="26">
        <v>0.90600000000000003</v>
      </c>
      <c r="O48" s="27" t="s">
        <v>20</v>
      </c>
      <c r="P48" s="50"/>
      <c r="Q48" s="16" t="s">
        <v>15</v>
      </c>
      <c r="R48" s="41">
        <f>IF(P48=0,0,ROUNDDOWN(N48*P48,3))</f>
        <v>0</v>
      </c>
      <c r="S48" s="28" t="s">
        <v>18</v>
      </c>
      <c r="T48" s="124"/>
      <c r="U48" s="125"/>
      <c r="V48" s="1"/>
    </row>
    <row r="49" spans="3:24" ht="15" customHeight="1" x14ac:dyDescent="0.15">
      <c r="C49" s="203"/>
      <c r="D49" s="204"/>
      <c r="E49" s="195" t="s">
        <v>47</v>
      </c>
      <c r="F49" s="196"/>
      <c r="G49" s="196"/>
      <c r="H49" s="196"/>
      <c r="I49" s="196"/>
      <c r="J49" s="196"/>
      <c r="K49" s="196"/>
      <c r="L49" s="196"/>
      <c r="M49" s="197"/>
      <c r="N49" s="26">
        <v>1.2589999999999999</v>
      </c>
      <c r="O49" s="27" t="s">
        <v>20</v>
      </c>
      <c r="P49" s="50"/>
      <c r="Q49" s="16" t="s">
        <v>15</v>
      </c>
      <c r="R49" s="41">
        <f t="shared" ref="R49:R145" si="1">IF(P49=0,0,ROUNDDOWN(N49*P49,3))</f>
        <v>0</v>
      </c>
      <c r="S49" s="28" t="s">
        <v>18</v>
      </c>
      <c r="T49" s="124"/>
      <c r="U49" s="125"/>
      <c r="V49" s="1"/>
      <c r="X49">
        <v>0</v>
      </c>
    </row>
    <row r="50" spans="3:24" ht="15" customHeight="1" x14ac:dyDescent="0.15">
      <c r="C50" s="203"/>
      <c r="D50" s="204"/>
      <c r="E50" s="195" t="s">
        <v>48</v>
      </c>
      <c r="F50" s="196"/>
      <c r="G50" s="196"/>
      <c r="H50" s="196"/>
      <c r="I50" s="196"/>
      <c r="J50" s="196"/>
      <c r="K50" s="196"/>
      <c r="L50" s="196"/>
      <c r="M50" s="197"/>
      <c r="N50" s="26">
        <v>1.4490000000000001</v>
      </c>
      <c r="O50" s="27" t="s">
        <v>20</v>
      </c>
      <c r="P50" s="50"/>
      <c r="Q50" s="16" t="s">
        <v>15</v>
      </c>
      <c r="R50" s="41">
        <f t="shared" si="1"/>
        <v>0</v>
      </c>
      <c r="S50" s="28" t="s">
        <v>18</v>
      </c>
      <c r="T50" s="124"/>
      <c r="U50" s="125"/>
      <c r="V50" s="1"/>
    </row>
    <row r="51" spans="3:24" ht="15" customHeight="1" x14ac:dyDescent="0.15">
      <c r="C51" s="203"/>
      <c r="D51" s="204"/>
      <c r="E51" s="195" t="s">
        <v>49</v>
      </c>
      <c r="F51" s="196"/>
      <c r="G51" s="196"/>
      <c r="H51" s="196"/>
      <c r="I51" s="196"/>
      <c r="J51" s="196"/>
      <c r="K51" s="196"/>
      <c r="L51" s="196"/>
      <c r="M51" s="197"/>
      <c r="N51" s="26">
        <v>1.6020000000000001</v>
      </c>
      <c r="O51" s="27" t="s">
        <v>20</v>
      </c>
      <c r="P51" s="50"/>
      <c r="Q51" s="16" t="s">
        <v>15</v>
      </c>
      <c r="R51" s="41">
        <f t="shared" si="1"/>
        <v>0</v>
      </c>
      <c r="S51" s="28" t="s">
        <v>18</v>
      </c>
      <c r="T51" s="124"/>
      <c r="U51" s="125"/>
      <c r="V51" s="1"/>
    </row>
    <row r="52" spans="3:24" ht="15" hidden="1" customHeight="1" x14ac:dyDescent="0.15">
      <c r="C52" s="203"/>
      <c r="D52" s="204"/>
      <c r="E52" s="195" t="s">
        <v>14</v>
      </c>
      <c r="F52" s="196"/>
      <c r="G52" s="196"/>
      <c r="H52" s="196"/>
      <c r="I52" s="196"/>
      <c r="J52" s="196"/>
      <c r="K52" s="196"/>
      <c r="L52" s="196"/>
      <c r="M52" s="197"/>
      <c r="N52" s="26">
        <v>0.65599999999999992</v>
      </c>
      <c r="O52" s="27" t="s">
        <v>17</v>
      </c>
      <c r="P52" s="50">
        <v>0</v>
      </c>
      <c r="Q52" s="16" t="s">
        <v>15</v>
      </c>
      <c r="R52" s="41">
        <f t="shared" si="1"/>
        <v>0</v>
      </c>
      <c r="S52" s="28" t="s">
        <v>18</v>
      </c>
      <c r="T52" s="124"/>
      <c r="U52" s="125"/>
      <c r="V52" s="1"/>
    </row>
    <row r="53" spans="3:24" ht="15" customHeight="1" x14ac:dyDescent="0.15">
      <c r="C53" s="203"/>
      <c r="D53" s="204"/>
      <c r="E53" s="195" t="s">
        <v>50</v>
      </c>
      <c r="F53" s="196"/>
      <c r="G53" s="196"/>
      <c r="H53" s="196"/>
      <c r="I53" s="196"/>
      <c r="J53" s="196"/>
      <c r="K53" s="196"/>
      <c r="L53" s="196"/>
      <c r="M53" s="197"/>
      <c r="N53" s="26">
        <v>1.82</v>
      </c>
      <c r="O53" s="27" t="s">
        <v>20</v>
      </c>
      <c r="P53" s="50"/>
      <c r="Q53" s="16" t="s">
        <v>15</v>
      </c>
      <c r="R53" s="41">
        <f t="shared" si="1"/>
        <v>0</v>
      </c>
      <c r="S53" s="28" t="s">
        <v>18</v>
      </c>
      <c r="T53" s="124"/>
      <c r="U53" s="125"/>
      <c r="V53" s="1"/>
    </row>
    <row r="54" spans="3:24" ht="15" customHeight="1" x14ac:dyDescent="0.15">
      <c r="C54" s="203"/>
      <c r="D54" s="204"/>
      <c r="E54" s="195" t="s">
        <v>111</v>
      </c>
      <c r="F54" s="196"/>
      <c r="G54" s="196"/>
      <c r="H54" s="196"/>
      <c r="I54" s="196"/>
      <c r="J54" s="196"/>
      <c r="K54" s="196"/>
      <c r="L54" s="196"/>
      <c r="M54" s="197"/>
      <c r="N54" s="26">
        <v>1.1919999999999999</v>
      </c>
      <c r="O54" s="27" t="s">
        <v>20</v>
      </c>
      <c r="P54" s="50"/>
      <c r="Q54" s="16" t="s">
        <v>15</v>
      </c>
      <c r="R54" s="41">
        <f t="shared" si="1"/>
        <v>0</v>
      </c>
      <c r="S54" s="28" t="s">
        <v>18</v>
      </c>
      <c r="T54" s="124"/>
      <c r="U54" s="125"/>
      <c r="V54" s="1"/>
    </row>
    <row r="55" spans="3:24" ht="15" customHeight="1" x14ac:dyDescent="0.15">
      <c r="C55" s="203"/>
      <c r="D55" s="204"/>
      <c r="E55" s="198" t="s">
        <v>106</v>
      </c>
      <c r="F55" s="199"/>
      <c r="G55" s="199"/>
      <c r="H55" s="199"/>
      <c r="I55" s="199"/>
      <c r="J55" s="199"/>
      <c r="K55" s="199"/>
      <c r="L55" s="199"/>
      <c r="M55" s="200"/>
      <c r="N55" s="32">
        <v>0.51049999999999995</v>
      </c>
      <c r="O55" s="33" t="s">
        <v>21</v>
      </c>
      <c r="P55" s="70"/>
      <c r="Q55" s="71" t="s">
        <v>12</v>
      </c>
      <c r="R55" s="72"/>
      <c r="S55" s="28" t="s">
        <v>18</v>
      </c>
      <c r="T55" s="126"/>
      <c r="U55" s="127"/>
      <c r="V55" s="1"/>
    </row>
    <row r="56" spans="3:24" ht="15" customHeight="1" x14ac:dyDescent="0.15">
      <c r="C56" s="203"/>
      <c r="D56" s="204"/>
      <c r="E56" s="205" t="s">
        <v>25</v>
      </c>
      <c r="F56" s="206"/>
      <c r="G56" s="206"/>
      <c r="H56" s="206"/>
      <c r="I56" s="206"/>
      <c r="J56" s="206"/>
      <c r="K56" s="206"/>
      <c r="L56" s="206"/>
      <c r="M56" s="207"/>
      <c r="N56" s="23">
        <v>0.25</v>
      </c>
      <c r="O56" s="24" t="s">
        <v>20</v>
      </c>
      <c r="P56" s="49"/>
      <c r="Q56" s="15" t="s">
        <v>15</v>
      </c>
      <c r="R56" s="40">
        <f t="shared" si="1"/>
        <v>0</v>
      </c>
      <c r="S56" s="25" t="s">
        <v>18</v>
      </c>
      <c r="T56" s="122" t="s">
        <v>44</v>
      </c>
      <c r="U56" s="123"/>
      <c r="V56" s="1"/>
    </row>
    <row r="57" spans="3:24" ht="15" customHeight="1" x14ac:dyDescent="0.15">
      <c r="C57" s="203"/>
      <c r="D57" s="204"/>
      <c r="E57" s="195" t="s">
        <v>26</v>
      </c>
      <c r="F57" s="196"/>
      <c r="G57" s="196"/>
      <c r="H57" s="196"/>
      <c r="I57" s="196"/>
      <c r="J57" s="196"/>
      <c r="K57" s="196"/>
      <c r="L57" s="196"/>
      <c r="M57" s="197"/>
      <c r="N57" s="26">
        <v>0.33200000000000002</v>
      </c>
      <c r="O57" s="27" t="s">
        <v>20</v>
      </c>
      <c r="P57" s="50"/>
      <c r="Q57" s="16" t="s">
        <v>15</v>
      </c>
      <c r="R57" s="41">
        <f t="shared" si="1"/>
        <v>0</v>
      </c>
      <c r="S57" s="28" t="s">
        <v>18</v>
      </c>
      <c r="T57" s="124"/>
      <c r="U57" s="125"/>
      <c r="V57" s="1"/>
    </row>
    <row r="58" spans="3:24" ht="15" customHeight="1" x14ac:dyDescent="0.15">
      <c r="C58" s="203"/>
      <c r="D58" s="204"/>
      <c r="E58" s="195" t="s">
        <v>27</v>
      </c>
      <c r="F58" s="196"/>
      <c r="G58" s="196"/>
      <c r="H58" s="196"/>
      <c r="I58" s="196"/>
      <c r="J58" s="196"/>
      <c r="K58" s="196"/>
      <c r="L58" s="196"/>
      <c r="M58" s="197"/>
      <c r="N58" s="26">
        <v>0.51200000000000001</v>
      </c>
      <c r="O58" s="27" t="s">
        <v>20</v>
      </c>
      <c r="P58" s="50"/>
      <c r="Q58" s="16" t="s">
        <v>15</v>
      </c>
      <c r="R58" s="41">
        <f t="shared" si="1"/>
        <v>0</v>
      </c>
      <c r="S58" s="28" t="s">
        <v>18</v>
      </c>
      <c r="T58" s="124"/>
      <c r="U58" s="125"/>
      <c r="V58" s="1"/>
    </row>
    <row r="59" spans="3:24" ht="15" customHeight="1" x14ac:dyDescent="0.15">
      <c r="C59" s="203"/>
      <c r="D59" s="204"/>
      <c r="E59" s="195" t="s">
        <v>28</v>
      </c>
      <c r="F59" s="196"/>
      <c r="G59" s="196"/>
      <c r="H59" s="196"/>
      <c r="I59" s="196"/>
      <c r="J59" s="196"/>
      <c r="K59" s="196"/>
      <c r="L59" s="196"/>
      <c r="M59" s="197"/>
      <c r="N59" s="26">
        <v>0.61799999999999999</v>
      </c>
      <c r="O59" s="27" t="s">
        <v>20</v>
      </c>
      <c r="P59" s="50"/>
      <c r="Q59" s="16" t="s">
        <v>15</v>
      </c>
      <c r="R59" s="41">
        <f t="shared" si="1"/>
        <v>0</v>
      </c>
      <c r="S59" s="28" t="s">
        <v>18</v>
      </c>
      <c r="T59" s="124"/>
      <c r="U59" s="125"/>
      <c r="V59" s="1"/>
    </row>
    <row r="60" spans="3:24" ht="15" customHeight="1" x14ac:dyDescent="0.15">
      <c r="C60" s="203"/>
      <c r="D60" s="204"/>
      <c r="E60" s="195" t="s">
        <v>29</v>
      </c>
      <c r="F60" s="196"/>
      <c r="G60" s="196"/>
      <c r="H60" s="196"/>
      <c r="I60" s="196"/>
      <c r="J60" s="196"/>
      <c r="K60" s="196"/>
      <c r="L60" s="196"/>
      <c r="M60" s="197"/>
      <c r="N60" s="26">
        <v>0.86299999999999999</v>
      </c>
      <c r="O60" s="27" t="s">
        <v>20</v>
      </c>
      <c r="P60" s="50"/>
      <c r="Q60" s="16" t="s">
        <v>15</v>
      </c>
      <c r="R60" s="41">
        <f t="shared" si="1"/>
        <v>0</v>
      </c>
      <c r="S60" s="28" t="s">
        <v>18</v>
      </c>
      <c r="T60" s="124"/>
      <c r="U60" s="125"/>
      <c r="V60" s="1"/>
    </row>
    <row r="61" spans="3:24" ht="15" customHeight="1" x14ac:dyDescent="0.15">
      <c r="C61" s="203"/>
      <c r="D61" s="204"/>
      <c r="E61" s="195" t="s">
        <v>30</v>
      </c>
      <c r="F61" s="196"/>
      <c r="G61" s="196"/>
      <c r="H61" s="196"/>
      <c r="I61" s="196"/>
      <c r="J61" s="196"/>
      <c r="K61" s="196"/>
      <c r="L61" s="196"/>
      <c r="M61" s="197"/>
      <c r="N61" s="26">
        <v>0.998</v>
      </c>
      <c r="O61" s="27" t="s">
        <v>20</v>
      </c>
      <c r="P61" s="50"/>
      <c r="Q61" s="16" t="s">
        <v>15</v>
      </c>
      <c r="R61" s="41">
        <f t="shared" si="1"/>
        <v>0</v>
      </c>
      <c r="S61" s="28" t="s">
        <v>18</v>
      </c>
      <c r="T61" s="124"/>
      <c r="U61" s="125"/>
      <c r="V61" s="1"/>
    </row>
    <row r="62" spans="3:24" ht="15" customHeight="1" x14ac:dyDescent="0.15">
      <c r="C62" s="203"/>
      <c r="D62" s="204"/>
      <c r="E62" s="198" t="s">
        <v>31</v>
      </c>
      <c r="F62" s="199"/>
      <c r="G62" s="199"/>
      <c r="H62" s="199"/>
      <c r="I62" s="199"/>
      <c r="J62" s="199"/>
      <c r="K62" s="199"/>
      <c r="L62" s="199"/>
      <c r="M62" s="200"/>
      <c r="N62" s="29">
        <v>1.71</v>
      </c>
      <c r="O62" s="30" t="s">
        <v>20</v>
      </c>
      <c r="P62" s="51"/>
      <c r="Q62" s="88" t="s">
        <v>15</v>
      </c>
      <c r="R62" s="82">
        <f t="shared" si="1"/>
        <v>0</v>
      </c>
      <c r="S62" s="31" t="s">
        <v>18</v>
      </c>
      <c r="T62" s="126"/>
      <c r="U62" s="127"/>
      <c r="V62" s="1"/>
    </row>
    <row r="63" spans="3:24" ht="15" customHeight="1" thickBot="1" x14ac:dyDescent="0.2">
      <c r="C63" s="203"/>
      <c r="D63" s="204"/>
      <c r="E63" s="208" t="s">
        <v>105</v>
      </c>
      <c r="F63" s="209"/>
      <c r="G63" s="209"/>
      <c r="H63" s="209"/>
      <c r="I63" s="209"/>
      <c r="J63" s="209"/>
      <c r="K63" s="209"/>
      <c r="L63" s="209"/>
      <c r="M63" s="210"/>
      <c r="N63" s="221">
        <f>IF(OR(G64=0,G65=0,G66=0,G67=0,G68=0,G69=0),0,ROUNDDOWN(((0.12*G69/1000+0.985)*(G67/1000+G68/1000)^2+(7.837*G69/1000+0.82)*(G67/1000+G68/1000)+2.858*G69/1000-0.283)*0.81*0.14,3)+ROUNDDOWN((G66/1000*3.14*(G64/1000*G64/1000)/4+(G69/1000*G69/1000*G67/1000-3.14*G65/1000*G65/1000/4*G66/1000)*0.35),3))</f>
        <v>0</v>
      </c>
      <c r="O63" s="211" t="s">
        <v>20</v>
      </c>
      <c r="P63" s="219"/>
      <c r="Q63" s="213" t="s">
        <v>15</v>
      </c>
      <c r="R63" s="217">
        <f t="shared" si="1"/>
        <v>0</v>
      </c>
      <c r="S63" s="215" t="s">
        <v>18</v>
      </c>
      <c r="T63" s="122"/>
      <c r="U63" s="123"/>
      <c r="V63" s="1"/>
    </row>
    <row r="64" spans="3:24" ht="15" customHeight="1" thickBot="1" x14ac:dyDescent="0.2">
      <c r="C64" s="203"/>
      <c r="D64" s="204"/>
      <c r="E64" s="86" t="s">
        <v>94</v>
      </c>
      <c r="F64" s="87" t="s">
        <v>89</v>
      </c>
      <c r="G64" s="102"/>
      <c r="H64" s="87" t="s">
        <v>90</v>
      </c>
      <c r="I64" s="87"/>
      <c r="J64" s="87"/>
      <c r="K64" s="87"/>
      <c r="L64" s="87"/>
      <c r="M64" s="84"/>
      <c r="N64" s="222"/>
      <c r="O64" s="212"/>
      <c r="P64" s="220"/>
      <c r="Q64" s="214"/>
      <c r="R64" s="218">
        <f t="shared" si="1"/>
        <v>0</v>
      </c>
      <c r="S64" s="216"/>
      <c r="T64" s="124"/>
      <c r="U64" s="125"/>
      <c r="V64" s="1"/>
    </row>
    <row r="65" spans="3:22" ht="15" customHeight="1" thickBot="1" x14ac:dyDescent="0.2">
      <c r="C65" s="203"/>
      <c r="D65" s="204"/>
      <c r="E65" s="86" t="s">
        <v>101</v>
      </c>
      <c r="F65" s="87" t="s">
        <v>89</v>
      </c>
      <c r="G65" s="102"/>
      <c r="H65" s="87" t="s">
        <v>90</v>
      </c>
      <c r="I65" s="87"/>
      <c r="J65" s="87"/>
      <c r="K65" s="87"/>
      <c r="L65" s="87"/>
      <c r="M65" s="84"/>
      <c r="N65" s="222"/>
      <c r="O65" s="212"/>
      <c r="P65" s="220"/>
      <c r="Q65" s="214"/>
      <c r="R65" s="218"/>
      <c r="S65" s="216"/>
      <c r="T65" s="124"/>
      <c r="U65" s="125"/>
      <c r="V65" s="1"/>
    </row>
    <row r="66" spans="3:22" ht="15" customHeight="1" thickBot="1" x14ac:dyDescent="0.2">
      <c r="C66" s="203"/>
      <c r="D66" s="204"/>
      <c r="E66" s="86" t="s">
        <v>95</v>
      </c>
      <c r="F66" s="87" t="s">
        <v>89</v>
      </c>
      <c r="G66" s="102"/>
      <c r="H66" s="87" t="s">
        <v>90</v>
      </c>
      <c r="I66" s="87"/>
      <c r="J66" s="87"/>
      <c r="K66" s="87"/>
      <c r="L66" s="87"/>
      <c r="M66" s="84"/>
      <c r="N66" s="222"/>
      <c r="O66" s="212"/>
      <c r="P66" s="220"/>
      <c r="Q66" s="214"/>
      <c r="R66" s="218">
        <f t="shared" si="1"/>
        <v>0</v>
      </c>
      <c r="S66" s="216"/>
      <c r="T66" s="124"/>
      <c r="U66" s="125"/>
      <c r="V66" s="1"/>
    </row>
    <row r="67" spans="3:22" ht="15" customHeight="1" thickBot="1" x14ac:dyDescent="0.2">
      <c r="C67" s="203"/>
      <c r="D67" s="204"/>
      <c r="E67" s="87" t="s">
        <v>96</v>
      </c>
      <c r="F67" s="87" t="s">
        <v>89</v>
      </c>
      <c r="G67" s="102"/>
      <c r="H67" s="87" t="s">
        <v>90</v>
      </c>
      <c r="I67" s="87"/>
      <c r="J67" s="87"/>
      <c r="K67" s="87"/>
      <c r="L67" s="87"/>
      <c r="M67" s="84"/>
      <c r="N67" s="222"/>
      <c r="O67" s="212"/>
      <c r="P67" s="220"/>
      <c r="Q67" s="214"/>
      <c r="R67" s="218"/>
      <c r="S67" s="216"/>
      <c r="T67" s="124"/>
      <c r="U67" s="125"/>
      <c r="V67" s="1"/>
    </row>
    <row r="68" spans="3:22" ht="15" customHeight="1" thickBot="1" x14ac:dyDescent="0.2">
      <c r="C68" s="203"/>
      <c r="D68" s="204"/>
      <c r="E68" s="87" t="s">
        <v>97</v>
      </c>
      <c r="F68" s="87" t="s">
        <v>89</v>
      </c>
      <c r="G68" s="102"/>
      <c r="H68" s="87" t="s">
        <v>90</v>
      </c>
      <c r="I68" s="87"/>
      <c r="J68" s="87"/>
      <c r="K68" s="87"/>
      <c r="L68" s="87"/>
      <c r="M68" s="84"/>
      <c r="N68" s="222"/>
      <c r="O68" s="212"/>
      <c r="P68" s="220"/>
      <c r="Q68" s="214"/>
      <c r="R68" s="218">
        <f t="shared" si="1"/>
        <v>0</v>
      </c>
      <c r="S68" s="216"/>
      <c r="T68" s="124"/>
      <c r="U68" s="125"/>
      <c r="V68" s="1"/>
    </row>
    <row r="69" spans="3:22" ht="15" customHeight="1" thickBot="1" x14ac:dyDescent="0.2">
      <c r="C69" s="203"/>
      <c r="D69" s="204"/>
      <c r="E69" s="87" t="s">
        <v>98</v>
      </c>
      <c r="F69" s="87" t="s">
        <v>89</v>
      </c>
      <c r="G69" s="102"/>
      <c r="H69" s="87" t="s">
        <v>90</v>
      </c>
      <c r="I69" s="87"/>
      <c r="J69" s="87"/>
      <c r="K69" s="87"/>
      <c r="L69" s="87"/>
      <c r="M69" s="84"/>
      <c r="N69" s="222"/>
      <c r="O69" s="212"/>
      <c r="P69" s="220"/>
      <c r="Q69" s="214"/>
      <c r="R69" s="218"/>
      <c r="S69" s="216"/>
      <c r="T69" s="124"/>
      <c r="U69" s="125"/>
      <c r="V69" s="1"/>
    </row>
    <row r="70" spans="3:22" ht="15" customHeight="1" x14ac:dyDescent="0.15">
      <c r="C70" s="203"/>
      <c r="D70" s="204"/>
      <c r="E70" s="83"/>
      <c r="F70" s="85"/>
      <c r="G70" s="85"/>
      <c r="H70" s="85"/>
      <c r="I70" s="85"/>
      <c r="J70" s="85"/>
      <c r="K70" s="85"/>
      <c r="L70" s="85"/>
      <c r="M70" s="84"/>
      <c r="N70" s="222"/>
      <c r="O70" s="212"/>
      <c r="P70" s="220"/>
      <c r="Q70" s="214"/>
      <c r="R70" s="218">
        <f t="shared" si="1"/>
        <v>0</v>
      </c>
      <c r="S70" s="216"/>
      <c r="T70" s="124"/>
      <c r="U70" s="125"/>
      <c r="V70" s="1"/>
    </row>
    <row r="71" spans="3:22" ht="15" customHeight="1" x14ac:dyDescent="0.15">
      <c r="C71" s="98"/>
      <c r="D71" s="99"/>
      <c r="E71" s="223"/>
      <c r="F71" s="224"/>
      <c r="G71" s="224"/>
      <c r="H71" s="224"/>
      <c r="I71" s="224"/>
      <c r="J71" s="224"/>
      <c r="K71" s="224"/>
      <c r="L71" s="224"/>
      <c r="M71" s="225"/>
      <c r="N71" s="116"/>
      <c r="O71" s="30" t="s">
        <v>20</v>
      </c>
      <c r="P71" s="100"/>
      <c r="Q71" s="88" t="s">
        <v>15</v>
      </c>
      <c r="R71" s="82">
        <f t="shared" si="1"/>
        <v>0</v>
      </c>
      <c r="S71" s="31" t="s">
        <v>18</v>
      </c>
      <c r="T71" s="126"/>
      <c r="U71" s="127"/>
      <c r="V71" s="1"/>
    </row>
    <row r="72" spans="3:22" ht="15" customHeight="1" x14ac:dyDescent="0.15">
      <c r="C72" s="201" t="s">
        <v>86</v>
      </c>
      <c r="D72" s="202"/>
      <c r="E72" s="241" t="s">
        <v>107</v>
      </c>
      <c r="F72" s="242"/>
      <c r="G72" s="242"/>
      <c r="H72" s="242"/>
      <c r="I72" s="242"/>
      <c r="J72" s="242"/>
      <c r="K72" s="242"/>
      <c r="L72" s="242"/>
      <c r="M72" s="243"/>
      <c r="N72" s="23">
        <v>0.34499999999999997</v>
      </c>
      <c r="O72" s="24" t="s">
        <v>21</v>
      </c>
      <c r="P72" s="49"/>
      <c r="Q72" s="17" t="s">
        <v>16</v>
      </c>
      <c r="R72" s="40">
        <f t="shared" si="1"/>
        <v>0</v>
      </c>
      <c r="S72" s="25" t="s">
        <v>18</v>
      </c>
      <c r="T72" s="255" t="s">
        <v>45</v>
      </c>
      <c r="U72" s="255"/>
      <c r="V72" s="1"/>
    </row>
    <row r="73" spans="3:22" ht="15" customHeight="1" x14ac:dyDescent="0.15">
      <c r="C73" s="203"/>
      <c r="D73" s="204"/>
      <c r="E73" s="256" t="s">
        <v>108</v>
      </c>
      <c r="F73" s="257"/>
      <c r="G73" s="257"/>
      <c r="H73" s="257"/>
      <c r="I73" s="257"/>
      <c r="J73" s="257"/>
      <c r="K73" s="257"/>
      <c r="L73" s="257"/>
      <c r="M73" s="258"/>
      <c r="N73" s="26">
        <v>0.33900000000000002</v>
      </c>
      <c r="O73" s="27" t="s">
        <v>21</v>
      </c>
      <c r="P73" s="50"/>
      <c r="Q73" s="18" t="s">
        <v>16</v>
      </c>
      <c r="R73" s="41">
        <f t="shared" si="1"/>
        <v>0</v>
      </c>
      <c r="S73" s="28" t="s">
        <v>18</v>
      </c>
      <c r="T73" s="255"/>
      <c r="U73" s="255"/>
      <c r="V73" s="1"/>
    </row>
    <row r="74" spans="3:22" ht="15" customHeight="1" x14ac:dyDescent="0.15">
      <c r="C74" s="203"/>
      <c r="D74" s="204"/>
      <c r="E74" s="195" t="s">
        <v>109</v>
      </c>
      <c r="F74" s="196"/>
      <c r="G74" s="196"/>
      <c r="H74" s="196"/>
      <c r="I74" s="196"/>
      <c r="J74" s="196"/>
      <c r="K74" s="196"/>
      <c r="L74" s="196"/>
      <c r="M74" s="197"/>
      <c r="N74" s="26">
        <v>0.54900000000000004</v>
      </c>
      <c r="O74" s="27" t="s">
        <v>21</v>
      </c>
      <c r="P74" s="50"/>
      <c r="Q74" s="18" t="s">
        <v>16</v>
      </c>
      <c r="R74" s="41">
        <f t="shared" si="1"/>
        <v>0</v>
      </c>
      <c r="S74" s="28" t="s">
        <v>18</v>
      </c>
      <c r="T74" s="255"/>
      <c r="U74" s="255"/>
      <c r="V74" s="1"/>
    </row>
    <row r="75" spans="3:22" ht="15" customHeight="1" x14ac:dyDescent="0.15">
      <c r="C75" s="203"/>
      <c r="D75" s="204"/>
      <c r="E75" s="195" t="s">
        <v>110</v>
      </c>
      <c r="F75" s="196"/>
      <c r="G75" s="196"/>
      <c r="H75" s="196"/>
      <c r="I75" s="196"/>
      <c r="J75" s="196"/>
      <c r="K75" s="196"/>
      <c r="L75" s="196"/>
      <c r="M75" s="197"/>
      <c r="N75" s="26">
        <v>0.55800000000000005</v>
      </c>
      <c r="O75" s="27" t="s">
        <v>21</v>
      </c>
      <c r="P75" s="50"/>
      <c r="Q75" s="18" t="s">
        <v>16</v>
      </c>
      <c r="R75" s="41">
        <f t="shared" si="1"/>
        <v>0</v>
      </c>
      <c r="S75" s="28" t="s">
        <v>18</v>
      </c>
      <c r="T75" s="255"/>
      <c r="U75" s="255"/>
      <c r="V75" s="1"/>
    </row>
    <row r="76" spans="3:22" ht="15" customHeight="1" x14ac:dyDescent="0.15">
      <c r="C76" s="203"/>
      <c r="D76" s="204"/>
      <c r="E76" s="205" t="s">
        <v>32</v>
      </c>
      <c r="F76" s="206"/>
      <c r="G76" s="206"/>
      <c r="H76" s="206"/>
      <c r="I76" s="206"/>
      <c r="J76" s="206"/>
      <c r="K76" s="206"/>
      <c r="L76" s="206"/>
      <c r="M76" s="207"/>
      <c r="N76" s="23">
        <v>0.247</v>
      </c>
      <c r="O76" s="24" t="s">
        <v>21</v>
      </c>
      <c r="P76" s="49"/>
      <c r="Q76" s="17" t="s">
        <v>16</v>
      </c>
      <c r="R76" s="40">
        <f t="shared" si="1"/>
        <v>0</v>
      </c>
      <c r="S76" s="25" t="s">
        <v>18</v>
      </c>
      <c r="T76" s="255" t="s">
        <v>44</v>
      </c>
      <c r="U76" s="255"/>
      <c r="V76" s="1"/>
    </row>
    <row r="77" spans="3:22" ht="15" customHeight="1" x14ac:dyDescent="0.15">
      <c r="C77" s="203"/>
      <c r="D77" s="204"/>
      <c r="E77" s="195" t="s">
        <v>33</v>
      </c>
      <c r="F77" s="196"/>
      <c r="G77" s="196"/>
      <c r="H77" s="196"/>
      <c r="I77" s="196"/>
      <c r="J77" s="196"/>
      <c r="K77" s="196"/>
      <c r="L77" s="196"/>
      <c r="M77" s="197"/>
      <c r="N77" s="26">
        <v>0.28399999999999997</v>
      </c>
      <c r="O77" s="27" t="s">
        <v>21</v>
      </c>
      <c r="P77" s="50"/>
      <c r="Q77" s="18" t="s">
        <v>16</v>
      </c>
      <c r="R77" s="41">
        <f t="shared" si="1"/>
        <v>0</v>
      </c>
      <c r="S77" s="28" t="s">
        <v>18</v>
      </c>
      <c r="T77" s="255"/>
      <c r="U77" s="255"/>
      <c r="V77" s="1"/>
    </row>
    <row r="78" spans="3:22" ht="15" customHeight="1" x14ac:dyDescent="0.15">
      <c r="C78" s="203"/>
      <c r="D78" s="204"/>
      <c r="E78" s="195" t="s">
        <v>34</v>
      </c>
      <c r="F78" s="196"/>
      <c r="G78" s="196"/>
      <c r="H78" s="196"/>
      <c r="I78" s="196"/>
      <c r="J78" s="196"/>
      <c r="K78" s="196"/>
      <c r="L78" s="196"/>
      <c r="M78" s="197"/>
      <c r="N78" s="26">
        <v>0.32400000000000001</v>
      </c>
      <c r="O78" s="27" t="s">
        <v>21</v>
      </c>
      <c r="P78" s="50"/>
      <c r="Q78" s="18" t="s">
        <v>16</v>
      </c>
      <c r="R78" s="41">
        <f t="shared" si="1"/>
        <v>0</v>
      </c>
      <c r="S78" s="28" t="s">
        <v>18</v>
      </c>
      <c r="T78" s="255"/>
      <c r="U78" s="255"/>
      <c r="V78" s="1"/>
    </row>
    <row r="79" spans="3:22" ht="15" customHeight="1" x14ac:dyDescent="0.15">
      <c r="C79" s="203"/>
      <c r="D79" s="204"/>
      <c r="E79" s="195" t="s">
        <v>35</v>
      </c>
      <c r="F79" s="196"/>
      <c r="G79" s="196"/>
      <c r="H79" s="196"/>
      <c r="I79" s="196"/>
      <c r="J79" s="196"/>
      <c r="K79" s="196"/>
      <c r="L79" s="196"/>
      <c r="M79" s="197"/>
      <c r="N79" s="26">
        <v>0.36499999999999999</v>
      </c>
      <c r="O79" s="27" t="s">
        <v>21</v>
      </c>
      <c r="P79" s="50"/>
      <c r="Q79" s="18" t="s">
        <v>16</v>
      </c>
      <c r="R79" s="41">
        <f t="shared" si="1"/>
        <v>0</v>
      </c>
      <c r="S79" s="28" t="s">
        <v>18</v>
      </c>
      <c r="T79" s="255"/>
      <c r="U79" s="255"/>
      <c r="V79" s="1"/>
    </row>
    <row r="80" spans="3:22" ht="15" customHeight="1" x14ac:dyDescent="0.15">
      <c r="C80" s="203"/>
      <c r="D80" s="204"/>
      <c r="E80" s="195" t="s">
        <v>36</v>
      </c>
      <c r="F80" s="196"/>
      <c r="G80" s="196"/>
      <c r="H80" s="196"/>
      <c r="I80" s="196"/>
      <c r="J80" s="196"/>
      <c r="K80" s="196"/>
      <c r="L80" s="196"/>
      <c r="M80" s="197"/>
      <c r="N80" s="26">
        <v>0.499</v>
      </c>
      <c r="O80" s="27" t="s">
        <v>21</v>
      </c>
      <c r="P80" s="50"/>
      <c r="Q80" s="18" t="s">
        <v>16</v>
      </c>
      <c r="R80" s="41">
        <f t="shared" si="1"/>
        <v>0</v>
      </c>
      <c r="S80" s="28" t="s">
        <v>18</v>
      </c>
      <c r="T80" s="255"/>
      <c r="U80" s="255"/>
      <c r="V80" s="1"/>
    </row>
    <row r="81" spans="3:22" ht="15" customHeight="1" x14ac:dyDescent="0.15">
      <c r="C81" s="203"/>
      <c r="D81" s="204"/>
      <c r="E81" s="198" t="s">
        <v>37</v>
      </c>
      <c r="F81" s="199"/>
      <c r="G81" s="199"/>
      <c r="H81" s="199"/>
      <c r="I81" s="199"/>
      <c r="J81" s="199"/>
      <c r="K81" s="199"/>
      <c r="L81" s="199"/>
      <c r="M81" s="200"/>
      <c r="N81" s="29">
        <v>0.65800000000000003</v>
      </c>
      <c r="O81" s="30" t="s">
        <v>21</v>
      </c>
      <c r="P81" s="51"/>
      <c r="Q81" s="21" t="s">
        <v>16</v>
      </c>
      <c r="R81" s="42">
        <f t="shared" si="1"/>
        <v>0</v>
      </c>
      <c r="S81" s="31" t="s">
        <v>18</v>
      </c>
      <c r="T81" s="255"/>
      <c r="U81" s="255"/>
      <c r="V81" s="1"/>
    </row>
    <row r="82" spans="3:22" ht="15" customHeight="1" x14ac:dyDescent="0.15">
      <c r="C82" s="253"/>
      <c r="D82" s="254"/>
      <c r="E82" s="229"/>
      <c r="F82" s="230"/>
      <c r="G82" s="230"/>
      <c r="H82" s="230"/>
      <c r="I82" s="230"/>
      <c r="J82" s="230"/>
      <c r="K82" s="230"/>
      <c r="L82" s="230"/>
      <c r="M82" s="231"/>
      <c r="N82" s="54"/>
      <c r="O82" s="24" t="s">
        <v>21</v>
      </c>
      <c r="P82" s="49"/>
      <c r="Q82" s="17" t="s">
        <v>16</v>
      </c>
      <c r="R82" s="40">
        <f t="shared" si="1"/>
        <v>0</v>
      </c>
      <c r="S82" s="25" t="s">
        <v>18</v>
      </c>
      <c r="T82" s="252"/>
      <c r="U82" s="252"/>
      <c r="V82" s="1"/>
    </row>
    <row r="83" spans="3:22" ht="15" customHeight="1" x14ac:dyDescent="0.15">
      <c r="C83" s="201" t="s">
        <v>46</v>
      </c>
      <c r="D83" s="202"/>
      <c r="E83" s="241" t="s">
        <v>8</v>
      </c>
      <c r="F83" s="242"/>
      <c r="G83" s="242"/>
      <c r="H83" s="242"/>
      <c r="I83" s="242"/>
      <c r="J83" s="242"/>
      <c r="K83" s="242"/>
      <c r="L83" s="242"/>
      <c r="M83" s="243"/>
      <c r="N83" s="23">
        <v>0.39200000000000002</v>
      </c>
      <c r="O83" s="24" t="s">
        <v>21</v>
      </c>
      <c r="P83" s="49"/>
      <c r="Q83" s="17" t="s">
        <v>16</v>
      </c>
      <c r="R83" s="40">
        <f t="shared" si="1"/>
        <v>0</v>
      </c>
      <c r="S83" s="25" t="s">
        <v>18</v>
      </c>
      <c r="T83" s="122" t="s">
        <v>45</v>
      </c>
      <c r="U83" s="123"/>
      <c r="V83" s="1"/>
    </row>
    <row r="84" spans="3:22" ht="15" customHeight="1" x14ac:dyDescent="0.15">
      <c r="C84" s="203"/>
      <c r="D84" s="204"/>
      <c r="E84" s="195" t="s">
        <v>9</v>
      </c>
      <c r="F84" s="196"/>
      <c r="G84" s="196"/>
      <c r="H84" s="196"/>
      <c r="I84" s="196"/>
      <c r="J84" s="196"/>
      <c r="K84" s="196"/>
      <c r="L84" s="196"/>
      <c r="M84" s="197"/>
      <c r="N84" s="26">
        <v>0.47699999999999998</v>
      </c>
      <c r="O84" s="27" t="s">
        <v>21</v>
      </c>
      <c r="P84" s="50"/>
      <c r="Q84" s="18" t="s">
        <v>16</v>
      </c>
      <c r="R84" s="41">
        <f t="shared" si="1"/>
        <v>0</v>
      </c>
      <c r="S84" s="28" t="s">
        <v>18</v>
      </c>
      <c r="T84" s="124"/>
      <c r="U84" s="125"/>
      <c r="V84" s="1"/>
    </row>
    <row r="85" spans="3:22" ht="15" customHeight="1" x14ac:dyDescent="0.15">
      <c r="C85" s="203"/>
      <c r="D85" s="204"/>
      <c r="E85" s="198" t="s">
        <v>10</v>
      </c>
      <c r="F85" s="199"/>
      <c r="G85" s="199"/>
      <c r="H85" s="199"/>
      <c r="I85" s="199"/>
      <c r="J85" s="199"/>
      <c r="K85" s="199"/>
      <c r="L85" s="199"/>
      <c r="M85" s="200"/>
      <c r="N85" s="29">
        <v>0.36399999999999999</v>
      </c>
      <c r="O85" s="30" t="s">
        <v>21</v>
      </c>
      <c r="P85" s="51"/>
      <c r="Q85" s="21" t="s">
        <v>16</v>
      </c>
      <c r="R85" s="42">
        <f t="shared" si="1"/>
        <v>0</v>
      </c>
      <c r="S85" s="31" t="s">
        <v>18</v>
      </c>
      <c r="T85" s="124"/>
      <c r="U85" s="125"/>
      <c r="V85" s="1"/>
    </row>
    <row r="86" spans="3:22" ht="15" customHeight="1" x14ac:dyDescent="0.15">
      <c r="C86" s="253"/>
      <c r="D86" s="254"/>
      <c r="E86" s="232"/>
      <c r="F86" s="233"/>
      <c r="G86" s="233"/>
      <c r="H86" s="233"/>
      <c r="I86" s="233"/>
      <c r="J86" s="233"/>
      <c r="K86" s="233"/>
      <c r="L86" s="233"/>
      <c r="M86" s="234"/>
      <c r="N86" s="55"/>
      <c r="O86" s="30" t="s">
        <v>21</v>
      </c>
      <c r="P86" s="52"/>
      <c r="Q86" s="21" t="s">
        <v>16</v>
      </c>
      <c r="R86" s="43">
        <f t="shared" si="1"/>
        <v>0</v>
      </c>
      <c r="S86" s="31" t="s">
        <v>18</v>
      </c>
      <c r="T86" s="124"/>
      <c r="U86" s="125"/>
      <c r="V86" s="1"/>
    </row>
    <row r="87" spans="3:22" ht="15" customHeight="1" x14ac:dyDescent="0.15">
      <c r="C87" s="201" t="s">
        <v>84</v>
      </c>
      <c r="D87" s="202"/>
      <c r="E87" s="264" t="s">
        <v>0</v>
      </c>
      <c r="F87" s="265"/>
      <c r="G87" s="265"/>
      <c r="H87" s="265"/>
      <c r="I87" s="265"/>
      <c r="J87" s="265"/>
      <c r="K87" s="265"/>
      <c r="L87" s="265"/>
      <c r="M87" s="266"/>
      <c r="N87" s="32">
        <v>0.02</v>
      </c>
      <c r="O87" s="33" t="s">
        <v>22</v>
      </c>
      <c r="P87" s="52"/>
      <c r="Q87" s="20" t="s">
        <v>19</v>
      </c>
      <c r="R87" s="43">
        <f t="shared" si="1"/>
        <v>0</v>
      </c>
      <c r="S87" s="34" t="s">
        <v>18</v>
      </c>
      <c r="T87" s="126"/>
      <c r="U87" s="127"/>
      <c r="V87" s="1"/>
    </row>
    <row r="88" spans="3:22" ht="15" customHeight="1" x14ac:dyDescent="0.15">
      <c r="C88" s="253"/>
      <c r="D88" s="254"/>
      <c r="E88" s="226"/>
      <c r="F88" s="227"/>
      <c r="G88" s="227"/>
      <c r="H88" s="227"/>
      <c r="I88" s="227"/>
      <c r="J88" s="227"/>
      <c r="K88" s="227"/>
      <c r="L88" s="227"/>
      <c r="M88" s="228"/>
      <c r="N88" s="55"/>
      <c r="O88" s="33" t="s">
        <v>22</v>
      </c>
      <c r="P88" s="52"/>
      <c r="Q88" s="20" t="s">
        <v>19</v>
      </c>
      <c r="R88" s="43">
        <f t="shared" si="1"/>
        <v>0</v>
      </c>
      <c r="S88" s="73" t="s">
        <v>18</v>
      </c>
      <c r="T88" s="96"/>
      <c r="U88" s="97"/>
      <c r="V88" s="1"/>
    </row>
    <row r="89" spans="3:22" ht="15" customHeight="1" x14ac:dyDescent="0.15">
      <c r="C89" s="201" t="s">
        <v>85</v>
      </c>
      <c r="D89" s="202"/>
      <c r="E89" s="226"/>
      <c r="F89" s="227"/>
      <c r="G89" s="227"/>
      <c r="H89" s="227"/>
      <c r="I89" s="227"/>
      <c r="J89" s="227"/>
      <c r="K89" s="227"/>
      <c r="L89" s="227"/>
      <c r="M89" s="228"/>
      <c r="N89" s="55"/>
      <c r="O89" s="106"/>
      <c r="P89" s="52"/>
      <c r="Q89" s="107"/>
      <c r="R89" s="82">
        <f t="shared" si="1"/>
        <v>0</v>
      </c>
      <c r="S89" s="73" t="s">
        <v>18</v>
      </c>
      <c r="T89" s="96"/>
      <c r="U89" s="97"/>
      <c r="V89" s="1"/>
    </row>
    <row r="90" spans="3:22" ht="15" customHeight="1" x14ac:dyDescent="0.15">
      <c r="C90" s="253"/>
      <c r="D90" s="254"/>
      <c r="E90" s="226"/>
      <c r="F90" s="227"/>
      <c r="G90" s="227"/>
      <c r="H90" s="227"/>
      <c r="I90" s="227"/>
      <c r="J90" s="227"/>
      <c r="K90" s="227"/>
      <c r="L90" s="227"/>
      <c r="M90" s="228"/>
      <c r="N90" s="55"/>
      <c r="O90" s="106"/>
      <c r="P90" s="52"/>
      <c r="Q90" s="107"/>
      <c r="R90" s="82">
        <f t="shared" si="1"/>
        <v>0</v>
      </c>
      <c r="S90" s="73" t="s">
        <v>18</v>
      </c>
      <c r="T90" s="96"/>
      <c r="U90" s="97"/>
      <c r="V90" s="1"/>
    </row>
    <row r="91" spans="3:22" ht="15" customHeight="1" x14ac:dyDescent="0.15">
      <c r="C91" s="119" t="s">
        <v>102</v>
      </c>
      <c r="D91" s="248" t="s">
        <v>93</v>
      </c>
      <c r="E91" s="205" t="s">
        <v>5</v>
      </c>
      <c r="F91" s="206"/>
      <c r="G91" s="206"/>
      <c r="H91" s="206"/>
      <c r="I91" s="206"/>
      <c r="J91" s="206"/>
      <c r="K91" s="206"/>
      <c r="L91" s="206"/>
      <c r="M91" s="207"/>
      <c r="N91" s="89">
        <v>0.77800000000000002</v>
      </c>
      <c r="O91" s="24" t="s">
        <v>20</v>
      </c>
      <c r="P91" s="101"/>
      <c r="Q91" s="15" t="s">
        <v>15</v>
      </c>
      <c r="R91" s="40">
        <f t="shared" ref="R91:R101" si="2">IF(P91=0,0,ROUNDDOWN(N91*P91,3))</f>
        <v>0</v>
      </c>
      <c r="S91" s="25" t="s">
        <v>18</v>
      </c>
      <c r="T91" s="122"/>
      <c r="U91" s="123"/>
      <c r="V91" s="1"/>
    </row>
    <row r="92" spans="3:22" ht="15" customHeight="1" x14ac:dyDescent="0.15">
      <c r="C92" s="120"/>
      <c r="D92" s="249"/>
      <c r="E92" s="195" t="s">
        <v>6</v>
      </c>
      <c r="F92" s="196"/>
      <c r="G92" s="196"/>
      <c r="H92" s="196"/>
      <c r="I92" s="196"/>
      <c r="J92" s="196"/>
      <c r="K92" s="196"/>
      <c r="L92" s="196"/>
      <c r="M92" s="197"/>
      <c r="N92" s="26">
        <v>0.76500000000000001</v>
      </c>
      <c r="O92" s="27" t="s">
        <v>20</v>
      </c>
      <c r="P92" s="50"/>
      <c r="Q92" s="16" t="s">
        <v>15</v>
      </c>
      <c r="R92" s="41">
        <f t="shared" si="2"/>
        <v>0</v>
      </c>
      <c r="S92" s="28" t="s">
        <v>18</v>
      </c>
      <c r="T92" s="124"/>
      <c r="U92" s="125"/>
      <c r="V92" s="1"/>
    </row>
    <row r="93" spans="3:22" ht="15" customHeight="1" x14ac:dyDescent="0.15">
      <c r="C93" s="120"/>
      <c r="D93" s="249"/>
      <c r="E93" s="195" t="s">
        <v>25</v>
      </c>
      <c r="F93" s="196"/>
      <c r="G93" s="196"/>
      <c r="H93" s="196"/>
      <c r="I93" s="196"/>
      <c r="J93" s="196"/>
      <c r="K93" s="196"/>
      <c r="L93" s="196"/>
      <c r="M93" s="197"/>
      <c r="N93" s="26">
        <v>0.20699999999999999</v>
      </c>
      <c r="O93" s="27" t="s">
        <v>20</v>
      </c>
      <c r="P93" s="50"/>
      <c r="Q93" s="16" t="s">
        <v>15</v>
      </c>
      <c r="R93" s="41">
        <f t="shared" si="2"/>
        <v>0</v>
      </c>
      <c r="S93" s="28" t="s">
        <v>18</v>
      </c>
      <c r="T93" s="124"/>
      <c r="U93" s="125"/>
      <c r="V93" s="1"/>
    </row>
    <row r="94" spans="3:22" ht="15" customHeight="1" x14ac:dyDescent="0.15">
      <c r="C94" s="120"/>
      <c r="D94" s="249"/>
      <c r="E94" s="195" t="s">
        <v>26</v>
      </c>
      <c r="F94" s="196"/>
      <c r="G94" s="196"/>
      <c r="H94" s="196"/>
      <c r="I94" s="196"/>
      <c r="J94" s="196"/>
      <c r="K94" s="196"/>
      <c r="L94" s="196"/>
      <c r="M94" s="197"/>
      <c r="N94" s="26">
        <v>0.28000000000000003</v>
      </c>
      <c r="O94" s="27" t="s">
        <v>20</v>
      </c>
      <c r="P94" s="50"/>
      <c r="Q94" s="16" t="s">
        <v>15</v>
      </c>
      <c r="R94" s="41">
        <f t="shared" si="2"/>
        <v>0</v>
      </c>
      <c r="S94" s="28" t="s">
        <v>18</v>
      </c>
      <c r="T94" s="124"/>
      <c r="U94" s="125"/>
      <c r="V94" s="1"/>
    </row>
    <row r="95" spans="3:22" ht="15" customHeight="1" x14ac:dyDescent="0.15">
      <c r="C95" s="120"/>
      <c r="D95" s="249"/>
      <c r="E95" s="195" t="s">
        <v>27</v>
      </c>
      <c r="F95" s="196"/>
      <c r="G95" s="196"/>
      <c r="H95" s="196"/>
      <c r="I95" s="196"/>
      <c r="J95" s="196"/>
      <c r="K95" s="196"/>
      <c r="L95" s="196"/>
      <c r="M95" s="197"/>
      <c r="N95" s="26">
        <v>0.434</v>
      </c>
      <c r="O95" s="27" t="s">
        <v>20</v>
      </c>
      <c r="P95" s="50"/>
      <c r="Q95" s="16" t="s">
        <v>15</v>
      </c>
      <c r="R95" s="41">
        <f t="shared" si="2"/>
        <v>0</v>
      </c>
      <c r="S95" s="28" t="s">
        <v>18</v>
      </c>
      <c r="T95" s="124"/>
      <c r="U95" s="125"/>
      <c r="V95" s="1"/>
    </row>
    <row r="96" spans="3:22" ht="15" customHeight="1" x14ac:dyDescent="0.15">
      <c r="C96" s="120"/>
      <c r="D96" s="249"/>
      <c r="E96" s="195" t="s">
        <v>28</v>
      </c>
      <c r="F96" s="196"/>
      <c r="G96" s="196"/>
      <c r="H96" s="196"/>
      <c r="I96" s="196"/>
      <c r="J96" s="196"/>
      <c r="K96" s="196"/>
      <c r="L96" s="196"/>
      <c r="M96" s="197"/>
      <c r="N96" s="26">
        <v>0.53200000000000003</v>
      </c>
      <c r="O96" s="27" t="s">
        <v>20</v>
      </c>
      <c r="P96" s="50"/>
      <c r="Q96" s="16" t="s">
        <v>15</v>
      </c>
      <c r="R96" s="41">
        <f t="shared" si="2"/>
        <v>0</v>
      </c>
      <c r="S96" s="28" t="s">
        <v>18</v>
      </c>
      <c r="T96" s="124"/>
      <c r="U96" s="125"/>
      <c r="V96" s="1"/>
    </row>
    <row r="97" spans="3:22" ht="15" customHeight="1" x14ac:dyDescent="0.15">
      <c r="C97" s="120"/>
      <c r="D97" s="249"/>
      <c r="E97" s="195" t="s">
        <v>29</v>
      </c>
      <c r="F97" s="196"/>
      <c r="G97" s="196"/>
      <c r="H97" s="196"/>
      <c r="I97" s="196"/>
      <c r="J97" s="196"/>
      <c r="K97" s="196"/>
      <c r="L97" s="196"/>
      <c r="M97" s="197"/>
      <c r="N97" s="26">
        <v>0.74399999999999999</v>
      </c>
      <c r="O97" s="27" t="s">
        <v>20</v>
      </c>
      <c r="P97" s="50"/>
      <c r="Q97" s="16" t="s">
        <v>15</v>
      </c>
      <c r="R97" s="41">
        <f t="shared" si="2"/>
        <v>0</v>
      </c>
      <c r="S97" s="28" t="s">
        <v>18</v>
      </c>
      <c r="T97" s="124"/>
      <c r="U97" s="125"/>
      <c r="V97" s="1"/>
    </row>
    <row r="98" spans="3:22" ht="15" customHeight="1" x14ac:dyDescent="0.15">
      <c r="C98" s="120"/>
      <c r="D98" s="249"/>
      <c r="E98" s="195" t="s">
        <v>30</v>
      </c>
      <c r="F98" s="196"/>
      <c r="G98" s="196"/>
      <c r="H98" s="196"/>
      <c r="I98" s="196"/>
      <c r="J98" s="196"/>
      <c r="K98" s="196"/>
      <c r="L98" s="196"/>
      <c r="M98" s="197"/>
      <c r="N98" s="26">
        <v>0.87</v>
      </c>
      <c r="O98" s="27" t="s">
        <v>20</v>
      </c>
      <c r="P98" s="50"/>
      <c r="Q98" s="16" t="s">
        <v>15</v>
      </c>
      <c r="R98" s="41">
        <f t="shared" si="2"/>
        <v>0</v>
      </c>
      <c r="S98" s="28" t="s">
        <v>18</v>
      </c>
      <c r="T98" s="124"/>
      <c r="U98" s="125"/>
      <c r="V98" s="1"/>
    </row>
    <row r="99" spans="3:22" ht="15" customHeight="1" x14ac:dyDescent="0.15">
      <c r="C99" s="120"/>
      <c r="D99" s="249"/>
      <c r="E99" s="195" t="s">
        <v>31</v>
      </c>
      <c r="F99" s="196"/>
      <c r="G99" s="196"/>
      <c r="H99" s="196"/>
      <c r="I99" s="196"/>
      <c r="J99" s="196"/>
      <c r="K99" s="196"/>
      <c r="L99" s="196"/>
      <c r="M99" s="197"/>
      <c r="N99" s="26">
        <v>1.496</v>
      </c>
      <c r="O99" s="27" t="s">
        <v>20</v>
      </c>
      <c r="P99" s="50"/>
      <c r="Q99" s="16" t="s">
        <v>15</v>
      </c>
      <c r="R99" s="41">
        <f t="shared" si="2"/>
        <v>0</v>
      </c>
      <c r="S99" s="28" t="s">
        <v>18</v>
      </c>
      <c r="T99" s="124"/>
      <c r="U99" s="125"/>
      <c r="V99" s="1"/>
    </row>
    <row r="100" spans="3:22" ht="15" customHeight="1" thickBot="1" x14ac:dyDescent="0.2">
      <c r="C100" s="120"/>
      <c r="D100" s="249"/>
      <c r="E100" s="208" t="s">
        <v>105</v>
      </c>
      <c r="F100" s="209"/>
      <c r="G100" s="209"/>
      <c r="H100" s="209"/>
      <c r="I100" s="209"/>
      <c r="J100" s="209"/>
      <c r="K100" s="209"/>
      <c r="L100" s="209"/>
      <c r="M100" s="210"/>
      <c r="N100" s="221">
        <f>IF(OR(G101=0,G102=0,G103=0,G104=0,G105=0,G106=0),0,ROUNDDOWN(((0.12*G106/1000+0.985)*(G104/1000+G105/1000)^2+(7.837*G106/1000+0.82)*(G104/1000+G105/1000)+2.858*G106/1000-0.283)*0.81*0.14*((G104/1000+G105/1000)*(G106/1000)^2+1.5*(G104/1000+G105/1000)^2*G106/1000)/((G104/1000+G105/1000)*(G106/1000)^2+2*(G104/1000+G105/1000)^2*G106/1000),3)+ROUNDDOWN((G103/1000*3.14*(G101/1000*G101/1000)/4+(G106/1000*G106/1000*G104/1000-3.14*G102/1000*G102/1000/4*G103/1000)*0.35),3))</f>
        <v>0</v>
      </c>
      <c r="O100" s="235" t="s">
        <v>20</v>
      </c>
      <c r="P100" s="236"/>
      <c r="Q100" s="247" t="s">
        <v>91</v>
      </c>
      <c r="R100" s="217">
        <f t="shared" si="2"/>
        <v>0</v>
      </c>
      <c r="S100" s="237" t="s">
        <v>92</v>
      </c>
      <c r="T100" s="124"/>
      <c r="U100" s="125"/>
      <c r="V100" s="1"/>
    </row>
    <row r="101" spans="3:22" ht="15" customHeight="1" thickBot="1" x14ac:dyDescent="0.2">
      <c r="C101" s="120"/>
      <c r="D101" s="249"/>
      <c r="E101" s="86" t="s">
        <v>94</v>
      </c>
      <c r="F101" s="87" t="s">
        <v>89</v>
      </c>
      <c r="G101" s="102"/>
      <c r="H101" s="87" t="s">
        <v>90</v>
      </c>
      <c r="I101" s="87"/>
      <c r="J101" s="87"/>
      <c r="K101" s="87"/>
      <c r="L101" s="87"/>
      <c r="M101" s="84"/>
      <c r="N101" s="222"/>
      <c r="O101" s="212"/>
      <c r="P101" s="220"/>
      <c r="Q101" s="214"/>
      <c r="R101" s="218">
        <f t="shared" si="2"/>
        <v>0</v>
      </c>
      <c r="S101" s="216"/>
      <c r="T101" s="124"/>
      <c r="U101" s="125"/>
      <c r="V101" s="1"/>
    </row>
    <row r="102" spans="3:22" ht="15" customHeight="1" thickBot="1" x14ac:dyDescent="0.2">
      <c r="C102" s="120"/>
      <c r="D102" s="249"/>
      <c r="E102" s="86" t="s">
        <v>101</v>
      </c>
      <c r="F102" s="87" t="s">
        <v>89</v>
      </c>
      <c r="G102" s="102"/>
      <c r="H102" s="87" t="s">
        <v>90</v>
      </c>
      <c r="I102" s="87"/>
      <c r="J102" s="87"/>
      <c r="K102" s="87"/>
      <c r="L102" s="87"/>
      <c r="M102" s="84"/>
      <c r="N102" s="222"/>
      <c r="O102" s="212"/>
      <c r="P102" s="220"/>
      <c r="Q102" s="214"/>
      <c r="R102" s="218"/>
      <c r="S102" s="216"/>
      <c r="T102" s="124"/>
      <c r="U102" s="125"/>
      <c r="V102" s="1"/>
    </row>
    <row r="103" spans="3:22" ht="15" customHeight="1" thickBot="1" x14ac:dyDescent="0.2">
      <c r="C103" s="120"/>
      <c r="D103" s="249"/>
      <c r="E103" s="86" t="s">
        <v>95</v>
      </c>
      <c r="F103" s="87" t="s">
        <v>89</v>
      </c>
      <c r="G103" s="102"/>
      <c r="H103" s="87" t="s">
        <v>90</v>
      </c>
      <c r="I103" s="87"/>
      <c r="J103" s="87"/>
      <c r="K103" s="87"/>
      <c r="L103" s="87"/>
      <c r="M103" s="84"/>
      <c r="N103" s="222"/>
      <c r="O103" s="212"/>
      <c r="P103" s="220"/>
      <c r="Q103" s="214"/>
      <c r="R103" s="218">
        <f>IF(P103=0,0,ROUNDDOWN(N103*P103,3))</f>
        <v>0</v>
      </c>
      <c r="S103" s="216"/>
      <c r="T103" s="124"/>
      <c r="U103" s="125"/>
      <c r="V103" s="1"/>
    </row>
    <row r="104" spans="3:22" ht="15" customHeight="1" thickBot="1" x14ac:dyDescent="0.2">
      <c r="C104" s="120"/>
      <c r="D104" s="249"/>
      <c r="E104" s="87" t="s">
        <v>96</v>
      </c>
      <c r="F104" s="87" t="s">
        <v>89</v>
      </c>
      <c r="G104" s="102"/>
      <c r="H104" s="87" t="s">
        <v>90</v>
      </c>
      <c r="I104" s="87"/>
      <c r="J104" s="87"/>
      <c r="K104" s="87"/>
      <c r="L104" s="87"/>
      <c r="M104" s="84"/>
      <c r="N104" s="222"/>
      <c r="O104" s="212"/>
      <c r="P104" s="220"/>
      <c r="Q104" s="214"/>
      <c r="R104" s="218"/>
      <c r="S104" s="216"/>
      <c r="T104" s="124"/>
      <c r="U104" s="125"/>
      <c r="V104" s="1"/>
    </row>
    <row r="105" spans="3:22" ht="15" customHeight="1" thickBot="1" x14ac:dyDescent="0.2">
      <c r="C105" s="120"/>
      <c r="D105" s="249"/>
      <c r="E105" s="87" t="s">
        <v>97</v>
      </c>
      <c r="F105" s="87" t="s">
        <v>89</v>
      </c>
      <c r="G105" s="102"/>
      <c r="H105" s="87" t="s">
        <v>90</v>
      </c>
      <c r="I105" s="87"/>
      <c r="J105" s="87"/>
      <c r="K105" s="87"/>
      <c r="L105" s="87"/>
      <c r="M105" s="84"/>
      <c r="N105" s="222"/>
      <c r="O105" s="212"/>
      <c r="P105" s="220"/>
      <c r="Q105" s="214"/>
      <c r="R105" s="218">
        <f>IF(P105=0,0,ROUNDDOWN(N105*P105,3))</f>
        <v>0</v>
      </c>
      <c r="S105" s="216"/>
      <c r="T105" s="124"/>
      <c r="U105" s="125"/>
      <c r="V105" s="1"/>
    </row>
    <row r="106" spans="3:22" ht="15" customHeight="1" thickBot="1" x14ac:dyDescent="0.2">
      <c r="C106" s="120"/>
      <c r="D106" s="249"/>
      <c r="E106" s="87" t="s">
        <v>98</v>
      </c>
      <c r="F106" s="87" t="s">
        <v>89</v>
      </c>
      <c r="G106" s="102"/>
      <c r="H106" s="87" t="s">
        <v>90</v>
      </c>
      <c r="I106" s="87"/>
      <c r="J106" s="87"/>
      <c r="K106" s="87"/>
      <c r="L106" s="87"/>
      <c r="M106" s="84"/>
      <c r="N106" s="222"/>
      <c r="O106" s="212"/>
      <c r="P106" s="220"/>
      <c r="Q106" s="214"/>
      <c r="R106" s="218"/>
      <c r="S106" s="216"/>
      <c r="T106" s="124"/>
      <c r="U106" s="125"/>
      <c r="V106" s="1"/>
    </row>
    <row r="107" spans="3:22" ht="15" customHeight="1" x14ac:dyDescent="0.15">
      <c r="C107" s="120"/>
      <c r="D107" s="249"/>
      <c r="E107" s="86"/>
      <c r="F107" s="87"/>
      <c r="G107" s="87"/>
      <c r="H107" s="87"/>
      <c r="I107" s="87"/>
      <c r="J107" s="87"/>
      <c r="K107" s="87"/>
      <c r="L107" s="87"/>
      <c r="M107" s="84"/>
      <c r="N107" s="222"/>
      <c r="O107" s="212"/>
      <c r="P107" s="220"/>
      <c r="Q107" s="214"/>
      <c r="R107" s="218">
        <f>IF(P107=0,0,ROUNDDOWN(N107*P107,3))</f>
        <v>0</v>
      </c>
      <c r="S107" s="216"/>
      <c r="T107" s="124"/>
      <c r="U107" s="125"/>
      <c r="V107" s="1"/>
    </row>
    <row r="108" spans="3:22" ht="15" customHeight="1" x14ac:dyDescent="0.15">
      <c r="C108" s="120"/>
      <c r="D108" s="250"/>
      <c r="E108" s="223"/>
      <c r="F108" s="224"/>
      <c r="G108" s="224"/>
      <c r="H108" s="224"/>
      <c r="I108" s="224"/>
      <c r="J108" s="224"/>
      <c r="K108" s="224"/>
      <c r="L108" s="224"/>
      <c r="M108" s="225"/>
      <c r="N108" s="105"/>
      <c r="O108" s="30" t="s">
        <v>20</v>
      </c>
      <c r="P108" s="51"/>
      <c r="Q108" s="88" t="s">
        <v>15</v>
      </c>
      <c r="R108" s="82">
        <f t="shared" si="1"/>
        <v>0</v>
      </c>
      <c r="S108" s="31" t="s">
        <v>18</v>
      </c>
      <c r="T108" s="126"/>
      <c r="U108" s="127"/>
      <c r="V108" s="1"/>
    </row>
    <row r="109" spans="3:22" ht="15" customHeight="1" x14ac:dyDescent="0.15">
      <c r="C109" s="120"/>
      <c r="D109" s="238" t="s">
        <v>100</v>
      </c>
      <c r="E109" s="241" t="s">
        <v>5</v>
      </c>
      <c r="F109" s="242"/>
      <c r="G109" s="242"/>
      <c r="H109" s="242"/>
      <c r="I109" s="242"/>
      <c r="J109" s="242"/>
      <c r="K109" s="242"/>
      <c r="L109" s="242"/>
      <c r="M109" s="243"/>
      <c r="N109" s="89">
        <v>0.63700000000000001</v>
      </c>
      <c r="O109" s="24" t="s">
        <v>20</v>
      </c>
      <c r="P109" s="101"/>
      <c r="Q109" s="15" t="s">
        <v>15</v>
      </c>
      <c r="R109" s="40">
        <f t="shared" ref="R109:R119" si="3">IF(P109=0,0,ROUNDDOWN(N109*P109,3))</f>
        <v>0</v>
      </c>
      <c r="S109" s="25" t="s">
        <v>18</v>
      </c>
      <c r="T109" s="122"/>
      <c r="U109" s="123"/>
      <c r="V109" s="1"/>
    </row>
    <row r="110" spans="3:22" ht="15" customHeight="1" x14ac:dyDescent="0.15">
      <c r="C110" s="120"/>
      <c r="D110" s="239"/>
      <c r="E110" s="244" t="s">
        <v>6</v>
      </c>
      <c r="F110" s="245"/>
      <c r="G110" s="245"/>
      <c r="H110" s="245"/>
      <c r="I110" s="245"/>
      <c r="J110" s="245"/>
      <c r="K110" s="245"/>
      <c r="L110" s="245"/>
      <c r="M110" s="246"/>
      <c r="N110" s="26">
        <v>0.63900000000000001</v>
      </c>
      <c r="O110" s="27" t="s">
        <v>20</v>
      </c>
      <c r="P110" s="50"/>
      <c r="Q110" s="16" t="s">
        <v>15</v>
      </c>
      <c r="R110" s="41">
        <f t="shared" si="3"/>
        <v>0</v>
      </c>
      <c r="S110" s="28" t="s">
        <v>18</v>
      </c>
      <c r="T110" s="124"/>
      <c r="U110" s="125"/>
      <c r="V110" s="1"/>
    </row>
    <row r="111" spans="3:22" ht="15" customHeight="1" x14ac:dyDescent="0.15">
      <c r="C111" s="120"/>
      <c r="D111" s="239"/>
      <c r="E111" s="195" t="s">
        <v>25</v>
      </c>
      <c r="F111" s="196"/>
      <c r="G111" s="196"/>
      <c r="H111" s="196"/>
      <c r="I111" s="196"/>
      <c r="J111" s="196"/>
      <c r="K111" s="196"/>
      <c r="L111" s="196"/>
      <c r="M111" s="197"/>
      <c r="N111" s="26">
        <v>0.16400000000000001</v>
      </c>
      <c r="O111" s="27" t="s">
        <v>20</v>
      </c>
      <c r="P111" s="50"/>
      <c r="Q111" s="16" t="s">
        <v>15</v>
      </c>
      <c r="R111" s="41">
        <f t="shared" si="3"/>
        <v>0</v>
      </c>
      <c r="S111" s="28" t="s">
        <v>18</v>
      </c>
      <c r="T111" s="124"/>
      <c r="U111" s="125"/>
      <c r="V111" s="1"/>
    </row>
    <row r="112" spans="3:22" ht="15" customHeight="1" x14ac:dyDescent="0.15">
      <c r="C112" s="120"/>
      <c r="D112" s="239"/>
      <c r="E112" s="195" t="s">
        <v>26</v>
      </c>
      <c r="F112" s="196"/>
      <c r="G112" s="196"/>
      <c r="H112" s="196"/>
      <c r="I112" s="196"/>
      <c r="J112" s="196"/>
      <c r="K112" s="196"/>
      <c r="L112" s="196"/>
      <c r="M112" s="197"/>
      <c r="N112" s="26">
        <v>0.22900000000000001</v>
      </c>
      <c r="O112" s="27" t="s">
        <v>20</v>
      </c>
      <c r="P112" s="50"/>
      <c r="Q112" s="16" t="s">
        <v>15</v>
      </c>
      <c r="R112" s="41">
        <f t="shared" si="3"/>
        <v>0</v>
      </c>
      <c r="S112" s="28" t="s">
        <v>18</v>
      </c>
      <c r="T112" s="124"/>
      <c r="U112" s="125"/>
      <c r="V112" s="1"/>
    </row>
    <row r="113" spans="3:22" ht="15" customHeight="1" x14ac:dyDescent="0.15">
      <c r="C113" s="120"/>
      <c r="D113" s="239"/>
      <c r="E113" s="195" t="s">
        <v>27</v>
      </c>
      <c r="F113" s="196"/>
      <c r="G113" s="196"/>
      <c r="H113" s="196"/>
      <c r="I113" s="196"/>
      <c r="J113" s="196"/>
      <c r="K113" s="196"/>
      <c r="L113" s="196"/>
      <c r="M113" s="197"/>
      <c r="N113" s="26">
        <v>0.35599999999999998</v>
      </c>
      <c r="O113" s="27" t="s">
        <v>20</v>
      </c>
      <c r="P113" s="109"/>
      <c r="Q113" s="16" t="s">
        <v>15</v>
      </c>
      <c r="R113" s="41">
        <f t="shared" si="3"/>
        <v>0</v>
      </c>
      <c r="S113" s="28" t="s">
        <v>18</v>
      </c>
      <c r="T113" s="124"/>
      <c r="U113" s="125"/>
      <c r="V113" s="1"/>
    </row>
    <row r="114" spans="3:22" ht="15" customHeight="1" x14ac:dyDescent="0.15">
      <c r="C114" s="120"/>
      <c r="D114" s="239"/>
      <c r="E114" s="195" t="s">
        <v>28</v>
      </c>
      <c r="F114" s="196"/>
      <c r="G114" s="196"/>
      <c r="H114" s="196"/>
      <c r="I114" s="196"/>
      <c r="J114" s="196"/>
      <c r="K114" s="196"/>
      <c r="L114" s="196"/>
      <c r="M114" s="197"/>
      <c r="N114" s="26">
        <v>0.44600000000000001</v>
      </c>
      <c r="O114" s="27" t="s">
        <v>20</v>
      </c>
      <c r="P114" s="50"/>
      <c r="Q114" s="16" t="s">
        <v>15</v>
      </c>
      <c r="R114" s="41">
        <f t="shared" si="3"/>
        <v>0</v>
      </c>
      <c r="S114" s="28" t="s">
        <v>18</v>
      </c>
      <c r="T114" s="124"/>
      <c r="U114" s="125"/>
      <c r="V114" s="1"/>
    </row>
    <row r="115" spans="3:22" ht="15" customHeight="1" x14ac:dyDescent="0.15">
      <c r="C115" s="120"/>
      <c r="D115" s="239"/>
      <c r="E115" s="195" t="s">
        <v>29</v>
      </c>
      <c r="F115" s="196"/>
      <c r="G115" s="196"/>
      <c r="H115" s="196"/>
      <c r="I115" s="196"/>
      <c r="J115" s="196"/>
      <c r="K115" s="196"/>
      <c r="L115" s="196"/>
      <c r="M115" s="197"/>
      <c r="N115" s="26">
        <v>0.625</v>
      </c>
      <c r="O115" s="27" t="s">
        <v>20</v>
      </c>
      <c r="P115" s="50"/>
      <c r="Q115" s="16" t="s">
        <v>15</v>
      </c>
      <c r="R115" s="41">
        <f t="shared" si="3"/>
        <v>0</v>
      </c>
      <c r="S115" s="28" t="s">
        <v>18</v>
      </c>
      <c r="T115" s="124"/>
      <c r="U115" s="125"/>
      <c r="V115" s="1"/>
    </row>
    <row r="116" spans="3:22" ht="15" customHeight="1" x14ac:dyDescent="0.15">
      <c r="C116" s="120"/>
      <c r="D116" s="239"/>
      <c r="E116" s="195" t="s">
        <v>30</v>
      </c>
      <c r="F116" s="196"/>
      <c r="G116" s="196"/>
      <c r="H116" s="196"/>
      <c r="I116" s="196"/>
      <c r="J116" s="196"/>
      <c r="K116" s="196"/>
      <c r="L116" s="196"/>
      <c r="M116" s="197"/>
      <c r="N116" s="26">
        <v>0.74299999999999999</v>
      </c>
      <c r="O116" s="27" t="s">
        <v>20</v>
      </c>
      <c r="P116" s="50"/>
      <c r="Q116" s="16" t="s">
        <v>15</v>
      </c>
      <c r="R116" s="41">
        <f t="shared" si="3"/>
        <v>0</v>
      </c>
      <c r="S116" s="28" t="s">
        <v>18</v>
      </c>
      <c r="T116" s="124"/>
      <c r="U116" s="125"/>
      <c r="V116" s="1"/>
    </row>
    <row r="117" spans="3:22" ht="15" customHeight="1" x14ac:dyDescent="0.15">
      <c r="C117" s="120"/>
      <c r="D117" s="239"/>
      <c r="E117" s="195" t="s">
        <v>31</v>
      </c>
      <c r="F117" s="196"/>
      <c r="G117" s="196"/>
      <c r="H117" s="196"/>
      <c r="I117" s="196"/>
      <c r="J117" s="196"/>
      <c r="K117" s="196"/>
      <c r="L117" s="196"/>
      <c r="M117" s="197"/>
      <c r="N117" s="26">
        <v>1.2829999999999999</v>
      </c>
      <c r="O117" s="27" t="s">
        <v>20</v>
      </c>
      <c r="P117" s="50"/>
      <c r="Q117" s="16" t="s">
        <v>15</v>
      </c>
      <c r="R117" s="41">
        <f t="shared" si="3"/>
        <v>0</v>
      </c>
      <c r="S117" s="28" t="s">
        <v>18</v>
      </c>
      <c r="T117" s="124"/>
      <c r="U117" s="125"/>
      <c r="V117" s="1"/>
    </row>
    <row r="118" spans="3:22" ht="15" customHeight="1" thickBot="1" x14ac:dyDescent="0.2">
      <c r="C118" s="120"/>
      <c r="D118" s="239"/>
      <c r="E118" s="208" t="s">
        <v>105</v>
      </c>
      <c r="F118" s="209"/>
      <c r="G118" s="209"/>
      <c r="H118" s="209"/>
      <c r="I118" s="209"/>
      <c r="J118" s="209"/>
      <c r="K118" s="209"/>
      <c r="L118" s="209"/>
      <c r="M118" s="210"/>
      <c r="N118" s="221">
        <f>IF(OR(G119=0,G120=0,G121=0,G122=0,G123=0,G124=0),0,ROUNDDOWN(((0.12*G124/1000+0.985)*(G122/1000+G123/1000)^2+(7.837*G124/1000+0.82)*(G122/1000+G123/1000)+2.858*G124/1000-0.283)*0.81*0.14*((G122/1000+G123/1000)*(G124/1000)^2+1*(G122/1000+G123/1000)^2*G124/1000)/((G122/1000+G123/1000)*(G124/1000)^2+2*(G122/1000+G123/1000)^2*G124/1000),3)+ROUNDDOWN((G121/1000*3.14*(G119/1000*G119/1000)/4+(G124/1000*G124/1000*G122/1000-3.14*G120/1000*G120/1000/4*G121/1000)*0.35),3))</f>
        <v>0</v>
      </c>
      <c r="O118" s="235" t="s">
        <v>20</v>
      </c>
      <c r="P118" s="236"/>
      <c r="Q118" s="247" t="s">
        <v>91</v>
      </c>
      <c r="R118" s="217">
        <f t="shared" si="3"/>
        <v>0</v>
      </c>
      <c r="S118" s="237" t="s">
        <v>92</v>
      </c>
      <c r="T118" s="124"/>
      <c r="U118" s="125"/>
      <c r="V118" s="1"/>
    </row>
    <row r="119" spans="3:22" ht="15" customHeight="1" thickBot="1" x14ac:dyDescent="0.2">
      <c r="C119" s="120"/>
      <c r="D119" s="239"/>
      <c r="E119" s="86" t="s">
        <v>94</v>
      </c>
      <c r="F119" s="87" t="s">
        <v>89</v>
      </c>
      <c r="G119" s="102"/>
      <c r="H119" s="87" t="s">
        <v>90</v>
      </c>
      <c r="I119" s="87"/>
      <c r="J119" s="87"/>
      <c r="K119" s="87"/>
      <c r="L119" s="87"/>
      <c r="M119" s="84"/>
      <c r="N119" s="222"/>
      <c r="O119" s="212"/>
      <c r="P119" s="220"/>
      <c r="Q119" s="214"/>
      <c r="R119" s="218">
        <f t="shared" si="3"/>
        <v>0</v>
      </c>
      <c r="S119" s="216"/>
      <c r="T119" s="124"/>
      <c r="U119" s="125"/>
      <c r="V119" s="1"/>
    </row>
    <row r="120" spans="3:22" ht="15" customHeight="1" thickBot="1" x14ac:dyDescent="0.2">
      <c r="C120" s="120"/>
      <c r="D120" s="239"/>
      <c r="E120" s="86" t="s">
        <v>101</v>
      </c>
      <c r="F120" s="87" t="s">
        <v>89</v>
      </c>
      <c r="G120" s="102"/>
      <c r="H120" s="87" t="s">
        <v>90</v>
      </c>
      <c r="I120" s="87"/>
      <c r="J120" s="87"/>
      <c r="K120" s="87"/>
      <c r="L120" s="87"/>
      <c r="M120" s="84"/>
      <c r="N120" s="222"/>
      <c r="O120" s="212"/>
      <c r="P120" s="220"/>
      <c r="Q120" s="214"/>
      <c r="R120" s="218"/>
      <c r="S120" s="216"/>
      <c r="T120" s="124"/>
      <c r="U120" s="125"/>
      <c r="V120" s="1"/>
    </row>
    <row r="121" spans="3:22" ht="15" customHeight="1" thickBot="1" x14ac:dyDescent="0.2">
      <c r="C121" s="120"/>
      <c r="D121" s="239"/>
      <c r="E121" s="86" t="s">
        <v>95</v>
      </c>
      <c r="F121" s="87" t="s">
        <v>89</v>
      </c>
      <c r="G121" s="102"/>
      <c r="H121" s="87" t="s">
        <v>90</v>
      </c>
      <c r="I121" s="87"/>
      <c r="J121" s="87"/>
      <c r="K121" s="87"/>
      <c r="L121" s="87"/>
      <c r="M121" s="84"/>
      <c r="N121" s="222"/>
      <c r="O121" s="212"/>
      <c r="P121" s="220"/>
      <c r="Q121" s="214"/>
      <c r="R121" s="218">
        <f>IF(P121=0,0,ROUNDDOWN(N121*P121,3))</f>
        <v>0</v>
      </c>
      <c r="S121" s="216"/>
      <c r="T121" s="124"/>
      <c r="U121" s="125"/>
      <c r="V121" s="1"/>
    </row>
    <row r="122" spans="3:22" ht="15" customHeight="1" thickBot="1" x14ac:dyDescent="0.2">
      <c r="C122" s="120"/>
      <c r="D122" s="239"/>
      <c r="E122" s="87" t="s">
        <v>96</v>
      </c>
      <c r="F122" s="87" t="s">
        <v>89</v>
      </c>
      <c r="G122" s="102"/>
      <c r="H122" s="87" t="s">
        <v>90</v>
      </c>
      <c r="I122" s="87"/>
      <c r="J122" s="87"/>
      <c r="K122" s="87"/>
      <c r="L122" s="87"/>
      <c r="M122" s="84"/>
      <c r="N122" s="222"/>
      <c r="O122" s="212"/>
      <c r="P122" s="220"/>
      <c r="Q122" s="214"/>
      <c r="R122" s="218"/>
      <c r="S122" s="216"/>
      <c r="T122" s="124"/>
      <c r="U122" s="125"/>
      <c r="V122" s="1"/>
    </row>
    <row r="123" spans="3:22" ht="15" customHeight="1" thickBot="1" x14ac:dyDescent="0.2">
      <c r="C123" s="120"/>
      <c r="D123" s="239"/>
      <c r="E123" s="87" t="s">
        <v>97</v>
      </c>
      <c r="F123" s="87" t="s">
        <v>89</v>
      </c>
      <c r="G123" s="102"/>
      <c r="H123" s="87" t="s">
        <v>90</v>
      </c>
      <c r="I123" s="87"/>
      <c r="J123" s="87"/>
      <c r="K123" s="87"/>
      <c r="L123" s="87"/>
      <c r="M123" s="84"/>
      <c r="N123" s="222"/>
      <c r="O123" s="212"/>
      <c r="P123" s="220"/>
      <c r="Q123" s="214"/>
      <c r="R123" s="218">
        <f>IF(P123=0,0,ROUNDDOWN(N123*P123,3))</f>
        <v>0</v>
      </c>
      <c r="S123" s="216"/>
      <c r="T123" s="124"/>
      <c r="U123" s="125"/>
      <c r="V123" s="1"/>
    </row>
    <row r="124" spans="3:22" ht="15" customHeight="1" thickBot="1" x14ac:dyDescent="0.2">
      <c r="C124" s="120"/>
      <c r="D124" s="239"/>
      <c r="E124" s="87" t="s">
        <v>98</v>
      </c>
      <c r="F124" s="87" t="s">
        <v>89</v>
      </c>
      <c r="G124" s="102"/>
      <c r="H124" s="87" t="s">
        <v>90</v>
      </c>
      <c r="I124" s="87"/>
      <c r="J124" s="87"/>
      <c r="K124" s="87"/>
      <c r="L124" s="87"/>
      <c r="M124" s="84"/>
      <c r="N124" s="222"/>
      <c r="O124" s="212"/>
      <c r="P124" s="220"/>
      <c r="Q124" s="214"/>
      <c r="R124" s="218"/>
      <c r="S124" s="216"/>
      <c r="T124" s="124"/>
      <c r="U124" s="125"/>
      <c r="V124" s="1"/>
    </row>
    <row r="125" spans="3:22" ht="15" customHeight="1" x14ac:dyDescent="0.15">
      <c r="C125" s="120"/>
      <c r="D125" s="239"/>
      <c r="E125" s="86"/>
      <c r="F125" s="87"/>
      <c r="G125" s="87"/>
      <c r="H125" s="87"/>
      <c r="I125" s="87"/>
      <c r="J125" s="87"/>
      <c r="K125" s="87"/>
      <c r="L125" s="87"/>
      <c r="M125" s="84"/>
      <c r="N125" s="222"/>
      <c r="O125" s="212"/>
      <c r="P125" s="220"/>
      <c r="Q125" s="214"/>
      <c r="R125" s="218">
        <f>IF(P125=0,0,ROUNDDOWN(N125*P125,3))</f>
        <v>0</v>
      </c>
      <c r="S125" s="216"/>
      <c r="T125" s="124"/>
      <c r="U125" s="125"/>
      <c r="V125" s="1"/>
    </row>
    <row r="126" spans="3:22" ht="15" customHeight="1" x14ac:dyDescent="0.15">
      <c r="C126" s="120"/>
      <c r="D126" s="240"/>
      <c r="E126" s="223"/>
      <c r="F126" s="224"/>
      <c r="G126" s="224"/>
      <c r="H126" s="224"/>
      <c r="I126" s="224"/>
      <c r="J126" s="224"/>
      <c r="K126" s="224"/>
      <c r="L126" s="224"/>
      <c r="M126" s="225"/>
      <c r="N126" s="105"/>
      <c r="O126" s="30" t="s">
        <v>20</v>
      </c>
      <c r="P126" s="51"/>
      <c r="Q126" s="88" t="s">
        <v>15</v>
      </c>
      <c r="R126" s="82">
        <f t="shared" si="1"/>
        <v>0</v>
      </c>
      <c r="S126" s="31" t="s">
        <v>18</v>
      </c>
      <c r="T126" s="126"/>
      <c r="U126" s="127"/>
      <c r="V126" s="1"/>
    </row>
    <row r="127" spans="3:22" ht="15" customHeight="1" x14ac:dyDescent="0.15">
      <c r="C127" s="120"/>
      <c r="D127" s="238" t="s">
        <v>99</v>
      </c>
      <c r="E127" s="241" t="s">
        <v>5</v>
      </c>
      <c r="F127" s="242"/>
      <c r="G127" s="242"/>
      <c r="H127" s="242"/>
      <c r="I127" s="242"/>
      <c r="J127" s="242"/>
      <c r="K127" s="242"/>
      <c r="L127" s="242"/>
      <c r="M127" s="243"/>
      <c r="N127" s="89">
        <v>0.496</v>
      </c>
      <c r="O127" s="24" t="s">
        <v>20</v>
      </c>
      <c r="P127" s="101"/>
      <c r="Q127" s="15" t="s">
        <v>15</v>
      </c>
      <c r="R127" s="40">
        <f t="shared" ref="R127:R137" si="4">IF(P127=0,0,ROUNDDOWN(N127*P127,3))</f>
        <v>0</v>
      </c>
      <c r="S127" s="25" t="s">
        <v>18</v>
      </c>
      <c r="T127" s="122"/>
      <c r="U127" s="123"/>
      <c r="V127" s="1"/>
    </row>
    <row r="128" spans="3:22" ht="15" customHeight="1" x14ac:dyDescent="0.15">
      <c r="C128" s="120"/>
      <c r="D128" s="239"/>
      <c r="E128" s="244" t="s">
        <v>6</v>
      </c>
      <c r="F128" s="245"/>
      <c r="G128" s="245"/>
      <c r="H128" s="245"/>
      <c r="I128" s="245"/>
      <c r="J128" s="245"/>
      <c r="K128" s="245"/>
      <c r="L128" s="245"/>
      <c r="M128" s="246"/>
      <c r="N128" s="26">
        <v>0.51300000000000001</v>
      </c>
      <c r="O128" s="27" t="s">
        <v>20</v>
      </c>
      <c r="P128" s="50"/>
      <c r="Q128" s="16" t="s">
        <v>15</v>
      </c>
      <c r="R128" s="41">
        <f t="shared" si="4"/>
        <v>0</v>
      </c>
      <c r="S128" s="28" t="s">
        <v>18</v>
      </c>
      <c r="T128" s="124"/>
      <c r="U128" s="125"/>
      <c r="V128" s="1"/>
    </row>
    <row r="129" spans="3:27" ht="15" customHeight="1" x14ac:dyDescent="0.15">
      <c r="C129" s="120"/>
      <c r="D129" s="239"/>
      <c r="E129" s="195" t="s">
        <v>25</v>
      </c>
      <c r="F129" s="196"/>
      <c r="G129" s="196"/>
      <c r="H129" s="196"/>
      <c r="I129" s="196"/>
      <c r="J129" s="196"/>
      <c r="K129" s="196"/>
      <c r="L129" s="196"/>
      <c r="M129" s="197"/>
      <c r="N129" s="26">
        <v>0.121</v>
      </c>
      <c r="O129" s="27" t="s">
        <v>20</v>
      </c>
      <c r="P129" s="50"/>
      <c r="Q129" s="16" t="s">
        <v>15</v>
      </c>
      <c r="R129" s="41">
        <f t="shared" si="4"/>
        <v>0</v>
      </c>
      <c r="S129" s="28" t="s">
        <v>18</v>
      </c>
      <c r="T129" s="124"/>
      <c r="U129" s="125"/>
      <c r="V129" s="1"/>
    </row>
    <row r="130" spans="3:27" ht="15" customHeight="1" x14ac:dyDescent="0.15">
      <c r="C130" s="120"/>
      <c r="D130" s="239"/>
      <c r="E130" s="195" t="s">
        <v>26</v>
      </c>
      <c r="F130" s="196"/>
      <c r="G130" s="196"/>
      <c r="H130" s="196"/>
      <c r="I130" s="196"/>
      <c r="J130" s="196"/>
      <c r="K130" s="196"/>
      <c r="L130" s="196"/>
      <c r="M130" s="197"/>
      <c r="N130" s="26">
        <v>0.17799999999999999</v>
      </c>
      <c r="O130" s="27" t="s">
        <v>20</v>
      </c>
      <c r="P130" s="50"/>
      <c r="Q130" s="16" t="s">
        <v>15</v>
      </c>
      <c r="R130" s="41">
        <f t="shared" si="4"/>
        <v>0</v>
      </c>
      <c r="S130" s="28" t="s">
        <v>18</v>
      </c>
      <c r="T130" s="124"/>
      <c r="U130" s="125"/>
      <c r="V130" s="1"/>
    </row>
    <row r="131" spans="3:27" ht="15" customHeight="1" x14ac:dyDescent="0.15">
      <c r="C131" s="120"/>
      <c r="D131" s="239"/>
      <c r="E131" s="195" t="s">
        <v>27</v>
      </c>
      <c r="F131" s="196"/>
      <c r="G131" s="196"/>
      <c r="H131" s="196"/>
      <c r="I131" s="196"/>
      <c r="J131" s="196"/>
      <c r="K131" s="196"/>
      <c r="L131" s="196"/>
      <c r="M131" s="197"/>
      <c r="N131" s="26">
        <v>0.27800000000000002</v>
      </c>
      <c r="O131" s="27" t="s">
        <v>20</v>
      </c>
      <c r="P131" s="50"/>
      <c r="Q131" s="16" t="s">
        <v>15</v>
      </c>
      <c r="R131" s="41">
        <f t="shared" si="4"/>
        <v>0</v>
      </c>
      <c r="S131" s="28" t="s">
        <v>18</v>
      </c>
      <c r="T131" s="124"/>
      <c r="U131" s="125"/>
      <c r="V131" s="1"/>
    </row>
    <row r="132" spans="3:27" ht="15" customHeight="1" x14ac:dyDescent="0.15">
      <c r="C132" s="120"/>
      <c r="D132" s="239"/>
      <c r="E132" s="195" t="s">
        <v>28</v>
      </c>
      <c r="F132" s="196"/>
      <c r="G132" s="196"/>
      <c r="H132" s="196"/>
      <c r="I132" s="196"/>
      <c r="J132" s="196"/>
      <c r="K132" s="196"/>
      <c r="L132" s="196"/>
      <c r="M132" s="197"/>
      <c r="N132" s="26">
        <v>0.36</v>
      </c>
      <c r="O132" s="27" t="s">
        <v>20</v>
      </c>
      <c r="P132" s="50"/>
      <c r="Q132" s="16" t="s">
        <v>15</v>
      </c>
      <c r="R132" s="41">
        <f t="shared" si="4"/>
        <v>0</v>
      </c>
      <c r="S132" s="28" t="s">
        <v>18</v>
      </c>
      <c r="T132" s="124"/>
      <c r="U132" s="125"/>
      <c r="V132" s="1"/>
    </row>
    <row r="133" spans="3:27" ht="15" customHeight="1" x14ac:dyDescent="0.15">
      <c r="C133" s="120"/>
      <c r="D133" s="239"/>
      <c r="E133" s="195" t="s">
        <v>29</v>
      </c>
      <c r="F133" s="196"/>
      <c r="G133" s="196"/>
      <c r="H133" s="196"/>
      <c r="I133" s="196"/>
      <c r="J133" s="196"/>
      <c r="K133" s="196"/>
      <c r="L133" s="196"/>
      <c r="M133" s="197"/>
      <c r="N133" s="26">
        <v>0.50700000000000001</v>
      </c>
      <c r="O133" s="27" t="s">
        <v>20</v>
      </c>
      <c r="P133" s="50"/>
      <c r="Q133" s="16" t="s">
        <v>15</v>
      </c>
      <c r="R133" s="41">
        <f t="shared" si="4"/>
        <v>0</v>
      </c>
      <c r="S133" s="28" t="s">
        <v>18</v>
      </c>
      <c r="T133" s="124"/>
      <c r="U133" s="125"/>
      <c r="V133" s="1"/>
    </row>
    <row r="134" spans="3:27" ht="15" customHeight="1" x14ac:dyDescent="0.15">
      <c r="C134" s="120"/>
      <c r="D134" s="239"/>
      <c r="E134" s="195" t="s">
        <v>30</v>
      </c>
      <c r="F134" s="196"/>
      <c r="G134" s="196"/>
      <c r="H134" s="196"/>
      <c r="I134" s="196"/>
      <c r="J134" s="196"/>
      <c r="K134" s="196"/>
      <c r="L134" s="196"/>
      <c r="M134" s="197"/>
      <c r="N134" s="26">
        <v>0.61499999999999999</v>
      </c>
      <c r="O134" s="27" t="s">
        <v>20</v>
      </c>
      <c r="P134" s="50"/>
      <c r="Q134" s="16" t="s">
        <v>15</v>
      </c>
      <c r="R134" s="41">
        <f t="shared" si="4"/>
        <v>0</v>
      </c>
      <c r="S134" s="28" t="s">
        <v>18</v>
      </c>
      <c r="T134" s="124"/>
      <c r="U134" s="125"/>
      <c r="V134" s="1"/>
    </row>
    <row r="135" spans="3:27" ht="15" customHeight="1" x14ac:dyDescent="0.15">
      <c r="C135" s="120"/>
      <c r="D135" s="239"/>
      <c r="E135" s="195" t="s">
        <v>104</v>
      </c>
      <c r="F135" s="196"/>
      <c r="G135" s="196"/>
      <c r="H135" s="196"/>
      <c r="I135" s="196"/>
      <c r="J135" s="196"/>
      <c r="K135" s="196"/>
      <c r="L135" s="196"/>
      <c r="M135" s="197"/>
      <c r="N135" s="26">
        <v>1.069</v>
      </c>
      <c r="O135" s="27" t="s">
        <v>20</v>
      </c>
      <c r="P135" s="50"/>
      <c r="Q135" s="16" t="s">
        <v>15</v>
      </c>
      <c r="R135" s="41">
        <f t="shared" si="4"/>
        <v>0</v>
      </c>
      <c r="S135" s="28" t="s">
        <v>18</v>
      </c>
      <c r="T135" s="124"/>
      <c r="U135" s="125"/>
      <c r="V135" s="1"/>
    </row>
    <row r="136" spans="3:27" ht="15" customHeight="1" thickBot="1" x14ac:dyDescent="0.2">
      <c r="C136" s="120"/>
      <c r="D136" s="239"/>
      <c r="E136" s="208" t="s">
        <v>105</v>
      </c>
      <c r="F136" s="209"/>
      <c r="G136" s="209"/>
      <c r="H136" s="209"/>
      <c r="I136" s="209"/>
      <c r="J136" s="209"/>
      <c r="K136" s="209"/>
      <c r="L136" s="209"/>
      <c r="M136" s="210"/>
      <c r="N136" s="221">
        <f>IF(OR(G137=0,G138=0,G139=0,G140=0,G141=0,G142=0),0,ROUNDDOWN(((0.12*G142/1000+0.985)*(G140/1000+G141/1000)^2+(7.837*G142/1000+0.82)*(G140/1000+G141/1000)+2.858*G142/1000-0.283)*0.81*0.14*((G140/1000+G141/1000)*(G142/1000)^2+0.5*(G140/1000+G141/1000)^2*G142/1000)/((G140/1000+G141/1000)*(G142/1000)^2+2*(G140/1000+G141/1000)^2*G142/1000),3)+ROUNDDOWN((G139/1000*3.14*(G137/1000*G137/1000)/4+(G142/1000*G142/1000*G140/1000-3.14*G138/1000*G138/1000/4*G139/1000)*0.35),3))</f>
        <v>0</v>
      </c>
      <c r="O136" s="235" t="s">
        <v>20</v>
      </c>
      <c r="P136" s="236"/>
      <c r="Q136" s="247" t="s">
        <v>91</v>
      </c>
      <c r="R136" s="217">
        <f t="shared" si="4"/>
        <v>0</v>
      </c>
      <c r="S136" s="237" t="s">
        <v>92</v>
      </c>
      <c r="T136" s="124"/>
      <c r="U136" s="125"/>
      <c r="V136" s="1"/>
    </row>
    <row r="137" spans="3:27" ht="15" customHeight="1" thickBot="1" x14ac:dyDescent="0.2">
      <c r="C137" s="120"/>
      <c r="D137" s="239"/>
      <c r="E137" s="86" t="s">
        <v>94</v>
      </c>
      <c r="F137" s="87" t="s">
        <v>89</v>
      </c>
      <c r="G137" s="102"/>
      <c r="H137" s="87" t="s">
        <v>90</v>
      </c>
      <c r="I137" s="87"/>
      <c r="J137" s="87"/>
      <c r="K137" s="87"/>
      <c r="L137" s="87"/>
      <c r="M137" s="84"/>
      <c r="N137" s="222"/>
      <c r="O137" s="212"/>
      <c r="P137" s="220"/>
      <c r="Q137" s="214"/>
      <c r="R137" s="218">
        <f t="shared" si="4"/>
        <v>0</v>
      </c>
      <c r="S137" s="216"/>
      <c r="T137" s="124"/>
      <c r="U137" s="125"/>
      <c r="V137" s="1"/>
    </row>
    <row r="138" spans="3:27" ht="15" customHeight="1" thickBot="1" x14ac:dyDescent="0.2">
      <c r="C138" s="120"/>
      <c r="D138" s="239"/>
      <c r="E138" s="86" t="s">
        <v>101</v>
      </c>
      <c r="F138" s="87" t="s">
        <v>89</v>
      </c>
      <c r="G138" s="102"/>
      <c r="H138" s="87" t="s">
        <v>90</v>
      </c>
      <c r="I138" s="87"/>
      <c r="J138" s="87"/>
      <c r="K138" s="87"/>
      <c r="L138" s="87"/>
      <c r="M138" s="84"/>
      <c r="N138" s="222"/>
      <c r="O138" s="212"/>
      <c r="P138" s="220"/>
      <c r="Q138" s="214"/>
      <c r="R138" s="218"/>
      <c r="S138" s="216"/>
      <c r="T138" s="124"/>
      <c r="U138" s="125"/>
      <c r="V138" s="1"/>
    </row>
    <row r="139" spans="3:27" ht="15" customHeight="1" thickBot="1" x14ac:dyDescent="0.2">
      <c r="C139" s="120"/>
      <c r="D139" s="239"/>
      <c r="E139" s="86" t="s">
        <v>95</v>
      </c>
      <c r="F139" s="87" t="s">
        <v>89</v>
      </c>
      <c r="G139" s="102"/>
      <c r="H139" s="87" t="s">
        <v>90</v>
      </c>
      <c r="I139" s="87"/>
      <c r="J139" s="87"/>
      <c r="K139" s="87"/>
      <c r="L139" s="87"/>
      <c r="M139" s="84"/>
      <c r="N139" s="222"/>
      <c r="O139" s="212"/>
      <c r="P139" s="220"/>
      <c r="Q139" s="214"/>
      <c r="R139" s="218">
        <f>IF(P139=0,0,ROUNDDOWN(N139*P139,3))</f>
        <v>0</v>
      </c>
      <c r="S139" s="216"/>
      <c r="T139" s="124"/>
      <c r="U139" s="125"/>
      <c r="V139" s="1"/>
    </row>
    <row r="140" spans="3:27" ht="15" customHeight="1" thickBot="1" x14ac:dyDescent="0.2">
      <c r="C140" s="120"/>
      <c r="D140" s="239"/>
      <c r="E140" s="87" t="s">
        <v>96</v>
      </c>
      <c r="F140" s="87" t="s">
        <v>89</v>
      </c>
      <c r="G140" s="102"/>
      <c r="H140" s="87" t="s">
        <v>90</v>
      </c>
      <c r="I140" s="87"/>
      <c r="J140" s="87"/>
      <c r="K140" s="87"/>
      <c r="L140" s="87"/>
      <c r="M140" s="84"/>
      <c r="N140" s="222"/>
      <c r="O140" s="212"/>
      <c r="P140" s="220"/>
      <c r="Q140" s="214"/>
      <c r="R140" s="218"/>
      <c r="S140" s="216"/>
      <c r="T140" s="124"/>
      <c r="U140" s="125"/>
      <c r="V140" s="1"/>
    </row>
    <row r="141" spans="3:27" ht="15" customHeight="1" thickBot="1" x14ac:dyDescent="0.2">
      <c r="C141" s="120"/>
      <c r="D141" s="239"/>
      <c r="E141" s="87" t="s">
        <v>97</v>
      </c>
      <c r="F141" s="87" t="s">
        <v>89</v>
      </c>
      <c r="G141" s="102"/>
      <c r="H141" s="87" t="s">
        <v>90</v>
      </c>
      <c r="I141" s="87"/>
      <c r="J141" s="87"/>
      <c r="K141" s="87"/>
      <c r="L141" s="87"/>
      <c r="M141" s="84"/>
      <c r="N141" s="222"/>
      <c r="O141" s="212"/>
      <c r="P141" s="220"/>
      <c r="Q141" s="214"/>
      <c r="R141" s="218">
        <f>IF(P141=0,0,ROUNDDOWN(N141*P141,3))</f>
        <v>0</v>
      </c>
      <c r="S141" s="216"/>
      <c r="T141" s="124"/>
      <c r="U141" s="125"/>
      <c r="V141" s="1"/>
    </row>
    <row r="142" spans="3:27" ht="15" customHeight="1" thickBot="1" x14ac:dyDescent="0.2">
      <c r="C142" s="120"/>
      <c r="D142" s="239"/>
      <c r="E142" s="87" t="s">
        <v>98</v>
      </c>
      <c r="F142" s="87" t="s">
        <v>89</v>
      </c>
      <c r="G142" s="102"/>
      <c r="H142" s="87" t="s">
        <v>90</v>
      </c>
      <c r="I142" s="87"/>
      <c r="J142" s="87"/>
      <c r="K142" s="87"/>
      <c r="L142" s="87"/>
      <c r="M142" s="84"/>
      <c r="N142" s="222"/>
      <c r="O142" s="212"/>
      <c r="P142" s="220"/>
      <c r="Q142" s="214"/>
      <c r="R142" s="218"/>
      <c r="S142" s="216"/>
      <c r="T142" s="124"/>
      <c r="U142" s="125"/>
      <c r="V142" s="1"/>
    </row>
    <row r="143" spans="3:27" ht="15" customHeight="1" x14ac:dyDescent="0.15">
      <c r="C143" s="120"/>
      <c r="D143" s="239"/>
      <c r="E143" s="86"/>
      <c r="F143" s="87"/>
      <c r="G143" s="87"/>
      <c r="H143" s="87"/>
      <c r="I143" s="87"/>
      <c r="J143" s="87"/>
      <c r="K143" s="87"/>
      <c r="L143" s="87"/>
      <c r="M143" s="84"/>
      <c r="N143" s="222"/>
      <c r="O143" s="212"/>
      <c r="P143" s="220"/>
      <c r="Q143" s="214"/>
      <c r="R143" s="218">
        <f>IF(P143=0,0,ROUNDDOWN(N143*P143,3))</f>
        <v>0</v>
      </c>
      <c r="S143" s="216"/>
      <c r="T143" s="124"/>
      <c r="U143" s="125"/>
      <c r="V143" s="1"/>
    </row>
    <row r="144" spans="3:27" ht="15" customHeight="1" x14ac:dyDescent="0.15">
      <c r="C144" s="121"/>
      <c r="D144" s="240"/>
      <c r="E144" s="223"/>
      <c r="F144" s="224"/>
      <c r="G144" s="224"/>
      <c r="H144" s="224"/>
      <c r="I144" s="224"/>
      <c r="J144" s="224"/>
      <c r="K144" s="224"/>
      <c r="L144" s="224"/>
      <c r="M144" s="225"/>
      <c r="N144" s="105"/>
      <c r="O144" s="30" t="s">
        <v>20</v>
      </c>
      <c r="P144" s="51"/>
      <c r="Q144" s="88" t="s">
        <v>15</v>
      </c>
      <c r="R144" s="82">
        <f t="shared" si="1"/>
        <v>0</v>
      </c>
      <c r="S144" s="31" t="s">
        <v>18</v>
      </c>
      <c r="T144" s="126"/>
      <c r="U144" s="127"/>
      <c r="V144" s="1"/>
      <c r="AA144" s="75"/>
    </row>
    <row r="145" spans="2:22" ht="15" customHeight="1" thickBot="1" x14ac:dyDescent="0.2">
      <c r="C145" s="259"/>
      <c r="D145" s="260"/>
      <c r="E145" s="261"/>
      <c r="F145" s="262"/>
      <c r="G145" s="262"/>
      <c r="H145" s="262"/>
      <c r="I145" s="262"/>
      <c r="J145" s="262"/>
      <c r="K145" s="262"/>
      <c r="L145" s="262"/>
      <c r="M145" s="263"/>
      <c r="N145" s="55"/>
      <c r="O145" s="106"/>
      <c r="P145" s="53"/>
      <c r="Q145" s="107"/>
      <c r="R145" s="44">
        <f t="shared" si="1"/>
        <v>0</v>
      </c>
      <c r="S145" s="74" t="s">
        <v>18</v>
      </c>
      <c r="T145" s="252"/>
      <c r="U145" s="252"/>
      <c r="V145" s="1"/>
    </row>
    <row r="146" spans="2:22" ht="21.95" customHeight="1" thickBot="1" x14ac:dyDescent="0.2">
      <c r="C146" s="172" t="s">
        <v>4</v>
      </c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251"/>
      <c r="R146" s="45">
        <f>ROUNDDOWN(SUM(R47:R145),1)</f>
        <v>0</v>
      </c>
      <c r="S146" s="22" t="s">
        <v>11</v>
      </c>
      <c r="T146" s="2"/>
      <c r="U146" s="7" t="s">
        <v>60</v>
      </c>
      <c r="V146" s="1"/>
    </row>
    <row r="147" spans="2:22" s="8" customFormat="1" ht="3.95" customHeight="1" x14ac:dyDescent="0.15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"/>
      <c r="N147" s="9"/>
      <c r="O147" s="9"/>
      <c r="P147" s="5"/>
      <c r="Q147" s="5"/>
      <c r="R147" s="5"/>
      <c r="S147" s="7"/>
      <c r="T147" s="7"/>
      <c r="U147" s="14"/>
    </row>
    <row r="148" spans="2:22" s="8" customFormat="1" ht="3.75" customHeight="1" x14ac:dyDescent="0.15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"/>
      <c r="N148" s="9"/>
      <c r="O148" s="9"/>
      <c r="P148" s="5"/>
      <c r="Q148" s="5"/>
      <c r="R148" s="5"/>
      <c r="S148" s="7"/>
      <c r="T148" s="7"/>
      <c r="U148" s="14"/>
    </row>
    <row r="149" spans="2:22" s="8" customFormat="1" ht="3.95" customHeight="1" x14ac:dyDescent="0.15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"/>
      <c r="N149" s="9"/>
      <c r="O149" s="9"/>
      <c r="P149" s="5"/>
      <c r="Q149" s="5"/>
      <c r="R149" s="5"/>
      <c r="S149" s="7"/>
      <c r="T149" s="7"/>
      <c r="U149" s="14"/>
    </row>
    <row r="150" spans="2:22" ht="20.100000000000001" customHeight="1" x14ac:dyDescent="0.15">
      <c r="B150" s="67" t="s">
        <v>74</v>
      </c>
      <c r="R150" s="1"/>
      <c r="S150" s="3"/>
      <c r="T150" s="3"/>
      <c r="U150" s="6"/>
      <c r="V150" s="1"/>
    </row>
    <row r="151" spans="2:22" ht="3.95" customHeight="1" x14ac:dyDescent="0.15">
      <c r="B151" s="10"/>
      <c r="R151" s="1"/>
      <c r="S151" s="3"/>
      <c r="T151" s="3"/>
      <c r="U151" s="6"/>
      <c r="V151" s="1"/>
    </row>
    <row r="152" spans="2:22" ht="44.1" customHeight="1" x14ac:dyDescent="0.15">
      <c r="C152" s="174" t="s">
        <v>3</v>
      </c>
      <c r="D152" s="176"/>
      <c r="E152" s="176"/>
      <c r="F152" s="176"/>
      <c r="G152" s="176"/>
      <c r="H152" s="176"/>
      <c r="I152" s="176"/>
      <c r="J152" s="176"/>
      <c r="K152" s="176"/>
      <c r="L152" s="176"/>
      <c r="M152" s="175"/>
      <c r="N152" s="177" t="s">
        <v>70</v>
      </c>
      <c r="O152" s="178"/>
      <c r="P152" s="177" t="s">
        <v>71</v>
      </c>
      <c r="Q152" s="178"/>
      <c r="R152" s="177" t="s">
        <v>72</v>
      </c>
      <c r="S152" s="178"/>
      <c r="T152" s="180" t="s">
        <v>43</v>
      </c>
      <c r="U152" s="180"/>
      <c r="V152" s="1"/>
    </row>
    <row r="153" spans="2:22" ht="15" customHeight="1" x14ac:dyDescent="0.15">
      <c r="C153" s="267" t="s">
        <v>83</v>
      </c>
      <c r="D153" s="268"/>
      <c r="E153" s="268"/>
      <c r="F153" s="268"/>
      <c r="G153" s="268"/>
      <c r="H153" s="268"/>
      <c r="I153" s="268"/>
      <c r="J153" s="268"/>
      <c r="K153" s="268"/>
      <c r="L153" s="268"/>
      <c r="M153" s="269"/>
      <c r="N153" s="56"/>
      <c r="O153" s="117" t="s">
        <v>18</v>
      </c>
      <c r="P153" s="270"/>
      <c r="Q153" s="271"/>
      <c r="R153" s="46">
        <f>ROUNDDOWN(N153*P153,1)</f>
        <v>0</v>
      </c>
      <c r="S153" s="25" t="s">
        <v>18</v>
      </c>
      <c r="T153" s="252"/>
      <c r="U153" s="252"/>
      <c r="V153" s="1"/>
    </row>
    <row r="154" spans="2:22" ht="15" customHeight="1" thickBot="1" x14ac:dyDescent="0.2">
      <c r="C154" s="272"/>
      <c r="D154" s="273"/>
      <c r="E154" s="273"/>
      <c r="F154" s="273"/>
      <c r="G154" s="273"/>
      <c r="H154" s="273"/>
      <c r="I154" s="273"/>
      <c r="J154" s="273"/>
      <c r="K154" s="273"/>
      <c r="L154" s="273"/>
      <c r="M154" s="274"/>
      <c r="N154" s="76"/>
      <c r="O154" s="118" t="s">
        <v>18</v>
      </c>
      <c r="P154" s="275"/>
      <c r="Q154" s="276"/>
      <c r="R154" s="47">
        <f>ROUNDDOWN(N154*P154,1)</f>
        <v>0</v>
      </c>
      <c r="S154" s="28" t="s">
        <v>18</v>
      </c>
      <c r="T154" s="252"/>
      <c r="U154" s="252"/>
      <c r="V154" s="1"/>
    </row>
    <row r="155" spans="2:22" ht="21.95" customHeight="1" thickBot="1" x14ac:dyDescent="0.2">
      <c r="C155" s="172" t="s">
        <v>4</v>
      </c>
      <c r="D155" s="173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251"/>
      <c r="R155" s="48">
        <f>SUM(R153:R154)</f>
        <v>0</v>
      </c>
      <c r="S155" s="22" t="s">
        <v>11</v>
      </c>
      <c r="T155" s="2"/>
      <c r="U155" s="7" t="s">
        <v>42</v>
      </c>
      <c r="V155" s="1"/>
    </row>
    <row r="156" spans="2:22" ht="11.25" customHeight="1" x14ac:dyDescent="0.15"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58"/>
      <c r="S156" s="11"/>
      <c r="T156" s="2"/>
      <c r="U156" s="7"/>
      <c r="V156" s="1"/>
    </row>
  </sheetData>
  <sheetProtection algorithmName="SHA-512" hashValue="NC801V+ctyEgqM+VTq2GuCnvVtUVujflQSSd7PUyaKe3mEhL5mkTQBeAK/tig+YZVyQQs1vud0H4/n9C+IsfkQ==" saltValue="Z2B52d7jbFl0ZELKUYE2FQ==" spinCount="100000" sheet="1" objects="1" scenarios="1"/>
  <mergeCells count="181">
    <mergeCell ref="C145:D145"/>
    <mergeCell ref="E145:M145"/>
    <mergeCell ref="T145:U145"/>
    <mergeCell ref="C87:D88"/>
    <mergeCell ref="E87:M87"/>
    <mergeCell ref="E88:M88"/>
    <mergeCell ref="C89:D90"/>
    <mergeCell ref="C153:M153"/>
    <mergeCell ref="P153:Q153"/>
    <mergeCell ref="T153:U154"/>
    <mergeCell ref="C154:M154"/>
    <mergeCell ref="P154:Q154"/>
    <mergeCell ref="R118:R125"/>
    <mergeCell ref="S118:S125"/>
    <mergeCell ref="E126:M126"/>
    <mergeCell ref="D127:D144"/>
    <mergeCell ref="E127:M127"/>
    <mergeCell ref="E128:M128"/>
    <mergeCell ref="E129:M129"/>
    <mergeCell ref="E130:M130"/>
    <mergeCell ref="E131:M131"/>
    <mergeCell ref="O136:O143"/>
    <mergeCell ref="P136:P143"/>
    <mergeCell ref="Q136:Q143"/>
    <mergeCell ref="C155:Q155"/>
    <mergeCell ref="C146:Q146"/>
    <mergeCell ref="C152:M152"/>
    <mergeCell ref="N152:O152"/>
    <mergeCell ref="P152:Q152"/>
    <mergeCell ref="R152:S152"/>
    <mergeCell ref="T152:U152"/>
    <mergeCell ref="T82:U82"/>
    <mergeCell ref="C83:D86"/>
    <mergeCell ref="E83:M83"/>
    <mergeCell ref="T83:U87"/>
    <mergeCell ref="E84:M84"/>
    <mergeCell ref="E85:M85"/>
    <mergeCell ref="C72:D82"/>
    <mergeCell ref="E72:M72"/>
    <mergeCell ref="T72:U75"/>
    <mergeCell ref="E73:M73"/>
    <mergeCell ref="E74:M74"/>
    <mergeCell ref="E75:M75"/>
    <mergeCell ref="E76:M76"/>
    <mergeCell ref="T76:U81"/>
    <mergeCell ref="E77:M77"/>
    <mergeCell ref="E78:M78"/>
    <mergeCell ref="Q118:Q125"/>
    <mergeCell ref="R136:R143"/>
    <mergeCell ref="S136:S143"/>
    <mergeCell ref="E144:M144"/>
    <mergeCell ref="E132:M132"/>
    <mergeCell ref="E133:M133"/>
    <mergeCell ref="E134:M134"/>
    <mergeCell ref="E135:M135"/>
    <mergeCell ref="E136:M136"/>
    <mergeCell ref="N136:N143"/>
    <mergeCell ref="E116:M116"/>
    <mergeCell ref="E117:M117"/>
    <mergeCell ref="E118:M118"/>
    <mergeCell ref="N118:N125"/>
    <mergeCell ref="O118:O125"/>
    <mergeCell ref="P118:P125"/>
    <mergeCell ref="S100:S107"/>
    <mergeCell ref="E108:M108"/>
    <mergeCell ref="D109:D126"/>
    <mergeCell ref="E109:M109"/>
    <mergeCell ref="E110:M110"/>
    <mergeCell ref="E111:M111"/>
    <mergeCell ref="E112:M112"/>
    <mergeCell ref="E113:M113"/>
    <mergeCell ref="E114:M114"/>
    <mergeCell ref="E115:M115"/>
    <mergeCell ref="E100:M100"/>
    <mergeCell ref="N100:N107"/>
    <mergeCell ref="O100:O107"/>
    <mergeCell ref="P100:P107"/>
    <mergeCell ref="Q100:Q107"/>
    <mergeCell ref="R100:R107"/>
    <mergeCell ref="D91:D108"/>
    <mergeCell ref="E91:M91"/>
    <mergeCell ref="E92:M92"/>
    <mergeCell ref="E93:M93"/>
    <mergeCell ref="E94:M94"/>
    <mergeCell ref="E95:M95"/>
    <mergeCell ref="E96:M96"/>
    <mergeCell ref="E97:M97"/>
    <mergeCell ref="E98:M98"/>
    <mergeCell ref="E99:M99"/>
    <mergeCell ref="E55:M55"/>
    <mergeCell ref="E56:M56"/>
    <mergeCell ref="E71:M71"/>
    <mergeCell ref="E89:M89"/>
    <mergeCell ref="E90:M90"/>
    <mergeCell ref="E79:M79"/>
    <mergeCell ref="E80:M80"/>
    <mergeCell ref="E81:M81"/>
    <mergeCell ref="E82:M82"/>
    <mergeCell ref="E86:M86"/>
    <mergeCell ref="T56:U62"/>
    <mergeCell ref="E57:M57"/>
    <mergeCell ref="E58:M58"/>
    <mergeCell ref="E59:M59"/>
    <mergeCell ref="E60:M60"/>
    <mergeCell ref="E61:M61"/>
    <mergeCell ref="E62:M62"/>
    <mergeCell ref="C47:D70"/>
    <mergeCell ref="E47:M47"/>
    <mergeCell ref="T47:U55"/>
    <mergeCell ref="E48:M48"/>
    <mergeCell ref="E49:M49"/>
    <mergeCell ref="E50:M50"/>
    <mergeCell ref="E51:M51"/>
    <mergeCell ref="E52:M52"/>
    <mergeCell ref="E53:M53"/>
    <mergeCell ref="E54:M54"/>
    <mergeCell ref="E63:M63"/>
    <mergeCell ref="O63:O70"/>
    <mergeCell ref="Q63:Q70"/>
    <mergeCell ref="S63:S70"/>
    <mergeCell ref="R63:R70"/>
    <mergeCell ref="P63:P70"/>
    <mergeCell ref="N63:N70"/>
    <mergeCell ref="T40:U41"/>
    <mergeCell ref="C42:Q42"/>
    <mergeCell ref="C46:D46"/>
    <mergeCell ref="E46:M46"/>
    <mergeCell ref="N46:O46"/>
    <mergeCell ref="P46:Q46"/>
    <mergeCell ref="R46:S46"/>
    <mergeCell ref="T46:U46"/>
    <mergeCell ref="C40:M41"/>
    <mergeCell ref="N40:N41"/>
    <mergeCell ref="O40:O41"/>
    <mergeCell ref="P40:Q40"/>
    <mergeCell ref="R40:R41"/>
    <mergeCell ref="S40:S41"/>
    <mergeCell ref="C36:M36"/>
    <mergeCell ref="N36:O36"/>
    <mergeCell ref="P36:Q36"/>
    <mergeCell ref="R36:S36"/>
    <mergeCell ref="T36:U36"/>
    <mergeCell ref="C37:M37"/>
    <mergeCell ref="T37:U39"/>
    <mergeCell ref="C38:M38"/>
    <mergeCell ref="C39:M39"/>
    <mergeCell ref="C27:E27"/>
    <mergeCell ref="C29:E29"/>
    <mergeCell ref="O29:R29"/>
    <mergeCell ref="R32:U33"/>
    <mergeCell ref="C33:N33"/>
    <mergeCell ref="C18:N18"/>
    <mergeCell ref="C19:E19"/>
    <mergeCell ref="C22:N22"/>
    <mergeCell ref="C23:E23"/>
    <mergeCell ref="C24:N24"/>
    <mergeCell ref="C25:E25"/>
    <mergeCell ref="C91:C144"/>
    <mergeCell ref="T63:U71"/>
    <mergeCell ref="T91:U108"/>
    <mergeCell ref="T109:U126"/>
    <mergeCell ref="T127:U144"/>
    <mergeCell ref="B2:U2"/>
    <mergeCell ref="E3:R3"/>
    <mergeCell ref="C6:N6"/>
    <mergeCell ref="C7:E7"/>
    <mergeCell ref="M7:U7"/>
    <mergeCell ref="C8:N8"/>
    <mergeCell ref="C13:N13"/>
    <mergeCell ref="O13:Q13"/>
    <mergeCell ref="C14:N14"/>
    <mergeCell ref="C15:N15"/>
    <mergeCell ref="O15:Q15"/>
    <mergeCell ref="B17:E17"/>
    <mergeCell ref="C9:E9"/>
    <mergeCell ref="M9:U9"/>
    <mergeCell ref="C10:N10"/>
    <mergeCell ref="C11:N11"/>
    <mergeCell ref="O11:Q11"/>
    <mergeCell ref="C12:N12"/>
    <mergeCell ref="C26:N26"/>
  </mergeCells>
  <phoneticPr fontId="3"/>
  <dataValidations disablePrompts="1" count="1">
    <dataValidation allowBlank="1" showDropDown="1" showInputMessage="1" showErrorMessage="1" sqref="C153:M154" xr:uid="{00000000-0002-0000-0000-000000000000}"/>
  </dataValidations>
  <printOptions horizontalCentered="1"/>
  <pageMargins left="0" right="0" top="0.74803149606299213" bottom="0.74803149606299213" header="0.31496062992125984" footer="0.31496062992125984"/>
  <pageSetup paperSize="9" scale="69" orientation="portrait" r:id="rId1"/>
  <headerFooter alignWithMargins="0">
    <oddFooter>&amp;R&amp;9令和６年６月１日現在</oddFooter>
  </headerFooter>
  <rowBreaks count="2" manualBreakCount="2">
    <brk id="33" min="1" max="12" man="1"/>
    <brk id="90" min="1" max="20" man="1"/>
  </rowBreaks>
  <drawing r:id="rId2"/>
  <legacyDrawing r:id="rId3"/>
  <oleObjects>
    <mc:AlternateContent xmlns:mc="http://schemas.openxmlformats.org/markup-compatibility/2006">
      <mc:Choice Requires="x14">
        <oleObject progId="AutoCAD.Drawing.23" shapeId="4118" r:id="rId4">
          <objectPr defaultSize="0" autoPict="0" r:id="rId5">
            <anchor moveWithCells="1">
              <from>
                <xdr:col>9</xdr:col>
                <xdr:colOff>723900</xdr:colOff>
                <xdr:row>99</xdr:row>
                <xdr:rowOff>9525</xdr:rowOff>
              </from>
              <to>
                <xdr:col>13</xdr:col>
                <xdr:colOff>0</xdr:colOff>
                <xdr:row>106</xdr:row>
                <xdr:rowOff>180975</xdr:rowOff>
              </to>
            </anchor>
          </objectPr>
        </oleObject>
      </mc:Choice>
      <mc:Fallback>
        <oleObject progId="AutoCAD.Drawing.23" shapeId="4118" r:id="rId4"/>
      </mc:Fallback>
    </mc:AlternateContent>
    <mc:AlternateContent xmlns:mc="http://schemas.openxmlformats.org/markup-compatibility/2006">
      <mc:Choice Requires="x14">
        <oleObject progId="AutoCAD.Drawing.23" shapeId="4119" r:id="rId6">
          <objectPr defaultSize="0" autoPict="0" r:id="rId5">
            <anchor moveWithCells="1">
              <from>
                <xdr:col>9</xdr:col>
                <xdr:colOff>733425</xdr:colOff>
                <xdr:row>117</xdr:row>
                <xdr:rowOff>9525</xdr:rowOff>
              </from>
              <to>
                <xdr:col>13</xdr:col>
                <xdr:colOff>0</xdr:colOff>
                <xdr:row>125</xdr:row>
                <xdr:rowOff>9525</xdr:rowOff>
              </to>
            </anchor>
          </objectPr>
        </oleObject>
      </mc:Choice>
      <mc:Fallback>
        <oleObject progId="AutoCAD.Drawing.23" shapeId="4119" r:id="rId6"/>
      </mc:Fallback>
    </mc:AlternateContent>
    <mc:AlternateContent xmlns:mc="http://schemas.openxmlformats.org/markup-compatibility/2006">
      <mc:Choice Requires="x14">
        <oleObject progId="AutoCAD.Drawing.23" shapeId="4120" r:id="rId7">
          <objectPr defaultSize="0" autoPict="0" r:id="rId5">
            <anchor moveWithCells="1">
              <from>
                <xdr:col>9</xdr:col>
                <xdr:colOff>723900</xdr:colOff>
                <xdr:row>135</xdr:row>
                <xdr:rowOff>9525</xdr:rowOff>
              </from>
              <to>
                <xdr:col>13</xdr:col>
                <xdr:colOff>0</xdr:colOff>
                <xdr:row>143</xdr:row>
                <xdr:rowOff>9525</xdr:rowOff>
              </to>
            </anchor>
          </objectPr>
        </oleObject>
      </mc:Choice>
      <mc:Fallback>
        <oleObject progId="AutoCAD.Drawing.23" shapeId="4120" r:id="rId7"/>
      </mc:Fallback>
    </mc:AlternateContent>
    <mc:AlternateContent xmlns:mc="http://schemas.openxmlformats.org/markup-compatibility/2006">
      <mc:Choice Requires="x14">
        <oleObject progId="AutoCAD.Drawing.23" shapeId="4121" r:id="rId8">
          <objectPr defaultSize="0" autoPict="0" r:id="rId5">
            <anchor moveWithCells="1">
              <from>
                <xdr:col>9</xdr:col>
                <xdr:colOff>723900</xdr:colOff>
                <xdr:row>62</xdr:row>
                <xdr:rowOff>9525</xdr:rowOff>
              </from>
              <to>
                <xdr:col>13</xdr:col>
                <xdr:colOff>0</xdr:colOff>
                <xdr:row>69</xdr:row>
                <xdr:rowOff>180975</xdr:rowOff>
              </to>
            </anchor>
          </objectPr>
        </oleObject>
      </mc:Choice>
      <mc:Fallback>
        <oleObject progId="AutoCAD.Drawing.23" shapeId="4121" r:id="rId8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C3077A0548754EB08F89F135C43295" ma:contentTypeVersion="10" ma:contentTypeDescription="新しいドキュメントを作成します。" ma:contentTypeScope="" ma:versionID="cbe1254f62f15e1c8b58734aed79d7bf">
  <xsd:schema xmlns:xsd="http://www.w3.org/2001/XMLSchema" xmlns:xs="http://www.w3.org/2001/XMLSchema" xmlns:p="http://schemas.microsoft.com/office/2006/metadata/properties" xmlns:ns2="e3fe3f19-f31b-4424-9ec9-c5c672a3841d" xmlns:ns3="13cee8cb-8731-4e24-8f35-0b305a6829d7" xmlns:ns4="fc00ecee-4693-4103-9a6c-490928f7ccfa" targetNamespace="http://schemas.microsoft.com/office/2006/metadata/properties" ma:root="true" ma:fieldsID="1ad0e8a8d2bc4ea9dd41950bc9622726" ns2:_="" ns3:_="" ns4:_="">
    <xsd:import namespace="e3fe3f19-f31b-4424-9ec9-c5c672a3841d"/>
    <xsd:import namespace="13cee8cb-8731-4e24-8f35-0b305a6829d7"/>
    <xsd:import namespace="fc00ecee-4693-4103-9a6c-490928f7ccfa"/>
    <xsd:element name="properties">
      <xsd:complexType>
        <xsd:sequence>
          <xsd:element name="documentManagement">
            <xsd:complexType>
              <xsd:all>
                <xsd:element ref="ns2:_x30ab__x30c6__x30b4__x30ea_" minOccurs="0"/>
                <xsd:element ref="ns3:_x5185__x5bb9_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e3f19-f31b-4424-9ec9-c5c672a3841d" elementFormDefault="qualified">
    <xsd:import namespace="http://schemas.microsoft.com/office/2006/documentManagement/types"/>
    <xsd:import namespace="http://schemas.microsoft.com/office/infopath/2007/PartnerControls"/>
    <xsd:element name="_x30ab__x30c6__x30b4__x30ea_" ma:index="8" nillable="true" ma:displayName="カテゴリ" ma:default="様式（申請書等）" ma:format="RadioButtons" ma:internalName="_x30ab__x30c6__x30b4__x30ea_">
      <xsd:simpleType>
        <xsd:union memberTypes="dms:Text">
          <xsd:simpleType>
            <xsd:restriction base="dms:Choice">
              <xsd:enumeration value="様式（申請書等）"/>
              <xsd:enumeration value="マニュアル類（説明書／手順書等）"/>
              <xsd:enumeration value="ルール類（計画／方針／基準等）"/>
              <xsd:enumeration value="その他（参考資料等）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ee8cb-8731-4e24-8f35-0b305a6829d7" elementFormDefault="qualified">
    <xsd:import namespace="http://schemas.microsoft.com/office/2006/documentManagement/types"/>
    <xsd:import namespace="http://schemas.microsoft.com/office/infopath/2007/PartnerControls"/>
    <xsd:element name="_x5185__x5bb9_" ma:index="9" nillable="true" ma:displayName="内容" ma:internalName="_x5185__x5bb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0ecee-4693-4103-9a6c-490928f7cc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185__x5bb9_ xmlns="13cee8cb-8731-4e24-8f35-0b305a6829d7" xsi:nil="true"/>
    <_x30ab__x30c6__x30b4__x30ea_ xmlns="e3fe3f19-f31b-4424-9ec9-c5c672a3841d">様式（申請書等）</_x30ab__x30c6__x30b4__x30ea_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7178EF-286A-4068-AE52-8A4E86068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e3f19-f31b-4424-9ec9-c5c672a3841d"/>
    <ds:schemaRef ds:uri="13cee8cb-8731-4e24-8f35-0b305a6829d7"/>
    <ds:schemaRef ds:uri="fc00ecee-4693-4103-9a6c-490928f7cc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E05245-6EDC-475F-8373-582F125592F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3fe3f19-f31b-4424-9ec9-c5c672a3841d"/>
    <ds:schemaRef ds:uri="fc00ecee-4693-4103-9a6c-490928f7ccfa"/>
    <ds:schemaRef ds:uri="13cee8cb-8731-4e24-8f35-0b305a6829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73CC53-6E69-4E4E-8800-690D930E91F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E3E3C0F-A7D2-4D31-831C-A7ACE8EBE5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雨水貯留浸透施設設計計算書</vt:lpstr>
      <vt:lpstr>雨水貯留浸透施設設計計算書!Print_Area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走</dc:creator>
  <cp:lastModifiedBy>Sakoyama101</cp:lastModifiedBy>
  <cp:lastPrinted>2024-05-31T01:43:57Z</cp:lastPrinted>
  <dcterms:created xsi:type="dcterms:W3CDTF">2017-06-02T01:06:07Z</dcterms:created>
  <dcterms:modified xsi:type="dcterms:W3CDTF">2024-06-12T08:02:04Z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0x010100B1C3077A0548754EB08F89F135C43295</vt:lpwstr>
  </property>
</Properties>
</file>