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application/vnd.openxmlformats-package.relationships+xml" Extension="rels"/>
  <Default ContentType="application/xml" Extension="xml"/>
  <Default ContentType="application/vnd.openxmlformats-officedocument.vmlDrawing" Extension="v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ms-excel.controlproperties+xml" PartName="/xl/ctrlProps/ctrlProp38.xml"/>
  <Override ContentType="application/vnd.ms-excel.controlproperties+xml" PartName="/xl/ctrlProps/ctrlProp39.xml"/>
  <Override ContentType="application/vnd.ms-excel.controlproperties+xml" PartName="/xl/ctrlProps/ctrlProp40.xml"/>
  <Override ContentType="application/vnd.ms-excel.controlproperties+xml" PartName="/xl/ctrlProps/ctrlProp41.xml"/>
  <Override ContentType="application/vnd.ms-excel.controlproperties+xml" PartName="/xl/ctrlProps/ctrlProp42.xml"/>
  <Override ContentType="application/vnd.ms-excel.controlproperties+xml" PartName="/xl/ctrlProps/ctrlProp43.xml"/>
  <Override ContentType="application/vnd.ms-excel.controlproperties+xml" PartName="/xl/ctrlProps/ctrlProp44.xml"/>
  <Override ContentType="application/vnd.ms-excel.controlproperties+xml" PartName="/xl/ctrlProps/ctrlProp45.xml"/>
  <Override ContentType="application/vnd.ms-excel.controlproperties+xml" PartName="/xl/ctrlProps/ctrlProp46.xml"/>
  <Override ContentType="application/vnd.ms-excel.controlproperties+xml" PartName="/xl/ctrlProps/ctrlProp47.xml"/>
  <Override ContentType="application/vnd.ms-excel.controlproperties+xml" PartName="/xl/ctrlProps/ctrlProp48.xml"/>
  <Override ContentType="application/vnd.ms-excel.controlproperties+xml" PartName="/xl/ctrlProps/ctrlProp49.xml"/>
  <Override ContentType="application/vnd.ms-excel.controlproperties+xml" PartName="/xl/ctrlProps/ctrlProp50.xml"/>
  <Override ContentType="application/vnd.ms-excel.controlproperties+xml" PartName="/xl/ctrlProps/ctrlProp51.xml"/>
  <Override ContentType="application/vnd.ms-excel.controlproperties+xml" PartName="/xl/ctrlProps/ctrlProp52.xml"/>
  <Override ContentType="application/vnd.ms-excel.controlproperties+xml" PartName="/xl/ctrlProps/ctrlProp53.xml"/>
  <Override ContentType="application/vnd.ms-excel.controlproperties+xml" PartName="/xl/ctrlProps/ctrlProp54.xml"/>
  <Override ContentType="application/vnd.ms-excel.controlproperties+xml" PartName="/xl/ctrlProps/ctrlProp55.xml"/>
  <Override ContentType="application/vnd.ms-excel.controlproperties+xml" PartName="/xl/ctrlProps/ctrlProp56.xml"/>
  <Override ContentType="application/vnd.ms-excel.controlproperties+xml" PartName="/xl/ctrlProps/ctrlProp57.xml"/>
  <Override ContentType="application/vnd.ms-excel.controlproperties+xml" PartName="/xl/ctrlProps/ctrlProp58.xml"/>
  <Override ContentType="application/vnd.ms-excel.controlproperties+xml" PartName="/xl/ctrlProps/ctrlProp59.xml"/>
  <Override ContentType="application/vnd.ms-excel.controlproperties+xml" PartName="/xl/ctrlProps/ctrlProp60.xml"/>
  <Override ContentType="application/vnd.ms-excel.controlproperties+xml" PartName="/xl/ctrlProps/ctrlProp61.xml"/>
  <Override ContentType="application/vnd.ms-excel.controlproperties+xml" PartName="/xl/ctrlProps/ctrlProp62.xml"/>
  <Override ContentType="application/vnd.ms-excel.controlproperties+xml" PartName="/xl/ctrlProps/ctrlProp63.xml"/>
  <Override ContentType="application/vnd.ms-excel.controlproperties+xml" PartName="/xl/ctrlProps/ctrlProp64.xml"/>
  <Override ContentType="application/vnd.ms-excel.controlproperties+xml" PartName="/xl/ctrlProps/ctrlProp65.xml"/>
  <Override ContentType="application/vnd.ms-excel.controlproperties+xml" PartName="/xl/ctrlProps/ctrlProp66.xml"/>
  <Override ContentType="application/vnd.ms-excel.controlproperties+xml" PartName="/xl/ctrlProps/ctrlProp67.xml"/>
  <Override ContentType="application/vnd.ms-excel.controlproperties+xml" PartName="/xl/ctrlProps/ctrlProp68.xml"/>
  <Override ContentType="application/vnd.ms-excel.controlproperties+xml" PartName="/xl/ctrlProps/ctrlProp69.xml"/>
  <Override ContentType="application/vnd.ms-excel.controlproperties+xml" PartName="/xl/ctrlProps/ctrlProp70.xml"/>
  <Override ContentType="application/vnd.ms-excel.controlproperties+xml" PartName="/xl/ctrlProps/ctrlProp71.xml"/>
  <Override ContentType="application/vnd.ms-excel.controlproperties+xml" PartName="/xl/ctrlProps/ctrlProp72.xml"/>
  <Override ContentType="application/vnd.ms-excel.controlproperties+xml" PartName="/xl/ctrlProps/ctrlProp73.xml"/>
  <Override ContentType="application/vnd.ms-excel.controlproperties+xml" PartName="/xl/ctrlProps/ctrlProp74.xml"/>
  <Override ContentType="application/vnd.ms-excel.controlproperties+xml" PartName="/xl/ctrlProps/ctrlProp75.xml"/>
  <Override ContentType="application/vnd.ms-excel.controlproperties+xml" PartName="/xl/ctrlProps/ctrlProp76.xml"/>
  <Override ContentType="application/vnd.ms-excel.controlproperties+xml" PartName="/xl/ctrlProps/ctrlProp77.xml"/>
  <Override ContentType="application/vnd.ms-excel.controlproperties+xml" PartName="/xl/ctrlProps/ctrlProp78.xml"/>
  <Override ContentType="application/vnd.ms-excel.controlproperties+xml" PartName="/xl/ctrlProps/ctrlProp79.xml"/>
  <Override ContentType="application/vnd.ms-excel.controlproperties+xml" PartName="/xl/ctrlProps/ctrlProp80.xml"/>
  <Override ContentType="application/vnd.ms-excel.controlproperties+xml" PartName="/xl/ctrlProps/ctrlProp81.xml"/>
  <Override ContentType="application/vnd.ms-excel.controlproperties+xml" PartName="/xl/ctrlProps/ctrlProp82.xml"/>
  <Override ContentType="application/vnd.ms-excel.controlproperties+xml" PartName="/xl/ctrlProps/ctrlProp83.xml"/>
  <Override ContentType="application/vnd.ms-excel.controlproperties+xml" PartName="/xl/ctrlProps/ctrlProp84.xml"/>
  <Override ContentType="application/vnd.ms-excel.controlproperties+xml" PartName="/xl/ctrlProps/ctrlProp85.xml"/>
  <Override ContentType="application/vnd.ms-excel.controlproperties+xml" PartName="/xl/ctrlProps/ctrlProp86.xml"/>
  <Override ContentType="application/vnd.ms-excel.controlproperties+xml" PartName="/xl/ctrlProps/ctrlProp87.xml"/>
  <Override ContentType="application/vnd.ms-excel.controlproperties+xml" PartName="/xl/ctrlProps/ctrlProp88.xml"/>
  <Override ContentType="application/vnd.openxmlformats-officedocument.spreadsheetml.comments+xml" PartName="/xl/comments1.xml"/>
  <Override ContentType="application/vnd.openxmlformats-officedocument.drawing+xml" PartName="/xl/drawings/drawing4.xml"/>
  <Override ContentType="application/vnd.openxmlformats-officedocument.spreadsheetml.comments+xml" PartName="/xl/comments2.xml"/>
  <Override ContentType="application/vnd.openxmlformats-officedocument.drawing+xml" PartName="/xl/drawings/drawing5.xml"/>
  <Override ContentType="application/vnd.openxmlformats-officedocument.spreadsheetml.comments+xml" PartName="/xl/comments3.xml"/>
  <Override ContentType="application/vnd.openxmlformats-officedocument.drawing+xml" PartName="/xl/drawings/drawing6.xml"/>
  <Override ContentType="application/vnd.openxmlformats-officedocument.oleObject" PartName="/xl/embeddings/oleObject1.bin"/>
  <Override ContentType="application/vnd.openxmlformats-officedocument.drawing+xml" PartName="/xl/drawings/drawing7.xml"/>
  <Override ContentType="application/vnd.openxmlformats-officedocument.oleObject" PartName="/xl/embeddings/oleObject2.bin"/>
  <Override ContentType="application/vnd.openxmlformats-officedocument.spreadsheetml.calcChain+xml" PartName="/xl/calcChain.xml"/>
  <Override ContentType="application/vnd.openxmlformats-package.core-properties+xml" PartName="/docProps/core.xml"/>
  <Override ContentType="application/vnd.openxmlformats-officedocument.extended-properties+xml" PartName="/docProps/app.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N:\200.福祉部\200.障害者福祉課\090.計画係\一時ファイル保存（使用後削除してください）\障害児通所施設等資料\HP用\処遇改善加算\"/>
    </mc:Choice>
  </mc:AlternateContent>
  <bookViews>
    <workbookView xWindow="0" yWindow="0" windowWidth="20490" windowHeight="7575" tabRatio="867"/>
  </bookViews>
  <sheets>
    <sheet name="はじめに" sheetId="75" r:id="rId1"/>
    <sheet name="基本情報入力シート" sheetId="73" r:id="rId2"/>
    <sheet name="〇別紙様式2-1 計画書_総括表" sheetId="70" r:id="rId3"/>
    <sheet name="〇別紙様式2-2 個表_処遇" sheetId="9" r:id="rId4"/>
    <sheet name="〇別紙様式2-3 個表_特定" sheetId="72" r:id="rId5"/>
    <sheet name="【参考】数式用" sheetId="76" r:id="rId6"/>
    <sheet name="【参考】1単位あたりの単価（者）" sheetId="77" r:id="rId7"/>
    <sheet name="【参考】地域区分（児）" sheetId="78" r:id="rId8"/>
    <sheet name="【参考】１単位あたりの単価（児）" sheetId="80" r:id="rId9"/>
    <sheet name="「手当」の考え方" sheetId="67" state="hidden" r:id="rId10"/>
  </sheets>
  <externalReferences>
    <externalReference r:id="rId11"/>
    <externalReference r:id="rId12"/>
    <externalReference r:id="rId13"/>
  </externalReferences>
  <definedNames>
    <definedName name="_0100100101">#REF!</definedName>
    <definedName name="_0100100201">#REF!</definedName>
    <definedName name="_0100100301">#REF!</definedName>
    <definedName name="_0100100401">#REF!</definedName>
    <definedName name="_0100100501">#REF!</definedName>
    <definedName name="_0100100601">#REF!</definedName>
    <definedName name="_0100100701">#REF!</definedName>
    <definedName name="_0100100801">#REF!</definedName>
    <definedName name="_0100100901">#REF!</definedName>
    <definedName name="_0100101001">#REF!</definedName>
    <definedName name="_0100101101">#REF!</definedName>
    <definedName name="_0100101201">#REF!</definedName>
    <definedName name="_0100101301">#REF!</definedName>
    <definedName name="_0100101401">#REF!</definedName>
    <definedName name="_0100101501">#REF!</definedName>
    <definedName name="_0100200101">#REF!</definedName>
    <definedName name="_0100200201">#REF!</definedName>
    <definedName name="_0100200301">#REF!</definedName>
    <definedName name="_0100200401">#REF!</definedName>
    <definedName name="_0100200501">#REF!</definedName>
    <definedName name="_0100200601">#REF!</definedName>
    <definedName name="_0100200701">#REF!</definedName>
    <definedName name="_0100200801">#REF!</definedName>
    <definedName name="_0100200901">#REF!</definedName>
    <definedName name="_0100201001">#REF!</definedName>
    <definedName name="_0100201101">#REF!</definedName>
    <definedName name="_0100201201">#REF!</definedName>
    <definedName name="_0100201301">#REF!</definedName>
    <definedName name="_0100201401">#REF!</definedName>
    <definedName name="_0100201501">#REF!</definedName>
    <definedName name="_0100300101">#REF!</definedName>
    <definedName name="_0100300201">#REF!</definedName>
    <definedName name="_0100300301">#REF!</definedName>
    <definedName name="_0100300401">#REF!</definedName>
    <definedName name="_0100300501">#REF!</definedName>
    <definedName name="_0100300601">#REF!</definedName>
    <definedName name="_0100300701">#REF!</definedName>
    <definedName name="_0100300801">#REF!</definedName>
    <definedName name="_0100300901">#REF!</definedName>
    <definedName name="_0100301001">#REF!</definedName>
    <definedName name="_0100301101">#REF!</definedName>
    <definedName name="_0100301201">#REF!</definedName>
    <definedName name="_0100301301">#REF!</definedName>
    <definedName name="_0100301401">#REF!</definedName>
    <definedName name="_0100301501">#REF!</definedName>
    <definedName name="_xlnm._FilterDatabase" localSheetId="5" hidden="1">【参考】数式用!#REF!</definedName>
    <definedName name="_xlnm._FilterDatabase" localSheetId="3" hidden="1">'〇別紙様式2-2 個表_処遇'!$L$11:$AH$11</definedName>
    <definedName name="_xlnm._FilterDatabase" localSheetId="4" hidden="1">'〇別紙様式2-3 個表_特定'!$L$11:$AI$11</definedName>
    <definedName name="ACwvu.受給権者テーブル." hidden="1">#REF!</definedName>
    <definedName name="CHOHYO_ID">#REF!</definedName>
    <definedName name="_xlnm.Print_Area" localSheetId="6">'【参考】1単位あたりの単価（者）'!$A$1:$V$11</definedName>
    <definedName name="_xlnm.Print_Area" localSheetId="2">'〇別紙様式2-1 計画書_総括表'!$A$1:$AJ$45</definedName>
    <definedName name="_xlnm.Print_Area" localSheetId="3">'〇別紙様式2-2 個表_処遇'!$A$1:$AH$31</definedName>
    <definedName name="_xlnm.Print_Area" localSheetId="4">'〇別紙様式2-3 個表_特定'!$A$1:$AI$31</definedName>
    <definedName name="_xlnm.Print_Area" localSheetId="0">はじめに!$A$1:$F$30</definedName>
    <definedName name="_xlnm.Print_Area" localSheetId="1">基本情報入力シート!$A$1:$AA$52</definedName>
    <definedName name="_xlnm.Print_Titles" localSheetId="5">【参考】数式用!$2:$4</definedName>
    <definedName name="_xlnm.Print_Titles" localSheetId="3">'〇別紙様式2-2 個表_処遇'!$7:$11</definedName>
    <definedName name="_xlnm.Print_Titles" localSheetId="4">'〇別紙様式2-3 個表_特定'!$7:$11</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wvu.受給権者テーブル." hidden="1">#REF!</definedName>
    <definedName name="Swvu.受給権者テーブル." hidden="1">#REF!</definedName>
    <definedName name="T_LST_NAME">"エディット 21"</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ww" localSheetId="4">#REF!</definedName>
    <definedName name="www">#REF!</definedName>
    <definedName name="X_LIST">"リスト 20"</definedName>
    <definedName name="あああ"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サービス" localSheetId="2">#REF!</definedName>
    <definedName name="サービス" localSheetId="4">#REF!</definedName>
    <definedName name="サービス">#REF!</definedName>
    <definedName name="サービス種別">[1]サービス種類一覧!$B$4:$B$20</definedName>
    <definedName name="サービス名">#REF!</definedName>
    <definedName name="ドロップ21">"ドロップ 80"</definedName>
    <definedName name="一覧">[2]加算率一覧!$A$4:$A$25</definedName>
    <definedName name="種類">[3]サービス種類一覧!$A$4:$A$20</definedName>
    <definedName name="特定">#REF!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12" i="9" l="1"/>
  <c r="AG38" i="70" l="1"/>
  <c r="AG58" i="70"/>
  <c r="K11" i="77" l="1"/>
  <c r="J11" i="77"/>
  <c r="I11" i="77"/>
  <c r="K10" i="77"/>
  <c r="J10" i="77"/>
  <c r="I10" i="77"/>
  <c r="K9" i="77"/>
  <c r="J9" i="77"/>
  <c r="I9" i="77"/>
  <c r="K8" i="77"/>
  <c r="J8" i="77"/>
  <c r="I8" i="77"/>
  <c r="K7" i="77"/>
  <c r="J7" i="77"/>
  <c r="I7" i="77"/>
  <c r="K6" i="77"/>
  <c r="J6" i="77"/>
  <c r="I6" i="77"/>
  <c r="K5" i="77"/>
  <c r="J5" i="77"/>
  <c r="I5" i="77"/>
  <c r="K4" i="77"/>
  <c r="J4" i="77"/>
  <c r="I4" i="77"/>
  <c r="G12" i="70" l="1"/>
  <c r="G10" i="70"/>
  <c r="Q108" i="70" l="1"/>
  <c r="Q67" i="70"/>
  <c r="T141" i="70"/>
  <c r="Z47" i="70"/>
  <c r="AM41" i="70"/>
  <c r="AL41" i="70"/>
  <c r="AL61" i="70"/>
  <c r="AM61" i="70"/>
  <c r="AB33" i="70" l="1"/>
  <c r="AB31" i="70" s="1"/>
  <c r="D30" i="70"/>
  <c r="AL111" i="72" l="1"/>
  <c r="AL110" i="72"/>
  <c r="AL109" i="72"/>
  <c r="AL108" i="72"/>
  <c r="AL107" i="72"/>
  <c r="AL106" i="72"/>
  <c r="AL105" i="72"/>
  <c r="AL104" i="72"/>
  <c r="AL103" i="72"/>
  <c r="AL102" i="72"/>
  <c r="AL101" i="72"/>
  <c r="AL100" i="72"/>
  <c r="AL99" i="72"/>
  <c r="AL98" i="72"/>
  <c r="AL97" i="72"/>
  <c r="AL96" i="72"/>
  <c r="AL95" i="72"/>
  <c r="AL94" i="72"/>
  <c r="AL93" i="72"/>
  <c r="AL92" i="72"/>
  <c r="AL91" i="72"/>
  <c r="AL90" i="72"/>
  <c r="AL89" i="72"/>
  <c r="AL88" i="72"/>
  <c r="AL87" i="72"/>
  <c r="AL86" i="72"/>
  <c r="AL85" i="72"/>
  <c r="AL84" i="72"/>
  <c r="AL83" i="72"/>
  <c r="AL82" i="72"/>
  <c r="AL81" i="72"/>
  <c r="AL80" i="72"/>
  <c r="AL79" i="72"/>
  <c r="AL78" i="72"/>
  <c r="AL77" i="72"/>
  <c r="AL76" i="72"/>
  <c r="AL75" i="72"/>
  <c r="AL74" i="72"/>
  <c r="AL73" i="72"/>
  <c r="AL72" i="72"/>
  <c r="AL71" i="72"/>
  <c r="AL70" i="72"/>
  <c r="AL69" i="72"/>
  <c r="AL68" i="72"/>
  <c r="AL67" i="72"/>
  <c r="AL66" i="72"/>
  <c r="AL65" i="72"/>
  <c r="AL64" i="72"/>
  <c r="AL63" i="72"/>
  <c r="AL62" i="72"/>
  <c r="AL61" i="72"/>
  <c r="AL60" i="72"/>
  <c r="AL59" i="72"/>
  <c r="AL58" i="72"/>
  <c r="AL57" i="72"/>
  <c r="AL56" i="72"/>
  <c r="AL55" i="72"/>
  <c r="AL54" i="72"/>
  <c r="AL53" i="72"/>
  <c r="AL52" i="72"/>
  <c r="AL51" i="72"/>
  <c r="AL50" i="72"/>
  <c r="AL49" i="72"/>
  <c r="AL48" i="72"/>
  <c r="AL47" i="72"/>
  <c r="AL46" i="72"/>
  <c r="AL45" i="72"/>
  <c r="AL44" i="72"/>
  <c r="AL43" i="72"/>
  <c r="AL42" i="72"/>
  <c r="AL41" i="72"/>
  <c r="AL40" i="72"/>
  <c r="AL39" i="72"/>
  <c r="AL38" i="72"/>
  <c r="AL37" i="72"/>
  <c r="AL36" i="72"/>
  <c r="AL35" i="72"/>
  <c r="AL34" i="72"/>
  <c r="AL33" i="72"/>
  <c r="AL32" i="72"/>
  <c r="AL31" i="72"/>
  <c r="AL30" i="72"/>
  <c r="AL29" i="72"/>
  <c r="AL28" i="72"/>
  <c r="AL27" i="72"/>
  <c r="AL26" i="72"/>
  <c r="AL25" i="72"/>
  <c r="AL24" i="72"/>
  <c r="AL23" i="72"/>
  <c r="AL22" i="72"/>
  <c r="AL21" i="72"/>
  <c r="AL20" i="72"/>
  <c r="AN111" i="72"/>
  <c r="AN110" i="72"/>
  <c r="AN109" i="72"/>
  <c r="AN108" i="72"/>
  <c r="AN107" i="72"/>
  <c r="AN106" i="72"/>
  <c r="AN105" i="72"/>
  <c r="AN104" i="72"/>
  <c r="AN103" i="72"/>
  <c r="AN102" i="72"/>
  <c r="AN101" i="72"/>
  <c r="AN100" i="72"/>
  <c r="AN99" i="72"/>
  <c r="AN98" i="72"/>
  <c r="AN97" i="72"/>
  <c r="AN96" i="72"/>
  <c r="AN95" i="72"/>
  <c r="AN94" i="72"/>
  <c r="AN93" i="72"/>
  <c r="AN92" i="72"/>
  <c r="AN91" i="72"/>
  <c r="AN90" i="72"/>
  <c r="AN89" i="72"/>
  <c r="AN88" i="72"/>
  <c r="AN87" i="72"/>
  <c r="AN86" i="72"/>
  <c r="AN85" i="72"/>
  <c r="AN84" i="72"/>
  <c r="AN83" i="72"/>
  <c r="AN82" i="72"/>
  <c r="AN81" i="72"/>
  <c r="AN80" i="72"/>
  <c r="AN79" i="72"/>
  <c r="AN78" i="72"/>
  <c r="AN77" i="72"/>
  <c r="AN76" i="72"/>
  <c r="AN75" i="72"/>
  <c r="AN74" i="72"/>
  <c r="AN73" i="72"/>
  <c r="AN72" i="72"/>
  <c r="AN71" i="72"/>
  <c r="AN70" i="72"/>
  <c r="AN69" i="72"/>
  <c r="AN68" i="72"/>
  <c r="AN67" i="72"/>
  <c r="AN66" i="72"/>
  <c r="AN65" i="72"/>
  <c r="AN64" i="72"/>
  <c r="AN63" i="72"/>
  <c r="AN62" i="72"/>
  <c r="AN61" i="72"/>
  <c r="AN60" i="72"/>
  <c r="AN59" i="72"/>
  <c r="AN58" i="72"/>
  <c r="AN57" i="72"/>
  <c r="AN56" i="72"/>
  <c r="AN55" i="72"/>
  <c r="AN54" i="72"/>
  <c r="AN53" i="72"/>
  <c r="AN52" i="72"/>
  <c r="AN51" i="72"/>
  <c r="AN50" i="72"/>
  <c r="AN49" i="72"/>
  <c r="AN48" i="72"/>
  <c r="AN47" i="72"/>
  <c r="AN46" i="72"/>
  <c r="AN45" i="72"/>
  <c r="AN44" i="72"/>
  <c r="AN43" i="72"/>
  <c r="AN42" i="72"/>
  <c r="AN41" i="72"/>
  <c r="AN40" i="72"/>
  <c r="AN39" i="72"/>
  <c r="AN38" i="72"/>
  <c r="AN37" i="72"/>
  <c r="AN36" i="72"/>
  <c r="AN35" i="72"/>
  <c r="AN34" i="72"/>
  <c r="AN33" i="72"/>
  <c r="AN32" i="72"/>
  <c r="AN31" i="72"/>
  <c r="AN30" i="72"/>
  <c r="AN29" i="72"/>
  <c r="AN28" i="72"/>
  <c r="AN27" i="72"/>
  <c r="AN26" i="72"/>
  <c r="AN25" i="72"/>
  <c r="AN24" i="72"/>
  <c r="AN23" i="72"/>
  <c r="AN22" i="72"/>
  <c r="AN21" i="72"/>
  <c r="AN20" i="72"/>
  <c r="AM111" i="72"/>
  <c r="AK111" i="72"/>
  <c r="AM110" i="72"/>
  <c r="AK110" i="72"/>
  <c r="AM109" i="72"/>
  <c r="AK109" i="72"/>
  <c r="AM108" i="72"/>
  <c r="AK108" i="72"/>
  <c r="AM107" i="72"/>
  <c r="AK107" i="72"/>
  <c r="AM106" i="72"/>
  <c r="AK106" i="72"/>
  <c r="AM105" i="72"/>
  <c r="AK105" i="72"/>
  <c r="AM104" i="72"/>
  <c r="AK104" i="72"/>
  <c r="AM103" i="72"/>
  <c r="AK103" i="72"/>
  <c r="AM102" i="72"/>
  <c r="AK102" i="72"/>
  <c r="AM101" i="72"/>
  <c r="AK101" i="72"/>
  <c r="AM100" i="72"/>
  <c r="AK100" i="72"/>
  <c r="AM99" i="72"/>
  <c r="AK99" i="72"/>
  <c r="AM98" i="72"/>
  <c r="AK98" i="72"/>
  <c r="AM97" i="72"/>
  <c r="AK97" i="72"/>
  <c r="AM96" i="72"/>
  <c r="AK96" i="72"/>
  <c r="AM95" i="72"/>
  <c r="AK95" i="72"/>
  <c r="AM94" i="72"/>
  <c r="AK94" i="72"/>
  <c r="AM93" i="72"/>
  <c r="AK93" i="72"/>
  <c r="AM92" i="72"/>
  <c r="AK92" i="72"/>
  <c r="AM91" i="72"/>
  <c r="AK91" i="72"/>
  <c r="AM90" i="72"/>
  <c r="AK90" i="72"/>
  <c r="AM89" i="72"/>
  <c r="AK89" i="72"/>
  <c r="AM88" i="72"/>
  <c r="AK88" i="72"/>
  <c r="AM87" i="72"/>
  <c r="AK87" i="72"/>
  <c r="AM86" i="72"/>
  <c r="AK86" i="72"/>
  <c r="AM85" i="72"/>
  <c r="AK85" i="72"/>
  <c r="AM84" i="72"/>
  <c r="AK84" i="72"/>
  <c r="AM83" i="72"/>
  <c r="AK83" i="72"/>
  <c r="AM82" i="72"/>
  <c r="AK82" i="72"/>
  <c r="AM81" i="72"/>
  <c r="AK81" i="72"/>
  <c r="AM80" i="72"/>
  <c r="AK80" i="72"/>
  <c r="AM79" i="72"/>
  <c r="AK79" i="72"/>
  <c r="AM78" i="72"/>
  <c r="AK78" i="72"/>
  <c r="AM77" i="72"/>
  <c r="AK77" i="72"/>
  <c r="AM76" i="72"/>
  <c r="AK76" i="72"/>
  <c r="AM75" i="72"/>
  <c r="AK75" i="72"/>
  <c r="AM74" i="72"/>
  <c r="AK74" i="72"/>
  <c r="AM73" i="72"/>
  <c r="AK73" i="72"/>
  <c r="AM72" i="72"/>
  <c r="AK72" i="72"/>
  <c r="AM71" i="72"/>
  <c r="AK71" i="72"/>
  <c r="AM70" i="72"/>
  <c r="AK70" i="72"/>
  <c r="AM69" i="72"/>
  <c r="AK69" i="72"/>
  <c r="AM68" i="72"/>
  <c r="AK68" i="72"/>
  <c r="AM67" i="72"/>
  <c r="AK67" i="72"/>
  <c r="AM66" i="72"/>
  <c r="AK66" i="72"/>
  <c r="AM65" i="72"/>
  <c r="AK65" i="72"/>
  <c r="AM64" i="72"/>
  <c r="AK64" i="72"/>
  <c r="AM63" i="72"/>
  <c r="AK63" i="72"/>
  <c r="AM62" i="72"/>
  <c r="AK62" i="72"/>
  <c r="AM61" i="72"/>
  <c r="AK61" i="72"/>
  <c r="AM60" i="72"/>
  <c r="AK60" i="72"/>
  <c r="AM59" i="72"/>
  <c r="AK59" i="72"/>
  <c r="AM58" i="72"/>
  <c r="AK58" i="72"/>
  <c r="AM57" i="72"/>
  <c r="AK57" i="72"/>
  <c r="AM56" i="72"/>
  <c r="AK56" i="72"/>
  <c r="AM55" i="72"/>
  <c r="AK55" i="72"/>
  <c r="AM54" i="72"/>
  <c r="AK54" i="72"/>
  <c r="AM53" i="72"/>
  <c r="AK53" i="72"/>
  <c r="AM52" i="72"/>
  <c r="AK52" i="72"/>
  <c r="AM51" i="72"/>
  <c r="AK51" i="72"/>
  <c r="AM50" i="72"/>
  <c r="AK50" i="72"/>
  <c r="AM49" i="72"/>
  <c r="AK49" i="72"/>
  <c r="AM48" i="72"/>
  <c r="AK48" i="72"/>
  <c r="AM47" i="72"/>
  <c r="AK47" i="72"/>
  <c r="AM46" i="72"/>
  <c r="AK46" i="72"/>
  <c r="AM45" i="72"/>
  <c r="AK45" i="72"/>
  <c r="AM44" i="72"/>
  <c r="AK44" i="72"/>
  <c r="AM43" i="72"/>
  <c r="AK43" i="72"/>
  <c r="AM42" i="72"/>
  <c r="AK42" i="72"/>
  <c r="AM41" i="72"/>
  <c r="AK41" i="72"/>
  <c r="AM40" i="72"/>
  <c r="AK40" i="72"/>
  <c r="AM39" i="72"/>
  <c r="AK39" i="72"/>
  <c r="AM38" i="72"/>
  <c r="AK38" i="72"/>
  <c r="AM37" i="72"/>
  <c r="AK37" i="72"/>
  <c r="AM36" i="72"/>
  <c r="AK36" i="72"/>
  <c r="AM35" i="72"/>
  <c r="AK35" i="72"/>
  <c r="AM34" i="72"/>
  <c r="AK34" i="72"/>
  <c r="AM33" i="72"/>
  <c r="AK33" i="72"/>
  <c r="AM32" i="72"/>
  <c r="AK32" i="72"/>
  <c r="AM31" i="72"/>
  <c r="AK31" i="72"/>
  <c r="AM30" i="72"/>
  <c r="AK30" i="72"/>
  <c r="AM29" i="72"/>
  <c r="AK29" i="72"/>
  <c r="AM28" i="72"/>
  <c r="AK28" i="72"/>
  <c r="AM27" i="72"/>
  <c r="AK27" i="72"/>
  <c r="AM26" i="72"/>
  <c r="AK26" i="72"/>
  <c r="AM25" i="72"/>
  <c r="AK25" i="72"/>
  <c r="AM24" i="72"/>
  <c r="AK24" i="72"/>
  <c r="AM23" i="72"/>
  <c r="AK23" i="72"/>
  <c r="AM22" i="72"/>
  <c r="AK22" i="72"/>
  <c r="AM21" i="72"/>
  <c r="AK21" i="72"/>
  <c r="AM20" i="72"/>
  <c r="AK20" i="72"/>
  <c r="AM19" i="72"/>
  <c r="AK19" i="72"/>
  <c r="U111" i="72"/>
  <c r="U110" i="72"/>
  <c r="U109" i="72"/>
  <c r="U108" i="72"/>
  <c r="U107" i="72"/>
  <c r="U106" i="72"/>
  <c r="U105" i="72"/>
  <c r="U104" i="72"/>
  <c r="U103" i="72"/>
  <c r="U102" i="72"/>
  <c r="U101" i="72"/>
  <c r="U100" i="72"/>
  <c r="U99" i="72"/>
  <c r="U98" i="72"/>
  <c r="U97" i="72"/>
  <c r="U96" i="72"/>
  <c r="U95" i="72"/>
  <c r="U94" i="72"/>
  <c r="U93" i="72"/>
  <c r="U92" i="72"/>
  <c r="U91" i="72"/>
  <c r="U90" i="72"/>
  <c r="U89" i="72"/>
  <c r="U88" i="72"/>
  <c r="U87" i="72"/>
  <c r="U86" i="72"/>
  <c r="U85" i="72"/>
  <c r="U84" i="72"/>
  <c r="U83" i="72"/>
  <c r="U82" i="72"/>
  <c r="U81" i="72"/>
  <c r="U80" i="72"/>
  <c r="U79" i="72"/>
  <c r="U78" i="72"/>
  <c r="U77" i="72"/>
  <c r="U76" i="72"/>
  <c r="U75" i="72"/>
  <c r="U74" i="72"/>
  <c r="U73" i="72"/>
  <c r="U72" i="72"/>
  <c r="U71" i="72"/>
  <c r="U70" i="72"/>
  <c r="U69" i="72"/>
  <c r="U68" i="72"/>
  <c r="U67" i="72"/>
  <c r="U66" i="72"/>
  <c r="U65" i="72"/>
  <c r="U64" i="72"/>
  <c r="U63" i="72"/>
  <c r="U62" i="72"/>
  <c r="U61" i="72"/>
  <c r="U60" i="72"/>
  <c r="U59" i="72"/>
  <c r="U58" i="72"/>
  <c r="U57" i="72"/>
  <c r="U56" i="72"/>
  <c r="U55" i="72"/>
  <c r="U54" i="72"/>
  <c r="U53" i="72"/>
  <c r="U52" i="72"/>
  <c r="U51" i="72"/>
  <c r="U50" i="72"/>
  <c r="U49" i="72"/>
  <c r="U48" i="72"/>
  <c r="U47" i="72"/>
  <c r="U46" i="72"/>
  <c r="U45" i="72"/>
  <c r="U44" i="72"/>
  <c r="U43" i="72"/>
  <c r="U42" i="72"/>
  <c r="U41" i="72"/>
  <c r="U40" i="72"/>
  <c r="U39" i="72"/>
  <c r="U38" i="72"/>
  <c r="U37" i="72"/>
  <c r="U36" i="72"/>
  <c r="U35" i="72"/>
  <c r="U34" i="72"/>
  <c r="U33" i="72"/>
  <c r="U32" i="72"/>
  <c r="U31" i="72"/>
  <c r="U30" i="72"/>
  <c r="U29" i="72"/>
  <c r="U28" i="72"/>
  <c r="U27" i="72"/>
  <c r="U26" i="72"/>
  <c r="U25" i="72"/>
  <c r="U24" i="72"/>
  <c r="U23" i="72"/>
  <c r="U22" i="72"/>
  <c r="U21" i="72"/>
  <c r="U20" i="72"/>
  <c r="U19" i="72"/>
  <c r="U16" i="72"/>
  <c r="AM16" i="72" s="1"/>
  <c r="V111" i="72"/>
  <c r="V110" i="72"/>
  <c r="V109" i="72"/>
  <c r="V108" i="72"/>
  <c r="V107" i="72"/>
  <c r="V106" i="72"/>
  <c r="V105" i="72"/>
  <c r="V104" i="72"/>
  <c r="V103" i="72"/>
  <c r="V102" i="72"/>
  <c r="V101" i="72"/>
  <c r="V100" i="72"/>
  <c r="V99" i="72"/>
  <c r="V98" i="72"/>
  <c r="V97" i="72"/>
  <c r="V96" i="72"/>
  <c r="V95" i="72"/>
  <c r="V94" i="72"/>
  <c r="V93" i="72"/>
  <c r="V92" i="72"/>
  <c r="V91" i="72"/>
  <c r="V90" i="72"/>
  <c r="V89" i="72"/>
  <c r="V88" i="72"/>
  <c r="V87" i="72"/>
  <c r="V86" i="72"/>
  <c r="V85" i="72"/>
  <c r="V84" i="72"/>
  <c r="V83" i="72"/>
  <c r="V82" i="72"/>
  <c r="V81" i="72"/>
  <c r="V80" i="72"/>
  <c r="V79" i="72"/>
  <c r="V78" i="72"/>
  <c r="V77" i="72"/>
  <c r="V76" i="72"/>
  <c r="V75" i="72"/>
  <c r="V74" i="72"/>
  <c r="V73" i="72"/>
  <c r="V72" i="72"/>
  <c r="V71" i="72"/>
  <c r="V70" i="72"/>
  <c r="V69" i="72"/>
  <c r="V68" i="72"/>
  <c r="V67" i="72"/>
  <c r="V66" i="72"/>
  <c r="V65" i="72"/>
  <c r="V64" i="72"/>
  <c r="V63" i="72"/>
  <c r="V62" i="72"/>
  <c r="V61" i="72"/>
  <c r="V60" i="72"/>
  <c r="V59" i="72"/>
  <c r="V58" i="72"/>
  <c r="V57" i="72"/>
  <c r="V56" i="72"/>
  <c r="V55" i="72"/>
  <c r="V54" i="72"/>
  <c r="V53" i="72"/>
  <c r="V52" i="72"/>
  <c r="V51" i="72"/>
  <c r="V50" i="72"/>
  <c r="V49" i="72"/>
  <c r="V48" i="72"/>
  <c r="V47" i="72"/>
  <c r="V46" i="72"/>
  <c r="V45" i="72"/>
  <c r="V44" i="72"/>
  <c r="V43" i="72"/>
  <c r="V42" i="72"/>
  <c r="V41" i="72"/>
  <c r="V40" i="72"/>
  <c r="V39" i="72"/>
  <c r="V38" i="72"/>
  <c r="V37" i="72"/>
  <c r="V36" i="72"/>
  <c r="V35" i="72"/>
  <c r="V34" i="72"/>
  <c r="V33" i="72"/>
  <c r="V32" i="72"/>
  <c r="V31" i="72"/>
  <c r="V30" i="72"/>
  <c r="V29" i="72"/>
  <c r="V28" i="72"/>
  <c r="V27" i="72"/>
  <c r="V26" i="72"/>
  <c r="V25" i="72"/>
  <c r="V24" i="72"/>
  <c r="V23" i="72"/>
  <c r="V22" i="72"/>
  <c r="V21" i="72"/>
  <c r="V20" i="72"/>
  <c r="V19" i="72"/>
  <c r="V17" i="72"/>
  <c r="V16" i="72"/>
  <c r="AK16" i="72" l="1"/>
  <c r="U111" i="9"/>
  <c r="U110" i="9"/>
  <c r="U109" i="9"/>
  <c r="U108" i="9"/>
  <c r="U107" i="9"/>
  <c r="U106" i="9"/>
  <c r="U105" i="9"/>
  <c r="U104" i="9"/>
  <c r="U103" i="9"/>
  <c r="U102" i="9"/>
  <c r="U101" i="9"/>
  <c r="U100" i="9"/>
  <c r="U99" i="9"/>
  <c r="U98" i="9"/>
  <c r="U97" i="9"/>
  <c r="U96" i="9"/>
  <c r="U95" i="9"/>
  <c r="U94" i="9"/>
  <c r="U93" i="9"/>
  <c r="U92" i="9"/>
  <c r="U91" i="9"/>
  <c r="U90" i="9"/>
  <c r="U89" i="9"/>
  <c r="U88" i="9"/>
  <c r="U87" i="9"/>
  <c r="U86" i="9"/>
  <c r="U85" i="9"/>
  <c r="U84" i="9"/>
  <c r="U83" i="9"/>
  <c r="U82" i="9"/>
  <c r="U81" i="9"/>
  <c r="U80" i="9"/>
  <c r="U79" i="9"/>
  <c r="U78" i="9"/>
  <c r="U77" i="9"/>
  <c r="U76" i="9"/>
  <c r="U75" i="9"/>
  <c r="U74" i="9"/>
  <c r="U73" i="9"/>
  <c r="U72" i="9"/>
  <c r="U71" i="9"/>
  <c r="U70" i="9"/>
  <c r="U69" i="9"/>
  <c r="U68" i="9"/>
  <c r="U67" i="9"/>
  <c r="U66" i="9"/>
  <c r="U65" i="9"/>
  <c r="U64" i="9"/>
  <c r="U63" i="9"/>
  <c r="U62" i="9"/>
  <c r="U61" i="9"/>
  <c r="U60" i="9"/>
  <c r="U59" i="9"/>
  <c r="U58" i="9"/>
  <c r="U57" i="9"/>
  <c r="U56" i="9"/>
  <c r="U55" i="9"/>
  <c r="U54" i="9"/>
  <c r="U53" i="9"/>
  <c r="U52" i="9"/>
  <c r="U51" i="9"/>
  <c r="U50" i="9"/>
  <c r="U49" i="9"/>
  <c r="U48" i="9"/>
  <c r="U47" i="9"/>
  <c r="U46" i="9"/>
  <c r="U45" i="9"/>
  <c r="U44" i="9"/>
  <c r="U43" i="9"/>
  <c r="U42" i="9"/>
  <c r="U41" i="9"/>
  <c r="U40" i="9"/>
  <c r="U39" i="9"/>
  <c r="U38" i="9"/>
  <c r="U37" i="9"/>
  <c r="U36" i="9"/>
  <c r="U35" i="9"/>
  <c r="U34" i="9"/>
  <c r="U33" i="9"/>
  <c r="U32" i="9"/>
  <c r="U31" i="9"/>
  <c r="U30" i="9"/>
  <c r="U29" i="9"/>
  <c r="U28" i="9"/>
  <c r="U27" i="9"/>
  <c r="U26" i="9"/>
  <c r="U25" i="9"/>
  <c r="U24" i="9"/>
  <c r="U23" i="9"/>
  <c r="U22" i="9"/>
  <c r="U21" i="9"/>
  <c r="U20" i="9"/>
  <c r="U19" i="9"/>
  <c r="G27" i="76"/>
  <c r="F27" i="76"/>
  <c r="G26" i="76"/>
  <c r="F26" i="76"/>
  <c r="G25" i="76"/>
  <c r="F25" i="76"/>
  <c r="G24" i="76"/>
  <c r="F24" i="76"/>
  <c r="G23" i="76"/>
  <c r="F23" i="76"/>
  <c r="G22" i="76"/>
  <c r="F22" i="76"/>
  <c r="G21" i="76"/>
  <c r="F21" i="76"/>
  <c r="G20" i="76"/>
  <c r="F20" i="76"/>
  <c r="G19" i="76"/>
  <c r="F19" i="76"/>
  <c r="G18" i="76"/>
  <c r="F18" i="76"/>
  <c r="G17" i="76"/>
  <c r="F17" i="76"/>
  <c r="G16" i="76"/>
  <c r="F16" i="76"/>
  <c r="G15" i="76"/>
  <c r="F15" i="76"/>
  <c r="G14" i="76"/>
  <c r="F14" i="76"/>
  <c r="G13" i="76"/>
  <c r="F13" i="76"/>
  <c r="G12" i="76"/>
  <c r="F12" i="76"/>
  <c r="G11" i="76"/>
  <c r="F11" i="76"/>
  <c r="G10" i="76"/>
  <c r="F10" i="76"/>
  <c r="G9" i="76"/>
  <c r="F9" i="76"/>
  <c r="G8" i="76"/>
  <c r="F8" i="76"/>
  <c r="G7" i="76"/>
  <c r="F7" i="76"/>
  <c r="G6" i="76"/>
  <c r="F6" i="76"/>
  <c r="G5" i="76"/>
  <c r="F5" i="76"/>
  <c r="Z91" i="70" l="1"/>
  <c r="T91" i="70"/>
  <c r="AF91" i="70"/>
  <c r="AU92" i="70"/>
  <c r="AU91" i="70"/>
  <c r="AV91" i="70" s="1"/>
  <c r="AU90" i="70"/>
  <c r="AU87" i="70"/>
  <c r="N91" i="70" l="1"/>
  <c r="AV87" i="70"/>
  <c r="AV90" i="70"/>
  <c r="N111" i="72" l="1"/>
  <c r="M111" i="72"/>
  <c r="N110" i="72"/>
  <c r="M110" i="72"/>
  <c r="N109" i="72"/>
  <c r="M109" i="72"/>
  <c r="N108" i="72"/>
  <c r="M108" i="72"/>
  <c r="N107" i="72"/>
  <c r="M107" i="72"/>
  <c r="N106" i="72"/>
  <c r="M106" i="72"/>
  <c r="N105" i="72"/>
  <c r="M105" i="72"/>
  <c r="N104" i="72"/>
  <c r="M104" i="72"/>
  <c r="N103" i="72"/>
  <c r="M103" i="72"/>
  <c r="N102" i="72"/>
  <c r="M102" i="72"/>
  <c r="N101" i="72"/>
  <c r="M101" i="72"/>
  <c r="N100" i="72"/>
  <c r="M100" i="72"/>
  <c r="N99" i="72"/>
  <c r="M99" i="72"/>
  <c r="N98" i="72"/>
  <c r="M98" i="72"/>
  <c r="N97" i="72"/>
  <c r="M97" i="72"/>
  <c r="N96" i="72"/>
  <c r="M96" i="72"/>
  <c r="N95" i="72"/>
  <c r="M95" i="72"/>
  <c r="N94" i="72"/>
  <c r="M94" i="72"/>
  <c r="N93" i="72"/>
  <c r="M93" i="72"/>
  <c r="N92" i="72"/>
  <c r="M92" i="72"/>
  <c r="N91" i="72"/>
  <c r="M91" i="72"/>
  <c r="N90" i="72"/>
  <c r="M90" i="72"/>
  <c r="N89" i="72"/>
  <c r="M89" i="72"/>
  <c r="N88" i="72"/>
  <c r="M88" i="72"/>
  <c r="N87" i="72"/>
  <c r="M87" i="72"/>
  <c r="N86" i="72"/>
  <c r="M86" i="72"/>
  <c r="N85" i="72"/>
  <c r="M85" i="72"/>
  <c r="N84" i="72"/>
  <c r="M84" i="72"/>
  <c r="N83" i="72"/>
  <c r="M83" i="72"/>
  <c r="N82" i="72"/>
  <c r="M82" i="72"/>
  <c r="N81" i="72"/>
  <c r="M81" i="72"/>
  <c r="N80" i="72"/>
  <c r="M80" i="72"/>
  <c r="N79" i="72"/>
  <c r="M79" i="72"/>
  <c r="N78" i="72"/>
  <c r="M78" i="72"/>
  <c r="N77" i="72"/>
  <c r="M77" i="72"/>
  <c r="N76" i="72"/>
  <c r="M76" i="72"/>
  <c r="N75" i="72"/>
  <c r="M75" i="72"/>
  <c r="N74" i="72"/>
  <c r="M74" i="72"/>
  <c r="N73" i="72"/>
  <c r="M73" i="72"/>
  <c r="N72" i="72"/>
  <c r="M72" i="72"/>
  <c r="N71" i="72"/>
  <c r="M71" i="72"/>
  <c r="N70" i="72"/>
  <c r="M70" i="72"/>
  <c r="N69" i="72"/>
  <c r="M69" i="72"/>
  <c r="N68" i="72"/>
  <c r="M68" i="72"/>
  <c r="N67" i="72"/>
  <c r="M67" i="72"/>
  <c r="N66" i="72"/>
  <c r="M66" i="72"/>
  <c r="N65" i="72"/>
  <c r="M65" i="72"/>
  <c r="N64" i="72"/>
  <c r="M64" i="72"/>
  <c r="N63" i="72"/>
  <c r="M63" i="72"/>
  <c r="N62" i="72"/>
  <c r="M62" i="72"/>
  <c r="N61" i="72"/>
  <c r="M61" i="72"/>
  <c r="N60" i="72"/>
  <c r="M60" i="72"/>
  <c r="N59" i="72"/>
  <c r="M59" i="72"/>
  <c r="N58" i="72"/>
  <c r="M58" i="72"/>
  <c r="N57" i="72"/>
  <c r="M57" i="72"/>
  <c r="N56" i="72"/>
  <c r="M56" i="72"/>
  <c r="N55" i="72"/>
  <c r="M55" i="72"/>
  <c r="N54" i="72"/>
  <c r="M54" i="72"/>
  <c r="N53" i="72"/>
  <c r="M53" i="72"/>
  <c r="N52" i="72"/>
  <c r="M52" i="72"/>
  <c r="N51" i="72"/>
  <c r="M51" i="72"/>
  <c r="N50" i="72"/>
  <c r="M50" i="72"/>
  <c r="N49" i="72"/>
  <c r="M49" i="72"/>
  <c r="N48" i="72"/>
  <c r="M48" i="72"/>
  <c r="N47" i="72"/>
  <c r="M47" i="72"/>
  <c r="N46" i="72"/>
  <c r="M46" i="72"/>
  <c r="N45" i="72"/>
  <c r="M45" i="72"/>
  <c r="N44" i="72"/>
  <c r="M44" i="72"/>
  <c r="N43" i="72"/>
  <c r="M43" i="72"/>
  <c r="N42" i="72"/>
  <c r="M42" i="72"/>
  <c r="N41" i="72"/>
  <c r="M41" i="72"/>
  <c r="N40" i="72"/>
  <c r="M40" i="72"/>
  <c r="N39" i="72"/>
  <c r="M39" i="72"/>
  <c r="N38" i="72"/>
  <c r="M38" i="72"/>
  <c r="N37" i="72"/>
  <c r="M37" i="72"/>
  <c r="N36" i="72"/>
  <c r="M36" i="72"/>
  <c r="N35" i="72"/>
  <c r="M35" i="72"/>
  <c r="N34" i="72"/>
  <c r="M34" i="72"/>
  <c r="N33" i="72"/>
  <c r="M33" i="72"/>
  <c r="N32" i="72"/>
  <c r="M32" i="72"/>
  <c r="N31" i="72"/>
  <c r="M31" i="72"/>
  <c r="N30" i="72"/>
  <c r="M30" i="72"/>
  <c r="N29" i="72"/>
  <c r="M29" i="72"/>
  <c r="N28" i="72"/>
  <c r="M28" i="72"/>
  <c r="N27" i="72"/>
  <c r="M27" i="72"/>
  <c r="N26" i="72"/>
  <c r="M26" i="72"/>
  <c r="N25" i="72"/>
  <c r="M25" i="72"/>
  <c r="N24" i="72"/>
  <c r="M24" i="72"/>
  <c r="N23" i="72"/>
  <c r="M23" i="72"/>
  <c r="N22" i="72"/>
  <c r="M22" i="72"/>
  <c r="N21" i="72"/>
  <c r="M21" i="72"/>
  <c r="N20" i="72"/>
  <c r="M20" i="72"/>
  <c r="N19" i="72"/>
  <c r="M19" i="72"/>
  <c r="N18" i="72"/>
  <c r="M18" i="72"/>
  <c r="N17" i="72"/>
  <c r="M17" i="72"/>
  <c r="N16" i="72"/>
  <c r="M16" i="72"/>
  <c r="N15" i="72"/>
  <c r="M15" i="72"/>
  <c r="N14" i="72"/>
  <c r="M14" i="72"/>
  <c r="N13" i="72"/>
  <c r="M13" i="72"/>
  <c r="N12" i="72"/>
  <c r="M12" i="72"/>
  <c r="O17" i="9"/>
  <c r="N111" i="9"/>
  <c r="M111" i="9"/>
  <c r="N110" i="9"/>
  <c r="M110" i="9"/>
  <c r="N109" i="9"/>
  <c r="M109" i="9"/>
  <c r="N108" i="9"/>
  <c r="M108" i="9"/>
  <c r="N107" i="9"/>
  <c r="M107" i="9"/>
  <c r="N106" i="9"/>
  <c r="M106" i="9"/>
  <c r="N105" i="9"/>
  <c r="M105" i="9"/>
  <c r="N104" i="9"/>
  <c r="M104" i="9"/>
  <c r="N103" i="9"/>
  <c r="M103" i="9"/>
  <c r="N102" i="9"/>
  <c r="M102" i="9"/>
  <c r="N101" i="9"/>
  <c r="M101" i="9"/>
  <c r="N100" i="9"/>
  <c r="M100" i="9"/>
  <c r="N99" i="9"/>
  <c r="M99" i="9"/>
  <c r="N98" i="9"/>
  <c r="M98" i="9"/>
  <c r="N97" i="9"/>
  <c r="M97" i="9"/>
  <c r="N96" i="9"/>
  <c r="M96" i="9"/>
  <c r="N95" i="9"/>
  <c r="M95" i="9"/>
  <c r="N94" i="9"/>
  <c r="M94" i="9"/>
  <c r="N93" i="9"/>
  <c r="M93" i="9"/>
  <c r="N92" i="9"/>
  <c r="M92" i="9"/>
  <c r="N91" i="9"/>
  <c r="M91" i="9"/>
  <c r="N90" i="9"/>
  <c r="M90" i="9"/>
  <c r="N89" i="9"/>
  <c r="M89" i="9"/>
  <c r="N88" i="9"/>
  <c r="M88" i="9"/>
  <c r="N87" i="9"/>
  <c r="M87" i="9"/>
  <c r="N86" i="9"/>
  <c r="M86" i="9"/>
  <c r="N85" i="9"/>
  <c r="M85" i="9"/>
  <c r="N84" i="9"/>
  <c r="M84" i="9"/>
  <c r="N83" i="9"/>
  <c r="M83" i="9"/>
  <c r="N82" i="9"/>
  <c r="M82" i="9"/>
  <c r="N81" i="9"/>
  <c r="M81" i="9"/>
  <c r="N80" i="9"/>
  <c r="M80" i="9"/>
  <c r="N79" i="9"/>
  <c r="M79" i="9"/>
  <c r="N78" i="9"/>
  <c r="M78" i="9"/>
  <c r="N77" i="9"/>
  <c r="M77" i="9"/>
  <c r="N76" i="9"/>
  <c r="M76" i="9"/>
  <c r="N75" i="9"/>
  <c r="M75" i="9"/>
  <c r="N74" i="9"/>
  <c r="M74" i="9"/>
  <c r="N73" i="9"/>
  <c r="M73" i="9"/>
  <c r="N72" i="9"/>
  <c r="M72" i="9"/>
  <c r="N71" i="9"/>
  <c r="M71" i="9"/>
  <c r="N70" i="9"/>
  <c r="M70" i="9"/>
  <c r="N69" i="9"/>
  <c r="M69" i="9"/>
  <c r="N68" i="9"/>
  <c r="M68" i="9"/>
  <c r="N67" i="9"/>
  <c r="M67" i="9"/>
  <c r="N66" i="9"/>
  <c r="M66" i="9"/>
  <c r="N65" i="9"/>
  <c r="M65" i="9"/>
  <c r="N64" i="9"/>
  <c r="M64" i="9"/>
  <c r="N63" i="9"/>
  <c r="M63" i="9"/>
  <c r="N62" i="9"/>
  <c r="M62" i="9"/>
  <c r="N61" i="9"/>
  <c r="M61" i="9"/>
  <c r="N60" i="9"/>
  <c r="M60" i="9"/>
  <c r="N59" i="9"/>
  <c r="M59" i="9"/>
  <c r="N58" i="9"/>
  <c r="M58" i="9"/>
  <c r="N57" i="9"/>
  <c r="M57" i="9"/>
  <c r="N56" i="9"/>
  <c r="M56" i="9"/>
  <c r="N55" i="9"/>
  <c r="M55" i="9"/>
  <c r="N54" i="9"/>
  <c r="M54" i="9"/>
  <c r="N53" i="9"/>
  <c r="M53" i="9"/>
  <c r="N52" i="9"/>
  <c r="M52" i="9"/>
  <c r="N51" i="9"/>
  <c r="M51" i="9"/>
  <c r="N50" i="9"/>
  <c r="M50" i="9"/>
  <c r="N49" i="9"/>
  <c r="M49" i="9"/>
  <c r="N48" i="9"/>
  <c r="M48" i="9"/>
  <c r="N47" i="9"/>
  <c r="M47" i="9"/>
  <c r="N46" i="9"/>
  <c r="M46" i="9"/>
  <c r="N45" i="9"/>
  <c r="M45" i="9"/>
  <c r="N44" i="9"/>
  <c r="M44" i="9"/>
  <c r="N43" i="9"/>
  <c r="M43" i="9"/>
  <c r="N42" i="9"/>
  <c r="M42" i="9"/>
  <c r="N41" i="9"/>
  <c r="M41" i="9"/>
  <c r="N40" i="9"/>
  <c r="M40" i="9"/>
  <c r="N39" i="9"/>
  <c r="M39" i="9"/>
  <c r="N38" i="9"/>
  <c r="M38" i="9"/>
  <c r="N37" i="9"/>
  <c r="M37" i="9"/>
  <c r="N36" i="9"/>
  <c r="M36" i="9"/>
  <c r="N35" i="9"/>
  <c r="M35" i="9"/>
  <c r="N34" i="9"/>
  <c r="M34" i="9"/>
  <c r="N33" i="9"/>
  <c r="M33" i="9"/>
  <c r="N32" i="9"/>
  <c r="M32" i="9"/>
  <c r="N31" i="9"/>
  <c r="M31" i="9"/>
  <c r="N30" i="9"/>
  <c r="M30" i="9"/>
  <c r="N29" i="9"/>
  <c r="M29" i="9"/>
  <c r="N28" i="9"/>
  <c r="M28" i="9"/>
  <c r="N27" i="9"/>
  <c r="M27" i="9"/>
  <c r="N26" i="9"/>
  <c r="M26" i="9"/>
  <c r="N25" i="9"/>
  <c r="M25" i="9"/>
  <c r="N24" i="9"/>
  <c r="M24" i="9"/>
  <c r="N23" i="9"/>
  <c r="M23" i="9"/>
  <c r="N22" i="9"/>
  <c r="M22" i="9"/>
  <c r="N21" i="9"/>
  <c r="M21" i="9"/>
  <c r="N20" i="9"/>
  <c r="M20" i="9"/>
  <c r="N19" i="9"/>
  <c r="M19" i="9"/>
  <c r="N18" i="9"/>
  <c r="M18" i="9"/>
  <c r="N17" i="9"/>
  <c r="M17" i="9"/>
  <c r="N16" i="9"/>
  <c r="M16" i="9"/>
  <c r="N15" i="9"/>
  <c r="M15" i="9"/>
  <c r="N14" i="9"/>
  <c r="M14" i="9"/>
  <c r="N13" i="9"/>
  <c r="M13" i="9"/>
  <c r="N12" i="9"/>
  <c r="M12" i="9"/>
  <c r="AE83" i="70" l="1"/>
  <c r="Y83" i="70"/>
  <c r="S83" i="70"/>
  <c r="AF111" i="9" l="1"/>
  <c r="R111" i="9"/>
  <c r="Q111" i="9"/>
  <c r="P111" i="9"/>
  <c r="O111" i="9"/>
  <c r="L111" i="9"/>
  <c r="K111" i="9"/>
  <c r="J111" i="9"/>
  <c r="I111" i="9"/>
  <c r="H111" i="9"/>
  <c r="G111" i="9"/>
  <c r="F111" i="9"/>
  <c r="E111" i="9"/>
  <c r="D111" i="9"/>
  <c r="C111" i="9"/>
  <c r="B111" i="9"/>
  <c r="AF110" i="9"/>
  <c r="R110" i="9"/>
  <c r="Q110" i="9"/>
  <c r="P110" i="9"/>
  <c r="O110" i="9"/>
  <c r="L110" i="9"/>
  <c r="K110" i="9"/>
  <c r="J110" i="9"/>
  <c r="I110" i="9"/>
  <c r="H110" i="9"/>
  <c r="G110" i="9"/>
  <c r="F110" i="9"/>
  <c r="E110" i="9"/>
  <c r="D110" i="9"/>
  <c r="C110" i="9"/>
  <c r="B110" i="9"/>
  <c r="AF109" i="9"/>
  <c r="R109" i="9"/>
  <c r="Q109" i="9"/>
  <c r="P109" i="9"/>
  <c r="O109" i="9"/>
  <c r="L109" i="9"/>
  <c r="K109" i="9"/>
  <c r="J109" i="9"/>
  <c r="I109" i="9"/>
  <c r="H109" i="9"/>
  <c r="G109" i="9"/>
  <c r="F109" i="9"/>
  <c r="E109" i="9"/>
  <c r="D109" i="9"/>
  <c r="C109" i="9"/>
  <c r="B109" i="9"/>
  <c r="AF108" i="9"/>
  <c r="R108" i="9"/>
  <c r="Q108" i="9"/>
  <c r="P108" i="9"/>
  <c r="O108" i="9"/>
  <c r="L108" i="9"/>
  <c r="K108" i="9"/>
  <c r="J108" i="9"/>
  <c r="I108" i="9"/>
  <c r="H108" i="9"/>
  <c r="G108" i="9"/>
  <c r="F108" i="9"/>
  <c r="E108" i="9"/>
  <c r="D108" i="9"/>
  <c r="C108" i="9"/>
  <c r="B108" i="9"/>
  <c r="AF107" i="9"/>
  <c r="R107" i="9"/>
  <c r="Q107" i="9"/>
  <c r="P107" i="9"/>
  <c r="O107" i="9"/>
  <c r="L107" i="9"/>
  <c r="K107" i="9"/>
  <c r="J107" i="9"/>
  <c r="I107" i="9"/>
  <c r="H107" i="9"/>
  <c r="G107" i="9"/>
  <c r="F107" i="9"/>
  <c r="E107" i="9"/>
  <c r="D107" i="9"/>
  <c r="C107" i="9"/>
  <c r="B107" i="9"/>
  <c r="AF106" i="9"/>
  <c r="R106" i="9"/>
  <c r="Q106" i="9"/>
  <c r="P106" i="9"/>
  <c r="O106" i="9"/>
  <c r="L106" i="9"/>
  <c r="K106" i="9"/>
  <c r="J106" i="9"/>
  <c r="I106" i="9"/>
  <c r="H106" i="9"/>
  <c r="G106" i="9"/>
  <c r="F106" i="9"/>
  <c r="E106" i="9"/>
  <c r="D106" i="9"/>
  <c r="C106" i="9"/>
  <c r="B106" i="9"/>
  <c r="AF105" i="9"/>
  <c r="R105" i="9"/>
  <c r="Q105" i="9"/>
  <c r="P105" i="9"/>
  <c r="O105" i="9"/>
  <c r="L105" i="9"/>
  <c r="K105" i="9"/>
  <c r="J105" i="9"/>
  <c r="I105" i="9"/>
  <c r="H105" i="9"/>
  <c r="G105" i="9"/>
  <c r="F105" i="9"/>
  <c r="E105" i="9"/>
  <c r="D105" i="9"/>
  <c r="C105" i="9"/>
  <c r="B105" i="9"/>
  <c r="AF104" i="9"/>
  <c r="R104" i="9"/>
  <c r="Q104" i="9"/>
  <c r="P104" i="9"/>
  <c r="O104" i="9"/>
  <c r="L104" i="9"/>
  <c r="K104" i="9"/>
  <c r="J104" i="9"/>
  <c r="I104" i="9"/>
  <c r="H104" i="9"/>
  <c r="G104" i="9"/>
  <c r="F104" i="9"/>
  <c r="E104" i="9"/>
  <c r="D104" i="9"/>
  <c r="C104" i="9"/>
  <c r="B104" i="9"/>
  <c r="AF103" i="9"/>
  <c r="R103" i="9"/>
  <c r="Q103" i="9"/>
  <c r="P103" i="9"/>
  <c r="O103" i="9"/>
  <c r="L103" i="9"/>
  <c r="K103" i="9"/>
  <c r="J103" i="9"/>
  <c r="I103" i="9"/>
  <c r="H103" i="9"/>
  <c r="G103" i="9"/>
  <c r="F103" i="9"/>
  <c r="E103" i="9"/>
  <c r="D103" i="9"/>
  <c r="C103" i="9"/>
  <c r="B103" i="9"/>
  <c r="AF102" i="9"/>
  <c r="R102" i="9"/>
  <c r="Q102" i="9"/>
  <c r="P102" i="9"/>
  <c r="O102" i="9"/>
  <c r="L102" i="9"/>
  <c r="K102" i="9"/>
  <c r="J102" i="9"/>
  <c r="I102" i="9"/>
  <c r="H102" i="9"/>
  <c r="G102" i="9"/>
  <c r="F102" i="9"/>
  <c r="E102" i="9"/>
  <c r="D102" i="9"/>
  <c r="C102" i="9"/>
  <c r="B102" i="9"/>
  <c r="AF101" i="9"/>
  <c r="R101" i="9"/>
  <c r="Q101" i="9"/>
  <c r="P101" i="9"/>
  <c r="O101" i="9"/>
  <c r="L101" i="9"/>
  <c r="K101" i="9"/>
  <c r="J101" i="9"/>
  <c r="I101" i="9"/>
  <c r="H101" i="9"/>
  <c r="G101" i="9"/>
  <c r="F101" i="9"/>
  <c r="E101" i="9"/>
  <c r="D101" i="9"/>
  <c r="C101" i="9"/>
  <c r="B101" i="9"/>
  <c r="AF100" i="9"/>
  <c r="R100" i="9"/>
  <c r="Q100" i="9"/>
  <c r="P100" i="9"/>
  <c r="O100" i="9"/>
  <c r="L100" i="9"/>
  <c r="K100" i="9"/>
  <c r="J100" i="9"/>
  <c r="I100" i="9"/>
  <c r="H100" i="9"/>
  <c r="G100" i="9"/>
  <c r="F100" i="9"/>
  <c r="E100" i="9"/>
  <c r="D100" i="9"/>
  <c r="C100" i="9"/>
  <c r="B100" i="9"/>
  <c r="AF99" i="9"/>
  <c r="R99" i="9"/>
  <c r="Q99" i="9"/>
  <c r="P99" i="9"/>
  <c r="O99" i="9"/>
  <c r="L99" i="9"/>
  <c r="K99" i="9"/>
  <c r="J99" i="9"/>
  <c r="I99" i="9"/>
  <c r="H99" i="9"/>
  <c r="G99" i="9"/>
  <c r="F99" i="9"/>
  <c r="E99" i="9"/>
  <c r="D99" i="9"/>
  <c r="C99" i="9"/>
  <c r="B99" i="9"/>
  <c r="AF98" i="9"/>
  <c r="R98" i="9"/>
  <c r="Q98" i="9"/>
  <c r="P98" i="9"/>
  <c r="O98" i="9"/>
  <c r="L98" i="9"/>
  <c r="K98" i="9"/>
  <c r="J98" i="9"/>
  <c r="I98" i="9"/>
  <c r="H98" i="9"/>
  <c r="G98" i="9"/>
  <c r="F98" i="9"/>
  <c r="E98" i="9"/>
  <c r="D98" i="9"/>
  <c r="C98" i="9"/>
  <c r="B98" i="9"/>
  <c r="AF97" i="9"/>
  <c r="R97" i="9"/>
  <c r="Q97" i="9"/>
  <c r="P97" i="9"/>
  <c r="O97" i="9"/>
  <c r="L97" i="9"/>
  <c r="K97" i="9"/>
  <c r="J97" i="9"/>
  <c r="I97" i="9"/>
  <c r="H97" i="9"/>
  <c r="G97" i="9"/>
  <c r="F97" i="9"/>
  <c r="E97" i="9"/>
  <c r="D97" i="9"/>
  <c r="C97" i="9"/>
  <c r="B97" i="9"/>
  <c r="AF96" i="9"/>
  <c r="R96" i="9"/>
  <c r="Q96" i="9"/>
  <c r="P96" i="9"/>
  <c r="O96" i="9"/>
  <c r="L96" i="9"/>
  <c r="K96" i="9"/>
  <c r="J96" i="9"/>
  <c r="I96" i="9"/>
  <c r="H96" i="9"/>
  <c r="G96" i="9"/>
  <c r="F96" i="9"/>
  <c r="E96" i="9"/>
  <c r="D96" i="9"/>
  <c r="C96" i="9"/>
  <c r="B96" i="9"/>
  <c r="AF95" i="9"/>
  <c r="R95" i="9"/>
  <c r="Q95" i="9"/>
  <c r="P95" i="9"/>
  <c r="O95" i="9"/>
  <c r="L95" i="9"/>
  <c r="K95" i="9"/>
  <c r="J95" i="9"/>
  <c r="I95" i="9"/>
  <c r="H95" i="9"/>
  <c r="G95" i="9"/>
  <c r="F95" i="9"/>
  <c r="E95" i="9"/>
  <c r="D95" i="9"/>
  <c r="C95" i="9"/>
  <c r="B95" i="9"/>
  <c r="AF94" i="9"/>
  <c r="R94" i="9"/>
  <c r="Q94" i="9"/>
  <c r="P94" i="9"/>
  <c r="O94" i="9"/>
  <c r="L94" i="9"/>
  <c r="K94" i="9"/>
  <c r="J94" i="9"/>
  <c r="I94" i="9"/>
  <c r="H94" i="9"/>
  <c r="G94" i="9"/>
  <c r="F94" i="9"/>
  <c r="E94" i="9"/>
  <c r="D94" i="9"/>
  <c r="C94" i="9"/>
  <c r="B94" i="9"/>
  <c r="AF93" i="9"/>
  <c r="R93" i="9"/>
  <c r="Q93" i="9"/>
  <c r="P93" i="9"/>
  <c r="O93" i="9"/>
  <c r="L93" i="9"/>
  <c r="K93" i="9"/>
  <c r="J93" i="9"/>
  <c r="I93" i="9"/>
  <c r="H93" i="9"/>
  <c r="G93" i="9"/>
  <c r="F93" i="9"/>
  <c r="E93" i="9"/>
  <c r="D93" i="9"/>
  <c r="C93" i="9"/>
  <c r="B93" i="9"/>
  <c r="AF92" i="9"/>
  <c r="R92" i="9"/>
  <c r="Q92" i="9"/>
  <c r="P92" i="9"/>
  <c r="O92" i="9"/>
  <c r="L92" i="9"/>
  <c r="K92" i="9"/>
  <c r="J92" i="9"/>
  <c r="I92" i="9"/>
  <c r="H92" i="9"/>
  <c r="G92" i="9"/>
  <c r="F92" i="9"/>
  <c r="E92" i="9"/>
  <c r="D92" i="9"/>
  <c r="C92" i="9"/>
  <c r="B92" i="9"/>
  <c r="AF91" i="9"/>
  <c r="R91" i="9"/>
  <c r="Q91" i="9"/>
  <c r="P91" i="9"/>
  <c r="O91" i="9"/>
  <c r="L91" i="9"/>
  <c r="K91" i="9"/>
  <c r="J91" i="9"/>
  <c r="I91" i="9"/>
  <c r="H91" i="9"/>
  <c r="G91" i="9"/>
  <c r="F91" i="9"/>
  <c r="E91" i="9"/>
  <c r="D91" i="9"/>
  <c r="C91" i="9"/>
  <c r="B91" i="9"/>
  <c r="AF90" i="9"/>
  <c r="R90" i="9"/>
  <c r="Q90" i="9"/>
  <c r="P90" i="9"/>
  <c r="O90" i="9"/>
  <c r="L90" i="9"/>
  <c r="K90" i="9"/>
  <c r="J90" i="9"/>
  <c r="I90" i="9"/>
  <c r="H90" i="9"/>
  <c r="G90" i="9"/>
  <c r="F90" i="9"/>
  <c r="E90" i="9"/>
  <c r="D90" i="9"/>
  <c r="C90" i="9"/>
  <c r="B90" i="9"/>
  <c r="AF89" i="9"/>
  <c r="R89" i="9"/>
  <c r="Q89" i="9"/>
  <c r="P89" i="9"/>
  <c r="O89" i="9"/>
  <c r="L89" i="9"/>
  <c r="K89" i="9"/>
  <c r="J89" i="9"/>
  <c r="I89" i="9"/>
  <c r="H89" i="9"/>
  <c r="G89" i="9"/>
  <c r="F89" i="9"/>
  <c r="E89" i="9"/>
  <c r="D89" i="9"/>
  <c r="C89" i="9"/>
  <c r="B89" i="9"/>
  <c r="AF88" i="9"/>
  <c r="R88" i="9"/>
  <c r="Q88" i="9"/>
  <c r="P88" i="9"/>
  <c r="O88" i="9"/>
  <c r="L88" i="9"/>
  <c r="K88" i="9"/>
  <c r="J88" i="9"/>
  <c r="I88" i="9"/>
  <c r="H88" i="9"/>
  <c r="G88" i="9"/>
  <c r="F88" i="9"/>
  <c r="E88" i="9"/>
  <c r="D88" i="9"/>
  <c r="C88" i="9"/>
  <c r="B88" i="9"/>
  <c r="AF87" i="9"/>
  <c r="R87" i="9"/>
  <c r="Q87" i="9"/>
  <c r="P87" i="9"/>
  <c r="O87" i="9"/>
  <c r="L87" i="9"/>
  <c r="K87" i="9"/>
  <c r="J87" i="9"/>
  <c r="I87" i="9"/>
  <c r="H87" i="9"/>
  <c r="G87" i="9"/>
  <c r="F87" i="9"/>
  <c r="E87" i="9"/>
  <c r="D87" i="9"/>
  <c r="C87" i="9"/>
  <c r="B87" i="9"/>
  <c r="AF86" i="9"/>
  <c r="R86" i="9"/>
  <c r="Q86" i="9"/>
  <c r="P86" i="9"/>
  <c r="O86" i="9"/>
  <c r="L86" i="9"/>
  <c r="K86" i="9"/>
  <c r="J86" i="9"/>
  <c r="I86" i="9"/>
  <c r="H86" i="9"/>
  <c r="G86" i="9"/>
  <c r="F86" i="9"/>
  <c r="E86" i="9"/>
  <c r="D86" i="9"/>
  <c r="C86" i="9"/>
  <c r="B86" i="9"/>
  <c r="AF85" i="9"/>
  <c r="R85" i="9"/>
  <c r="Q85" i="9"/>
  <c r="P85" i="9"/>
  <c r="O85" i="9"/>
  <c r="L85" i="9"/>
  <c r="K85" i="9"/>
  <c r="J85" i="9"/>
  <c r="I85" i="9"/>
  <c r="H85" i="9"/>
  <c r="G85" i="9"/>
  <c r="F85" i="9"/>
  <c r="E85" i="9"/>
  <c r="D85" i="9"/>
  <c r="C85" i="9"/>
  <c r="B85" i="9"/>
  <c r="AF84" i="9"/>
  <c r="R84" i="9"/>
  <c r="Q84" i="9"/>
  <c r="P84" i="9"/>
  <c r="O84" i="9"/>
  <c r="L84" i="9"/>
  <c r="K84" i="9"/>
  <c r="J84" i="9"/>
  <c r="I84" i="9"/>
  <c r="H84" i="9"/>
  <c r="G84" i="9"/>
  <c r="F84" i="9"/>
  <c r="E84" i="9"/>
  <c r="D84" i="9"/>
  <c r="C84" i="9"/>
  <c r="B84" i="9"/>
  <c r="AF83" i="9"/>
  <c r="R83" i="9"/>
  <c r="Q83" i="9"/>
  <c r="P83" i="9"/>
  <c r="O83" i="9"/>
  <c r="L83" i="9"/>
  <c r="K83" i="9"/>
  <c r="J83" i="9"/>
  <c r="I83" i="9"/>
  <c r="H83" i="9"/>
  <c r="G83" i="9"/>
  <c r="F83" i="9"/>
  <c r="E83" i="9"/>
  <c r="D83" i="9"/>
  <c r="C83" i="9"/>
  <c r="B83" i="9"/>
  <c r="AF82" i="9"/>
  <c r="R82" i="9"/>
  <c r="Q82" i="9"/>
  <c r="P82" i="9"/>
  <c r="O82" i="9"/>
  <c r="L82" i="9"/>
  <c r="K82" i="9"/>
  <c r="J82" i="9"/>
  <c r="I82" i="9"/>
  <c r="H82" i="9"/>
  <c r="G82" i="9"/>
  <c r="F82" i="9"/>
  <c r="E82" i="9"/>
  <c r="D82" i="9"/>
  <c r="C82" i="9"/>
  <c r="B82" i="9"/>
  <c r="AF81" i="9"/>
  <c r="R81" i="9"/>
  <c r="Q81" i="9"/>
  <c r="P81" i="9"/>
  <c r="O81" i="9"/>
  <c r="L81" i="9"/>
  <c r="K81" i="9"/>
  <c r="J81" i="9"/>
  <c r="I81" i="9"/>
  <c r="H81" i="9"/>
  <c r="G81" i="9"/>
  <c r="F81" i="9"/>
  <c r="E81" i="9"/>
  <c r="D81" i="9"/>
  <c r="C81" i="9"/>
  <c r="B81" i="9"/>
  <c r="AF80" i="9"/>
  <c r="R80" i="9"/>
  <c r="Q80" i="9"/>
  <c r="P80" i="9"/>
  <c r="O80" i="9"/>
  <c r="L80" i="9"/>
  <c r="K80" i="9"/>
  <c r="J80" i="9"/>
  <c r="I80" i="9"/>
  <c r="H80" i="9"/>
  <c r="G80" i="9"/>
  <c r="F80" i="9"/>
  <c r="E80" i="9"/>
  <c r="D80" i="9"/>
  <c r="C80" i="9"/>
  <c r="B80" i="9"/>
  <c r="AF79" i="9"/>
  <c r="R79" i="9"/>
  <c r="Q79" i="9"/>
  <c r="P79" i="9"/>
  <c r="O79" i="9"/>
  <c r="L79" i="9"/>
  <c r="K79" i="9"/>
  <c r="J79" i="9"/>
  <c r="I79" i="9"/>
  <c r="H79" i="9"/>
  <c r="G79" i="9"/>
  <c r="F79" i="9"/>
  <c r="E79" i="9"/>
  <c r="D79" i="9"/>
  <c r="C79" i="9"/>
  <c r="B79" i="9"/>
  <c r="AF78" i="9"/>
  <c r="R78" i="9"/>
  <c r="Q78" i="9"/>
  <c r="P78" i="9"/>
  <c r="O78" i="9"/>
  <c r="L78" i="9"/>
  <c r="K78" i="9"/>
  <c r="J78" i="9"/>
  <c r="I78" i="9"/>
  <c r="H78" i="9"/>
  <c r="G78" i="9"/>
  <c r="F78" i="9"/>
  <c r="E78" i="9"/>
  <c r="D78" i="9"/>
  <c r="C78" i="9"/>
  <c r="B78" i="9"/>
  <c r="AF77" i="9"/>
  <c r="R77" i="9"/>
  <c r="Q77" i="9"/>
  <c r="P77" i="9"/>
  <c r="O77" i="9"/>
  <c r="L77" i="9"/>
  <c r="K77" i="9"/>
  <c r="J77" i="9"/>
  <c r="I77" i="9"/>
  <c r="H77" i="9"/>
  <c r="G77" i="9"/>
  <c r="F77" i="9"/>
  <c r="E77" i="9"/>
  <c r="D77" i="9"/>
  <c r="C77" i="9"/>
  <c r="B77" i="9"/>
  <c r="AF76" i="9"/>
  <c r="R76" i="9"/>
  <c r="Q76" i="9"/>
  <c r="P76" i="9"/>
  <c r="O76" i="9"/>
  <c r="L76" i="9"/>
  <c r="K76" i="9"/>
  <c r="J76" i="9"/>
  <c r="I76" i="9"/>
  <c r="H76" i="9"/>
  <c r="G76" i="9"/>
  <c r="F76" i="9"/>
  <c r="E76" i="9"/>
  <c r="D76" i="9"/>
  <c r="C76" i="9"/>
  <c r="B76" i="9"/>
  <c r="AF75" i="9"/>
  <c r="R75" i="9"/>
  <c r="Q75" i="9"/>
  <c r="P75" i="9"/>
  <c r="O75" i="9"/>
  <c r="L75" i="9"/>
  <c r="K75" i="9"/>
  <c r="J75" i="9"/>
  <c r="I75" i="9"/>
  <c r="H75" i="9"/>
  <c r="G75" i="9"/>
  <c r="F75" i="9"/>
  <c r="E75" i="9"/>
  <c r="D75" i="9"/>
  <c r="C75" i="9"/>
  <c r="B75" i="9"/>
  <c r="AF74" i="9"/>
  <c r="R74" i="9"/>
  <c r="Q74" i="9"/>
  <c r="P74" i="9"/>
  <c r="O74" i="9"/>
  <c r="L74" i="9"/>
  <c r="K74" i="9"/>
  <c r="J74" i="9"/>
  <c r="I74" i="9"/>
  <c r="H74" i="9"/>
  <c r="G74" i="9"/>
  <c r="F74" i="9"/>
  <c r="E74" i="9"/>
  <c r="D74" i="9"/>
  <c r="C74" i="9"/>
  <c r="B74" i="9"/>
  <c r="AF73" i="9"/>
  <c r="R73" i="9"/>
  <c r="Q73" i="9"/>
  <c r="P73" i="9"/>
  <c r="O73" i="9"/>
  <c r="L73" i="9"/>
  <c r="K73" i="9"/>
  <c r="J73" i="9"/>
  <c r="I73" i="9"/>
  <c r="H73" i="9"/>
  <c r="G73" i="9"/>
  <c r="F73" i="9"/>
  <c r="E73" i="9"/>
  <c r="D73" i="9"/>
  <c r="C73" i="9"/>
  <c r="B73" i="9"/>
  <c r="AF72" i="9"/>
  <c r="R72" i="9"/>
  <c r="Q72" i="9"/>
  <c r="P72" i="9"/>
  <c r="O72" i="9"/>
  <c r="L72" i="9"/>
  <c r="K72" i="9"/>
  <c r="J72" i="9"/>
  <c r="I72" i="9"/>
  <c r="H72" i="9"/>
  <c r="G72" i="9"/>
  <c r="F72" i="9"/>
  <c r="E72" i="9"/>
  <c r="D72" i="9"/>
  <c r="C72" i="9"/>
  <c r="B72" i="9"/>
  <c r="AF71" i="9"/>
  <c r="R71" i="9"/>
  <c r="Q71" i="9"/>
  <c r="P71" i="9"/>
  <c r="O71" i="9"/>
  <c r="L71" i="9"/>
  <c r="K71" i="9"/>
  <c r="J71" i="9"/>
  <c r="I71" i="9"/>
  <c r="H71" i="9"/>
  <c r="G71" i="9"/>
  <c r="F71" i="9"/>
  <c r="E71" i="9"/>
  <c r="D71" i="9"/>
  <c r="C71" i="9"/>
  <c r="B71" i="9"/>
  <c r="AF70" i="9"/>
  <c r="R70" i="9"/>
  <c r="Q70" i="9"/>
  <c r="P70" i="9"/>
  <c r="O70" i="9"/>
  <c r="L70" i="9"/>
  <c r="K70" i="9"/>
  <c r="J70" i="9"/>
  <c r="I70" i="9"/>
  <c r="H70" i="9"/>
  <c r="G70" i="9"/>
  <c r="F70" i="9"/>
  <c r="E70" i="9"/>
  <c r="D70" i="9"/>
  <c r="C70" i="9"/>
  <c r="B70" i="9"/>
  <c r="AF69" i="9"/>
  <c r="R69" i="9"/>
  <c r="Q69" i="9"/>
  <c r="P69" i="9"/>
  <c r="O69" i="9"/>
  <c r="L69" i="9"/>
  <c r="K69" i="9"/>
  <c r="J69" i="9"/>
  <c r="I69" i="9"/>
  <c r="H69" i="9"/>
  <c r="G69" i="9"/>
  <c r="F69" i="9"/>
  <c r="E69" i="9"/>
  <c r="D69" i="9"/>
  <c r="C69" i="9"/>
  <c r="B69" i="9"/>
  <c r="AF68" i="9"/>
  <c r="R68" i="9"/>
  <c r="Q68" i="9"/>
  <c r="P68" i="9"/>
  <c r="O68" i="9"/>
  <c r="L68" i="9"/>
  <c r="K68" i="9"/>
  <c r="J68" i="9"/>
  <c r="I68" i="9"/>
  <c r="H68" i="9"/>
  <c r="G68" i="9"/>
  <c r="F68" i="9"/>
  <c r="E68" i="9"/>
  <c r="D68" i="9"/>
  <c r="C68" i="9"/>
  <c r="B68" i="9"/>
  <c r="AF67" i="9"/>
  <c r="R67" i="9"/>
  <c r="Q67" i="9"/>
  <c r="P67" i="9"/>
  <c r="O67" i="9"/>
  <c r="L67" i="9"/>
  <c r="K67" i="9"/>
  <c r="J67" i="9"/>
  <c r="I67" i="9"/>
  <c r="H67" i="9"/>
  <c r="G67" i="9"/>
  <c r="F67" i="9"/>
  <c r="E67" i="9"/>
  <c r="D67" i="9"/>
  <c r="C67" i="9"/>
  <c r="B67" i="9"/>
  <c r="AF66" i="9"/>
  <c r="R66" i="9"/>
  <c r="Q66" i="9"/>
  <c r="P66" i="9"/>
  <c r="O66" i="9"/>
  <c r="L66" i="9"/>
  <c r="K66" i="9"/>
  <c r="J66" i="9"/>
  <c r="I66" i="9"/>
  <c r="H66" i="9"/>
  <c r="G66" i="9"/>
  <c r="F66" i="9"/>
  <c r="E66" i="9"/>
  <c r="D66" i="9"/>
  <c r="C66" i="9"/>
  <c r="B66" i="9"/>
  <c r="AF65" i="9"/>
  <c r="R65" i="9"/>
  <c r="Q65" i="9"/>
  <c r="P65" i="9"/>
  <c r="O65" i="9"/>
  <c r="L65" i="9"/>
  <c r="K65" i="9"/>
  <c r="J65" i="9"/>
  <c r="I65" i="9"/>
  <c r="H65" i="9"/>
  <c r="G65" i="9"/>
  <c r="F65" i="9"/>
  <c r="E65" i="9"/>
  <c r="D65" i="9"/>
  <c r="C65" i="9"/>
  <c r="B65" i="9"/>
  <c r="AF64" i="9"/>
  <c r="R64" i="9"/>
  <c r="Q64" i="9"/>
  <c r="P64" i="9"/>
  <c r="O64" i="9"/>
  <c r="L64" i="9"/>
  <c r="K64" i="9"/>
  <c r="J64" i="9"/>
  <c r="I64" i="9"/>
  <c r="H64" i="9"/>
  <c r="G64" i="9"/>
  <c r="F64" i="9"/>
  <c r="E64" i="9"/>
  <c r="D64" i="9"/>
  <c r="C64" i="9"/>
  <c r="B64" i="9"/>
  <c r="AF63" i="9"/>
  <c r="R63" i="9"/>
  <c r="Q63" i="9"/>
  <c r="P63" i="9"/>
  <c r="O63" i="9"/>
  <c r="L63" i="9"/>
  <c r="K63" i="9"/>
  <c r="J63" i="9"/>
  <c r="I63" i="9"/>
  <c r="H63" i="9"/>
  <c r="G63" i="9"/>
  <c r="F63" i="9"/>
  <c r="E63" i="9"/>
  <c r="D63" i="9"/>
  <c r="C63" i="9"/>
  <c r="B63" i="9"/>
  <c r="AF62" i="9"/>
  <c r="R62" i="9"/>
  <c r="Q62" i="9"/>
  <c r="P62" i="9"/>
  <c r="O62" i="9"/>
  <c r="L62" i="9"/>
  <c r="K62" i="9"/>
  <c r="J62" i="9"/>
  <c r="I62" i="9"/>
  <c r="H62" i="9"/>
  <c r="G62" i="9"/>
  <c r="F62" i="9"/>
  <c r="E62" i="9"/>
  <c r="D62" i="9"/>
  <c r="C62" i="9"/>
  <c r="B62" i="9"/>
  <c r="AF61" i="9"/>
  <c r="R61" i="9"/>
  <c r="Q61" i="9"/>
  <c r="P61" i="9"/>
  <c r="O61" i="9"/>
  <c r="L61" i="9"/>
  <c r="K61" i="9"/>
  <c r="J61" i="9"/>
  <c r="I61" i="9"/>
  <c r="H61" i="9"/>
  <c r="G61" i="9"/>
  <c r="F61" i="9"/>
  <c r="E61" i="9"/>
  <c r="D61" i="9"/>
  <c r="C61" i="9"/>
  <c r="B61" i="9"/>
  <c r="AF60" i="9"/>
  <c r="R60" i="9"/>
  <c r="Q60" i="9"/>
  <c r="P60" i="9"/>
  <c r="O60" i="9"/>
  <c r="L60" i="9"/>
  <c r="K60" i="9"/>
  <c r="J60" i="9"/>
  <c r="I60" i="9"/>
  <c r="H60" i="9"/>
  <c r="G60" i="9"/>
  <c r="F60" i="9"/>
  <c r="E60" i="9"/>
  <c r="D60" i="9"/>
  <c r="C60" i="9"/>
  <c r="B60" i="9"/>
  <c r="AF59" i="9"/>
  <c r="R59" i="9"/>
  <c r="Q59" i="9"/>
  <c r="P59" i="9"/>
  <c r="O59" i="9"/>
  <c r="L59" i="9"/>
  <c r="K59" i="9"/>
  <c r="J59" i="9"/>
  <c r="I59" i="9"/>
  <c r="H59" i="9"/>
  <c r="G59" i="9"/>
  <c r="F59" i="9"/>
  <c r="E59" i="9"/>
  <c r="D59" i="9"/>
  <c r="C59" i="9"/>
  <c r="B59" i="9"/>
  <c r="AF58" i="9"/>
  <c r="R58" i="9"/>
  <c r="Q58" i="9"/>
  <c r="P58" i="9"/>
  <c r="O58" i="9"/>
  <c r="L58" i="9"/>
  <c r="K58" i="9"/>
  <c r="J58" i="9"/>
  <c r="I58" i="9"/>
  <c r="H58" i="9"/>
  <c r="G58" i="9"/>
  <c r="F58" i="9"/>
  <c r="E58" i="9"/>
  <c r="D58" i="9"/>
  <c r="C58" i="9"/>
  <c r="B58" i="9"/>
  <c r="AF57" i="9"/>
  <c r="R57" i="9"/>
  <c r="Q57" i="9"/>
  <c r="P57" i="9"/>
  <c r="O57" i="9"/>
  <c r="L57" i="9"/>
  <c r="K57" i="9"/>
  <c r="J57" i="9"/>
  <c r="I57" i="9"/>
  <c r="H57" i="9"/>
  <c r="G57" i="9"/>
  <c r="F57" i="9"/>
  <c r="E57" i="9"/>
  <c r="D57" i="9"/>
  <c r="C57" i="9"/>
  <c r="B57" i="9"/>
  <c r="AF56" i="9"/>
  <c r="R56" i="9"/>
  <c r="Q56" i="9"/>
  <c r="P56" i="9"/>
  <c r="O56" i="9"/>
  <c r="L56" i="9"/>
  <c r="K56" i="9"/>
  <c r="J56" i="9"/>
  <c r="I56" i="9"/>
  <c r="H56" i="9"/>
  <c r="G56" i="9"/>
  <c r="F56" i="9"/>
  <c r="E56" i="9"/>
  <c r="D56" i="9"/>
  <c r="C56" i="9"/>
  <c r="B56" i="9"/>
  <c r="AF55" i="9"/>
  <c r="R55" i="9"/>
  <c r="Q55" i="9"/>
  <c r="P55" i="9"/>
  <c r="O55" i="9"/>
  <c r="L55" i="9"/>
  <c r="K55" i="9"/>
  <c r="J55" i="9"/>
  <c r="I55" i="9"/>
  <c r="H55" i="9"/>
  <c r="G55" i="9"/>
  <c r="F55" i="9"/>
  <c r="E55" i="9"/>
  <c r="D55" i="9"/>
  <c r="C55" i="9"/>
  <c r="B55" i="9"/>
  <c r="AF54" i="9"/>
  <c r="R54" i="9"/>
  <c r="Q54" i="9"/>
  <c r="P54" i="9"/>
  <c r="O54" i="9"/>
  <c r="L54" i="9"/>
  <c r="K54" i="9"/>
  <c r="J54" i="9"/>
  <c r="I54" i="9"/>
  <c r="H54" i="9"/>
  <c r="G54" i="9"/>
  <c r="F54" i="9"/>
  <c r="E54" i="9"/>
  <c r="D54" i="9"/>
  <c r="C54" i="9"/>
  <c r="B54" i="9"/>
  <c r="AF53" i="9"/>
  <c r="R53" i="9"/>
  <c r="Q53" i="9"/>
  <c r="P53" i="9"/>
  <c r="O53" i="9"/>
  <c r="L53" i="9"/>
  <c r="K53" i="9"/>
  <c r="J53" i="9"/>
  <c r="I53" i="9"/>
  <c r="H53" i="9"/>
  <c r="G53" i="9"/>
  <c r="F53" i="9"/>
  <c r="E53" i="9"/>
  <c r="D53" i="9"/>
  <c r="C53" i="9"/>
  <c r="B53" i="9"/>
  <c r="AF52" i="9"/>
  <c r="R52" i="9"/>
  <c r="Q52" i="9"/>
  <c r="P52" i="9"/>
  <c r="O52" i="9"/>
  <c r="L52" i="9"/>
  <c r="K52" i="9"/>
  <c r="J52" i="9"/>
  <c r="I52" i="9"/>
  <c r="H52" i="9"/>
  <c r="G52" i="9"/>
  <c r="F52" i="9"/>
  <c r="E52" i="9"/>
  <c r="D52" i="9"/>
  <c r="C52" i="9"/>
  <c r="B52" i="9"/>
  <c r="AF51" i="9"/>
  <c r="R51" i="9"/>
  <c r="Q51" i="9"/>
  <c r="P51" i="9"/>
  <c r="O51" i="9"/>
  <c r="L51" i="9"/>
  <c r="K51" i="9"/>
  <c r="J51" i="9"/>
  <c r="I51" i="9"/>
  <c r="H51" i="9"/>
  <c r="G51" i="9"/>
  <c r="F51" i="9"/>
  <c r="E51" i="9"/>
  <c r="D51" i="9"/>
  <c r="C51" i="9"/>
  <c r="B51" i="9"/>
  <c r="AF50" i="9"/>
  <c r="R50" i="9"/>
  <c r="Q50" i="9"/>
  <c r="P50" i="9"/>
  <c r="O50" i="9"/>
  <c r="L50" i="9"/>
  <c r="K50" i="9"/>
  <c r="J50" i="9"/>
  <c r="I50" i="9"/>
  <c r="H50" i="9"/>
  <c r="G50" i="9"/>
  <c r="F50" i="9"/>
  <c r="E50" i="9"/>
  <c r="D50" i="9"/>
  <c r="C50" i="9"/>
  <c r="B50" i="9"/>
  <c r="AF49" i="9"/>
  <c r="R49" i="9"/>
  <c r="Q49" i="9"/>
  <c r="P49" i="9"/>
  <c r="O49" i="9"/>
  <c r="L49" i="9"/>
  <c r="K49" i="9"/>
  <c r="J49" i="9"/>
  <c r="I49" i="9"/>
  <c r="H49" i="9"/>
  <c r="G49" i="9"/>
  <c r="F49" i="9"/>
  <c r="E49" i="9"/>
  <c r="D49" i="9"/>
  <c r="C49" i="9"/>
  <c r="B49" i="9"/>
  <c r="AF48" i="9"/>
  <c r="R48" i="9"/>
  <c r="Q48" i="9"/>
  <c r="P48" i="9"/>
  <c r="O48" i="9"/>
  <c r="L48" i="9"/>
  <c r="K48" i="9"/>
  <c r="J48" i="9"/>
  <c r="I48" i="9"/>
  <c r="H48" i="9"/>
  <c r="G48" i="9"/>
  <c r="F48" i="9"/>
  <c r="E48" i="9"/>
  <c r="D48" i="9"/>
  <c r="C48" i="9"/>
  <c r="B48" i="9"/>
  <c r="AF47" i="9"/>
  <c r="R47" i="9"/>
  <c r="Q47" i="9"/>
  <c r="P47" i="9"/>
  <c r="O47" i="9"/>
  <c r="L47" i="9"/>
  <c r="K47" i="9"/>
  <c r="J47" i="9"/>
  <c r="I47" i="9"/>
  <c r="H47" i="9"/>
  <c r="G47" i="9"/>
  <c r="F47" i="9"/>
  <c r="E47" i="9"/>
  <c r="D47" i="9"/>
  <c r="C47" i="9"/>
  <c r="B47" i="9"/>
  <c r="AF46" i="9"/>
  <c r="R46" i="9"/>
  <c r="Q46" i="9"/>
  <c r="P46" i="9"/>
  <c r="O46" i="9"/>
  <c r="L46" i="9"/>
  <c r="K46" i="9"/>
  <c r="J46" i="9"/>
  <c r="I46" i="9"/>
  <c r="H46" i="9"/>
  <c r="G46" i="9"/>
  <c r="F46" i="9"/>
  <c r="E46" i="9"/>
  <c r="D46" i="9"/>
  <c r="C46" i="9"/>
  <c r="B46" i="9"/>
  <c r="AF45" i="9"/>
  <c r="R45" i="9"/>
  <c r="Q45" i="9"/>
  <c r="P45" i="9"/>
  <c r="O45" i="9"/>
  <c r="L45" i="9"/>
  <c r="K45" i="9"/>
  <c r="J45" i="9"/>
  <c r="I45" i="9"/>
  <c r="H45" i="9"/>
  <c r="G45" i="9"/>
  <c r="F45" i="9"/>
  <c r="E45" i="9"/>
  <c r="D45" i="9"/>
  <c r="C45" i="9"/>
  <c r="B45" i="9"/>
  <c r="AF44" i="9"/>
  <c r="R44" i="9"/>
  <c r="Q44" i="9"/>
  <c r="P44" i="9"/>
  <c r="O44" i="9"/>
  <c r="L44" i="9"/>
  <c r="K44" i="9"/>
  <c r="J44" i="9"/>
  <c r="I44" i="9"/>
  <c r="H44" i="9"/>
  <c r="G44" i="9"/>
  <c r="F44" i="9"/>
  <c r="E44" i="9"/>
  <c r="D44" i="9"/>
  <c r="C44" i="9"/>
  <c r="B44" i="9"/>
  <c r="AF43" i="9"/>
  <c r="R43" i="9"/>
  <c r="Q43" i="9"/>
  <c r="P43" i="9"/>
  <c r="O43" i="9"/>
  <c r="L43" i="9"/>
  <c r="K43" i="9"/>
  <c r="J43" i="9"/>
  <c r="I43" i="9"/>
  <c r="H43" i="9"/>
  <c r="G43" i="9"/>
  <c r="F43" i="9"/>
  <c r="E43" i="9"/>
  <c r="D43" i="9"/>
  <c r="C43" i="9"/>
  <c r="B43" i="9"/>
  <c r="AF42" i="9"/>
  <c r="R42" i="9"/>
  <c r="Q42" i="9"/>
  <c r="P42" i="9"/>
  <c r="O42" i="9"/>
  <c r="L42" i="9"/>
  <c r="K42" i="9"/>
  <c r="J42" i="9"/>
  <c r="I42" i="9"/>
  <c r="H42" i="9"/>
  <c r="G42" i="9"/>
  <c r="F42" i="9"/>
  <c r="E42" i="9"/>
  <c r="D42" i="9"/>
  <c r="C42" i="9"/>
  <c r="B42" i="9"/>
  <c r="AF41" i="9"/>
  <c r="R41" i="9"/>
  <c r="Q41" i="9"/>
  <c r="P41" i="9"/>
  <c r="O41" i="9"/>
  <c r="L41" i="9"/>
  <c r="K41" i="9"/>
  <c r="J41" i="9"/>
  <c r="I41" i="9"/>
  <c r="H41" i="9"/>
  <c r="G41" i="9"/>
  <c r="F41" i="9"/>
  <c r="E41" i="9"/>
  <c r="D41" i="9"/>
  <c r="C41" i="9"/>
  <c r="B41" i="9"/>
  <c r="AF40" i="9"/>
  <c r="R40" i="9"/>
  <c r="Q40" i="9"/>
  <c r="P40" i="9"/>
  <c r="O40" i="9"/>
  <c r="L40" i="9"/>
  <c r="K40" i="9"/>
  <c r="J40" i="9"/>
  <c r="I40" i="9"/>
  <c r="H40" i="9"/>
  <c r="G40" i="9"/>
  <c r="F40" i="9"/>
  <c r="E40" i="9"/>
  <c r="D40" i="9"/>
  <c r="C40" i="9"/>
  <c r="B40" i="9"/>
  <c r="AF39" i="9"/>
  <c r="R39" i="9"/>
  <c r="Q39" i="9"/>
  <c r="P39" i="9"/>
  <c r="O39" i="9"/>
  <c r="L39" i="9"/>
  <c r="K39" i="9"/>
  <c r="J39" i="9"/>
  <c r="I39" i="9"/>
  <c r="H39" i="9"/>
  <c r="G39" i="9"/>
  <c r="F39" i="9"/>
  <c r="E39" i="9"/>
  <c r="D39" i="9"/>
  <c r="C39" i="9"/>
  <c r="B39" i="9"/>
  <c r="AF38" i="9"/>
  <c r="R38" i="9"/>
  <c r="Q38" i="9"/>
  <c r="P38" i="9"/>
  <c r="O38" i="9"/>
  <c r="L38" i="9"/>
  <c r="K38" i="9"/>
  <c r="J38" i="9"/>
  <c r="I38" i="9"/>
  <c r="H38" i="9"/>
  <c r="G38" i="9"/>
  <c r="F38" i="9"/>
  <c r="E38" i="9"/>
  <c r="D38" i="9"/>
  <c r="C38" i="9"/>
  <c r="B38" i="9"/>
  <c r="AF37" i="9"/>
  <c r="R37" i="9"/>
  <c r="Q37" i="9"/>
  <c r="P37" i="9"/>
  <c r="O37" i="9"/>
  <c r="L37" i="9"/>
  <c r="K37" i="9"/>
  <c r="J37" i="9"/>
  <c r="I37" i="9"/>
  <c r="H37" i="9"/>
  <c r="G37" i="9"/>
  <c r="F37" i="9"/>
  <c r="E37" i="9"/>
  <c r="D37" i="9"/>
  <c r="C37" i="9"/>
  <c r="B37" i="9"/>
  <c r="AF36" i="9"/>
  <c r="R36" i="9"/>
  <c r="Q36" i="9"/>
  <c r="P36" i="9"/>
  <c r="O36" i="9"/>
  <c r="L36" i="9"/>
  <c r="K36" i="9"/>
  <c r="J36" i="9"/>
  <c r="I36" i="9"/>
  <c r="H36" i="9"/>
  <c r="G36" i="9"/>
  <c r="F36" i="9"/>
  <c r="E36" i="9"/>
  <c r="D36" i="9"/>
  <c r="C36" i="9"/>
  <c r="B36" i="9"/>
  <c r="AF35" i="9"/>
  <c r="R35" i="9"/>
  <c r="Q35" i="9"/>
  <c r="P35" i="9"/>
  <c r="O35" i="9"/>
  <c r="L35" i="9"/>
  <c r="K35" i="9"/>
  <c r="J35" i="9"/>
  <c r="I35" i="9"/>
  <c r="H35" i="9"/>
  <c r="G35" i="9"/>
  <c r="F35" i="9"/>
  <c r="E35" i="9"/>
  <c r="D35" i="9"/>
  <c r="C35" i="9"/>
  <c r="B35" i="9"/>
  <c r="AF34" i="9"/>
  <c r="R34" i="9"/>
  <c r="Q34" i="9"/>
  <c r="P34" i="9"/>
  <c r="O34" i="9"/>
  <c r="L34" i="9"/>
  <c r="K34" i="9"/>
  <c r="J34" i="9"/>
  <c r="I34" i="9"/>
  <c r="H34" i="9"/>
  <c r="G34" i="9"/>
  <c r="F34" i="9"/>
  <c r="E34" i="9"/>
  <c r="D34" i="9"/>
  <c r="C34" i="9"/>
  <c r="B34" i="9"/>
  <c r="AF33" i="9"/>
  <c r="R33" i="9"/>
  <c r="Q33" i="9"/>
  <c r="P33" i="9"/>
  <c r="O33" i="9"/>
  <c r="L33" i="9"/>
  <c r="K33" i="9"/>
  <c r="J33" i="9"/>
  <c r="I33" i="9"/>
  <c r="H33" i="9"/>
  <c r="G33" i="9"/>
  <c r="F33" i="9"/>
  <c r="E33" i="9"/>
  <c r="D33" i="9"/>
  <c r="C33" i="9"/>
  <c r="B33" i="9"/>
  <c r="AF32" i="9"/>
  <c r="R32" i="9"/>
  <c r="Q32" i="9"/>
  <c r="P32" i="9"/>
  <c r="O32" i="9"/>
  <c r="L32" i="9"/>
  <c r="K32" i="9"/>
  <c r="J32" i="9"/>
  <c r="I32" i="9"/>
  <c r="H32" i="9"/>
  <c r="G32" i="9"/>
  <c r="F32" i="9"/>
  <c r="E32" i="9"/>
  <c r="D32" i="9"/>
  <c r="C32" i="9"/>
  <c r="B32" i="9"/>
  <c r="AF31" i="9"/>
  <c r="R31" i="9"/>
  <c r="Q31" i="9"/>
  <c r="P31" i="9"/>
  <c r="O31" i="9"/>
  <c r="L31" i="9"/>
  <c r="K31" i="9"/>
  <c r="J31" i="9"/>
  <c r="I31" i="9"/>
  <c r="H31" i="9"/>
  <c r="G31" i="9"/>
  <c r="F31" i="9"/>
  <c r="E31" i="9"/>
  <c r="D31" i="9"/>
  <c r="C31" i="9"/>
  <c r="B31" i="9"/>
  <c r="AF30" i="9"/>
  <c r="R30" i="9"/>
  <c r="Q30" i="9"/>
  <c r="P30" i="9"/>
  <c r="O30" i="9"/>
  <c r="L30" i="9"/>
  <c r="K30" i="9"/>
  <c r="J30" i="9"/>
  <c r="I30" i="9"/>
  <c r="H30" i="9"/>
  <c r="G30" i="9"/>
  <c r="F30" i="9"/>
  <c r="E30" i="9"/>
  <c r="D30" i="9"/>
  <c r="C30" i="9"/>
  <c r="B30" i="9"/>
  <c r="AF29" i="9"/>
  <c r="R29" i="9"/>
  <c r="Q29" i="9"/>
  <c r="P29" i="9"/>
  <c r="O29" i="9"/>
  <c r="L29" i="9"/>
  <c r="K29" i="9"/>
  <c r="J29" i="9"/>
  <c r="I29" i="9"/>
  <c r="H29" i="9"/>
  <c r="G29" i="9"/>
  <c r="F29" i="9"/>
  <c r="E29" i="9"/>
  <c r="D29" i="9"/>
  <c r="C29" i="9"/>
  <c r="B29" i="9"/>
  <c r="AF28" i="9"/>
  <c r="R28" i="9"/>
  <c r="Q28" i="9"/>
  <c r="P28" i="9"/>
  <c r="O28" i="9"/>
  <c r="L28" i="9"/>
  <c r="K28" i="9"/>
  <c r="J28" i="9"/>
  <c r="I28" i="9"/>
  <c r="H28" i="9"/>
  <c r="G28" i="9"/>
  <c r="F28" i="9"/>
  <c r="E28" i="9"/>
  <c r="D28" i="9"/>
  <c r="C28" i="9"/>
  <c r="B28" i="9"/>
  <c r="AF27" i="9"/>
  <c r="R27" i="9"/>
  <c r="Q27" i="9"/>
  <c r="P27" i="9"/>
  <c r="O27" i="9"/>
  <c r="L27" i="9"/>
  <c r="K27" i="9"/>
  <c r="J27" i="9"/>
  <c r="I27" i="9"/>
  <c r="H27" i="9"/>
  <c r="G27" i="9"/>
  <c r="F27" i="9"/>
  <c r="E27" i="9"/>
  <c r="D27" i="9"/>
  <c r="C27" i="9"/>
  <c r="B27" i="9"/>
  <c r="AF26" i="9"/>
  <c r="R26" i="9"/>
  <c r="Q26" i="9"/>
  <c r="P26" i="9"/>
  <c r="O26" i="9"/>
  <c r="L26" i="9"/>
  <c r="K26" i="9"/>
  <c r="J26" i="9"/>
  <c r="I26" i="9"/>
  <c r="H26" i="9"/>
  <c r="G26" i="9"/>
  <c r="F26" i="9"/>
  <c r="E26" i="9"/>
  <c r="D26" i="9"/>
  <c r="C26" i="9"/>
  <c r="B26" i="9"/>
  <c r="AF25" i="9"/>
  <c r="R25" i="9"/>
  <c r="Q25" i="9"/>
  <c r="P25" i="9"/>
  <c r="O25" i="9"/>
  <c r="L25" i="9"/>
  <c r="K25" i="9"/>
  <c r="J25" i="9"/>
  <c r="I25" i="9"/>
  <c r="H25" i="9"/>
  <c r="G25" i="9"/>
  <c r="F25" i="9"/>
  <c r="E25" i="9"/>
  <c r="D25" i="9"/>
  <c r="C25" i="9"/>
  <c r="B25" i="9"/>
  <c r="AF24" i="9"/>
  <c r="R24" i="9"/>
  <c r="Q24" i="9"/>
  <c r="P24" i="9"/>
  <c r="O24" i="9"/>
  <c r="L24" i="9"/>
  <c r="K24" i="9"/>
  <c r="J24" i="9"/>
  <c r="I24" i="9"/>
  <c r="H24" i="9"/>
  <c r="G24" i="9"/>
  <c r="F24" i="9"/>
  <c r="E24" i="9"/>
  <c r="D24" i="9"/>
  <c r="C24" i="9"/>
  <c r="B24" i="9"/>
  <c r="AF23" i="9"/>
  <c r="R23" i="9"/>
  <c r="Q23" i="9"/>
  <c r="P23" i="9"/>
  <c r="O23" i="9"/>
  <c r="L23" i="9"/>
  <c r="K23" i="9"/>
  <c r="J23" i="9"/>
  <c r="I23" i="9"/>
  <c r="H23" i="9"/>
  <c r="G23" i="9"/>
  <c r="F23" i="9"/>
  <c r="E23" i="9"/>
  <c r="D23" i="9"/>
  <c r="C23" i="9"/>
  <c r="B23" i="9"/>
  <c r="AF22" i="9"/>
  <c r="R22" i="9"/>
  <c r="Q22" i="9"/>
  <c r="P22" i="9"/>
  <c r="O22" i="9"/>
  <c r="L22" i="9"/>
  <c r="K22" i="9"/>
  <c r="J22" i="9"/>
  <c r="I22" i="9"/>
  <c r="H22" i="9"/>
  <c r="G22" i="9"/>
  <c r="F22" i="9"/>
  <c r="E22" i="9"/>
  <c r="D22" i="9"/>
  <c r="C22" i="9"/>
  <c r="B22" i="9"/>
  <c r="AF21" i="9"/>
  <c r="R21" i="9"/>
  <c r="Q21" i="9"/>
  <c r="P21" i="9"/>
  <c r="O21" i="9"/>
  <c r="L21" i="9"/>
  <c r="K21" i="9"/>
  <c r="J21" i="9"/>
  <c r="I21" i="9"/>
  <c r="H21" i="9"/>
  <c r="G21" i="9"/>
  <c r="F21" i="9"/>
  <c r="E21" i="9"/>
  <c r="D21" i="9"/>
  <c r="C21" i="9"/>
  <c r="B21" i="9"/>
  <c r="AF20" i="9"/>
  <c r="R20" i="9"/>
  <c r="Q20" i="9"/>
  <c r="P20" i="9"/>
  <c r="O20" i="9"/>
  <c r="L20" i="9"/>
  <c r="K20" i="9"/>
  <c r="J20" i="9"/>
  <c r="I20" i="9"/>
  <c r="H20" i="9"/>
  <c r="G20" i="9"/>
  <c r="F20" i="9"/>
  <c r="E20" i="9"/>
  <c r="D20" i="9"/>
  <c r="C20" i="9"/>
  <c r="B20" i="9"/>
  <c r="AF19" i="9"/>
  <c r="R19" i="9"/>
  <c r="Q19" i="9"/>
  <c r="P19" i="9"/>
  <c r="O19" i="9"/>
  <c r="L19" i="9"/>
  <c r="K19" i="9"/>
  <c r="J19" i="9"/>
  <c r="I19" i="9"/>
  <c r="H19" i="9"/>
  <c r="G19" i="9"/>
  <c r="F19" i="9"/>
  <c r="E19" i="9"/>
  <c r="D19" i="9"/>
  <c r="C19" i="9"/>
  <c r="B19" i="9"/>
  <c r="AF18" i="9"/>
  <c r="R18" i="9"/>
  <c r="Q18" i="9"/>
  <c r="P18" i="9"/>
  <c r="U18" i="9" s="1"/>
  <c r="O18" i="9"/>
  <c r="L18" i="9"/>
  <c r="K18" i="9"/>
  <c r="J18" i="9"/>
  <c r="I18" i="9"/>
  <c r="H18" i="9"/>
  <c r="G18" i="9"/>
  <c r="F18" i="9"/>
  <c r="E18" i="9"/>
  <c r="D18" i="9"/>
  <c r="C18" i="9"/>
  <c r="B18" i="9"/>
  <c r="AF17" i="9"/>
  <c r="R17" i="9"/>
  <c r="Q17" i="9"/>
  <c r="P17" i="9"/>
  <c r="U17" i="9" s="1"/>
  <c r="L17" i="9"/>
  <c r="K17" i="9"/>
  <c r="J17" i="9"/>
  <c r="I17" i="9"/>
  <c r="H17" i="9"/>
  <c r="G17" i="9"/>
  <c r="F17" i="9"/>
  <c r="E17" i="9"/>
  <c r="D17" i="9"/>
  <c r="C17" i="9"/>
  <c r="B17" i="9"/>
  <c r="AG111" i="72"/>
  <c r="R111" i="72"/>
  <c r="Q111" i="72"/>
  <c r="P111" i="72"/>
  <c r="O111" i="72"/>
  <c r="L111" i="72"/>
  <c r="K111" i="72"/>
  <c r="J111" i="72"/>
  <c r="I111" i="72"/>
  <c r="H111" i="72"/>
  <c r="G111" i="72"/>
  <c r="F111" i="72"/>
  <c r="E111" i="72"/>
  <c r="D111" i="72"/>
  <c r="C111" i="72"/>
  <c r="B111" i="72"/>
  <c r="AG110" i="72"/>
  <c r="R110" i="72"/>
  <c r="Q110" i="72"/>
  <c r="P110" i="72"/>
  <c r="O110" i="72"/>
  <c r="L110" i="72"/>
  <c r="K110" i="72"/>
  <c r="J110" i="72"/>
  <c r="I110" i="72"/>
  <c r="H110" i="72"/>
  <c r="G110" i="72"/>
  <c r="F110" i="72"/>
  <c r="E110" i="72"/>
  <c r="D110" i="72"/>
  <c r="C110" i="72"/>
  <c r="B110" i="72"/>
  <c r="AG109" i="72"/>
  <c r="R109" i="72"/>
  <c r="Q109" i="72"/>
  <c r="P109" i="72"/>
  <c r="O109" i="72"/>
  <c r="L109" i="72"/>
  <c r="K109" i="72"/>
  <c r="J109" i="72"/>
  <c r="I109" i="72"/>
  <c r="H109" i="72"/>
  <c r="G109" i="72"/>
  <c r="F109" i="72"/>
  <c r="E109" i="72"/>
  <c r="D109" i="72"/>
  <c r="C109" i="72"/>
  <c r="B109" i="72"/>
  <c r="AG108" i="72"/>
  <c r="R108" i="72"/>
  <c r="Q108" i="72"/>
  <c r="P108" i="72"/>
  <c r="O108" i="72"/>
  <c r="L108" i="72"/>
  <c r="K108" i="72"/>
  <c r="J108" i="72"/>
  <c r="I108" i="72"/>
  <c r="H108" i="72"/>
  <c r="G108" i="72"/>
  <c r="F108" i="72"/>
  <c r="E108" i="72"/>
  <c r="D108" i="72"/>
  <c r="C108" i="72"/>
  <c r="B108" i="72"/>
  <c r="AG107" i="72"/>
  <c r="R107" i="72"/>
  <c r="Q107" i="72"/>
  <c r="P107" i="72"/>
  <c r="O107" i="72"/>
  <c r="L107" i="72"/>
  <c r="K107" i="72"/>
  <c r="J107" i="72"/>
  <c r="I107" i="72"/>
  <c r="H107" i="72"/>
  <c r="G107" i="72"/>
  <c r="F107" i="72"/>
  <c r="E107" i="72"/>
  <c r="D107" i="72"/>
  <c r="C107" i="72"/>
  <c r="B107" i="72"/>
  <c r="AG106" i="72"/>
  <c r="R106" i="72"/>
  <c r="Q106" i="72"/>
  <c r="P106" i="72"/>
  <c r="O106" i="72"/>
  <c r="L106" i="72"/>
  <c r="K106" i="72"/>
  <c r="J106" i="72"/>
  <c r="I106" i="72"/>
  <c r="H106" i="72"/>
  <c r="G106" i="72"/>
  <c r="F106" i="72"/>
  <c r="E106" i="72"/>
  <c r="D106" i="72"/>
  <c r="C106" i="72"/>
  <c r="B106" i="72"/>
  <c r="AG105" i="72"/>
  <c r="R105" i="72"/>
  <c r="Q105" i="72"/>
  <c r="P105" i="72"/>
  <c r="O105" i="72"/>
  <c r="L105" i="72"/>
  <c r="K105" i="72"/>
  <c r="J105" i="72"/>
  <c r="I105" i="72"/>
  <c r="H105" i="72"/>
  <c r="G105" i="72"/>
  <c r="F105" i="72"/>
  <c r="E105" i="72"/>
  <c r="D105" i="72"/>
  <c r="C105" i="72"/>
  <c r="B105" i="72"/>
  <c r="AG104" i="72"/>
  <c r="R104" i="72"/>
  <c r="Q104" i="72"/>
  <c r="P104" i="72"/>
  <c r="O104" i="72"/>
  <c r="L104" i="72"/>
  <c r="K104" i="72"/>
  <c r="J104" i="72"/>
  <c r="I104" i="72"/>
  <c r="H104" i="72"/>
  <c r="G104" i="72"/>
  <c r="F104" i="72"/>
  <c r="E104" i="72"/>
  <c r="D104" i="72"/>
  <c r="C104" i="72"/>
  <c r="B104" i="72"/>
  <c r="AG103" i="72"/>
  <c r="R103" i="72"/>
  <c r="Q103" i="72"/>
  <c r="P103" i="72"/>
  <c r="O103" i="72"/>
  <c r="L103" i="72"/>
  <c r="K103" i="72"/>
  <c r="J103" i="72"/>
  <c r="I103" i="72"/>
  <c r="H103" i="72"/>
  <c r="G103" i="72"/>
  <c r="F103" i="72"/>
  <c r="E103" i="72"/>
  <c r="D103" i="72"/>
  <c r="C103" i="72"/>
  <c r="B103" i="72"/>
  <c r="AG102" i="72"/>
  <c r="R102" i="72"/>
  <c r="Q102" i="72"/>
  <c r="P102" i="72"/>
  <c r="O102" i="72"/>
  <c r="L102" i="72"/>
  <c r="K102" i="72"/>
  <c r="J102" i="72"/>
  <c r="I102" i="72"/>
  <c r="H102" i="72"/>
  <c r="G102" i="72"/>
  <c r="F102" i="72"/>
  <c r="E102" i="72"/>
  <c r="D102" i="72"/>
  <c r="C102" i="72"/>
  <c r="B102" i="72"/>
  <c r="AG101" i="72"/>
  <c r="R101" i="72"/>
  <c r="Q101" i="72"/>
  <c r="P101" i="72"/>
  <c r="O101" i="72"/>
  <c r="L101" i="72"/>
  <c r="K101" i="72"/>
  <c r="J101" i="72"/>
  <c r="I101" i="72"/>
  <c r="H101" i="72"/>
  <c r="G101" i="72"/>
  <c r="F101" i="72"/>
  <c r="E101" i="72"/>
  <c r="D101" i="72"/>
  <c r="C101" i="72"/>
  <c r="B101" i="72"/>
  <c r="AG100" i="72"/>
  <c r="R100" i="72"/>
  <c r="Q100" i="72"/>
  <c r="P100" i="72"/>
  <c r="O100" i="72"/>
  <c r="L100" i="72"/>
  <c r="K100" i="72"/>
  <c r="J100" i="72"/>
  <c r="I100" i="72"/>
  <c r="H100" i="72"/>
  <c r="G100" i="72"/>
  <c r="F100" i="72"/>
  <c r="E100" i="72"/>
  <c r="D100" i="72"/>
  <c r="C100" i="72"/>
  <c r="B100" i="72"/>
  <c r="AG99" i="72"/>
  <c r="R99" i="72"/>
  <c r="Q99" i="72"/>
  <c r="P99" i="72"/>
  <c r="O99" i="72"/>
  <c r="L99" i="72"/>
  <c r="K99" i="72"/>
  <c r="J99" i="72"/>
  <c r="I99" i="72"/>
  <c r="H99" i="72"/>
  <c r="G99" i="72"/>
  <c r="F99" i="72"/>
  <c r="E99" i="72"/>
  <c r="D99" i="72"/>
  <c r="C99" i="72"/>
  <c r="B99" i="72"/>
  <c r="AG98" i="72"/>
  <c r="R98" i="72"/>
  <c r="Q98" i="72"/>
  <c r="P98" i="72"/>
  <c r="O98" i="72"/>
  <c r="L98" i="72"/>
  <c r="K98" i="72"/>
  <c r="J98" i="72"/>
  <c r="I98" i="72"/>
  <c r="H98" i="72"/>
  <c r="G98" i="72"/>
  <c r="F98" i="72"/>
  <c r="E98" i="72"/>
  <c r="D98" i="72"/>
  <c r="C98" i="72"/>
  <c r="B98" i="72"/>
  <c r="AG97" i="72"/>
  <c r="R97" i="72"/>
  <c r="Q97" i="72"/>
  <c r="P97" i="72"/>
  <c r="O97" i="72"/>
  <c r="L97" i="72"/>
  <c r="K97" i="72"/>
  <c r="J97" i="72"/>
  <c r="I97" i="72"/>
  <c r="H97" i="72"/>
  <c r="G97" i="72"/>
  <c r="F97" i="72"/>
  <c r="E97" i="72"/>
  <c r="D97" i="72"/>
  <c r="C97" i="72"/>
  <c r="B97" i="72"/>
  <c r="AG96" i="72"/>
  <c r="R96" i="72"/>
  <c r="Q96" i="72"/>
  <c r="P96" i="72"/>
  <c r="O96" i="72"/>
  <c r="L96" i="72"/>
  <c r="K96" i="72"/>
  <c r="J96" i="72"/>
  <c r="I96" i="72"/>
  <c r="H96" i="72"/>
  <c r="G96" i="72"/>
  <c r="F96" i="72"/>
  <c r="E96" i="72"/>
  <c r="D96" i="72"/>
  <c r="C96" i="72"/>
  <c r="B96" i="72"/>
  <c r="AG95" i="72"/>
  <c r="R95" i="72"/>
  <c r="Q95" i="72"/>
  <c r="P95" i="72"/>
  <c r="O95" i="72"/>
  <c r="L95" i="72"/>
  <c r="K95" i="72"/>
  <c r="J95" i="72"/>
  <c r="I95" i="72"/>
  <c r="H95" i="72"/>
  <c r="G95" i="72"/>
  <c r="F95" i="72"/>
  <c r="E95" i="72"/>
  <c r="D95" i="72"/>
  <c r="C95" i="72"/>
  <c r="B95" i="72"/>
  <c r="AG94" i="72"/>
  <c r="R94" i="72"/>
  <c r="Q94" i="72"/>
  <c r="P94" i="72"/>
  <c r="O94" i="72"/>
  <c r="L94" i="72"/>
  <c r="K94" i="72"/>
  <c r="J94" i="72"/>
  <c r="I94" i="72"/>
  <c r="H94" i="72"/>
  <c r="G94" i="72"/>
  <c r="F94" i="72"/>
  <c r="E94" i="72"/>
  <c r="D94" i="72"/>
  <c r="C94" i="72"/>
  <c r="B94" i="72"/>
  <c r="AG93" i="72"/>
  <c r="R93" i="72"/>
  <c r="Q93" i="72"/>
  <c r="P93" i="72"/>
  <c r="O93" i="72"/>
  <c r="L93" i="72"/>
  <c r="K93" i="72"/>
  <c r="J93" i="72"/>
  <c r="I93" i="72"/>
  <c r="H93" i="72"/>
  <c r="G93" i="72"/>
  <c r="F93" i="72"/>
  <c r="E93" i="72"/>
  <c r="D93" i="72"/>
  <c r="C93" i="72"/>
  <c r="B93" i="72"/>
  <c r="AG92" i="72"/>
  <c r="R92" i="72"/>
  <c r="Q92" i="72"/>
  <c r="P92" i="72"/>
  <c r="O92" i="72"/>
  <c r="L92" i="72"/>
  <c r="K92" i="72"/>
  <c r="J92" i="72"/>
  <c r="I92" i="72"/>
  <c r="H92" i="72"/>
  <c r="G92" i="72"/>
  <c r="F92" i="72"/>
  <c r="E92" i="72"/>
  <c r="D92" i="72"/>
  <c r="C92" i="72"/>
  <c r="B92" i="72"/>
  <c r="AG91" i="72"/>
  <c r="R91" i="72"/>
  <c r="Q91" i="72"/>
  <c r="P91" i="72"/>
  <c r="O91" i="72"/>
  <c r="L91" i="72"/>
  <c r="K91" i="72"/>
  <c r="J91" i="72"/>
  <c r="I91" i="72"/>
  <c r="H91" i="72"/>
  <c r="G91" i="72"/>
  <c r="F91" i="72"/>
  <c r="E91" i="72"/>
  <c r="D91" i="72"/>
  <c r="C91" i="72"/>
  <c r="B91" i="72"/>
  <c r="AG90" i="72"/>
  <c r="R90" i="72"/>
  <c r="Q90" i="72"/>
  <c r="P90" i="72"/>
  <c r="O90" i="72"/>
  <c r="L90" i="72"/>
  <c r="K90" i="72"/>
  <c r="J90" i="72"/>
  <c r="I90" i="72"/>
  <c r="H90" i="72"/>
  <c r="G90" i="72"/>
  <c r="F90" i="72"/>
  <c r="E90" i="72"/>
  <c r="D90" i="72"/>
  <c r="C90" i="72"/>
  <c r="B90" i="72"/>
  <c r="AG89" i="72"/>
  <c r="R89" i="72"/>
  <c r="Q89" i="72"/>
  <c r="P89" i="72"/>
  <c r="O89" i="72"/>
  <c r="L89" i="72"/>
  <c r="K89" i="72"/>
  <c r="J89" i="72"/>
  <c r="I89" i="72"/>
  <c r="H89" i="72"/>
  <c r="G89" i="72"/>
  <c r="F89" i="72"/>
  <c r="E89" i="72"/>
  <c r="D89" i="72"/>
  <c r="C89" i="72"/>
  <c r="B89" i="72"/>
  <c r="AG88" i="72"/>
  <c r="R88" i="72"/>
  <c r="Q88" i="72"/>
  <c r="P88" i="72"/>
  <c r="O88" i="72"/>
  <c r="L88" i="72"/>
  <c r="K88" i="72"/>
  <c r="J88" i="72"/>
  <c r="I88" i="72"/>
  <c r="H88" i="72"/>
  <c r="G88" i="72"/>
  <c r="F88" i="72"/>
  <c r="E88" i="72"/>
  <c r="D88" i="72"/>
  <c r="C88" i="72"/>
  <c r="B88" i="72"/>
  <c r="AG87" i="72"/>
  <c r="R87" i="72"/>
  <c r="Q87" i="72"/>
  <c r="P87" i="72"/>
  <c r="O87" i="72"/>
  <c r="L87" i="72"/>
  <c r="K87" i="72"/>
  <c r="J87" i="72"/>
  <c r="I87" i="72"/>
  <c r="H87" i="72"/>
  <c r="G87" i="72"/>
  <c r="F87" i="72"/>
  <c r="E87" i="72"/>
  <c r="D87" i="72"/>
  <c r="C87" i="72"/>
  <c r="B87" i="72"/>
  <c r="AG86" i="72"/>
  <c r="R86" i="72"/>
  <c r="Q86" i="72"/>
  <c r="P86" i="72"/>
  <c r="O86" i="72"/>
  <c r="L86" i="72"/>
  <c r="K86" i="72"/>
  <c r="J86" i="72"/>
  <c r="I86" i="72"/>
  <c r="H86" i="72"/>
  <c r="G86" i="72"/>
  <c r="F86" i="72"/>
  <c r="E86" i="72"/>
  <c r="D86" i="72"/>
  <c r="C86" i="72"/>
  <c r="B86" i="72"/>
  <c r="AG85" i="72"/>
  <c r="R85" i="72"/>
  <c r="Q85" i="72"/>
  <c r="P85" i="72"/>
  <c r="O85" i="72"/>
  <c r="L85" i="72"/>
  <c r="K85" i="72"/>
  <c r="J85" i="72"/>
  <c r="I85" i="72"/>
  <c r="H85" i="72"/>
  <c r="G85" i="72"/>
  <c r="F85" i="72"/>
  <c r="E85" i="72"/>
  <c r="D85" i="72"/>
  <c r="C85" i="72"/>
  <c r="B85" i="72"/>
  <c r="AG84" i="72"/>
  <c r="R84" i="72"/>
  <c r="Q84" i="72"/>
  <c r="P84" i="72"/>
  <c r="O84" i="72"/>
  <c r="L84" i="72"/>
  <c r="K84" i="72"/>
  <c r="J84" i="72"/>
  <c r="I84" i="72"/>
  <c r="H84" i="72"/>
  <c r="G84" i="72"/>
  <c r="F84" i="72"/>
  <c r="E84" i="72"/>
  <c r="D84" i="72"/>
  <c r="C84" i="72"/>
  <c r="B84" i="72"/>
  <c r="AG83" i="72"/>
  <c r="R83" i="72"/>
  <c r="Q83" i="72"/>
  <c r="P83" i="72"/>
  <c r="O83" i="72"/>
  <c r="L83" i="72"/>
  <c r="K83" i="72"/>
  <c r="J83" i="72"/>
  <c r="I83" i="72"/>
  <c r="H83" i="72"/>
  <c r="G83" i="72"/>
  <c r="F83" i="72"/>
  <c r="E83" i="72"/>
  <c r="D83" i="72"/>
  <c r="C83" i="72"/>
  <c r="B83" i="72"/>
  <c r="AG82" i="72"/>
  <c r="R82" i="72"/>
  <c r="Q82" i="72"/>
  <c r="P82" i="72"/>
  <c r="O82" i="72"/>
  <c r="L82" i="72"/>
  <c r="K82" i="72"/>
  <c r="J82" i="72"/>
  <c r="I82" i="72"/>
  <c r="H82" i="72"/>
  <c r="G82" i="72"/>
  <c r="F82" i="72"/>
  <c r="E82" i="72"/>
  <c r="D82" i="72"/>
  <c r="C82" i="72"/>
  <c r="B82" i="72"/>
  <c r="AG81" i="72"/>
  <c r="R81" i="72"/>
  <c r="Q81" i="72"/>
  <c r="P81" i="72"/>
  <c r="O81" i="72"/>
  <c r="L81" i="72"/>
  <c r="K81" i="72"/>
  <c r="J81" i="72"/>
  <c r="I81" i="72"/>
  <c r="H81" i="72"/>
  <c r="G81" i="72"/>
  <c r="F81" i="72"/>
  <c r="E81" i="72"/>
  <c r="D81" i="72"/>
  <c r="C81" i="72"/>
  <c r="B81" i="72"/>
  <c r="AG80" i="72"/>
  <c r="R80" i="72"/>
  <c r="Q80" i="72"/>
  <c r="P80" i="72"/>
  <c r="O80" i="72"/>
  <c r="L80" i="72"/>
  <c r="K80" i="72"/>
  <c r="J80" i="72"/>
  <c r="I80" i="72"/>
  <c r="H80" i="72"/>
  <c r="G80" i="72"/>
  <c r="F80" i="72"/>
  <c r="E80" i="72"/>
  <c r="D80" i="72"/>
  <c r="C80" i="72"/>
  <c r="B80" i="72"/>
  <c r="AG79" i="72"/>
  <c r="R79" i="72"/>
  <c r="Q79" i="72"/>
  <c r="P79" i="72"/>
  <c r="O79" i="72"/>
  <c r="L79" i="72"/>
  <c r="K79" i="72"/>
  <c r="J79" i="72"/>
  <c r="I79" i="72"/>
  <c r="H79" i="72"/>
  <c r="G79" i="72"/>
  <c r="F79" i="72"/>
  <c r="E79" i="72"/>
  <c r="D79" i="72"/>
  <c r="C79" i="72"/>
  <c r="B79" i="72"/>
  <c r="AG78" i="72"/>
  <c r="R78" i="72"/>
  <c r="Q78" i="72"/>
  <c r="P78" i="72"/>
  <c r="O78" i="72"/>
  <c r="L78" i="72"/>
  <c r="K78" i="72"/>
  <c r="J78" i="72"/>
  <c r="I78" i="72"/>
  <c r="H78" i="72"/>
  <c r="G78" i="72"/>
  <c r="F78" i="72"/>
  <c r="E78" i="72"/>
  <c r="D78" i="72"/>
  <c r="C78" i="72"/>
  <c r="B78" i="72"/>
  <c r="AG77" i="72"/>
  <c r="R77" i="72"/>
  <c r="Q77" i="72"/>
  <c r="P77" i="72"/>
  <c r="O77" i="72"/>
  <c r="L77" i="72"/>
  <c r="K77" i="72"/>
  <c r="J77" i="72"/>
  <c r="I77" i="72"/>
  <c r="H77" i="72"/>
  <c r="G77" i="72"/>
  <c r="F77" i="72"/>
  <c r="E77" i="72"/>
  <c r="D77" i="72"/>
  <c r="C77" i="72"/>
  <c r="B77" i="72"/>
  <c r="AG76" i="72"/>
  <c r="R76" i="72"/>
  <c r="Q76" i="72"/>
  <c r="P76" i="72"/>
  <c r="O76" i="72"/>
  <c r="L76" i="72"/>
  <c r="K76" i="72"/>
  <c r="J76" i="72"/>
  <c r="I76" i="72"/>
  <c r="H76" i="72"/>
  <c r="G76" i="72"/>
  <c r="F76" i="72"/>
  <c r="E76" i="72"/>
  <c r="D76" i="72"/>
  <c r="C76" i="72"/>
  <c r="B76" i="72"/>
  <c r="AG75" i="72"/>
  <c r="R75" i="72"/>
  <c r="Q75" i="72"/>
  <c r="P75" i="72"/>
  <c r="O75" i="72"/>
  <c r="L75" i="72"/>
  <c r="K75" i="72"/>
  <c r="J75" i="72"/>
  <c r="I75" i="72"/>
  <c r="H75" i="72"/>
  <c r="G75" i="72"/>
  <c r="F75" i="72"/>
  <c r="E75" i="72"/>
  <c r="D75" i="72"/>
  <c r="C75" i="72"/>
  <c r="B75" i="72"/>
  <c r="AG74" i="72"/>
  <c r="R74" i="72"/>
  <c r="Q74" i="72"/>
  <c r="P74" i="72"/>
  <c r="O74" i="72"/>
  <c r="L74" i="72"/>
  <c r="K74" i="72"/>
  <c r="J74" i="72"/>
  <c r="I74" i="72"/>
  <c r="H74" i="72"/>
  <c r="G74" i="72"/>
  <c r="F74" i="72"/>
  <c r="E74" i="72"/>
  <c r="D74" i="72"/>
  <c r="C74" i="72"/>
  <c r="B74" i="72"/>
  <c r="AG73" i="72"/>
  <c r="R73" i="72"/>
  <c r="Q73" i="72"/>
  <c r="P73" i="72"/>
  <c r="O73" i="72"/>
  <c r="L73" i="72"/>
  <c r="K73" i="72"/>
  <c r="J73" i="72"/>
  <c r="I73" i="72"/>
  <c r="H73" i="72"/>
  <c r="G73" i="72"/>
  <c r="F73" i="72"/>
  <c r="E73" i="72"/>
  <c r="D73" i="72"/>
  <c r="C73" i="72"/>
  <c r="B73" i="72"/>
  <c r="AG72" i="72"/>
  <c r="R72" i="72"/>
  <c r="Q72" i="72"/>
  <c r="P72" i="72"/>
  <c r="O72" i="72"/>
  <c r="L72" i="72"/>
  <c r="K72" i="72"/>
  <c r="J72" i="72"/>
  <c r="I72" i="72"/>
  <c r="H72" i="72"/>
  <c r="G72" i="72"/>
  <c r="F72" i="72"/>
  <c r="E72" i="72"/>
  <c r="D72" i="72"/>
  <c r="C72" i="72"/>
  <c r="B72" i="72"/>
  <c r="AG71" i="72"/>
  <c r="R71" i="72"/>
  <c r="Q71" i="72"/>
  <c r="P71" i="72"/>
  <c r="O71" i="72"/>
  <c r="L71" i="72"/>
  <c r="K71" i="72"/>
  <c r="J71" i="72"/>
  <c r="I71" i="72"/>
  <c r="H71" i="72"/>
  <c r="G71" i="72"/>
  <c r="F71" i="72"/>
  <c r="E71" i="72"/>
  <c r="D71" i="72"/>
  <c r="C71" i="72"/>
  <c r="B71" i="72"/>
  <c r="AG70" i="72"/>
  <c r="R70" i="72"/>
  <c r="Q70" i="72"/>
  <c r="P70" i="72"/>
  <c r="O70" i="72"/>
  <c r="L70" i="72"/>
  <c r="K70" i="72"/>
  <c r="J70" i="72"/>
  <c r="I70" i="72"/>
  <c r="H70" i="72"/>
  <c r="G70" i="72"/>
  <c r="F70" i="72"/>
  <c r="E70" i="72"/>
  <c r="D70" i="72"/>
  <c r="C70" i="72"/>
  <c r="B70" i="72"/>
  <c r="AG69" i="72"/>
  <c r="R69" i="72"/>
  <c r="Q69" i="72"/>
  <c r="P69" i="72"/>
  <c r="O69" i="72"/>
  <c r="L69" i="72"/>
  <c r="K69" i="72"/>
  <c r="J69" i="72"/>
  <c r="I69" i="72"/>
  <c r="H69" i="72"/>
  <c r="G69" i="72"/>
  <c r="F69" i="72"/>
  <c r="E69" i="72"/>
  <c r="D69" i="72"/>
  <c r="C69" i="72"/>
  <c r="B69" i="72"/>
  <c r="AG68" i="72"/>
  <c r="R68" i="72"/>
  <c r="Q68" i="72"/>
  <c r="P68" i="72"/>
  <c r="O68" i="72"/>
  <c r="L68" i="72"/>
  <c r="K68" i="72"/>
  <c r="J68" i="72"/>
  <c r="I68" i="72"/>
  <c r="H68" i="72"/>
  <c r="G68" i="72"/>
  <c r="F68" i="72"/>
  <c r="E68" i="72"/>
  <c r="D68" i="72"/>
  <c r="C68" i="72"/>
  <c r="B68" i="72"/>
  <c r="AG67" i="72"/>
  <c r="R67" i="72"/>
  <c r="Q67" i="72"/>
  <c r="P67" i="72"/>
  <c r="O67" i="72"/>
  <c r="L67" i="72"/>
  <c r="K67" i="72"/>
  <c r="J67" i="72"/>
  <c r="I67" i="72"/>
  <c r="H67" i="72"/>
  <c r="G67" i="72"/>
  <c r="F67" i="72"/>
  <c r="E67" i="72"/>
  <c r="D67" i="72"/>
  <c r="C67" i="72"/>
  <c r="B67" i="72"/>
  <c r="AG66" i="72"/>
  <c r="R66" i="72"/>
  <c r="Q66" i="72"/>
  <c r="P66" i="72"/>
  <c r="O66" i="72"/>
  <c r="L66" i="72"/>
  <c r="K66" i="72"/>
  <c r="J66" i="72"/>
  <c r="I66" i="72"/>
  <c r="H66" i="72"/>
  <c r="G66" i="72"/>
  <c r="F66" i="72"/>
  <c r="E66" i="72"/>
  <c r="D66" i="72"/>
  <c r="C66" i="72"/>
  <c r="B66" i="72"/>
  <c r="AG65" i="72"/>
  <c r="R65" i="72"/>
  <c r="Q65" i="72"/>
  <c r="P65" i="72"/>
  <c r="O65" i="72"/>
  <c r="L65" i="72"/>
  <c r="K65" i="72"/>
  <c r="J65" i="72"/>
  <c r="I65" i="72"/>
  <c r="H65" i="72"/>
  <c r="G65" i="72"/>
  <c r="F65" i="72"/>
  <c r="E65" i="72"/>
  <c r="D65" i="72"/>
  <c r="C65" i="72"/>
  <c r="B65" i="72"/>
  <c r="AG64" i="72"/>
  <c r="R64" i="72"/>
  <c r="Q64" i="72"/>
  <c r="P64" i="72"/>
  <c r="O64" i="72"/>
  <c r="L64" i="72"/>
  <c r="K64" i="72"/>
  <c r="J64" i="72"/>
  <c r="I64" i="72"/>
  <c r="H64" i="72"/>
  <c r="G64" i="72"/>
  <c r="F64" i="72"/>
  <c r="E64" i="72"/>
  <c r="D64" i="72"/>
  <c r="C64" i="72"/>
  <c r="B64" i="72"/>
  <c r="AG63" i="72"/>
  <c r="R63" i="72"/>
  <c r="Q63" i="72"/>
  <c r="P63" i="72"/>
  <c r="O63" i="72"/>
  <c r="L63" i="72"/>
  <c r="K63" i="72"/>
  <c r="J63" i="72"/>
  <c r="I63" i="72"/>
  <c r="H63" i="72"/>
  <c r="G63" i="72"/>
  <c r="F63" i="72"/>
  <c r="E63" i="72"/>
  <c r="D63" i="72"/>
  <c r="C63" i="72"/>
  <c r="B63" i="72"/>
  <c r="AG62" i="72"/>
  <c r="R62" i="72"/>
  <c r="Q62" i="72"/>
  <c r="P62" i="72"/>
  <c r="O62" i="72"/>
  <c r="L62" i="72"/>
  <c r="K62" i="72"/>
  <c r="J62" i="72"/>
  <c r="I62" i="72"/>
  <c r="H62" i="72"/>
  <c r="G62" i="72"/>
  <c r="F62" i="72"/>
  <c r="E62" i="72"/>
  <c r="D62" i="72"/>
  <c r="C62" i="72"/>
  <c r="B62" i="72"/>
  <c r="AG61" i="72"/>
  <c r="R61" i="72"/>
  <c r="Q61" i="72"/>
  <c r="P61" i="72"/>
  <c r="O61" i="72"/>
  <c r="L61" i="72"/>
  <c r="K61" i="72"/>
  <c r="J61" i="72"/>
  <c r="I61" i="72"/>
  <c r="H61" i="72"/>
  <c r="G61" i="72"/>
  <c r="F61" i="72"/>
  <c r="E61" i="72"/>
  <c r="D61" i="72"/>
  <c r="C61" i="72"/>
  <c r="B61" i="72"/>
  <c r="AG60" i="72"/>
  <c r="R60" i="72"/>
  <c r="Q60" i="72"/>
  <c r="P60" i="72"/>
  <c r="O60" i="72"/>
  <c r="L60" i="72"/>
  <c r="K60" i="72"/>
  <c r="J60" i="72"/>
  <c r="I60" i="72"/>
  <c r="H60" i="72"/>
  <c r="G60" i="72"/>
  <c r="F60" i="72"/>
  <c r="E60" i="72"/>
  <c r="D60" i="72"/>
  <c r="C60" i="72"/>
  <c r="B60" i="72"/>
  <c r="AG59" i="72"/>
  <c r="R59" i="72"/>
  <c r="Q59" i="72"/>
  <c r="P59" i="72"/>
  <c r="O59" i="72"/>
  <c r="L59" i="72"/>
  <c r="K59" i="72"/>
  <c r="J59" i="72"/>
  <c r="I59" i="72"/>
  <c r="H59" i="72"/>
  <c r="G59" i="72"/>
  <c r="F59" i="72"/>
  <c r="E59" i="72"/>
  <c r="D59" i="72"/>
  <c r="C59" i="72"/>
  <c r="B59" i="72"/>
  <c r="AG58" i="72"/>
  <c r="R58" i="72"/>
  <c r="Q58" i="72"/>
  <c r="P58" i="72"/>
  <c r="O58" i="72"/>
  <c r="L58" i="72"/>
  <c r="K58" i="72"/>
  <c r="J58" i="72"/>
  <c r="I58" i="72"/>
  <c r="H58" i="72"/>
  <c r="G58" i="72"/>
  <c r="F58" i="72"/>
  <c r="E58" i="72"/>
  <c r="D58" i="72"/>
  <c r="C58" i="72"/>
  <c r="B58" i="72"/>
  <c r="AG57" i="72"/>
  <c r="R57" i="72"/>
  <c r="Q57" i="72"/>
  <c r="P57" i="72"/>
  <c r="O57" i="72"/>
  <c r="L57" i="72"/>
  <c r="K57" i="72"/>
  <c r="J57" i="72"/>
  <c r="I57" i="72"/>
  <c r="H57" i="72"/>
  <c r="G57" i="72"/>
  <c r="F57" i="72"/>
  <c r="E57" i="72"/>
  <c r="D57" i="72"/>
  <c r="C57" i="72"/>
  <c r="B57" i="72"/>
  <c r="AG56" i="72"/>
  <c r="R56" i="72"/>
  <c r="Q56" i="72"/>
  <c r="P56" i="72"/>
  <c r="O56" i="72"/>
  <c r="L56" i="72"/>
  <c r="K56" i="72"/>
  <c r="J56" i="72"/>
  <c r="I56" i="72"/>
  <c r="H56" i="72"/>
  <c r="G56" i="72"/>
  <c r="F56" i="72"/>
  <c r="E56" i="72"/>
  <c r="D56" i="72"/>
  <c r="C56" i="72"/>
  <c r="B56" i="72"/>
  <c r="AG55" i="72"/>
  <c r="R55" i="72"/>
  <c r="Q55" i="72"/>
  <c r="P55" i="72"/>
  <c r="O55" i="72"/>
  <c r="L55" i="72"/>
  <c r="K55" i="72"/>
  <c r="J55" i="72"/>
  <c r="I55" i="72"/>
  <c r="H55" i="72"/>
  <c r="G55" i="72"/>
  <c r="F55" i="72"/>
  <c r="E55" i="72"/>
  <c r="D55" i="72"/>
  <c r="C55" i="72"/>
  <c r="B55" i="72"/>
  <c r="AG54" i="72"/>
  <c r="R54" i="72"/>
  <c r="Q54" i="72"/>
  <c r="P54" i="72"/>
  <c r="O54" i="72"/>
  <c r="L54" i="72"/>
  <c r="K54" i="72"/>
  <c r="J54" i="72"/>
  <c r="I54" i="72"/>
  <c r="H54" i="72"/>
  <c r="G54" i="72"/>
  <c r="F54" i="72"/>
  <c r="E54" i="72"/>
  <c r="D54" i="72"/>
  <c r="C54" i="72"/>
  <c r="B54" i="72"/>
  <c r="AG53" i="72"/>
  <c r="R53" i="72"/>
  <c r="Q53" i="72"/>
  <c r="P53" i="72"/>
  <c r="O53" i="72"/>
  <c r="L53" i="72"/>
  <c r="K53" i="72"/>
  <c r="J53" i="72"/>
  <c r="I53" i="72"/>
  <c r="H53" i="72"/>
  <c r="G53" i="72"/>
  <c r="F53" i="72"/>
  <c r="E53" i="72"/>
  <c r="D53" i="72"/>
  <c r="C53" i="72"/>
  <c r="B53" i="72"/>
  <c r="AG52" i="72"/>
  <c r="R52" i="72"/>
  <c r="Q52" i="72"/>
  <c r="P52" i="72"/>
  <c r="O52" i="72"/>
  <c r="L52" i="72"/>
  <c r="K52" i="72"/>
  <c r="J52" i="72"/>
  <c r="I52" i="72"/>
  <c r="H52" i="72"/>
  <c r="G52" i="72"/>
  <c r="F52" i="72"/>
  <c r="E52" i="72"/>
  <c r="D52" i="72"/>
  <c r="C52" i="72"/>
  <c r="B52" i="72"/>
  <c r="AG51" i="72"/>
  <c r="R51" i="72"/>
  <c r="Q51" i="72"/>
  <c r="P51" i="72"/>
  <c r="O51" i="72"/>
  <c r="L51" i="72"/>
  <c r="K51" i="72"/>
  <c r="J51" i="72"/>
  <c r="I51" i="72"/>
  <c r="H51" i="72"/>
  <c r="G51" i="72"/>
  <c r="F51" i="72"/>
  <c r="E51" i="72"/>
  <c r="D51" i="72"/>
  <c r="C51" i="72"/>
  <c r="B51" i="72"/>
  <c r="AG50" i="72"/>
  <c r="R50" i="72"/>
  <c r="Q50" i="72"/>
  <c r="P50" i="72"/>
  <c r="O50" i="72"/>
  <c r="L50" i="72"/>
  <c r="K50" i="72"/>
  <c r="J50" i="72"/>
  <c r="I50" i="72"/>
  <c r="H50" i="72"/>
  <c r="G50" i="72"/>
  <c r="F50" i="72"/>
  <c r="E50" i="72"/>
  <c r="D50" i="72"/>
  <c r="C50" i="72"/>
  <c r="B50" i="72"/>
  <c r="AG49" i="72"/>
  <c r="R49" i="72"/>
  <c r="Q49" i="72"/>
  <c r="P49" i="72"/>
  <c r="O49" i="72"/>
  <c r="L49" i="72"/>
  <c r="K49" i="72"/>
  <c r="J49" i="72"/>
  <c r="I49" i="72"/>
  <c r="H49" i="72"/>
  <c r="G49" i="72"/>
  <c r="F49" i="72"/>
  <c r="E49" i="72"/>
  <c r="D49" i="72"/>
  <c r="C49" i="72"/>
  <c r="B49" i="72"/>
  <c r="AG48" i="72"/>
  <c r="R48" i="72"/>
  <c r="Q48" i="72"/>
  <c r="P48" i="72"/>
  <c r="O48" i="72"/>
  <c r="L48" i="72"/>
  <c r="K48" i="72"/>
  <c r="J48" i="72"/>
  <c r="I48" i="72"/>
  <c r="H48" i="72"/>
  <c r="G48" i="72"/>
  <c r="F48" i="72"/>
  <c r="E48" i="72"/>
  <c r="D48" i="72"/>
  <c r="C48" i="72"/>
  <c r="B48" i="72"/>
  <c r="AG47" i="72"/>
  <c r="R47" i="72"/>
  <c r="Q47" i="72"/>
  <c r="P47" i="72"/>
  <c r="O47" i="72"/>
  <c r="L47" i="72"/>
  <c r="K47" i="72"/>
  <c r="J47" i="72"/>
  <c r="I47" i="72"/>
  <c r="H47" i="72"/>
  <c r="G47" i="72"/>
  <c r="F47" i="72"/>
  <c r="E47" i="72"/>
  <c r="D47" i="72"/>
  <c r="C47" i="72"/>
  <c r="B47" i="72"/>
  <c r="AG46" i="72"/>
  <c r="R46" i="72"/>
  <c r="Q46" i="72"/>
  <c r="P46" i="72"/>
  <c r="O46" i="72"/>
  <c r="L46" i="72"/>
  <c r="K46" i="72"/>
  <c r="J46" i="72"/>
  <c r="I46" i="72"/>
  <c r="H46" i="72"/>
  <c r="G46" i="72"/>
  <c r="F46" i="72"/>
  <c r="E46" i="72"/>
  <c r="D46" i="72"/>
  <c r="C46" i="72"/>
  <c r="B46" i="72"/>
  <c r="AG45" i="72"/>
  <c r="R45" i="72"/>
  <c r="Q45" i="72"/>
  <c r="P45" i="72"/>
  <c r="O45" i="72"/>
  <c r="L45" i="72"/>
  <c r="K45" i="72"/>
  <c r="J45" i="72"/>
  <c r="I45" i="72"/>
  <c r="H45" i="72"/>
  <c r="G45" i="72"/>
  <c r="F45" i="72"/>
  <c r="E45" i="72"/>
  <c r="D45" i="72"/>
  <c r="C45" i="72"/>
  <c r="B45" i="72"/>
  <c r="AG44" i="72"/>
  <c r="R44" i="72"/>
  <c r="Q44" i="72"/>
  <c r="P44" i="72"/>
  <c r="O44" i="72"/>
  <c r="L44" i="72"/>
  <c r="K44" i="72"/>
  <c r="J44" i="72"/>
  <c r="I44" i="72"/>
  <c r="H44" i="72"/>
  <c r="G44" i="72"/>
  <c r="F44" i="72"/>
  <c r="E44" i="72"/>
  <c r="D44" i="72"/>
  <c r="C44" i="72"/>
  <c r="B44" i="72"/>
  <c r="AG43" i="72"/>
  <c r="R43" i="72"/>
  <c r="Q43" i="72"/>
  <c r="P43" i="72"/>
  <c r="O43" i="72"/>
  <c r="L43" i="72"/>
  <c r="K43" i="72"/>
  <c r="J43" i="72"/>
  <c r="I43" i="72"/>
  <c r="H43" i="72"/>
  <c r="G43" i="72"/>
  <c r="F43" i="72"/>
  <c r="E43" i="72"/>
  <c r="D43" i="72"/>
  <c r="C43" i="72"/>
  <c r="B43" i="72"/>
  <c r="AG42" i="72"/>
  <c r="R42" i="72"/>
  <c r="Q42" i="72"/>
  <c r="P42" i="72"/>
  <c r="O42" i="72"/>
  <c r="L42" i="72"/>
  <c r="K42" i="72"/>
  <c r="J42" i="72"/>
  <c r="I42" i="72"/>
  <c r="H42" i="72"/>
  <c r="G42" i="72"/>
  <c r="F42" i="72"/>
  <c r="E42" i="72"/>
  <c r="D42" i="72"/>
  <c r="C42" i="72"/>
  <c r="B42" i="72"/>
  <c r="AG41" i="72"/>
  <c r="R41" i="72"/>
  <c r="Q41" i="72"/>
  <c r="P41" i="72"/>
  <c r="O41" i="72"/>
  <c r="L41" i="72"/>
  <c r="K41" i="72"/>
  <c r="J41" i="72"/>
  <c r="I41" i="72"/>
  <c r="H41" i="72"/>
  <c r="G41" i="72"/>
  <c r="F41" i="72"/>
  <c r="E41" i="72"/>
  <c r="D41" i="72"/>
  <c r="C41" i="72"/>
  <c r="B41" i="72"/>
  <c r="AG40" i="72"/>
  <c r="R40" i="72"/>
  <c r="Q40" i="72"/>
  <c r="P40" i="72"/>
  <c r="O40" i="72"/>
  <c r="L40" i="72"/>
  <c r="K40" i="72"/>
  <c r="J40" i="72"/>
  <c r="I40" i="72"/>
  <c r="H40" i="72"/>
  <c r="G40" i="72"/>
  <c r="F40" i="72"/>
  <c r="E40" i="72"/>
  <c r="D40" i="72"/>
  <c r="C40" i="72"/>
  <c r="B40" i="72"/>
  <c r="AG39" i="72"/>
  <c r="R39" i="72"/>
  <c r="Q39" i="72"/>
  <c r="P39" i="72"/>
  <c r="O39" i="72"/>
  <c r="L39" i="72"/>
  <c r="K39" i="72"/>
  <c r="J39" i="72"/>
  <c r="I39" i="72"/>
  <c r="H39" i="72"/>
  <c r="G39" i="72"/>
  <c r="F39" i="72"/>
  <c r="E39" i="72"/>
  <c r="D39" i="72"/>
  <c r="C39" i="72"/>
  <c r="B39" i="72"/>
  <c r="AG38" i="72"/>
  <c r="R38" i="72"/>
  <c r="Q38" i="72"/>
  <c r="P38" i="72"/>
  <c r="O38" i="72"/>
  <c r="L38" i="72"/>
  <c r="K38" i="72"/>
  <c r="J38" i="72"/>
  <c r="I38" i="72"/>
  <c r="H38" i="72"/>
  <c r="G38" i="72"/>
  <c r="F38" i="72"/>
  <c r="E38" i="72"/>
  <c r="D38" i="72"/>
  <c r="C38" i="72"/>
  <c r="B38" i="72"/>
  <c r="AG37" i="72"/>
  <c r="R37" i="72"/>
  <c r="Q37" i="72"/>
  <c r="P37" i="72"/>
  <c r="O37" i="72"/>
  <c r="L37" i="72"/>
  <c r="K37" i="72"/>
  <c r="J37" i="72"/>
  <c r="I37" i="72"/>
  <c r="H37" i="72"/>
  <c r="G37" i="72"/>
  <c r="F37" i="72"/>
  <c r="E37" i="72"/>
  <c r="D37" i="72"/>
  <c r="C37" i="72"/>
  <c r="B37" i="72"/>
  <c r="AG36" i="72"/>
  <c r="R36" i="72"/>
  <c r="Q36" i="72"/>
  <c r="P36" i="72"/>
  <c r="O36" i="72"/>
  <c r="L36" i="72"/>
  <c r="K36" i="72"/>
  <c r="J36" i="72"/>
  <c r="I36" i="72"/>
  <c r="H36" i="72"/>
  <c r="G36" i="72"/>
  <c r="F36" i="72"/>
  <c r="E36" i="72"/>
  <c r="D36" i="72"/>
  <c r="C36" i="72"/>
  <c r="B36" i="72"/>
  <c r="AG35" i="72"/>
  <c r="R35" i="72"/>
  <c r="Q35" i="72"/>
  <c r="P35" i="72"/>
  <c r="O35" i="72"/>
  <c r="L35" i="72"/>
  <c r="K35" i="72"/>
  <c r="J35" i="72"/>
  <c r="I35" i="72"/>
  <c r="H35" i="72"/>
  <c r="G35" i="72"/>
  <c r="F35" i="72"/>
  <c r="E35" i="72"/>
  <c r="D35" i="72"/>
  <c r="C35" i="72"/>
  <c r="B35" i="72"/>
  <c r="AG34" i="72"/>
  <c r="R34" i="72"/>
  <c r="Q34" i="72"/>
  <c r="P34" i="72"/>
  <c r="O34" i="72"/>
  <c r="L34" i="72"/>
  <c r="K34" i="72"/>
  <c r="J34" i="72"/>
  <c r="I34" i="72"/>
  <c r="H34" i="72"/>
  <c r="G34" i="72"/>
  <c r="F34" i="72"/>
  <c r="E34" i="72"/>
  <c r="D34" i="72"/>
  <c r="C34" i="72"/>
  <c r="B34" i="72"/>
  <c r="AG33" i="72"/>
  <c r="R33" i="72"/>
  <c r="Q33" i="72"/>
  <c r="P33" i="72"/>
  <c r="O33" i="72"/>
  <c r="L33" i="72"/>
  <c r="K33" i="72"/>
  <c r="J33" i="72"/>
  <c r="I33" i="72"/>
  <c r="H33" i="72"/>
  <c r="G33" i="72"/>
  <c r="F33" i="72"/>
  <c r="E33" i="72"/>
  <c r="D33" i="72"/>
  <c r="C33" i="72"/>
  <c r="B33" i="72"/>
  <c r="AG32" i="72"/>
  <c r="R32" i="72"/>
  <c r="Q32" i="72"/>
  <c r="P32" i="72"/>
  <c r="O32" i="72"/>
  <c r="L32" i="72"/>
  <c r="K32" i="72"/>
  <c r="J32" i="72"/>
  <c r="I32" i="72"/>
  <c r="H32" i="72"/>
  <c r="G32" i="72"/>
  <c r="F32" i="72"/>
  <c r="E32" i="72"/>
  <c r="D32" i="72"/>
  <c r="C32" i="72"/>
  <c r="B32" i="72"/>
  <c r="AG31" i="72"/>
  <c r="R31" i="72"/>
  <c r="Q31" i="72"/>
  <c r="P31" i="72"/>
  <c r="O31" i="72"/>
  <c r="L31" i="72"/>
  <c r="K31" i="72"/>
  <c r="J31" i="72"/>
  <c r="I31" i="72"/>
  <c r="H31" i="72"/>
  <c r="G31" i="72"/>
  <c r="F31" i="72"/>
  <c r="E31" i="72"/>
  <c r="D31" i="72"/>
  <c r="C31" i="72"/>
  <c r="B31" i="72"/>
  <c r="AG30" i="72"/>
  <c r="R30" i="72"/>
  <c r="Q30" i="72"/>
  <c r="P30" i="72"/>
  <c r="O30" i="72"/>
  <c r="L30" i="72"/>
  <c r="K30" i="72"/>
  <c r="J30" i="72"/>
  <c r="I30" i="72"/>
  <c r="H30" i="72"/>
  <c r="G30" i="72"/>
  <c r="F30" i="72"/>
  <c r="E30" i="72"/>
  <c r="D30" i="72"/>
  <c r="C30" i="72"/>
  <c r="B30" i="72"/>
  <c r="AG29" i="72"/>
  <c r="R29" i="72"/>
  <c r="Q29" i="72"/>
  <c r="P29" i="72"/>
  <c r="O29" i="72"/>
  <c r="L29" i="72"/>
  <c r="K29" i="72"/>
  <c r="J29" i="72"/>
  <c r="I29" i="72"/>
  <c r="H29" i="72"/>
  <c r="G29" i="72"/>
  <c r="F29" i="72"/>
  <c r="E29" i="72"/>
  <c r="D29" i="72"/>
  <c r="C29" i="72"/>
  <c r="B29" i="72"/>
  <c r="AG28" i="72"/>
  <c r="R28" i="72"/>
  <c r="Q28" i="72"/>
  <c r="P28" i="72"/>
  <c r="O28" i="72"/>
  <c r="L28" i="72"/>
  <c r="K28" i="72"/>
  <c r="J28" i="72"/>
  <c r="I28" i="72"/>
  <c r="H28" i="72"/>
  <c r="G28" i="72"/>
  <c r="F28" i="72"/>
  <c r="E28" i="72"/>
  <c r="D28" i="72"/>
  <c r="C28" i="72"/>
  <c r="B28" i="72"/>
  <c r="AG27" i="72"/>
  <c r="R27" i="72"/>
  <c r="Q27" i="72"/>
  <c r="P27" i="72"/>
  <c r="O27" i="72"/>
  <c r="L27" i="72"/>
  <c r="K27" i="72"/>
  <c r="J27" i="72"/>
  <c r="I27" i="72"/>
  <c r="H27" i="72"/>
  <c r="G27" i="72"/>
  <c r="F27" i="72"/>
  <c r="E27" i="72"/>
  <c r="D27" i="72"/>
  <c r="C27" i="72"/>
  <c r="B27" i="72"/>
  <c r="AG26" i="72"/>
  <c r="R26" i="72"/>
  <c r="Q26" i="72"/>
  <c r="P26" i="72"/>
  <c r="O26" i="72"/>
  <c r="L26" i="72"/>
  <c r="K26" i="72"/>
  <c r="J26" i="72"/>
  <c r="I26" i="72"/>
  <c r="H26" i="72"/>
  <c r="G26" i="72"/>
  <c r="F26" i="72"/>
  <c r="E26" i="72"/>
  <c r="D26" i="72"/>
  <c r="C26" i="72"/>
  <c r="B26" i="72"/>
  <c r="AG25" i="72"/>
  <c r="R25" i="72"/>
  <c r="Q25" i="72"/>
  <c r="P25" i="72"/>
  <c r="O25" i="72"/>
  <c r="L25" i="72"/>
  <c r="K25" i="72"/>
  <c r="J25" i="72"/>
  <c r="I25" i="72"/>
  <c r="H25" i="72"/>
  <c r="G25" i="72"/>
  <c r="F25" i="72"/>
  <c r="E25" i="72"/>
  <c r="D25" i="72"/>
  <c r="C25" i="72"/>
  <c r="B25" i="72"/>
  <c r="AG24" i="72"/>
  <c r="R24" i="72"/>
  <c r="Q24" i="72"/>
  <c r="P24" i="72"/>
  <c r="O24" i="72"/>
  <c r="L24" i="72"/>
  <c r="K24" i="72"/>
  <c r="J24" i="72"/>
  <c r="I24" i="72"/>
  <c r="H24" i="72"/>
  <c r="G24" i="72"/>
  <c r="F24" i="72"/>
  <c r="E24" i="72"/>
  <c r="D24" i="72"/>
  <c r="C24" i="72"/>
  <c r="B24" i="72"/>
  <c r="AG23" i="72"/>
  <c r="R23" i="72"/>
  <c r="Q23" i="72"/>
  <c r="P23" i="72"/>
  <c r="O23" i="72"/>
  <c r="L23" i="72"/>
  <c r="K23" i="72"/>
  <c r="J23" i="72"/>
  <c r="I23" i="72"/>
  <c r="H23" i="72"/>
  <c r="G23" i="72"/>
  <c r="F23" i="72"/>
  <c r="E23" i="72"/>
  <c r="D23" i="72"/>
  <c r="C23" i="72"/>
  <c r="B23" i="72"/>
  <c r="AG22" i="72"/>
  <c r="R22" i="72"/>
  <c r="Q22" i="72"/>
  <c r="P22" i="72"/>
  <c r="O22" i="72"/>
  <c r="L22" i="72"/>
  <c r="K22" i="72"/>
  <c r="J22" i="72"/>
  <c r="I22" i="72"/>
  <c r="H22" i="72"/>
  <c r="G22" i="72"/>
  <c r="F22" i="72"/>
  <c r="E22" i="72"/>
  <c r="D22" i="72"/>
  <c r="C22" i="72"/>
  <c r="B22" i="72"/>
  <c r="AG21" i="72"/>
  <c r="R21" i="72"/>
  <c r="Q21" i="72"/>
  <c r="P21" i="72"/>
  <c r="O21" i="72"/>
  <c r="L21" i="72"/>
  <c r="K21" i="72"/>
  <c r="J21" i="72"/>
  <c r="I21" i="72"/>
  <c r="H21" i="72"/>
  <c r="G21" i="72"/>
  <c r="F21" i="72"/>
  <c r="E21" i="72"/>
  <c r="D21" i="72"/>
  <c r="C21" i="72"/>
  <c r="B21" i="72"/>
  <c r="AG20" i="72"/>
  <c r="R20" i="72"/>
  <c r="Q20" i="72"/>
  <c r="P20" i="72"/>
  <c r="O20" i="72"/>
  <c r="L20" i="72"/>
  <c r="K20" i="72"/>
  <c r="J20" i="72"/>
  <c r="I20" i="72"/>
  <c r="H20" i="72"/>
  <c r="G20" i="72"/>
  <c r="F20" i="72"/>
  <c r="E20" i="72"/>
  <c r="D20" i="72"/>
  <c r="C20" i="72"/>
  <c r="B20" i="72"/>
  <c r="AG19" i="72"/>
  <c r="R19" i="72"/>
  <c r="Q19" i="72"/>
  <c r="P19" i="72"/>
  <c r="O19" i="72"/>
  <c r="L19" i="72"/>
  <c r="K19" i="72"/>
  <c r="J19" i="72"/>
  <c r="I19" i="72"/>
  <c r="H19" i="72"/>
  <c r="G19" i="72"/>
  <c r="F19" i="72"/>
  <c r="E19" i="72"/>
  <c r="D19" i="72"/>
  <c r="C19" i="72"/>
  <c r="B19" i="72"/>
  <c r="AG18" i="72"/>
  <c r="R18" i="72"/>
  <c r="Q18" i="72"/>
  <c r="P18" i="72"/>
  <c r="U18" i="72" s="1"/>
  <c r="O18" i="72"/>
  <c r="L18" i="72"/>
  <c r="K18" i="72"/>
  <c r="J18" i="72"/>
  <c r="I18" i="72"/>
  <c r="H18" i="72"/>
  <c r="G18" i="72"/>
  <c r="F18" i="72"/>
  <c r="E18" i="72"/>
  <c r="D18" i="72"/>
  <c r="C18" i="72"/>
  <c r="B18" i="72"/>
  <c r="AG17" i="72"/>
  <c r="R17" i="72"/>
  <c r="Q17" i="72"/>
  <c r="P17" i="72"/>
  <c r="U17" i="72" s="1"/>
  <c r="O17" i="72"/>
  <c r="L17" i="72"/>
  <c r="K17" i="72"/>
  <c r="J17" i="72"/>
  <c r="I17" i="72"/>
  <c r="H17" i="72"/>
  <c r="G17" i="72"/>
  <c r="F17" i="72"/>
  <c r="E17" i="72"/>
  <c r="D17" i="72"/>
  <c r="C17" i="72"/>
  <c r="B17" i="72"/>
  <c r="B34" i="73"/>
  <c r="B35" i="73" s="1"/>
  <c r="B36" i="73" s="1"/>
  <c r="B37" i="73" s="1"/>
  <c r="B38" i="73" s="1"/>
  <c r="B39" i="73" s="1"/>
  <c r="B40" i="73" s="1"/>
  <c r="B41" i="73" s="1"/>
  <c r="B42" i="73" s="1"/>
  <c r="B43" i="73" s="1"/>
  <c r="B44" i="73" s="1"/>
  <c r="B45" i="73" s="1"/>
  <c r="B46" i="73" s="1"/>
  <c r="B47" i="73" s="1"/>
  <c r="B48" i="73" s="1"/>
  <c r="B49" i="73" s="1"/>
  <c r="B50" i="73" s="1"/>
  <c r="B51" i="73" s="1"/>
  <c r="B52" i="73" s="1"/>
  <c r="B53" i="73" s="1"/>
  <c r="B54" i="73" s="1"/>
  <c r="B55" i="73" s="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AM18" i="72" l="1"/>
  <c r="AK18" i="72"/>
  <c r="AI17" i="72"/>
  <c r="AL17" i="72" s="1"/>
  <c r="AN17" i="72" s="1"/>
  <c r="AM17" i="72"/>
  <c r="AK17" i="72"/>
  <c r="V18" i="72"/>
  <c r="AH17" i="9"/>
  <c r="AH18" i="9"/>
  <c r="AH19" i="9"/>
  <c r="AH20" i="9"/>
  <c r="AH21" i="9"/>
  <c r="AH22" i="9"/>
  <c r="AH23" i="9"/>
  <c r="AH24" i="9"/>
  <c r="AH25" i="9"/>
  <c r="AH26" i="9"/>
  <c r="AI19" i="72"/>
  <c r="AL19" i="72" s="1"/>
  <c r="AN19" i="72" s="1"/>
  <c r="AI21" i="72"/>
  <c r="AI23" i="72"/>
  <c r="AI25" i="72"/>
  <c r="AI26" i="72"/>
  <c r="AI27" i="72"/>
  <c r="AI28" i="72"/>
  <c r="AI29" i="72"/>
  <c r="AI30" i="72"/>
  <c r="AI31" i="72"/>
  <c r="AI32" i="72"/>
  <c r="AI33" i="72"/>
  <c r="AI34" i="72"/>
  <c r="AI35" i="72"/>
  <c r="AI36" i="72"/>
  <c r="AI37" i="72"/>
  <c r="AI38" i="72"/>
  <c r="AI39" i="72"/>
  <c r="AI40" i="72"/>
  <c r="AI41" i="72"/>
  <c r="AI42" i="72"/>
  <c r="AI43" i="72"/>
  <c r="AI44" i="72"/>
  <c r="AI45" i="72"/>
  <c r="AI46" i="72"/>
  <c r="AI47" i="72"/>
  <c r="AI48" i="72"/>
  <c r="AI49" i="72"/>
  <c r="AI50" i="72"/>
  <c r="AI51" i="72"/>
  <c r="AI52" i="72"/>
  <c r="AI53" i="72"/>
  <c r="AI54" i="72"/>
  <c r="AI55" i="72"/>
  <c r="AI56" i="72"/>
  <c r="AI57" i="72"/>
  <c r="AI58" i="72"/>
  <c r="AI59" i="72"/>
  <c r="AI60" i="72"/>
  <c r="AI61" i="72"/>
  <c r="AI62" i="72"/>
  <c r="AI63" i="72"/>
  <c r="AI64" i="72"/>
  <c r="AI65" i="72"/>
  <c r="AI66" i="72"/>
  <c r="AI67" i="72"/>
  <c r="AI68" i="72"/>
  <c r="AI69" i="72"/>
  <c r="AI70" i="72"/>
  <c r="AI71" i="72"/>
  <c r="AI72" i="72"/>
  <c r="AI73" i="72"/>
  <c r="AI74" i="72"/>
  <c r="AI75" i="72"/>
  <c r="AI76" i="72"/>
  <c r="AI77" i="72"/>
  <c r="AI78" i="72"/>
  <c r="AI79" i="72"/>
  <c r="AI80" i="72"/>
  <c r="AI81" i="72"/>
  <c r="AI82" i="72"/>
  <c r="AI83" i="72"/>
  <c r="AI84" i="72"/>
  <c r="AI85" i="72"/>
  <c r="AI86" i="72"/>
  <c r="AI87" i="72"/>
  <c r="AI88" i="72"/>
  <c r="AI89" i="72"/>
  <c r="AI90" i="72"/>
  <c r="AI20" i="72"/>
  <c r="AI22" i="72"/>
  <c r="AI24" i="72"/>
  <c r="AH27" i="9"/>
  <c r="AH28" i="9"/>
  <c r="AH29" i="9"/>
  <c r="AH30" i="9"/>
  <c r="AH31" i="9"/>
  <c r="AH32" i="9"/>
  <c r="AH33" i="9"/>
  <c r="AH34" i="9"/>
  <c r="AH35" i="9"/>
  <c r="AH36" i="9"/>
  <c r="AH37" i="9"/>
  <c r="AH38" i="9"/>
  <c r="AH39" i="9"/>
  <c r="AH40" i="9"/>
  <c r="AH41" i="9"/>
  <c r="AH42" i="9"/>
  <c r="AH43" i="9"/>
  <c r="AH44" i="9"/>
  <c r="AH45" i="9"/>
  <c r="AH46" i="9"/>
  <c r="AH47" i="9"/>
  <c r="AH48" i="9"/>
  <c r="AH49" i="9"/>
  <c r="AH50" i="9"/>
  <c r="AH51" i="9"/>
  <c r="AH52" i="9"/>
  <c r="AH53" i="9"/>
  <c r="AH54" i="9"/>
  <c r="AH55" i="9"/>
  <c r="AH56" i="9"/>
  <c r="AH57" i="9"/>
  <c r="AH58" i="9"/>
  <c r="AH59" i="9"/>
  <c r="AH60" i="9"/>
  <c r="AH61" i="9"/>
  <c r="AH62" i="9"/>
  <c r="AH63" i="9"/>
  <c r="AH64" i="9"/>
  <c r="AH65" i="9"/>
  <c r="AH66" i="9"/>
  <c r="AH67" i="9"/>
  <c r="AH68" i="9"/>
  <c r="AH69" i="9"/>
  <c r="AH70" i="9"/>
  <c r="AH71" i="9"/>
  <c r="AH72" i="9"/>
  <c r="AH73" i="9"/>
  <c r="AH74" i="9"/>
  <c r="AH75" i="9"/>
  <c r="AH76" i="9"/>
  <c r="AH77" i="9"/>
  <c r="AH78" i="9"/>
  <c r="AH79" i="9"/>
  <c r="AH80" i="9"/>
  <c r="AH81" i="9"/>
  <c r="AH82" i="9"/>
  <c r="AH83" i="9"/>
  <c r="AH84" i="9"/>
  <c r="AH85" i="9"/>
  <c r="AH86" i="9"/>
  <c r="AH87" i="9"/>
  <c r="AH88" i="9"/>
  <c r="AH89" i="9"/>
  <c r="AH90" i="9"/>
  <c r="AH91" i="9"/>
  <c r="AH92" i="9"/>
  <c r="AH93" i="9"/>
  <c r="AH94" i="9"/>
  <c r="AH95" i="9"/>
  <c r="AH96" i="9"/>
  <c r="AH97" i="9"/>
  <c r="AH98" i="9"/>
  <c r="AH99" i="9"/>
  <c r="AH100" i="9"/>
  <c r="AH101" i="9"/>
  <c r="AH102" i="9"/>
  <c r="AH103" i="9"/>
  <c r="AH104" i="9"/>
  <c r="AH105" i="9"/>
  <c r="AH106" i="9"/>
  <c r="AH107" i="9"/>
  <c r="AH108" i="9"/>
  <c r="AH109" i="9"/>
  <c r="AH110" i="9"/>
  <c r="AH111" i="9"/>
  <c r="AI91" i="72"/>
  <c r="AI92" i="72"/>
  <c r="AI93" i="72"/>
  <c r="AI94" i="72"/>
  <c r="AI95" i="72"/>
  <c r="AI96" i="72"/>
  <c r="AI97" i="72"/>
  <c r="AI98" i="72"/>
  <c r="AI99" i="72"/>
  <c r="AI100" i="72"/>
  <c r="AI101" i="72"/>
  <c r="AI102" i="72"/>
  <c r="AI103" i="72"/>
  <c r="AI104" i="72"/>
  <c r="AI105" i="72"/>
  <c r="AI106" i="72"/>
  <c r="AI107" i="72"/>
  <c r="AI108" i="72"/>
  <c r="AI109" i="72"/>
  <c r="AI110" i="72"/>
  <c r="AI111" i="72"/>
  <c r="AB53" i="70"/>
  <c r="AI18" i="72" l="1"/>
  <c r="AL18" i="72" s="1"/>
  <c r="AN18" i="72" s="1"/>
  <c r="AB74" i="70"/>
  <c r="AG98" i="70" l="1"/>
  <c r="Q12" i="9" l="1"/>
  <c r="Q13" i="9"/>
  <c r="Q14" i="9"/>
  <c r="G14" i="70" l="1"/>
  <c r="G15" i="70"/>
  <c r="AC16" i="70"/>
  <c r="AF16" i="9" l="1"/>
  <c r="AF15" i="9"/>
  <c r="AF14" i="9"/>
  <c r="AF13" i="9"/>
  <c r="AF12" i="9"/>
  <c r="AG16" i="72"/>
  <c r="AG15" i="72"/>
  <c r="AG14" i="72"/>
  <c r="AG13" i="72"/>
  <c r="AG12" i="72"/>
  <c r="D3" i="9" l="1"/>
  <c r="R16" i="72"/>
  <c r="Q16" i="72"/>
  <c r="P16" i="72"/>
  <c r="O16" i="72"/>
  <c r="L16" i="72"/>
  <c r="K16" i="72"/>
  <c r="J16" i="72"/>
  <c r="I16" i="72"/>
  <c r="H16" i="72"/>
  <c r="G16" i="72"/>
  <c r="F16" i="72"/>
  <c r="E16" i="72"/>
  <c r="D16" i="72"/>
  <c r="C16" i="72"/>
  <c r="B16" i="72"/>
  <c r="R15" i="72"/>
  <c r="Q15" i="72"/>
  <c r="P15" i="72"/>
  <c r="U15" i="72" s="1"/>
  <c r="O15" i="72"/>
  <c r="L15" i="72"/>
  <c r="K15" i="72"/>
  <c r="J15" i="72"/>
  <c r="I15" i="72"/>
  <c r="H15" i="72"/>
  <c r="G15" i="72"/>
  <c r="F15" i="72"/>
  <c r="E15" i="72"/>
  <c r="D15" i="72"/>
  <c r="C15" i="72"/>
  <c r="B15" i="72"/>
  <c r="R14" i="72"/>
  <c r="Q14" i="72"/>
  <c r="P14" i="72"/>
  <c r="U14" i="72" s="1"/>
  <c r="O14" i="72"/>
  <c r="L14" i="72"/>
  <c r="K14" i="72"/>
  <c r="J14" i="72"/>
  <c r="I14" i="72"/>
  <c r="H14" i="72"/>
  <c r="G14" i="72"/>
  <c r="F14" i="72"/>
  <c r="E14" i="72"/>
  <c r="D14" i="72"/>
  <c r="C14" i="72"/>
  <c r="B14" i="72"/>
  <c r="R13" i="72"/>
  <c r="Q13" i="72"/>
  <c r="P13" i="72"/>
  <c r="U13" i="72" s="1"/>
  <c r="O13" i="72"/>
  <c r="L13" i="72"/>
  <c r="K13" i="72"/>
  <c r="J13" i="72"/>
  <c r="I13" i="72"/>
  <c r="H13" i="72"/>
  <c r="G13" i="72"/>
  <c r="F13" i="72"/>
  <c r="E13" i="72"/>
  <c r="D13" i="72"/>
  <c r="C13" i="72"/>
  <c r="B13" i="72"/>
  <c r="R12" i="72"/>
  <c r="Q12" i="72"/>
  <c r="P12" i="72"/>
  <c r="U12" i="72" s="1"/>
  <c r="O12" i="72"/>
  <c r="L12" i="72"/>
  <c r="K12" i="72"/>
  <c r="J12" i="72"/>
  <c r="I12" i="72"/>
  <c r="H12" i="72"/>
  <c r="G12" i="72"/>
  <c r="F12" i="72"/>
  <c r="E12" i="72"/>
  <c r="D12" i="72"/>
  <c r="C12" i="72"/>
  <c r="B12" i="72"/>
  <c r="AC1" i="70"/>
  <c r="D3" i="72"/>
  <c r="T16" i="70"/>
  <c r="K16" i="70"/>
  <c r="G13" i="70"/>
  <c r="G9" i="70"/>
  <c r="AC17" i="73"/>
  <c r="H11" i="70" s="1"/>
  <c r="B13" i="9"/>
  <c r="C13" i="9"/>
  <c r="D13" i="9"/>
  <c r="E13" i="9"/>
  <c r="F13" i="9"/>
  <c r="G13" i="9"/>
  <c r="H13" i="9"/>
  <c r="I13" i="9"/>
  <c r="J13" i="9"/>
  <c r="K13" i="9"/>
  <c r="L13" i="9"/>
  <c r="O13" i="9"/>
  <c r="P13" i="9"/>
  <c r="U13" i="9" s="1"/>
  <c r="R13" i="9"/>
  <c r="B14" i="9"/>
  <c r="C14" i="9"/>
  <c r="D14" i="9"/>
  <c r="E14" i="9"/>
  <c r="F14" i="9"/>
  <c r="G14" i="9"/>
  <c r="H14" i="9"/>
  <c r="I14" i="9"/>
  <c r="J14" i="9"/>
  <c r="K14" i="9"/>
  <c r="L14" i="9"/>
  <c r="O14" i="9"/>
  <c r="P14" i="9"/>
  <c r="U14" i="9" s="1"/>
  <c r="R14" i="9"/>
  <c r="B15" i="9"/>
  <c r="C15" i="9"/>
  <c r="D15" i="9"/>
  <c r="E15" i="9"/>
  <c r="F15" i="9"/>
  <c r="G15" i="9"/>
  <c r="H15" i="9"/>
  <c r="I15" i="9"/>
  <c r="J15" i="9"/>
  <c r="K15" i="9"/>
  <c r="L15" i="9"/>
  <c r="O15" i="9"/>
  <c r="P15" i="9"/>
  <c r="U15" i="9" s="1"/>
  <c r="Q15" i="9"/>
  <c r="R15" i="9"/>
  <c r="B16" i="9"/>
  <c r="C16" i="9"/>
  <c r="D16" i="9"/>
  <c r="E16" i="9"/>
  <c r="F16" i="9"/>
  <c r="G16" i="9"/>
  <c r="H16" i="9"/>
  <c r="I16" i="9"/>
  <c r="J16" i="9"/>
  <c r="K16" i="9"/>
  <c r="L16" i="9"/>
  <c r="O16" i="9"/>
  <c r="P16" i="9"/>
  <c r="U16" i="9" s="1"/>
  <c r="Q16" i="9"/>
  <c r="R16" i="9"/>
  <c r="P12" i="9"/>
  <c r="U12" i="9" s="1"/>
  <c r="O12" i="9"/>
  <c r="C12" i="9"/>
  <c r="D12" i="9"/>
  <c r="E12" i="9"/>
  <c r="F12" i="9"/>
  <c r="G12" i="9"/>
  <c r="H12" i="9"/>
  <c r="I12" i="9"/>
  <c r="J12" i="9"/>
  <c r="K12" i="9"/>
  <c r="L12" i="9"/>
  <c r="B12" i="9"/>
  <c r="AI12" i="72" l="1"/>
  <c r="AL12" i="72" s="1"/>
  <c r="AN12" i="72" s="1"/>
  <c r="AM15" i="72"/>
  <c r="AK15" i="72"/>
  <c r="AM14" i="72"/>
  <c r="AK14" i="72"/>
  <c r="AK12" i="72"/>
  <c r="AM12" i="72"/>
  <c r="AM13" i="72"/>
  <c r="AK13" i="72"/>
  <c r="V15" i="72"/>
  <c r="V12" i="72"/>
  <c r="V14" i="72"/>
  <c r="AI13" i="72"/>
  <c r="AL13" i="72" s="1"/>
  <c r="AN13" i="72" s="1"/>
  <c r="V13" i="72"/>
  <c r="AI14" i="72"/>
  <c r="AL14" i="72" s="1"/>
  <c r="AN14" i="72" s="1"/>
  <c r="AI15" i="72"/>
  <c r="AL15" i="72" s="1"/>
  <c r="AN15" i="72" s="1"/>
  <c r="AI16" i="72"/>
  <c r="A13" i="72"/>
  <c r="A14" i="72" s="1"/>
  <c r="A15" i="72" s="1"/>
  <c r="A16" i="72" s="1"/>
  <c r="A17" i="72" s="1"/>
  <c r="A18" i="72" s="1"/>
  <c r="A19" i="72" s="1"/>
  <c r="A20" i="72" s="1"/>
  <c r="A21" i="72" s="1"/>
  <c r="A22" i="72" s="1"/>
  <c r="A23" i="72" s="1"/>
  <c r="A24" i="72" s="1"/>
  <c r="A25" i="72" s="1"/>
  <c r="A26" i="72" s="1"/>
  <c r="A27" i="72" s="1"/>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A51" i="72" s="1"/>
  <c r="A52" i="72" s="1"/>
  <c r="A53" i="72" s="1"/>
  <c r="A54" i="72" s="1"/>
  <c r="A55" i="72" s="1"/>
  <c r="A56" i="72" s="1"/>
  <c r="A57" i="72" s="1"/>
  <c r="A58" i="72" s="1"/>
  <c r="A59" i="72" s="1"/>
  <c r="A60" i="72" s="1"/>
  <c r="A61" i="72" s="1"/>
  <c r="A62" i="72" s="1"/>
  <c r="A63" i="72" s="1"/>
  <c r="A64" i="72" s="1"/>
  <c r="A65" i="72" s="1"/>
  <c r="A66" i="72" s="1"/>
  <c r="A67" i="72" s="1"/>
  <c r="A68" i="72" s="1"/>
  <c r="A69" i="72" s="1"/>
  <c r="A70" i="72" s="1"/>
  <c r="A71" i="72" s="1"/>
  <c r="A72" i="72" s="1"/>
  <c r="A73" i="72" s="1"/>
  <c r="A74" i="72" s="1"/>
  <c r="A75" i="72" s="1"/>
  <c r="A76" i="72" s="1"/>
  <c r="A77" i="72" s="1"/>
  <c r="A78" i="72" s="1"/>
  <c r="A79" i="72" s="1"/>
  <c r="A80" i="72" s="1"/>
  <c r="A81" i="72" s="1"/>
  <c r="A82" i="72" s="1"/>
  <c r="A83" i="72" s="1"/>
  <c r="A84" i="72" s="1"/>
  <c r="A85" i="72" s="1"/>
  <c r="A86" i="72" s="1"/>
  <c r="A87" i="72" s="1"/>
  <c r="A88" i="72" s="1"/>
  <c r="A89" i="72" s="1"/>
  <c r="A90" i="72" s="1"/>
  <c r="A91" i="72" s="1"/>
  <c r="A92" i="72" s="1"/>
  <c r="A93" i="72" s="1"/>
  <c r="A94" i="72" s="1"/>
  <c r="A95" i="72" s="1"/>
  <c r="A96" i="72" s="1"/>
  <c r="A97" i="72" s="1"/>
  <c r="A98" i="72" s="1"/>
  <c r="A99" i="72" s="1"/>
  <c r="A100" i="72" s="1"/>
  <c r="A101" i="72" s="1"/>
  <c r="A102" i="72" s="1"/>
  <c r="A103" i="72" s="1"/>
  <c r="A104" i="72" s="1"/>
  <c r="A105" i="72" s="1"/>
  <c r="A106" i="72" s="1"/>
  <c r="A107" i="72" s="1"/>
  <c r="A108" i="72" s="1"/>
  <c r="A109" i="72" s="1"/>
  <c r="A110" i="72" s="1"/>
  <c r="A111" i="72" s="1"/>
  <c r="AL16" i="72" l="1"/>
  <c r="AN16" i="72" s="1"/>
  <c r="Q220" i="70"/>
  <c r="O5" i="72" l="1"/>
  <c r="AB71" i="70" l="1"/>
  <c r="AN92" i="70" l="1"/>
  <c r="AP92" i="70"/>
  <c r="AN88" i="70"/>
  <c r="AO89" i="70"/>
  <c r="AN85" i="70"/>
  <c r="S84" i="70" s="1"/>
  <c r="T85" i="70" s="1"/>
  <c r="N85" i="70" s="1"/>
  <c r="AO88" i="70"/>
  <c r="AN86" i="70"/>
  <c r="AQ86" i="70" s="1"/>
  <c r="AP91" i="70"/>
  <c r="AN91" i="70"/>
  <c r="AO91" i="70"/>
  <c r="AN89" i="70"/>
  <c r="AO92" i="70"/>
  <c r="AB51" i="70"/>
  <c r="AS91" i="70" l="1"/>
  <c r="Y88" i="70"/>
  <c r="AQ89" i="70"/>
  <c r="AR86" i="70"/>
  <c r="Y86" i="70"/>
  <c r="Z87" i="70" s="1"/>
  <c r="AS89" i="70"/>
  <c r="S86" i="70" s="1"/>
  <c r="T87" i="70" s="1"/>
  <c r="AQ92" i="70"/>
  <c r="AB72" i="70"/>
  <c r="AL72" i="70" s="1"/>
  <c r="N87" i="70" l="1"/>
  <c r="AE88" i="70"/>
  <c r="AF89" i="70" s="1"/>
  <c r="AS92" i="70"/>
  <c r="Z89" i="70"/>
  <c r="D50" i="70"/>
  <c r="AH16" i="9" l="1"/>
  <c r="AH15" i="9"/>
  <c r="AH14" i="9"/>
  <c r="AH13" i="9"/>
  <c r="AH12" i="9" l="1"/>
  <c r="A13" i="9"/>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O5" i="9" l="1"/>
  <c r="AB50" i="70" s="1"/>
  <c r="D71" i="70"/>
  <c r="AL51" i="70" l="1"/>
  <c r="AB30" i="70"/>
  <c r="AL31" i="70" s="1"/>
  <c r="AR89" i="70"/>
  <c r="S88" i="70" l="1"/>
  <c r="T89" i="70" s="1"/>
  <c r="N89" i="70" s="1"/>
  <c r="AR92" i="70" l="1"/>
</calcChain>
</file>

<file path=xl/comments1.xml><?xml version="1.0" encoding="utf-8"?>
<comments xmlns="http://schemas.openxmlformats.org/spreadsheetml/2006/main">
  <authors>
    <author>-</author>
    <author xml:space="preserve">東京都
</author>
    <author>厚生労働省ネットワークシステム</author>
  </authors>
  <commentList>
    <comment ref="AK16" authorId="0" shapeId="0">
      <text>
        <r>
          <rPr>
            <b/>
            <sz val="10"/>
            <color indexed="81"/>
            <rFont val="MS P ゴシック"/>
            <family val="3"/>
            <charset val="128"/>
          </rPr>
          <t>本様式2-1を完成させるには、「基本情報入力シート」「様式2-2」「様式2-3」から転記される情報が必要です。まずは上記ワークシートを完成させてください。</t>
        </r>
      </text>
    </comment>
    <comment ref="AK20" authorId="0" shapeId="0">
      <text>
        <r>
          <rPr>
            <b/>
            <sz val="10"/>
            <color indexed="81"/>
            <rFont val="MS P ゴシック"/>
            <family val="3"/>
            <charset val="128"/>
          </rPr>
          <t>該当する箇所にチェックをしてください。□をクリックするとチェックすることができます。その他の欄にある□についても同様です。</t>
        </r>
      </text>
    </comment>
    <comment ref="AK30" authorId="0" shapeId="0">
      <text>
        <r>
          <rPr>
            <b/>
            <sz val="10"/>
            <color indexed="81"/>
            <rFont val="MS P ゴシック"/>
            <family val="3"/>
            <charset val="128"/>
          </rPr>
          <t>基本情報入力シートの「一月当たり障害福祉サービス等報酬総単位数」と「１単位当たりの単価」及び別紙様式2-2の「加算区分」と「算定対象月」に基づき算出されます。
空欄の場合、基本情報入力シート又は様式2-2に記入漏れがあります。</t>
        </r>
      </text>
    </comment>
    <comment ref="AJ38" authorId="1" shapeId="0">
      <text>
        <r>
          <rPr>
            <b/>
            <sz val="9"/>
            <color indexed="81"/>
            <rFont val="MS P ゴシック"/>
            <family val="3"/>
            <charset val="128"/>
          </rPr>
          <t>令和元年届出の賃金改善実施期間と重複しない、加算の取得月から令和３年６月までの加算算定月数と同じ月数の期間としてください。
（実際に支給する月を含む）
令和２年４月からの届出では、次のいずれかになります。
・令和２年４月～令和３年３月
・令和２年５月～令和３年４月
・令和２年６月～令和３年５月
・令和２年７月～令和３年６月</t>
        </r>
      </text>
    </comment>
    <comment ref="AK38" authorId="0" shapeId="0">
      <text>
        <r>
          <rPr>
            <b/>
            <sz val="10"/>
            <color indexed="81"/>
            <rFont val="MS P ゴシック"/>
            <family val="3"/>
            <charset val="128"/>
          </rPr>
          <t>原則各年４月～翌年３月までの連続する期間を記入してください。なお、当該期間の月数は加算の対象月数を超えてはいけません。</t>
        </r>
      </text>
    </comment>
    <comment ref="AK50" authorId="0" shapeId="0">
      <text>
        <r>
          <rPr>
            <b/>
            <sz val="10"/>
            <color indexed="81"/>
            <rFont val="MS P ゴシック"/>
            <family val="3"/>
            <charset val="128"/>
          </rPr>
          <t>基本情報入力シートの「一月当たり障害福祉サービス等報酬総単位数」と「１単位当たりの単価」及び別紙様式2-2の「加算区分」と「算定対象月」に基づき算出されます。
空欄の場合、基本情報入力シート又は様式2-2に記入漏れがあります。</t>
        </r>
      </text>
    </comment>
    <comment ref="AJ58" authorId="1" shapeId="0">
      <text>
        <r>
          <rPr>
            <b/>
            <sz val="9"/>
            <color indexed="81"/>
            <rFont val="MS P ゴシック"/>
            <family val="3"/>
            <charset val="128"/>
          </rPr>
          <t>令和元年届出の賃金改善実施期間と重複しない、加算の取得月から令和３年６月までの加算算定月数と同じ月数の期間としてください。
（実際に支給する月を含む）
令和２年４月からの届出では、次のいずれかになります。
・令和２年４月～令和３年３月
・令和２年５月～令和３年４月
・令和２年６月～令和３年５月
・令和２年７月～令和３年６月</t>
        </r>
      </text>
    </comment>
    <comment ref="AK58" authorId="0" shapeId="0">
      <text>
        <r>
          <rPr>
            <b/>
            <sz val="10"/>
            <color indexed="81"/>
            <rFont val="MS P ゴシック"/>
            <family val="3"/>
            <charset val="128"/>
          </rPr>
          <t>原則各年４月～翌年３月までの連続する期間を記入してください。なお、当該期間の月数は加算の対象月数を超えてはいけません。</t>
        </r>
      </text>
    </comment>
    <comment ref="AK71" authorId="0" shapeId="0">
      <text>
        <r>
          <rPr>
            <b/>
            <sz val="10"/>
            <color indexed="81"/>
            <rFont val="MS P ゴシック"/>
            <family val="3"/>
            <charset val="128"/>
          </rPr>
          <t>基本情報入力シートの「一月当たり障害福祉サービス等報酬総単位数」と「１単位当たりの単価」及び別紙様式2-3の「加算区分」と「算定対象月」に基づき算出されます。
空欄の場合、基本情報入力シート又は様式2-3に記入漏れがあります。</t>
        </r>
      </text>
    </comment>
    <comment ref="AN87" authorId="2" shapeId="0">
      <text>
        <r>
          <rPr>
            <b/>
            <sz val="9"/>
            <color indexed="81"/>
            <rFont val="MS P ゴシック"/>
            <family val="3"/>
            <charset val="128"/>
          </rPr>
          <t>当該事業所（法人）で設定するグループ毎の配分比率を入力して下さい。</t>
        </r>
      </text>
    </comment>
    <comment ref="S90" authorId="2" shapeId="0">
      <text>
        <r>
          <rPr>
            <b/>
            <sz val="10"/>
            <color indexed="81"/>
            <rFont val="MS P ゴシック"/>
            <family val="3"/>
            <charset val="128"/>
          </rPr>
          <t>上記のいずれの配分方法にも当てはまらない場合は、当該事業所（法人）におけるグループ毎の配分額を記入して下さい。</t>
        </r>
      </text>
    </comment>
    <comment ref="AJ98" authorId="1" shapeId="0">
      <text>
        <r>
          <rPr>
            <b/>
            <sz val="9"/>
            <color indexed="81"/>
            <rFont val="MS P ゴシック"/>
            <family val="3"/>
            <charset val="128"/>
          </rPr>
          <t>令和元年届出の賃金改善実施期間と重複しない、加算の取得月から令和３年６月までの加算算定月数と同じ月数の期間としてください。
（実際に支給する月を含む）
令和２年４月からの届出では、次のいずれかになります。
・令和２年４月～令和３年３月
・令和２年５月～令和３年４月
・令和２年６月～令和３年５月
・令和２年７月～令和３年６月</t>
        </r>
      </text>
    </comment>
    <comment ref="AK110" authorId="0" shapeId="0">
      <text>
        <r>
          <rPr>
            <b/>
            <sz val="10"/>
            <color indexed="81"/>
            <rFont val="MS P ゴシック"/>
            <family val="3"/>
            <charset val="128"/>
          </rPr>
          <t>継続申請の場合、必要事項を記載した上で、前年度に提出した計画書の内容と変更がない場合は「変更なし」にチェックをしてください。
→イの項目は記載不要です。</t>
        </r>
      </text>
    </comment>
    <comment ref="AK115" authorId="0" shapeId="0">
      <text>
        <r>
          <rPr>
            <b/>
            <sz val="10"/>
            <color indexed="81"/>
            <rFont val="MS P ゴシック"/>
            <family val="3"/>
            <charset val="128"/>
          </rPr>
          <t>賃金改善計画ではなく、就業規則等の該当箇所を抜粋して記載ください。</t>
        </r>
      </text>
    </comment>
    <comment ref="L118" authorId="2" shapeId="0">
      <text>
        <r>
          <rPr>
            <sz val="9"/>
            <color indexed="81"/>
            <rFont val="MS P ゴシック"/>
            <family val="3"/>
            <charset val="128"/>
          </rPr>
          <t>ドロップダウンリストから選択できます。</t>
        </r>
      </text>
    </comment>
    <comment ref="AK121" authorId="0" shapeId="0">
      <text>
        <r>
          <rPr>
            <b/>
            <sz val="10"/>
            <color indexed="81"/>
            <rFont val="MS P ゴシック"/>
            <family val="3"/>
            <charset val="128"/>
          </rPr>
          <t>継続申請の場合、必要事項を記載した上で、前年度に提出した計画書の内容と変更がない場合は「変更なし」にチェックをしてください。
→ロの項目は記載不要です。</t>
        </r>
      </text>
    </comment>
    <comment ref="AK122" authorId="0" shapeId="0">
      <text>
        <r>
          <rPr>
            <b/>
            <sz val="10"/>
            <color indexed="81"/>
            <rFont val="MS P ゴシック"/>
            <family val="3"/>
            <charset val="128"/>
          </rPr>
          <t>賃金改善計画ではなく、就業規則等の該当箇所を抜粋して記載ください。</t>
        </r>
      </text>
    </comment>
    <comment ref="AK144" authorId="0" shapeId="0">
      <text>
        <r>
          <rPr>
            <b/>
            <sz val="10"/>
            <color indexed="81"/>
            <rFont val="MS P ゴシック"/>
            <family val="3"/>
            <charset val="128"/>
          </rPr>
          <t>継続申請の場合、必要事項を記載した上で、前年度に提出した計画書の内容と変更がない場合は「変更なし」にチェックをしてください。
→３の項目は記載不要です。</t>
        </r>
      </text>
    </comment>
    <comment ref="AK169" authorId="0" shapeId="0">
      <text>
        <r>
          <rPr>
            <b/>
            <sz val="10"/>
            <color indexed="81"/>
            <rFont val="MS P ゴシック"/>
            <family val="3"/>
            <charset val="128"/>
          </rPr>
          <t>継続申請の場合、必要事項を記載した上で、前年度に提出した計画書の内容と変更がない場合は「変更なし」にチェックをしてください。
→４の項目は記載不要です。</t>
        </r>
      </text>
    </comment>
    <comment ref="AK196" authorId="0" shapeId="0">
      <text>
        <r>
          <rPr>
            <b/>
            <sz val="10"/>
            <color indexed="81"/>
            <rFont val="MS P ゴシック"/>
            <family val="3"/>
            <charset val="128"/>
          </rPr>
          <t>継続申請の場合、必要事項を記載した上で、前年度に提出した計画書の内容と変更がない場合は「変更なし」にチェックをしてください。
→５の項目は記載不要です。</t>
        </r>
      </text>
    </comment>
    <comment ref="AK198" authorId="0" shapeId="0">
      <text>
        <r>
          <rPr>
            <b/>
            <sz val="10"/>
            <color indexed="81"/>
            <rFont val="MS P ゴシック"/>
            <family val="3"/>
            <charset val="128"/>
          </rPr>
          <t>新規申請または継続申請で変更がある場合、該当する周知方法についてチェックしてください。今後の掲載を予定している場合には、「掲載予定」又は「予定」にチェックしてください。</t>
        </r>
      </text>
    </comment>
  </commentList>
</comments>
</file>

<file path=xl/comments2.xml><?xml version="1.0" encoding="utf-8"?>
<comments xmlns="http://schemas.openxmlformats.org/spreadsheetml/2006/main">
  <authors>
    <author>厚生労働省ネットワークシステム</author>
  </authors>
  <commentList>
    <comment ref="S9" authorId="0" shapeId="0">
      <text>
        <r>
          <rPr>
            <b/>
            <sz val="10"/>
            <color indexed="81"/>
            <rFont val="MS P ゴシック"/>
            <family val="3"/>
            <charset val="128"/>
          </rPr>
          <t>新規：処遇改善加算を新たに算定
継続：現在の加算区分を継続
区分変更：加算Ⅱ→加算Ⅰ　等</t>
        </r>
      </text>
    </comment>
  </commentList>
</comments>
</file>

<file path=xl/comments3.xml><?xml version="1.0" encoding="utf-8"?>
<comments xmlns="http://schemas.openxmlformats.org/spreadsheetml/2006/main">
  <authors>
    <author>厚生労働省ネットワークシステム</author>
  </authors>
  <commentList>
    <comment ref="S9" authorId="0" shapeId="0">
      <text>
        <r>
          <rPr>
            <b/>
            <sz val="10"/>
            <color indexed="81"/>
            <rFont val="MS P ゴシック"/>
            <family val="3"/>
            <charset val="128"/>
          </rPr>
          <t>新規：特定加算を新たに算定
継続：現在の特定加算区分を継続
区分変更：特定加算Ⅱ→特定加算Ⅰ　等</t>
        </r>
      </text>
    </comment>
  </commentList>
</comments>
</file>

<file path=xl/sharedStrings.xml><?xml version="1.0" encoding="utf-8"?>
<sst xmlns="http://schemas.openxmlformats.org/spreadsheetml/2006/main" count="2258" uniqueCount="554">
  <si>
    <t>電話番号</t>
    <rPh sb="0" eb="2">
      <t>デンワ</t>
    </rPh>
    <rPh sb="2" eb="4">
      <t>バンゴウ</t>
    </rPh>
    <phoneticPr fontId="7"/>
  </si>
  <si>
    <t>FAX番号</t>
    <rPh sb="3" eb="5">
      <t>バンゴウ</t>
    </rPh>
    <phoneticPr fontId="7"/>
  </si>
  <si>
    <t>円</t>
    <rPh sb="0" eb="1">
      <t>エン</t>
    </rPh>
    <phoneticPr fontId="7"/>
  </si>
  <si>
    <t>日</t>
    <rPh sb="0" eb="1">
      <t>ニチ</t>
    </rPh>
    <phoneticPr fontId="7"/>
  </si>
  <si>
    <t>月</t>
    <rPh sb="0" eb="1">
      <t>ゲツ</t>
    </rPh>
    <phoneticPr fontId="7"/>
  </si>
  <si>
    <t>年</t>
    <rPh sb="0" eb="1">
      <t>ネン</t>
    </rPh>
    <phoneticPr fontId="7"/>
  </si>
  <si>
    <t>法人名</t>
    <rPh sb="0" eb="2">
      <t>ホウジン</t>
    </rPh>
    <rPh sb="2" eb="3">
      <t>メイ</t>
    </rPh>
    <phoneticPr fontId="7"/>
  </si>
  <si>
    <t>〒</t>
    <phoneticPr fontId="7"/>
  </si>
  <si>
    <t>フリガナ</t>
    <phoneticPr fontId="7"/>
  </si>
  <si>
    <t>①</t>
    <phoneticPr fontId="7"/>
  </si>
  <si>
    <t>②</t>
    <phoneticPr fontId="7"/>
  </si>
  <si>
    <t>年</t>
    <phoneticPr fontId="7"/>
  </si>
  <si>
    <t>月</t>
    <phoneticPr fontId="7"/>
  </si>
  <si>
    <t>～</t>
    <phoneticPr fontId="7"/>
  </si>
  <si>
    <t>賃金改善実施期間</t>
    <phoneticPr fontId="7"/>
  </si>
  <si>
    <t>月</t>
    <rPh sb="0" eb="1">
      <t>ツキ</t>
    </rPh>
    <phoneticPr fontId="7"/>
  </si>
  <si>
    <t>.</t>
    <phoneticPr fontId="7"/>
  </si>
  <si>
    <t>資質の向上</t>
    <rPh sb="0" eb="2">
      <t>シシツ</t>
    </rPh>
    <rPh sb="3" eb="5">
      <t>コウジョウ</t>
    </rPh>
    <phoneticPr fontId="7"/>
  </si>
  <si>
    <t>年度）</t>
    <phoneticPr fontId="7"/>
  </si>
  <si>
    <t>④</t>
    <phoneticPr fontId="7"/>
  </si>
  <si>
    <t>その他</t>
  </si>
  <si>
    <t>賃金改善を行う給与項目中、「手当」の考え方</t>
    <rPh sb="0" eb="2">
      <t>チンギン</t>
    </rPh>
    <rPh sb="2" eb="4">
      <t>カイゼン</t>
    </rPh>
    <rPh sb="5" eb="6">
      <t>オコナ</t>
    </rPh>
    <rPh sb="7" eb="9">
      <t>キュウヨ</t>
    </rPh>
    <rPh sb="9" eb="11">
      <t>コウモク</t>
    </rPh>
    <rPh sb="11" eb="12">
      <t>ナカ</t>
    </rPh>
    <rPh sb="14" eb="16">
      <t>テアテ</t>
    </rPh>
    <rPh sb="18" eb="19">
      <t>カンガ</t>
    </rPh>
    <rPh sb="20" eb="21">
      <t>カタ</t>
    </rPh>
    <phoneticPr fontId="7"/>
  </si>
  <si>
    <t>　　　　</t>
    <phoneticPr fontId="7"/>
  </si>
  <si>
    <t>（本加算額の賃金改善対象にできる「手当」とは）</t>
    <rPh sb="1" eb="2">
      <t>ホン</t>
    </rPh>
    <rPh sb="2" eb="4">
      <t>カサン</t>
    </rPh>
    <rPh sb="4" eb="5">
      <t>ガク</t>
    </rPh>
    <rPh sb="6" eb="8">
      <t>チンギン</t>
    </rPh>
    <rPh sb="8" eb="10">
      <t>カイゼン</t>
    </rPh>
    <rPh sb="10" eb="12">
      <t>タイショウ</t>
    </rPh>
    <rPh sb="17" eb="19">
      <t>テアテ</t>
    </rPh>
    <phoneticPr fontId="7"/>
  </si>
  <si>
    <t>　　　　　(※退職手当  ・ 研修手当には充当できません）</t>
    <phoneticPr fontId="7"/>
  </si>
  <si>
    <r>
      <rPr>
        <b/>
        <sz val="9"/>
        <rFont val="ＭＳ Ｐゴシック"/>
        <family val="3"/>
        <charset val="128"/>
      </rPr>
      <t>Ｑ　「移動手当」　「待機手当」　「会議手当」</t>
    </r>
    <r>
      <rPr>
        <sz val="9"/>
        <rFont val="ＭＳ Ｐゴシック"/>
        <family val="3"/>
        <charset val="128"/>
      </rPr>
      <t>は処遇改善加算額の賃金改善対象となるか。</t>
    </r>
    <rPh sb="3" eb="5">
      <t>イドウ</t>
    </rPh>
    <rPh sb="5" eb="7">
      <t>テアテ</t>
    </rPh>
    <rPh sb="10" eb="12">
      <t>タイキ</t>
    </rPh>
    <rPh sb="12" eb="14">
      <t>テアテ</t>
    </rPh>
    <rPh sb="17" eb="19">
      <t>カイギ</t>
    </rPh>
    <rPh sb="19" eb="21">
      <t>テアテ</t>
    </rPh>
    <rPh sb="23" eb="25">
      <t>ショグウ</t>
    </rPh>
    <rPh sb="25" eb="27">
      <t>カイゼン</t>
    </rPh>
    <rPh sb="27" eb="30">
      <t>カサンガク</t>
    </rPh>
    <rPh sb="31" eb="33">
      <t>チンギン</t>
    </rPh>
    <rPh sb="33" eb="35">
      <t>カイゼン</t>
    </rPh>
    <rPh sb="35" eb="37">
      <t>タイショウ</t>
    </rPh>
    <phoneticPr fontId="7"/>
  </si>
  <si>
    <t>Ａ　移動時間、業務報告書等の作成時間、待機時間、会議への参加時間等は労働時間に該当し、通常の賃金の支払いが必要です。
労働基準法に基づく通常の賃金に上乗せする「手当」を支払う計画であれば、本加算の支給対象と考えられます。</t>
    <rPh sb="2" eb="4">
      <t>イドウ</t>
    </rPh>
    <rPh sb="4" eb="6">
      <t>ジカン</t>
    </rPh>
    <rPh sb="7" eb="9">
      <t>ギョウム</t>
    </rPh>
    <rPh sb="9" eb="11">
      <t>ホウコク</t>
    </rPh>
    <rPh sb="11" eb="12">
      <t>ショ</t>
    </rPh>
    <rPh sb="12" eb="13">
      <t>トウ</t>
    </rPh>
    <rPh sb="14" eb="16">
      <t>サクセイ</t>
    </rPh>
    <rPh sb="16" eb="18">
      <t>ジカン</t>
    </rPh>
    <rPh sb="19" eb="21">
      <t>タイキ</t>
    </rPh>
    <rPh sb="21" eb="23">
      <t>ジカン</t>
    </rPh>
    <rPh sb="24" eb="26">
      <t>カイギ</t>
    </rPh>
    <rPh sb="28" eb="30">
      <t>サンカ</t>
    </rPh>
    <rPh sb="30" eb="32">
      <t>ジカン</t>
    </rPh>
    <rPh sb="32" eb="33">
      <t>トウ</t>
    </rPh>
    <rPh sb="34" eb="36">
      <t>ロウドウ</t>
    </rPh>
    <rPh sb="36" eb="38">
      <t>ジカン</t>
    </rPh>
    <rPh sb="39" eb="41">
      <t>ガイトウ</t>
    </rPh>
    <rPh sb="43" eb="45">
      <t>ツウジョウ</t>
    </rPh>
    <rPh sb="46" eb="48">
      <t>チンギン</t>
    </rPh>
    <rPh sb="49" eb="51">
      <t>シハラ</t>
    </rPh>
    <rPh sb="53" eb="55">
      <t>ヒツヨウ</t>
    </rPh>
    <rPh sb="59" eb="61">
      <t>ロウドウ</t>
    </rPh>
    <rPh sb="61" eb="64">
      <t>キジュンホウ</t>
    </rPh>
    <rPh sb="65" eb="66">
      <t>モト</t>
    </rPh>
    <rPh sb="68" eb="70">
      <t>ツウジョウ</t>
    </rPh>
    <rPh sb="71" eb="73">
      <t>チンギン</t>
    </rPh>
    <rPh sb="74" eb="76">
      <t>ウワノ</t>
    </rPh>
    <rPh sb="80" eb="82">
      <t>テアテ</t>
    </rPh>
    <rPh sb="84" eb="86">
      <t>シハラ</t>
    </rPh>
    <rPh sb="87" eb="89">
      <t>ケイカク</t>
    </rPh>
    <rPh sb="94" eb="95">
      <t>ホン</t>
    </rPh>
    <rPh sb="95" eb="97">
      <t>カサン</t>
    </rPh>
    <rPh sb="98" eb="100">
      <t>シキュウ</t>
    </rPh>
    <rPh sb="100" eb="102">
      <t>タイショウ</t>
    </rPh>
    <rPh sb="103" eb="104">
      <t>カンガ</t>
    </rPh>
    <phoneticPr fontId="7"/>
  </si>
  <si>
    <t xml:space="preserve">平成２７年度より対象外。
※資格取得に係わる費用は、加算に充てることは出来ません。対象外です。
「平成２７年度介護報酬改定に関するＱ＆Ａ（ｖｏｌ.2）（平成２７年４月３０日）」
問４２参照。
</t>
    <phoneticPr fontId="7"/>
  </si>
  <si>
    <t>※研修手当　　</t>
    <phoneticPr fontId="7"/>
  </si>
  <si>
    <t>【労働基準法】　労働時間の考え方</t>
    <rPh sb="1" eb="3">
      <t>ロウドウ</t>
    </rPh>
    <rPh sb="3" eb="5">
      <t>キジュン</t>
    </rPh>
    <rPh sb="5" eb="6">
      <t>ホウ</t>
    </rPh>
    <rPh sb="8" eb="10">
      <t>ロウドウ</t>
    </rPh>
    <rPh sb="10" eb="12">
      <t>ジカン</t>
    </rPh>
    <rPh sb="13" eb="14">
      <t>カンガ</t>
    </rPh>
    <rPh sb="15" eb="16">
      <t>カタ</t>
    </rPh>
    <phoneticPr fontId="7"/>
  </si>
  <si>
    <t>使用者の指揮監督のもとにある時間をいい、サービスを提供している時間に限るものではなく、</t>
    <rPh sb="0" eb="2">
      <t>シヨウ</t>
    </rPh>
    <rPh sb="2" eb="3">
      <t>シャ</t>
    </rPh>
    <rPh sb="4" eb="6">
      <t>シキ</t>
    </rPh>
    <rPh sb="6" eb="8">
      <t>カントク</t>
    </rPh>
    <rPh sb="14" eb="16">
      <t>ジカン</t>
    </rPh>
    <rPh sb="25" eb="27">
      <t>テイキョウ</t>
    </rPh>
    <rPh sb="31" eb="33">
      <t>ジカン</t>
    </rPh>
    <rPh sb="34" eb="35">
      <t>カギ</t>
    </rPh>
    <phoneticPr fontId="7"/>
  </si>
  <si>
    <t>次のような時間も労働時間として適正に把握、管理する必要があります。</t>
    <phoneticPr fontId="7"/>
  </si>
  <si>
    <t>・移動時間、業務報告書等の作成時間、待機時間、会議時間等</t>
    <rPh sb="1" eb="3">
      <t>イドウ</t>
    </rPh>
    <rPh sb="3" eb="5">
      <t>ジカン</t>
    </rPh>
    <rPh sb="6" eb="8">
      <t>ギョウム</t>
    </rPh>
    <rPh sb="8" eb="11">
      <t>ホウコクショ</t>
    </rPh>
    <rPh sb="11" eb="12">
      <t>トウ</t>
    </rPh>
    <rPh sb="13" eb="15">
      <t>サクセイ</t>
    </rPh>
    <rPh sb="15" eb="17">
      <t>ジカン</t>
    </rPh>
    <rPh sb="18" eb="20">
      <t>タイキ</t>
    </rPh>
    <rPh sb="20" eb="22">
      <t>ジカン</t>
    </rPh>
    <rPh sb="23" eb="25">
      <t>カイギ</t>
    </rPh>
    <rPh sb="25" eb="27">
      <t>ジカン</t>
    </rPh>
    <rPh sb="27" eb="28">
      <t>トウ</t>
    </rPh>
    <phoneticPr fontId="7"/>
  </si>
  <si>
    <r>
      <rPr>
        <b/>
        <sz val="9"/>
        <rFont val="ＭＳ Ｐゴシック"/>
        <family val="3"/>
        <charset val="128"/>
      </rPr>
      <t>〇移動時間</t>
    </r>
    <r>
      <rPr>
        <sz val="9"/>
        <rFont val="ＭＳ Ｐゴシック"/>
        <family val="3"/>
        <charset val="128"/>
      </rPr>
      <t xml:space="preserve">
使用者が業務に従事するために必要な移動を命じ、当該時間の自由利用が労働者に認められてない場合は、労働時間に該当し、賃金の支払いが必要になります。
※なお、労働者が利用者宅へ「直行」する場合、労働者の自宅から利用者宅までの時間は「通勤時間」とされ、ここでいう「移動時間（労働時間）には該当しません。</t>
    </r>
    <rPh sb="1" eb="3">
      <t>イドウ</t>
    </rPh>
    <rPh sb="3" eb="5">
      <t>ジカン</t>
    </rPh>
    <rPh sb="6" eb="9">
      <t>シヨウシャ</t>
    </rPh>
    <rPh sb="10" eb="12">
      <t>ギョウム</t>
    </rPh>
    <rPh sb="13" eb="15">
      <t>ジュウジ</t>
    </rPh>
    <rPh sb="20" eb="22">
      <t>ヒツヨウ</t>
    </rPh>
    <rPh sb="23" eb="25">
      <t>イドウ</t>
    </rPh>
    <rPh sb="26" eb="27">
      <t>メイ</t>
    </rPh>
    <rPh sb="29" eb="31">
      <t>トウガイ</t>
    </rPh>
    <rPh sb="31" eb="33">
      <t>ジカン</t>
    </rPh>
    <rPh sb="34" eb="36">
      <t>ジユウ</t>
    </rPh>
    <rPh sb="36" eb="38">
      <t>リヨウ</t>
    </rPh>
    <rPh sb="39" eb="42">
      <t>ロウドウシャ</t>
    </rPh>
    <rPh sb="43" eb="44">
      <t>ミト</t>
    </rPh>
    <rPh sb="50" eb="52">
      <t>バアイ</t>
    </rPh>
    <rPh sb="54" eb="56">
      <t>ロウドウ</t>
    </rPh>
    <rPh sb="56" eb="58">
      <t>ジカン</t>
    </rPh>
    <rPh sb="59" eb="61">
      <t>ガイトウ</t>
    </rPh>
    <rPh sb="63" eb="65">
      <t>チンギン</t>
    </rPh>
    <rPh sb="66" eb="68">
      <t>シハラ</t>
    </rPh>
    <rPh sb="70" eb="72">
      <t>ヒツヨウ</t>
    </rPh>
    <rPh sb="83" eb="86">
      <t>ロウドウシャ</t>
    </rPh>
    <rPh sb="87" eb="89">
      <t>リヨウ</t>
    </rPh>
    <rPh sb="89" eb="90">
      <t>シャ</t>
    </rPh>
    <rPh sb="90" eb="91">
      <t>タク</t>
    </rPh>
    <rPh sb="93" eb="95">
      <t>チョッコウ</t>
    </rPh>
    <rPh sb="98" eb="100">
      <t>バアイ</t>
    </rPh>
    <rPh sb="101" eb="104">
      <t>ロウドウシャ</t>
    </rPh>
    <rPh sb="105" eb="107">
      <t>ジタク</t>
    </rPh>
    <rPh sb="109" eb="112">
      <t>リヨウシャ</t>
    </rPh>
    <rPh sb="112" eb="113">
      <t>タク</t>
    </rPh>
    <rPh sb="116" eb="118">
      <t>ジカン</t>
    </rPh>
    <rPh sb="120" eb="122">
      <t>ツウキン</t>
    </rPh>
    <rPh sb="122" eb="124">
      <t>ジカン</t>
    </rPh>
    <rPh sb="135" eb="137">
      <t>イドウ</t>
    </rPh>
    <rPh sb="137" eb="139">
      <t>ジカン</t>
    </rPh>
    <rPh sb="140" eb="142">
      <t>ロウドウ</t>
    </rPh>
    <rPh sb="142" eb="144">
      <t>ジカン</t>
    </rPh>
    <rPh sb="147" eb="149">
      <t>ガイトウ</t>
    </rPh>
    <phoneticPr fontId="7"/>
  </si>
  <si>
    <r>
      <rPr>
        <b/>
        <sz val="9"/>
        <rFont val="ＭＳ Ｐゴシック"/>
        <family val="3"/>
        <charset val="128"/>
      </rPr>
      <t>〇業務報告書等の作成時間</t>
    </r>
    <r>
      <rPr>
        <sz val="9"/>
        <rFont val="ＭＳ Ｐゴシック"/>
        <family val="3"/>
        <charset val="128"/>
      </rPr>
      <t xml:space="preserve">
その作成が介護保険制度や業務規程等により業務上義務づけられているものであって、使用者の指揮監督に基づき、事業所や利用者宅において作成している場合には、労働時間に該当し賃金の支払いが必要となります。
</t>
    </r>
    <rPh sb="1" eb="3">
      <t>ギョウム</t>
    </rPh>
    <rPh sb="3" eb="6">
      <t>ホウコクショ</t>
    </rPh>
    <rPh sb="6" eb="7">
      <t>トウ</t>
    </rPh>
    <rPh sb="8" eb="10">
      <t>サクセイ</t>
    </rPh>
    <rPh sb="10" eb="12">
      <t>ジカン</t>
    </rPh>
    <rPh sb="15" eb="17">
      <t>サクセイ</t>
    </rPh>
    <rPh sb="18" eb="20">
      <t>カイゴ</t>
    </rPh>
    <rPh sb="20" eb="22">
      <t>ホケン</t>
    </rPh>
    <rPh sb="22" eb="24">
      <t>セイド</t>
    </rPh>
    <rPh sb="25" eb="27">
      <t>ギョウム</t>
    </rPh>
    <rPh sb="27" eb="29">
      <t>キテイ</t>
    </rPh>
    <rPh sb="29" eb="30">
      <t>トウ</t>
    </rPh>
    <rPh sb="33" eb="35">
      <t>ギョウム</t>
    </rPh>
    <rPh sb="35" eb="36">
      <t>ウエ</t>
    </rPh>
    <rPh sb="36" eb="38">
      <t>ギム</t>
    </rPh>
    <rPh sb="52" eb="55">
      <t>シヨウシャ</t>
    </rPh>
    <rPh sb="56" eb="58">
      <t>シキ</t>
    </rPh>
    <rPh sb="58" eb="60">
      <t>カントク</t>
    </rPh>
    <rPh sb="61" eb="62">
      <t>モト</t>
    </rPh>
    <rPh sb="65" eb="68">
      <t>ジギョウショ</t>
    </rPh>
    <rPh sb="69" eb="71">
      <t>リヨウ</t>
    </rPh>
    <rPh sb="71" eb="72">
      <t>シャ</t>
    </rPh>
    <rPh sb="72" eb="73">
      <t>タク</t>
    </rPh>
    <rPh sb="77" eb="79">
      <t>サクセイ</t>
    </rPh>
    <rPh sb="83" eb="85">
      <t>バアイ</t>
    </rPh>
    <rPh sb="88" eb="90">
      <t>ロウドウ</t>
    </rPh>
    <rPh sb="90" eb="92">
      <t>ジカン</t>
    </rPh>
    <rPh sb="93" eb="95">
      <t>ガイトウ</t>
    </rPh>
    <rPh sb="96" eb="98">
      <t>チンギン</t>
    </rPh>
    <rPh sb="99" eb="101">
      <t>シハラ</t>
    </rPh>
    <rPh sb="103" eb="105">
      <t>ヒツヨウ</t>
    </rPh>
    <phoneticPr fontId="7"/>
  </si>
  <si>
    <r>
      <rPr>
        <b/>
        <sz val="9"/>
        <rFont val="ＭＳ Ｐゴシック"/>
        <family val="3"/>
        <charset val="128"/>
      </rPr>
      <t>〇待機時間</t>
    </r>
    <r>
      <rPr>
        <sz val="9"/>
        <rFont val="ＭＳ Ｐゴシック"/>
        <family val="3"/>
        <charset val="128"/>
      </rPr>
      <t xml:space="preserve">
使用者が急な需要等に対応するため事業所等において待機を命じ、当該時間の自由利用が労働者に保障されていない場合、労働時間に該当し、賃金の支払いが必要となります。</t>
    </r>
    <rPh sb="1" eb="3">
      <t>タイキ</t>
    </rPh>
    <rPh sb="3" eb="5">
      <t>ジカン</t>
    </rPh>
    <rPh sb="6" eb="9">
      <t>シヨウシャ</t>
    </rPh>
    <rPh sb="10" eb="11">
      <t>キュウ</t>
    </rPh>
    <rPh sb="12" eb="14">
      <t>ジュヨウ</t>
    </rPh>
    <rPh sb="14" eb="15">
      <t>トウ</t>
    </rPh>
    <rPh sb="16" eb="18">
      <t>タイオウ</t>
    </rPh>
    <rPh sb="22" eb="24">
      <t>ジギョウ</t>
    </rPh>
    <rPh sb="24" eb="25">
      <t>ショ</t>
    </rPh>
    <rPh sb="25" eb="26">
      <t>トウ</t>
    </rPh>
    <rPh sb="30" eb="32">
      <t>タイキ</t>
    </rPh>
    <rPh sb="33" eb="34">
      <t>メイ</t>
    </rPh>
    <rPh sb="36" eb="38">
      <t>トウガイ</t>
    </rPh>
    <rPh sb="38" eb="40">
      <t>ジカン</t>
    </rPh>
    <rPh sb="41" eb="43">
      <t>ジユウ</t>
    </rPh>
    <rPh sb="43" eb="45">
      <t>リヨウ</t>
    </rPh>
    <rPh sb="46" eb="49">
      <t>ロウドウシャ</t>
    </rPh>
    <rPh sb="50" eb="52">
      <t>ホショウ</t>
    </rPh>
    <rPh sb="58" eb="60">
      <t>バアイ</t>
    </rPh>
    <rPh sb="61" eb="63">
      <t>ロウドウ</t>
    </rPh>
    <rPh sb="63" eb="65">
      <t>ジカン</t>
    </rPh>
    <rPh sb="66" eb="68">
      <t>ガイトウ</t>
    </rPh>
    <rPh sb="70" eb="72">
      <t>チンギン</t>
    </rPh>
    <rPh sb="73" eb="75">
      <t>シハラ</t>
    </rPh>
    <rPh sb="77" eb="79">
      <t>ヒツヨウ</t>
    </rPh>
    <phoneticPr fontId="7"/>
  </si>
  <si>
    <r>
      <rPr>
        <b/>
        <sz val="9"/>
        <rFont val="ＭＳ Ｐゴシック"/>
        <family val="3"/>
        <charset val="128"/>
      </rPr>
      <t>〇会議時間</t>
    </r>
    <r>
      <rPr>
        <sz val="9"/>
        <rFont val="ＭＳ Ｐゴシック"/>
        <family val="3"/>
        <charset val="128"/>
      </rPr>
      <t xml:space="preserve">
使用者の指示に基づき行われる場合は労働時間に該当し、明示の指示がない場合でも、会議に出席しないことに対する制裁等の不利益な取扱いがある場合、会議等内容と業務の関連性が強く、参加しないことにより本人の業務に具体的に支障が生ずるなど実質的に使用者からの出席の強制があると認められる場合等は、労働時間に該当し賃金の支払いが必要となります。</t>
    </r>
    <rPh sb="1" eb="3">
      <t>カイギ</t>
    </rPh>
    <rPh sb="3" eb="5">
      <t>ジカン</t>
    </rPh>
    <rPh sb="6" eb="8">
      <t>シヨウ</t>
    </rPh>
    <rPh sb="8" eb="9">
      <t>シャ</t>
    </rPh>
    <rPh sb="10" eb="12">
      <t>シジ</t>
    </rPh>
    <rPh sb="13" eb="14">
      <t>モト</t>
    </rPh>
    <rPh sb="16" eb="17">
      <t>オコナ</t>
    </rPh>
    <rPh sb="20" eb="22">
      <t>バアイ</t>
    </rPh>
    <rPh sb="23" eb="25">
      <t>ロウドウ</t>
    </rPh>
    <rPh sb="25" eb="27">
      <t>ジカン</t>
    </rPh>
    <rPh sb="28" eb="30">
      <t>ガイトウ</t>
    </rPh>
    <rPh sb="32" eb="34">
      <t>メイジ</t>
    </rPh>
    <rPh sb="35" eb="37">
      <t>シジ</t>
    </rPh>
    <rPh sb="40" eb="42">
      <t>バアイ</t>
    </rPh>
    <rPh sb="45" eb="47">
      <t>カイギ</t>
    </rPh>
    <rPh sb="48" eb="50">
      <t>シュッセキ</t>
    </rPh>
    <rPh sb="56" eb="57">
      <t>タイ</t>
    </rPh>
    <rPh sb="59" eb="61">
      <t>セイサイ</t>
    </rPh>
    <rPh sb="61" eb="62">
      <t>トウ</t>
    </rPh>
    <rPh sb="63" eb="66">
      <t>フリエキ</t>
    </rPh>
    <rPh sb="67" eb="68">
      <t>トリ</t>
    </rPh>
    <rPh sb="68" eb="69">
      <t>アツカ</t>
    </rPh>
    <rPh sb="73" eb="75">
      <t>バアイ</t>
    </rPh>
    <rPh sb="76" eb="78">
      <t>カイギ</t>
    </rPh>
    <rPh sb="78" eb="79">
      <t>トウ</t>
    </rPh>
    <rPh sb="79" eb="81">
      <t>ナイヨウ</t>
    </rPh>
    <rPh sb="82" eb="84">
      <t>ギョウム</t>
    </rPh>
    <rPh sb="85" eb="88">
      <t>カンレンセイ</t>
    </rPh>
    <rPh sb="89" eb="90">
      <t>ツヨ</t>
    </rPh>
    <rPh sb="92" eb="94">
      <t>サンカ</t>
    </rPh>
    <rPh sb="102" eb="104">
      <t>ホンニン</t>
    </rPh>
    <rPh sb="105" eb="107">
      <t>ギョウム</t>
    </rPh>
    <rPh sb="108" eb="111">
      <t>グタイテキ</t>
    </rPh>
    <rPh sb="112" eb="114">
      <t>シショウ</t>
    </rPh>
    <rPh sb="115" eb="116">
      <t>ショウ</t>
    </rPh>
    <rPh sb="120" eb="123">
      <t>ジッシツテキ</t>
    </rPh>
    <rPh sb="124" eb="127">
      <t>シヨウシャ</t>
    </rPh>
    <rPh sb="130" eb="132">
      <t>シュッセキ</t>
    </rPh>
    <rPh sb="133" eb="135">
      <t>キョウセイ</t>
    </rPh>
    <rPh sb="139" eb="140">
      <t>ミト</t>
    </rPh>
    <rPh sb="144" eb="146">
      <t>バアイ</t>
    </rPh>
    <rPh sb="146" eb="147">
      <t>トウ</t>
    </rPh>
    <rPh sb="149" eb="151">
      <t>ロウドウ</t>
    </rPh>
    <rPh sb="151" eb="153">
      <t>ジカン</t>
    </rPh>
    <rPh sb="154" eb="156">
      <t>ガイトウ</t>
    </rPh>
    <rPh sb="157" eb="159">
      <t>チンギン</t>
    </rPh>
    <rPh sb="160" eb="162">
      <t>シハラ</t>
    </rPh>
    <rPh sb="164" eb="166">
      <t>ヒツヨウ</t>
    </rPh>
    <phoneticPr fontId="7"/>
  </si>
  <si>
    <r>
      <rPr>
        <b/>
        <sz val="9"/>
        <rFont val="ＭＳ Ｐゴシック"/>
        <family val="3"/>
        <charset val="128"/>
      </rPr>
      <t>Ｑ　「残業代」　「休日手当」　「夜勤手当」</t>
    </r>
    <r>
      <rPr>
        <sz val="9"/>
        <rFont val="ＭＳ Ｐゴシック"/>
        <family val="3"/>
        <charset val="128"/>
      </rPr>
      <t>は処遇改善加算の賃金改善対象となるか。</t>
    </r>
    <rPh sb="3" eb="6">
      <t>ザンギョウダイ</t>
    </rPh>
    <rPh sb="9" eb="11">
      <t>キュウジツ</t>
    </rPh>
    <rPh sb="16" eb="18">
      <t>ヤキン</t>
    </rPh>
    <phoneticPr fontId="7"/>
  </si>
  <si>
    <t xml:space="preserve">Ａ　使用者が時間外労働をさせた場合には、割増賃金の支払いが必要です。労働基準法に基づく割増賃金に上乗せする「手当」を支払う計画であれば、本加算金の支給対象と考えられます。
</t>
    <rPh sb="2" eb="5">
      <t>シヨウシャ</t>
    </rPh>
    <rPh sb="6" eb="9">
      <t>ジカンガイ</t>
    </rPh>
    <rPh sb="9" eb="11">
      <t>ロウドウ</t>
    </rPh>
    <rPh sb="15" eb="17">
      <t>バアイ</t>
    </rPh>
    <rPh sb="20" eb="22">
      <t>ワリマシ</t>
    </rPh>
    <rPh sb="22" eb="24">
      <t>チンギン</t>
    </rPh>
    <rPh sb="25" eb="27">
      <t>シハラ</t>
    </rPh>
    <rPh sb="29" eb="31">
      <t>ヒツヨウ</t>
    </rPh>
    <phoneticPr fontId="7"/>
  </si>
  <si>
    <t xml:space="preserve">       ※通所介護系サービスの夜勤（お泊りデイ）は、介護保険対象外のため賃金改善対象外となります。</t>
    <phoneticPr fontId="7"/>
  </si>
  <si>
    <t>【労働基準法】　時間外労働とは？</t>
    <rPh sb="1" eb="3">
      <t>ロウドウ</t>
    </rPh>
    <rPh sb="3" eb="5">
      <t>キジュン</t>
    </rPh>
    <rPh sb="5" eb="6">
      <t>ホウ</t>
    </rPh>
    <rPh sb="8" eb="10">
      <t>ジカン</t>
    </rPh>
    <rPh sb="10" eb="11">
      <t>ガイ</t>
    </rPh>
    <rPh sb="11" eb="13">
      <t>ロウドウ</t>
    </rPh>
    <phoneticPr fontId="7"/>
  </si>
  <si>
    <t>法定労働時間は、１日８時間、１週４０時間（一部の特例措置対象事業場について４４時間）と定められていますが、</t>
    <rPh sb="0" eb="2">
      <t>ホウテイ</t>
    </rPh>
    <rPh sb="2" eb="4">
      <t>ロウドウ</t>
    </rPh>
    <rPh sb="4" eb="6">
      <t>ジカン</t>
    </rPh>
    <rPh sb="9" eb="10">
      <t>ヒ</t>
    </rPh>
    <rPh sb="11" eb="13">
      <t>ジカン</t>
    </rPh>
    <rPh sb="15" eb="16">
      <t>シュウ</t>
    </rPh>
    <rPh sb="18" eb="20">
      <t>ジカン</t>
    </rPh>
    <rPh sb="21" eb="23">
      <t>イチブ</t>
    </rPh>
    <rPh sb="24" eb="26">
      <t>トクレイ</t>
    </rPh>
    <rPh sb="26" eb="27">
      <t>ソ</t>
    </rPh>
    <rPh sb="27" eb="28">
      <t>チ</t>
    </rPh>
    <rPh sb="28" eb="30">
      <t>タイショウ</t>
    </rPh>
    <rPh sb="30" eb="32">
      <t>ジギョウ</t>
    </rPh>
    <rPh sb="32" eb="33">
      <t>バ</t>
    </rPh>
    <rPh sb="39" eb="41">
      <t>ジカン</t>
    </rPh>
    <rPh sb="43" eb="44">
      <t>サダ</t>
    </rPh>
    <phoneticPr fontId="7"/>
  </si>
  <si>
    <t>変形労働時間制を採用する場合を除いてこの時間を超えて労働させる場合は時間外労働となります。</t>
    <phoneticPr fontId="7"/>
  </si>
  <si>
    <r>
      <rPr>
        <b/>
        <sz val="9"/>
        <rFont val="ＭＳ Ｐゴシック"/>
        <family val="3"/>
        <charset val="128"/>
      </rPr>
      <t>〇時間外・休日及び深夜の割増賃金</t>
    </r>
    <r>
      <rPr>
        <sz val="9"/>
        <rFont val="ＭＳ Ｐゴシック"/>
        <family val="3"/>
        <charset val="128"/>
      </rPr>
      <t xml:space="preserve">
時間外労働をさせた場合には、法定の割増賃金を支払わねばなりません。
・時間外、深夜（原則として午後１０時～午前５時）労働させた場合　⇒　２割５分以上
・法定休日に労働させた場合　⇒　３割５分以上</t>
    </r>
    <rPh sb="1" eb="4">
      <t>ジカンガイ</t>
    </rPh>
    <rPh sb="5" eb="7">
      <t>キュウジツ</t>
    </rPh>
    <rPh sb="7" eb="8">
      <t>オヨ</t>
    </rPh>
    <rPh sb="9" eb="11">
      <t>シンヤ</t>
    </rPh>
    <rPh sb="12" eb="14">
      <t>ワリマシ</t>
    </rPh>
    <rPh sb="14" eb="16">
      <t>チンギン</t>
    </rPh>
    <rPh sb="17" eb="20">
      <t>ジカンガイ</t>
    </rPh>
    <rPh sb="20" eb="22">
      <t>ロウドウ</t>
    </rPh>
    <rPh sb="26" eb="28">
      <t>バアイ</t>
    </rPh>
    <rPh sb="31" eb="33">
      <t>ホウテイ</t>
    </rPh>
    <rPh sb="34" eb="36">
      <t>ワリマシ</t>
    </rPh>
    <rPh sb="36" eb="38">
      <t>チンギン</t>
    </rPh>
    <rPh sb="39" eb="41">
      <t>シハラ</t>
    </rPh>
    <rPh sb="52" eb="55">
      <t>ジカンガイ</t>
    </rPh>
    <rPh sb="56" eb="58">
      <t>シンヤ</t>
    </rPh>
    <rPh sb="59" eb="61">
      <t>ゲンソク</t>
    </rPh>
    <rPh sb="64" eb="66">
      <t>ゴゴ</t>
    </rPh>
    <rPh sb="68" eb="69">
      <t>ジ</t>
    </rPh>
    <rPh sb="70" eb="72">
      <t>ゴゼン</t>
    </rPh>
    <rPh sb="73" eb="74">
      <t>ジ</t>
    </rPh>
    <rPh sb="75" eb="77">
      <t>ロウドウ</t>
    </rPh>
    <rPh sb="80" eb="82">
      <t>バアイ</t>
    </rPh>
    <rPh sb="86" eb="87">
      <t>ワリ</t>
    </rPh>
    <rPh sb="88" eb="89">
      <t>フン</t>
    </rPh>
    <rPh sb="89" eb="91">
      <t>イジョウ</t>
    </rPh>
    <rPh sb="93" eb="95">
      <t>ホウテイ</t>
    </rPh>
    <rPh sb="95" eb="97">
      <t>キュウジツ</t>
    </rPh>
    <rPh sb="98" eb="100">
      <t>ロウドウ</t>
    </rPh>
    <rPh sb="103" eb="105">
      <t>バアイ</t>
    </rPh>
    <phoneticPr fontId="7"/>
  </si>
  <si>
    <t>【労働基準法】　年次有給休暇の取得</t>
    <rPh sb="1" eb="3">
      <t>ロウドウ</t>
    </rPh>
    <rPh sb="3" eb="5">
      <t>キジュン</t>
    </rPh>
    <rPh sb="5" eb="6">
      <t>ホウ</t>
    </rPh>
    <rPh sb="8" eb="10">
      <t>ネンジ</t>
    </rPh>
    <rPh sb="10" eb="12">
      <t>ユウキュウ</t>
    </rPh>
    <rPh sb="12" eb="14">
      <t>キュウカ</t>
    </rPh>
    <rPh sb="15" eb="17">
      <t>シュトク</t>
    </rPh>
    <phoneticPr fontId="7"/>
  </si>
  <si>
    <t>労働者が６ヶ月間継続勤務し、その６ヶ月間の全労働日の８割以上を出勤した場合には、継続し、または分割した</t>
    <rPh sb="0" eb="3">
      <t>ロウドウシャ</t>
    </rPh>
    <rPh sb="6" eb="7">
      <t>ツキ</t>
    </rPh>
    <rPh sb="7" eb="8">
      <t>カン</t>
    </rPh>
    <rPh sb="8" eb="10">
      <t>ケイゾク</t>
    </rPh>
    <rPh sb="10" eb="12">
      <t>キンム</t>
    </rPh>
    <rPh sb="18" eb="19">
      <t>ツキ</t>
    </rPh>
    <rPh sb="19" eb="20">
      <t>カン</t>
    </rPh>
    <rPh sb="21" eb="22">
      <t>ゼン</t>
    </rPh>
    <rPh sb="22" eb="25">
      <t>ロウドウビ</t>
    </rPh>
    <rPh sb="27" eb="30">
      <t>ワリイジョウ</t>
    </rPh>
    <rPh sb="31" eb="33">
      <t>シュッキン</t>
    </rPh>
    <rPh sb="35" eb="37">
      <t>バアイ</t>
    </rPh>
    <rPh sb="40" eb="42">
      <t>ケイゾク</t>
    </rPh>
    <rPh sb="47" eb="49">
      <t>ブンカツ</t>
    </rPh>
    <phoneticPr fontId="7"/>
  </si>
  <si>
    <t>１０労働日の有給休暇を与えなければなりません。（アルバイト、パート、嘱託等の場合も同様です。）</t>
    <rPh sb="34" eb="36">
      <t>ショクタク</t>
    </rPh>
    <rPh sb="36" eb="37">
      <t>トウ</t>
    </rPh>
    <rPh sb="38" eb="40">
      <t>バアイ</t>
    </rPh>
    <rPh sb="41" eb="43">
      <t>ドウヨウ</t>
    </rPh>
    <phoneticPr fontId="7"/>
  </si>
  <si>
    <r>
      <rPr>
        <b/>
        <sz val="9"/>
        <rFont val="ＭＳ Ｐゴシック"/>
        <family val="3"/>
        <charset val="128"/>
      </rPr>
      <t>Ｑ　「健康診断の費用」</t>
    </r>
    <r>
      <rPr>
        <sz val="9"/>
        <rFont val="ＭＳ Ｐゴシック"/>
        <family val="3"/>
        <charset val="128"/>
      </rPr>
      <t>は処遇改善加算の賃金改善対象となるか。</t>
    </r>
    <rPh sb="3" eb="5">
      <t>ケンコウ</t>
    </rPh>
    <rPh sb="5" eb="7">
      <t>シンダン</t>
    </rPh>
    <rPh sb="8" eb="10">
      <t>ヒヨウ</t>
    </rPh>
    <phoneticPr fontId="7"/>
  </si>
  <si>
    <t>Ａ　健康診断の費用については、本加算の賃金改善対象となりません。
※別紙様式2-2、キャリアパス要件等届出書(2)職場環境等要件の
「労働環境・処遇の改善」の中の健康診断に法定外の健診は充てることは可能です。</t>
    <rPh sb="2" eb="4">
      <t>ケンコウ</t>
    </rPh>
    <rPh sb="4" eb="6">
      <t>シンダン</t>
    </rPh>
    <rPh sb="7" eb="9">
      <t>ヒヨウ</t>
    </rPh>
    <rPh sb="15" eb="16">
      <t>ホン</t>
    </rPh>
    <rPh sb="16" eb="18">
      <t>カサン</t>
    </rPh>
    <rPh sb="19" eb="21">
      <t>チンギン</t>
    </rPh>
    <rPh sb="21" eb="23">
      <t>カイゼン</t>
    </rPh>
    <rPh sb="23" eb="25">
      <t>タイショウ</t>
    </rPh>
    <rPh sb="34" eb="36">
      <t>ベッシ</t>
    </rPh>
    <rPh sb="36" eb="38">
      <t>ヨウシキ</t>
    </rPh>
    <rPh sb="48" eb="50">
      <t>ヨウケン</t>
    </rPh>
    <rPh sb="50" eb="51">
      <t>トウ</t>
    </rPh>
    <rPh sb="51" eb="52">
      <t>トドケ</t>
    </rPh>
    <rPh sb="52" eb="53">
      <t>デ</t>
    </rPh>
    <rPh sb="53" eb="54">
      <t>ショ</t>
    </rPh>
    <rPh sb="57" eb="59">
      <t>ショクバ</t>
    </rPh>
    <rPh sb="59" eb="61">
      <t>カンキョウ</t>
    </rPh>
    <rPh sb="61" eb="62">
      <t>トウ</t>
    </rPh>
    <rPh sb="62" eb="64">
      <t>ヨウケン</t>
    </rPh>
    <rPh sb="67" eb="69">
      <t>ロウドウ</t>
    </rPh>
    <rPh sb="69" eb="71">
      <t>カンキョウ</t>
    </rPh>
    <rPh sb="72" eb="74">
      <t>ショグウ</t>
    </rPh>
    <rPh sb="75" eb="77">
      <t>カイゼン</t>
    </rPh>
    <rPh sb="79" eb="80">
      <t>ナカ</t>
    </rPh>
    <rPh sb="81" eb="83">
      <t>ケンコウ</t>
    </rPh>
    <rPh sb="83" eb="85">
      <t>シンダン</t>
    </rPh>
    <rPh sb="86" eb="88">
      <t>ホウテイ</t>
    </rPh>
    <rPh sb="88" eb="89">
      <t>ガイ</t>
    </rPh>
    <rPh sb="90" eb="92">
      <t>ケンシン</t>
    </rPh>
    <rPh sb="93" eb="94">
      <t>ア</t>
    </rPh>
    <rPh sb="99" eb="101">
      <t>カノウ</t>
    </rPh>
    <phoneticPr fontId="7"/>
  </si>
  <si>
    <t>【労働安全衛生法】　【労働安全衛生規則】　定期健康診断等について</t>
    <rPh sb="1" eb="3">
      <t>ロウドウ</t>
    </rPh>
    <rPh sb="3" eb="5">
      <t>アンゼン</t>
    </rPh>
    <rPh sb="5" eb="7">
      <t>エイセイ</t>
    </rPh>
    <rPh sb="7" eb="8">
      <t>ホウ</t>
    </rPh>
    <rPh sb="17" eb="19">
      <t>キソク</t>
    </rPh>
    <rPh sb="21" eb="23">
      <t>テイキ</t>
    </rPh>
    <rPh sb="23" eb="25">
      <t>ケンコウ</t>
    </rPh>
    <rPh sb="25" eb="27">
      <t>シンダン</t>
    </rPh>
    <rPh sb="27" eb="28">
      <t>トウ</t>
    </rPh>
    <phoneticPr fontId="7"/>
  </si>
  <si>
    <t>非正規労働者も含め、常時使用する労働者に対しては、「雇入れの際」「１年以内ごとに１回（特定業務に従事する者に</t>
    <rPh sb="0" eb="1">
      <t>ヒ</t>
    </rPh>
    <rPh sb="1" eb="3">
      <t>セイキ</t>
    </rPh>
    <rPh sb="3" eb="6">
      <t>ロウドウシャ</t>
    </rPh>
    <rPh sb="7" eb="8">
      <t>フク</t>
    </rPh>
    <rPh sb="10" eb="11">
      <t>ツネ</t>
    </rPh>
    <rPh sb="11" eb="12">
      <t>ジ</t>
    </rPh>
    <rPh sb="12" eb="14">
      <t>シヨウ</t>
    </rPh>
    <rPh sb="16" eb="19">
      <t>ロウドウシャ</t>
    </rPh>
    <rPh sb="20" eb="21">
      <t>タイ</t>
    </rPh>
    <rPh sb="26" eb="28">
      <t>ヤトイイ</t>
    </rPh>
    <rPh sb="30" eb="31">
      <t>サイ</t>
    </rPh>
    <rPh sb="34" eb="35">
      <t>ネン</t>
    </rPh>
    <rPh sb="35" eb="37">
      <t>イナイ</t>
    </rPh>
    <rPh sb="41" eb="42">
      <t>カイ</t>
    </rPh>
    <rPh sb="43" eb="45">
      <t>トクテイ</t>
    </rPh>
    <rPh sb="45" eb="47">
      <t>ギョウム</t>
    </rPh>
    <rPh sb="48" eb="50">
      <t>ジュウジ</t>
    </rPh>
    <rPh sb="52" eb="53">
      <t>モノ</t>
    </rPh>
    <phoneticPr fontId="7"/>
  </si>
  <si>
    <t>ついては、６か月以内ごとに１回）」定期に健康診断を実施しなければなりません。</t>
    <rPh sb="17" eb="19">
      <t>テイキ</t>
    </rPh>
    <rPh sb="20" eb="22">
      <t>ケンコウ</t>
    </rPh>
    <rPh sb="22" eb="24">
      <t>シンダン</t>
    </rPh>
    <rPh sb="25" eb="27">
      <t>ジッシ</t>
    </rPh>
    <phoneticPr fontId="7"/>
  </si>
  <si>
    <t>研修の受講やキャリア段位制度と人事考課との連動</t>
    <phoneticPr fontId="7"/>
  </si>
  <si>
    <t>小規模事業者の共同による採用・人事ローテーション・研修のための制度構築</t>
    <phoneticPr fontId="7"/>
  </si>
  <si>
    <t>労働環境・
処遇の改善</t>
    <phoneticPr fontId="7"/>
  </si>
  <si>
    <t>雇用管理改善のため管理者の労働・安全衛生法規、休暇・休職制度に係る研修受講等による雇用管理改善対策の充実</t>
    <phoneticPr fontId="7"/>
  </si>
  <si>
    <t>子育てとの両立を目指す者のための育児休業制度等の充実、事業所内保育施設の整備</t>
    <phoneticPr fontId="7"/>
  </si>
  <si>
    <t>事故・トラブルへの対応マニュアル等の作成による責任の所在の明確化</t>
    <phoneticPr fontId="7"/>
  </si>
  <si>
    <t>健康診断・こころの健康等の健康管理面の強化、職員休憩室・分煙スペース等の整備</t>
    <phoneticPr fontId="7"/>
  </si>
  <si>
    <t>職員の増員による業務負担の軽減</t>
    <phoneticPr fontId="7"/>
  </si>
  <si>
    <t>令和</t>
    <rPh sb="0" eb="2">
      <t>レイワ</t>
    </rPh>
    <phoneticPr fontId="7"/>
  </si>
  <si>
    <t>③</t>
    <phoneticPr fontId="7"/>
  </si>
  <si>
    <t>特定加算Ⅰ</t>
    <rPh sb="0" eb="2">
      <t>トクテイ</t>
    </rPh>
    <rPh sb="2" eb="4">
      <t>カサン</t>
    </rPh>
    <phoneticPr fontId="7"/>
  </si>
  <si>
    <t>特定加算Ⅱ</t>
    <rPh sb="0" eb="2">
      <t>トクテイ</t>
    </rPh>
    <rPh sb="2" eb="4">
      <t>カサン</t>
    </rPh>
    <phoneticPr fontId="7"/>
  </si>
  <si>
    <t>⑥</t>
    <phoneticPr fontId="7"/>
  </si>
  <si>
    <t>人</t>
    <rPh sb="0" eb="1">
      <t>ニン</t>
    </rPh>
    <phoneticPr fontId="7"/>
  </si>
  <si>
    <t>ホームページ
への掲載</t>
    <rPh sb="9" eb="11">
      <t>ケイサイ</t>
    </rPh>
    <phoneticPr fontId="7"/>
  </si>
  <si>
    <t>その他の方法
による掲示等</t>
    <rPh sb="2" eb="3">
      <t>タ</t>
    </rPh>
    <rPh sb="4" eb="6">
      <t>ホウホウ</t>
    </rPh>
    <rPh sb="10" eb="12">
      <t>ケイジ</t>
    </rPh>
    <rPh sb="12" eb="13">
      <t>トウ</t>
    </rPh>
    <phoneticPr fontId="7"/>
  </si>
  <si>
    <t>その他：</t>
    <phoneticPr fontId="7"/>
  </si>
  <si>
    <t>事業所・施設の建物で、外部から見える場所への掲示</t>
    <rPh sb="0" eb="3">
      <t>ジギョウショ</t>
    </rPh>
    <rPh sb="4" eb="6">
      <t>シセツ</t>
    </rPh>
    <rPh sb="7" eb="9">
      <t>タテモノ</t>
    </rPh>
    <rPh sb="11" eb="13">
      <t>ガイブ</t>
    </rPh>
    <rPh sb="15" eb="16">
      <t>ミ</t>
    </rPh>
    <rPh sb="18" eb="20">
      <t>バショ</t>
    </rPh>
    <rPh sb="22" eb="24">
      <t>ケイジ</t>
    </rPh>
    <phoneticPr fontId="7"/>
  </si>
  <si>
    <t>①</t>
    <phoneticPr fontId="7"/>
  </si>
  <si>
    <t>その他</t>
    <rPh sb="2" eb="3">
      <t>タ</t>
    </rPh>
    <phoneticPr fontId="7"/>
  </si>
  <si>
    <t>（</t>
    <phoneticPr fontId="7"/>
  </si>
  <si>
    <t>）</t>
    <phoneticPr fontId="7"/>
  </si>
  <si>
    <t>具体的な取組内容</t>
    <rPh sb="0" eb="3">
      <t>グタイテキ</t>
    </rPh>
    <rPh sb="4" eb="6">
      <t>トリクミ</t>
    </rPh>
    <rPh sb="6" eb="8">
      <t>ナイヨウ</t>
    </rPh>
    <phoneticPr fontId="7"/>
  </si>
  <si>
    <t>基本給</t>
    <rPh sb="0" eb="3">
      <t>キホンキュウ</t>
    </rPh>
    <phoneticPr fontId="7"/>
  </si>
  <si>
    <t>賞与</t>
    <rPh sb="0" eb="2">
      <t>ショウヨ</t>
    </rPh>
    <phoneticPr fontId="7"/>
  </si>
  <si>
    <t>賃金改善を行う給与の種類</t>
    <rPh sb="0" eb="2">
      <t>チンギン</t>
    </rPh>
    <rPh sb="2" eb="4">
      <t>カイゼン</t>
    </rPh>
    <rPh sb="5" eb="6">
      <t>オコナ</t>
    </rPh>
    <rPh sb="7" eb="9">
      <t>キュウヨ</t>
    </rPh>
    <rPh sb="10" eb="12">
      <t>シュルイ</t>
    </rPh>
    <phoneticPr fontId="7"/>
  </si>
  <si>
    <t>就業規則の見直し</t>
    <rPh sb="0" eb="2">
      <t>シュウギョウ</t>
    </rPh>
    <rPh sb="2" eb="4">
      <t>キソク</t>
    </rPh>
    <rPh sb="5" eb="7">
      <t>ミナオ</t>
    </rPh>
    <phoneticPr fontId="7"/>
  </si>
  <si>
    <t>（賃金改善に関する規定内容）</t>
    <rPh sb="1" eb="3">
      <t>チンギン</t>
    </rPh>
    <rPh sb="3" eb="5">
      <t>カイゼン</t>
    </rPh>
    <rPh sb="6" eb="7">
      <t>カン</t>
    </rPh>
    <rPh sb="9" eb="11">
      <t>キテイ</t>
    </rPh>
    <rPh sb="11" eb="13">
      <t>ナイヨウ</t>
    </rPh>
    <phoneticPr fontId="7"/>
  </si>
  <si>
    <t>月</t>
    <rPh sb="0" eb="1">
      <t>ガツ</t>
    </rPh>
    <phoneticPr fontId="7"/>
  </si>
  <si>
    <t>実施済</t>
    <rPh sb="0" eb="2">
      <t>ジッシ</t>
    </rPh>
    <rPh sb="2" eb="3">
      <t>ズ</t>
    </rPh>
    <phoneticPr fontId="7"/>
  </si>
  <si>
    <t>予定</t>
    <rPh sb="0" eb="2">
      <t>ヨテイ</t>
    </rPh>
    <phoneticPr fontId="7"/>
  </si>
  <si>
    <t>加算Ⅰ・Ⅱの場合は必ず「該当」</t>
    <phoneticPr fontId="7"/>
  </si>
  <si>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7"/>
  </si>
  <si>
    <t>内容</t>
    <rPh sb="0" eb="2">
      <t>ナイヨウ</t>
    </rPh>
    <phoneticPr fontId="7"/>
  </si>
  <si>
    <t>分類</t>
    <rPh sb="0" eb="2">
      <t>ブンルイ</t>
    </rPh>
    <phoneticPr fontId="7"/>
  </si>
  <si>
    <t>イ</t>
    <phoneticPr fontId="7"/>
  </si>
  <si>
    <t>経験に応じて昇給する仕組み
※「勤続年数」や「経験年数」などに応じて昇給する仕組みを指す。</t>
    <phoneticPr fontId="7"/>
  </si>
  <si>
    <t>一定の基準に基づき定期に昇給を判定する仕組み
※「実技試験」や「人事評価」などの結果に基づき昇給する仕組みを指す。ただし、客観的な評価基準や昇給条件が明文化されていることを要する。</t>
    <phoneticPr fontId="7"/>
  </si>
  <si>
    <t>資格取得のための支援の実施</t>
    <rPh sb="0" eb="2">
      <t>シカク</t>
    </rPh>
    <rPh sb="2" eb="4">
      <t>シュトク</t>
    </rPh>
    <rPh sb="8" eb="10">
      <t>シエン</t>
    </rPh>
    <rPh sb="11" eb="13">
      <t>ジッシ</t>
    </rPh>
    <phoneticPr fontId="7"/>
  </si>
  <si>
    <t>その他（</t>
    <rPh sb="2" eb="3">
      <t>タ</t>
    </rPh>
    <phoneticPr fontId="7"/>
  </si>
  <si>
    <t>ヶ月）</t>
    <rPh sb="1" eb="2">
      <t>ゲツ</t>
    </rPh>
    <phoneticPr fontId="7"/>
  </si>
  <si>
    <t>その他(</t>
    <phoneticPr fontId="7"/>
  </si>
  <si>
    <t>)</t>
    <phoneticPr fontId="7"/>
  </si>
  <si>
    <t>該当</t>
    <rPh sb="0" eb="2">
      <t>ガイトウ</t>
    </rPh>
    <phoneticPr fontId="7"/>
  </si>
  <si>
    <t>非該当</t>
    <rPh sb="0" eb="3">
      <t>ヒガイトウ</t>
    </rPh>
    <phoneticPr fontId="7"/>
  </si>
  <si>
    <t>※当該取組の内容について下記に記載すること</t>
    <rPh sb="1" eb="3">
      <t>トウガイ</t>
    </rPh>
    <rPh sb="3" eb="5">
      <t>トリクミ</t>
    </rPh>
    <rPh sb="6" eb="8">
      <t>ナイヨウ</t>
    </rPh>
    <rPh sb="12" eb="14">
      <t>カキ</t>
    </rPh>
    <rPh sb="15" eb="17">
      <t>キサイ</t>
    </rPh>
    <phoneticPr fontId="7"/>
  </si>
  <si>
    <t>サービス名</t>
    <rPh sb="4" eb="5">
      <t>メイ</t>
    </rPh>
    <phoneticPr fontId="7"/>
  </si>
  <si>
    <t>　</t>
    <phoneticPr fontId="7"/>
  </si>
  <si>
    <t>証明する資料の例</t>
    <rPh sb="0" eb="2">
      <t>ショウメイ</t>
    </rPh>
    <rPh sb="4" eb="6">
      <t>シリョウ</t>
    </rPh>
    <rPh sb="7" eb="8">
      <t>レイ</t>
    </rPh>
    <phoneticPr fontId="7"/>
  </si>
  <si>
    <t>会議録、周知文書</t>
    <rPh sb="0" eb="3">
      <t>カイギロク</t>
    </rPh>
    <rPh sb="4" eb="6">
      <t>シュウチ</t>
    </rPh>
    <rPh sb="6" eb="8">
      <t>ブンショ</t>
    </rPh>
    <phoneticPr fontId="7"/>
  </si>
  <si>
    <t>就業規則、給与規程</t>
    <rPh sb="0" eb="2">
      <t>シュウギョウ</t>
    </rPh>
    <rPh sb="2" eb="4">
      <t>キソク</t>
    </rPh>
    <rPh sb="5" eb="7">
      <t>キュウヨ</t>
    </rPh>
    <rPh sb="7" eb="9">
      <t>キテイ</t>
    </rPh>
    <phoneticPr fontId="7"/>
  </si>
  <si>
    <t>給与明細</t>
    <rPh sb="0" eb="2">
      <t>キュウヨ</t>
    </rPh>
    <rPh sb="2" eb="4">
      <t>メイサイ</t>
    </rPh>
    <phoneticPr fontId="7"/>
  </si>
  <si>
    <t>以下の点を確認し、全ての項目にチェックして下さい。</t>
    <rPh sb="0" eb="2">
      <t>イカ</t>
    </rPh>
    <rPh sb="3" eb="4">
      <t>テン</t>
    </rPh>
    <rPh sb="5" eb="7">
      <t>カクニン</t>
    </rPh>
    <rPh sb="9" eb="10">
      <t>スベ</t>
    </rPh>
    <rPh sb="12" eb="14">
      <t>コウモク</t>
    </rPh>
    <rPh sb="21" eb="22">
      <t>クダ</t>
    </rPh>
    <phoneticPr fontId="7"/>
  </si>
  <si>
    <t>人（見込）</t>
    <rPh sb="0" eb="1">
      <t>ニン</t>
    </rPh>
    <rPh sb="2" eb="4">
      <t>ミコ</t>
    </rPh>
    <phoneticPr fontId="7"/>
  </si>
  <si>
    <t>自社のホームページに掲載</t>
    <rPh sb="0" eb="2">
      <t>ジシャ</t>
    </rPh>
    <rPh sb="10" eb="12">
      <t>ケイサイ</t>
    </rPh>
    <phoneticPr fontId="7"/>
  </si>
  <si>
    <t>加算Ⅰ</t>
    <rPh sb="0" eb="2">
      <t>カサン</t>
    </rPh>
    <phoneticPr fontId="7"/>
  </si>
  <si>
    <t>加算Ⅱ</t>
    <rPh sb="0" eb="2">
      <t>カサン</t>
    </rPh>
    <phoneticPr fontId="7"/>
  </si>
  <si>
    <t>加算Ⅲ</t>
    <rPh sb="0" eb="2">
      <t>カサン</t>
    </rPh>
    <phoneticPr fontId="7"/>
  </si>
  <si>
    <t>加算Ⅳ</t>
    <rPh sb="0" eb="2">
      <t>カサン</t>
    </rPh>
    <phoneticPr fontId="7"/>
  </si>
  <si>
    <t>加算Ⅴ</t>
    <rPh sb="0" eb="2">
      <t>カサン</t>
    </rPh>
    <phoneticPr fontId="7"/>
  </si>
  <si>
    <t>令和</t>
    <rPh sb="0" eb="2">
      <t>レイワ</t>
    </rPh>
    <phoneticPr fontId="7"/>
  </si>
  <si>
    <t>⑤</t>
    <phoneticPr fontId="7"/>
  </si>
  <si>
    <t>別紙様式２－２</t>
    <rPh sb="0" eb="2">
      <t>ベッシ</t>
    </rPh>
    <rPh sb="2" eb="4">
      <t>ヨウシキ</t>
    </rPh>
    <phoneticPr fontId="7"/>
  </si>
  <si>
    <t>表１　加算算定対象サービス</t>
    <rPh sb="0" eb="1">
      <t>ヒョウ</t>
    </rPh>
    <rPh sb="3" eb="5">
      <t>カサン</t>
    </rPh>
    <rPh sb="5" eb="7">
      <t>サンテイ</t>
    </rPh>
    <rPh sb="7" eb="9">
      <t>タイショウ</t>
    </rPh>
    <phoneticPr fontId="7"/>
  </si>
  <si>
    <t>新規・継続の別</t>
    <rPh sb="0" eb="2">
      <t>シンキ</t>
    </rPh>
    <rPh sb="3" eb="5">
      <t>ケイゾク</t>
    </rPh>
    <rPh sb="6" eb="7">
      <t>ベツ</t>
    </rPh>
    <phoneticPr fontId="7"/>
  </si>
  <si>
    <t>加算Ⅰの場合は必ず「該当」</t>
    <phoneticPr fontId="7"/>
  </si>
  <si>
    <t>月～令和</t>
    <rPh sb="0" eb="1">
      <t>ツキ</t>
    </rPh>
    <rPh sb="2" eb="4">
      <t>レイワ</t>
    </rPh>
    <phoneticPr fontId="7"/>
  </si>
  <si>
    <t>①</t>
    <phoneticPr fontId="7"/>
  </si>
  <si>
    <t>②</t>
    <phoneticPr fontId="7"/>
  </si>
  <si>
    <t>平均賃金改善額</t>
    <rPh sb="0" eb="2">
      <t>ヘイキン</t>
    </rPh>
    <rPh sb="2" eb="4">
      <t>チンギン</t>
    </rPh>
    <rPh sb="4" eb="6">
      <t>カイゼン</t>
    </rPh>
    <rPh sb="6" eb="7">
      <t>ガク</t>
    </rPh>
    <phoneticPr fontId="7"/>
  </si>
  <si>
    <t>③</t>
    <phoneticPr fontId="7"/>
  </si>
  <si>
    <t>【記入上の注意】</t>
    <rPh sb="1" eb="3">
      <t>キニュウ</t>
    </rPh>
    <rPh sb="3" eb="4">
      <t>ジョウ</t>
    </rPh>
    <rPh sb="5" eb="7">
      <t>チュウイ</t>
    </rPh>
    <phoneticPr fontId="7"/>
  </si>
  <si>
    <t>・</t>
    <phoneticPr fontId="7"/>
  </si>
  <si>
    <t>手当（新設）</t>
    <rPh sb="0" eb="2">
      <t>テアテ</t>
    </rPh>
    <rPh sb="3" eb="5">
      <t>シンセツ</t>
    </rPh>
    <phoneticPr fontId="7"/>
  </si>
  <si>
    <t>手当（既存の増額）</t>
    <rPh sb="0" eb="2">
      <t>テアテ</t>
    </rPh>
    <rPh sb="3" eb="5">
      <t>キソン</t>
    </rPh>
    <rPh sb="6" eb="8">
      <t>ゾウガク</t>
    </rPh>
    <phoneticPr fontId="7"/>
  </si>
  <si>
    <t>代表者</t>
    <rPh sb="0" eb="3">
      <t>ダイヒョウシャ</t>
    </rPh>
    <phoneticPr fontId="7"/>
  </si>
  <si>
    <t>職名</t>
    <rPh sb="0" eb="2">
      <t>ショクメイ</t>
    </rPh>
    <phoneticPr fontId="7"/>
  </si>
  <si>
    <t>氏名</t>
    <rPh sb="0" eb="2">
      <t>シメイ</t>
    </rPh>
    <phoneticPr fontId="7"/>
  </si>
  <si>
    <t>提出先</t>
    <rPh sb="0" eb="2">
      <t>テイシュツ</t>
    </rPh>
    <rPh sb="2" eb="3">
      <t>サキ</t>
    </rPh>
    <phoneticPr fontId="7"/>
  </si>
  <si>
    <t>確認項目</t>
    <rPh sb="0" eb="2">
      <t>カクニン</t>
    </rPh>
    <rPh sb="2" eb="4">
      <t>コウモク</t>
    </rPh>
    <phoneticPr fontId="7"/>
  </si>
  <si>
    <t>新規・
継続
の別</t>
    <rPh sb="0" eb="2">
      <t>シンキ</t>
    </rPh>
    <rPh sb="4" eb="6">
      <t>ケイゾク</t>
    </rPh>
    <rPh sb="8" eb="9">
      <t>ベツ</t>
    </rPh>
    <phoneticPr fontId="7"/>
  </si>
  <si>
    <t>・加算対象事業所に関する情報</t>
    <phoneticPr fontId="7"/>
  </si>
  <si>
    <t>名称</t>
    <rPh sb="0" eb="2">
      <t>メイショウ</t>
    </rPh>
    <phoneticPr fontId="7"/>
  </si>
  <si>
    <t>法人住所</t>
    <rPh sb="0" eb="2">
      <t>ホウジン</t>
    </rPh>
    <rPh sb="2" eb="4">
      <t>ジュウショ</t>
    </rPh>
    <phoneticPr fontId="7"/>
  </si>
  <si>
    <t>法人代表者</t>
    <rPh sb="0" eb="2">
      <t>ホウジン</t>
    </rPh>
    <rPh sb="2" eb="5">
      <t>ダイヒョウシャ</t>
    </rPh>
    <phoneticPr fontId="7"/>
  </si>
  <si>
    <t>通し番号</t>
    <rPh sb="0" eb="1">
      <t>トオ</t>
    </rPh>
    <rPh sb="2" eb="4">
      <t>バンゴウ</t>
    </rPh>
    <phoneticPr fontId="7"/>
  </si>
  <si>
    <t>住所１（番地・住居番号まで）</t>
    <rPh sb="0" eb="2">
      <t>ジュウショ</t>
    </rPh>
    <rPh sb="4" eb="6">
      <t>バンチ</t>
    </rPh>
    <rPh sb="7" eb="9">
      <t>ジュウキョ</t>
    </rPh>
    <rPh sb="9" eb="11">
      <t>バンゴウ</t>
    </rPh>
    <phoneticPr fontId="7"/>
  </si>
  <si>
    <t>住所２（建物名等）</t>
    <rPh sb="0" eb="2">
      <t>ジュウショ</t>
    </rPh>
    <rPh sb="4" eb="6">
      <t>タテモノ</t>
    </rPh>
    <rPh sb="6" eb="7">
      <t>メイ</t>
    </rPh>
    <rPh sb="7" eb="8">
      <t>トウ</t>
    </rPh>
    <phoneticPr fontId="7"/>
  </si>
  <si>
    <t>－</t>
    <phoneticPr fontId="7"/>
  </si>
  <si>
    <t>指定権者名</t>
    <rPh sb="0" eb="2">
      <t>シテイ</t>
    </rPh>
    <rPh sb="2" eb="3">
      <t>ケン</t>
    </rPh>
    <rPh sb="3" eb="4">
      <t>ジャ</t>
    </rPh>
    <rPh sb="4" eb="5">
      <t>メイ</t>
    </rPh>
    <phoneticPr fontId="7"/>
  </si>
  <si>
    <t>事業所名</t>
    <rPh sb="0" eb="2">
      <t>ジギョウ</t>
    </rPh>
    <rPh sb="2" eb="3">
      <t>ショ</t>
    </rPh>
    <rPh sb="3" eb="4">
      <t>メイ</t>
    </rPh>
    <phoneticPr fontId="7"/>
  </si>
  <si>
    <t>サービス名</t>
    <rPh sb="4" eb="5">
      <t>メイ</t>
    </rPh>
    <phoneticPr fontId="7"/>
  </si>
  <si>
    <t>加算率(c)</t>
    <rPh sb="0" eb="2">
      <t>カサン</t>
    </rPh>
    <rPh sb="2" eb="3">
      <t>リツ</t>
    </rPh>
    <phoneticPr fontId="7"/>
  </si>
  <si>
    <t>算定対象月(d)</t>
    <rPh sb="0" eb="2">
      <t>サンテイ</t>
    </rPh>
    <rPh sb="2" eb="4">
      <t>タイショウ</t>
    </rPh>
    <rPh sb="4" eb="5">
      <t>ツキ</t>
    </rPh>
    <phoneticPr fontId="7"/>
  </si>
  <si>
    <t>１単位あたりの単価[円](b)</t>
    <rPh sb="1" eb="3">
      <t>タンイ</t>
    </rPh>
    <rPh sb="7" eb="9">
      <t>タンカ</t>
    </rPh>
    <rPh sb="10" eb="11">
      <t>エン</t>
    </rPh>
    <phoneticPr fontId="7"/>
  </si>
  <si>
    <t>１単位あたりの
単価[円](b)</t>
    <rPh sb="1" eb="3">
      <t>タンイ</t>
    </rPh>
    <rPh sb="8" eb="10">
      <t>タンカ</t>
    </rPh>
    <rPh sb="11" eb="12">
      <t>エン</t>
    </rPh>
    <phoneticPr fontId="7"/>
  </si>
  <si>
    <t>３　加算対象事業所に関する情報</t>
    <rPh sb="2" eb="4">
      <t>カサン</t>
    </rPh>
    <rPh sb="4" eb="6">
      <t>タイショウ</t>
    </rPh>
    <rPh sb="6" eb="8">
      <t>ジギョウ</t>
    </rPh>
    <rPh sb="8" eb="9">
      <t>ショ</t>
    </rPh>
    <rPh sb="10" eb="11">
      <t>カン</t>
    </rPh>
    <rPh sb="13" eb="15">
      <t>ジョウホウ</t>
    </rPh>
    <phoneticPr fontId="7"/>
  </si>
  <si>
    <t>提出先</t>
    <rPh sb="0" eb="2">
      <t>テイシュツ</t>
    </rPh>
    <rPh sb="2" eb="3">
      <t>サキ</t>
    </rPh>
    <phoneticPr fontId="7"/>
  </si>
  <si>
    <t>〒結合</t>
    <rPh sb="1" eb="3">
      <t>ケツゴウ</t>
    </rPh>
    <phoneticPr fontId="7"/>
  </si>
  <si>
    <t>●次の情報を本シートの黄色セルに入力することで、各様式に自動的に転記されます。</t>
    <rPh sb="1" eb="2">
      <t>ツギ</t>
    </rPh>
    <rPh sb="3" eb="5">
      <t>ジョウホウ</t>
    </rPh>
    <rPh sb="6" eb="7">
      <t>ホン</t>
    </rPh>
    <rPh sb="11" eb="13">
      <t>キイロ</t>
    </rPh>
    <rPh sb="16" eb="18">
      <t>ニュウリョク</t>
    </rPh>
    <rPh sb="24" eb="27">
      <t>カクヨウシキ</t>
    </rPh>
    <rPh sb="28" eb="31">
      <t>ジドウテキ</t>
    </rPh>
    <rPh sb="32" eb="34">
      <t>テンキ</t>
    </rPh>
    <phoneticPr fontId="7"/>
  </si>
  <si>
    <t>【注意】本シートは様式作成用のため、提出は不要です。</t>
    <rPh sb="1" eb="3">
      <t>チュウイ</t>
    </rPh>
    <rPh sb="4" eb="5">
      <t>ホン</t>
    </rPh>
    <rPh sb="9" eb="11">
      <t>ヨウシキ</t>
    </rPh>
    <rPh sb="11" eb="14">
      <t>サクセイヨウ</t>
    </rPh>
    <rPh sb="18" eb="20">
      <t>テイシュツ</t>
    </rPh>
    <rPh sb="21" eb="23">
      <t>フヨウ</t>
    </rPh>
    <phoneticPr fontId="7"/>
  </si>
  <si>
    <t>１単位
あたりの
単価[円]
(b)</t>
    <rPh sb="1" eb="3">
      <t>タンイ</t>
    </rPh>
    <rPh sb="9" eb="11">
      <t>タンカ</t>
    </rPh>
    <rPh sb="12" eb="13">
      <t>エン</t>
    </rPh>
    <phoneticPr fontId="7"/>
  </si>
  <si>
    <t>加算率(e)</t>
    <rPh sb="0" eb="2">
      <t>カサン</t>
    </rPh>
    <rPh sb="2" eb="3">
      <t>リツ</t>
    </rPh>
    <phoneticPr fontId="7"/>
  </si>
  <si>
    <t>算定対象月(f)</t>
    <rPh sb="0" eb="2">
      <t>サンテイ</t>
    </rPh>
    <rPh sb="2" eb="4">
      <t>タイショウ</t>
    </rPh>
    <rPh sb="4" eb="5">
      <t>ツキ</t>
    </rPh>
    <phoneticPr fontId="7"/>
  </si>
  <si>
    <t>※　</t>
    <phoneticPr fontId="7"/>
  </si>
  <si>
    <t>その他の職種(C)</t>
    <rPh sb="2" eb="3">
      <t>タ</t>
    </rPh>
    <rPh sb="4" eb="6">
      <t>ショクシュ</t>
    </rPh>
    <phoneticPr fontId="7"/>
  </si>
  <si>
    <t>加算相当額を適切に配分するための賃金改善ルールを定めました。</t>
    <rPh sb="0" eb="2">
      <t>カサン</t>
    </rPh>
    <rPh sb="2" eb="5">
      <t>ソウトウガク</t>
    </rPh>
    <rPh sb="6" eb="8">
      <t>テキセツ</t>
    </rPh>
    <rPh sb="9" eb="11">
      <t>ハイブン</t>
    </rPh>
    <rPh sb="16" eb="18">
      <t>チンギン</t>
    </rPh>
    <rPh sb="18" eb="20">
      <t>カイゼン</t>
    </rPh>
    <rPh sb="24" eb="25">
      <t>サダ</t>
    </rPh>
    <phoneticPr fontId="7"/>
  </si>
  <si>
    <t>処遇改善加算として給付される額は、職員の賃金改善のために全額支出します。</t>
    <rPh sb="0" eb="2">
      <t>ショグウ</t>
    </rPh>
    <rPh sb="2" eb="6">
      <t>カイゼンカサン</t>
    </rPh>
    <rPh sb="9" eb="11">
      <t>キュウフ</t>
    </rPh>
    <rPh sb="14" eb="15">
      <t>ガク</t>
    </rPh>
    <rPh sb="17" eb="19">
      <t>ショクイン</t>
    </rPh>
    <rPh sb="20" eb="22">
      <t>チンギン</t>
    </rPh>
    <rPh sb="22" eb="24">
      <t>カイゼン</t>
    </rPh>
    <rPh sb="28" eb="30">
      <t>ゼンガク</t>
    </rPh>
    <rPh sb="30" eb="32">
      <t>シシュツ</t>
    </rPh>
    <phoneticPr fontId="7"/>
  </si>
  <si>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7"/>
  </si>
  <si>
    <t>変更なし</t>
    <rPh sb="0" eb="2">
      <t>ヘンコウ</t>
    </rPh>
    <phoneticPr fontId="7"/>
  </si>
  <si>
    <t>・</t>
    <phoneticPr fontId="7"/>
  </si>
  <si>
    <t>事業所名</t>
    <rPh sb="0" eb="3">
      <t>ジギョウショ</t>
    </rPh>
    <rPh sb="3" eb="4">
      <t>メイ</t>
    </rPh>
    <phoneticPr fontId="7"/>
  </si>
  <si>
    <t>単価</t>
    <rPh sb="0" eb="2">
      <t>タンカ</t>
    </rPh>
    <phoneticPr fontId="7"/>
  </si>
  <si>
    <t>年間配分額</t>
    <rPh sb="0" eb="2">
      <t>ネンカン</t>
    </rPh>
    <rPh sb="2" eb="5">
      <t>ハイブンガク</t>
    </rPh>
    <phoneticPr fontId="7"/>
  </si>
  <si>
    <t>(A)</t>
    <phoneticPr fontId="7"/>
  </si>
  <si>
    <t>(B)</t>
    <phoneticPr fontId="7"/>
  </si>
  <si>
    <t>(C)</t>
    <phoneticPr fontId="7"/>
  </si>
  <si>
    <t>【入力上の注意】</t>
    <rPh sb="1" eb="3">
      <t>ニュウリョク</t>
    </rPh>
    <rPh sb="3" eb="4">
      <t>ジョウ</t>
    </rPh>
    <rPh sb="5" eb="7">
      <t>チュウイ</t>
    </rPh>
    <phoneticPr fontId="7"/>
  </si>
  <si>
    <t>配分比率</t>
    <rPh sb="0" eb="2">
      <t>ハイブン</t>
    </rPh>
    <rPh sb="2" eb="4">
      <t>ヒリツ</t>
    </rPh>
    <phoneticPr fontId="7"/>
  </si>
  <si>
    <t>(A)のみ</t>
    <phoneticPr fontId="7"/>
  </si>
  <si>
    <t>(A)及び(B)</t>
    <rPh sb="3" eb="4">
      <t>オヨ</t>
    </rPh>
    <phoneticPr fontId="7"/>
  </si>
  <si>
    <t>(A)(B)(C)全て</t>
    <rPh sb="9" eb="10">
      <t>スベ</t>
    </rPh>
    <phoneticPr fontId="7"/>
  </si>
  <si>
    <t>　○下表の「配分比率」欄には、当該事業所で設定する値を入力すること。</t>
    <rPh sb="2" eb="4">
      <t>カヒョウ</t>
    </rPh>
    <rPh sb="6" eb="8">
      <t>ハイブン</t>
    </rPh>
    <rPh sb="8" eb="10">
      <t>ヒリツ</t>
    </rPh>
    <rPh sb="11" eb="12">
      <t>ラン</t>
    </rPh>
    <rPh sb="25" eb="26">
      <t>アタイ</t>
    </rPh>
    <rPh sb="27" eb="29">
      <t>ニュウリョク</t>
    </rPh>
    <phoneticPr fontId="7"/>
  </si>
  <si>
    <t>別紙様式２－３</t>
    <rPh sb="0" eb="2">
      <t>ベッシ</t>
    </rPh>
    <rPh sb="2" eb="4">
      <t>ヨウシキ</t>
    </rPh>
    <phoneticPr fontId="7"/>
  </si>
  <si>
    <t>※要件Ⅲを満たす（加算Ⅰを算定する）場合、昇給する仕組みを具体的に記載している就業規則等について、指定権者からの求めがあった場合には速やかに提出できるよう、適切に保管すること。</t>
    <rPh sb="1" eb="3">
      <t>ヨウケン</t>
    </rPh>
    <rPh sb="5" eb="6">
      <t>ミ</t>
    </rPh>
    <rPh sb="9" eb="11">
      <t>カサン</t>
    </rPh>
    <rPh sb="13" eb="15">
      <t>サンテイ</t>
    </rPh>
    <rPh sb="18" eb="20">
      <t>バアイ</t>
    </rPh>
    <rPh sb="21" eb="23">
      <t>ショウキュウ</t>
    </rPh>
    <rPh sb="25" eb="27">
      <t>シク</t>
    </rPh>
    <rPh sb="29" eb="32">
      <t>グタイテキ</t>
    </rPh>
    <rPh sb="33" eb="35">
      <t>キサイ</t>
    </rPh>
    <rPh sb="39" eb="41">
      <t>シュウギョウ</t>
    </rPh>
    <rPh sb="41" eb="43">
      <t>キソク</t>
    </rPh>
    <rPh sb="43" eb="44">
      <t>トウ</t>
    </rPh>
    <rPh sb="49" eb="51">
      <t>シテイ</t>
    </rPh>
    <rPh sb="51" eb="52">
      <t>ケン</t>
    </rPh>
    <rPh sb="52" eb="53">
      <t>シャ</t>
    </rPh>
    <rPh sb="56" eb="57">
      <t>モト</t>
    </rPh>
    <rPh sb="62" eb="64">
      <t>バアイ</t>
    </rPh>
    <rPh sb="66" eb="67">
      <t>スミ</t>
    </rPh>
    <rPh sb="70" eb="72">
      <t>テイシュツ</t>
    </rPh>
    <rPh sb="78" eb="80">
      <t>テキセツ</t>
    </rPh>
    <rPh sb="81" eb="83">
      <t>ホカン</t>
    </rPh>
    <phoneticPr fontId="7"/>
  </si>
  <si>
    <t>賃金改善を行う職員の範囲</t>
    <rPh sb="0" eb="2">
      <t>チンギン</t>
    </rPh>
    <rPh sb="2" eb="4">
      <t>カイゼン</t>
    </rPh>
    <rPh sb="5" eb="6">
      <t>オコナ</t>
    </rPh>
    <rPh sb="7" eb="9">
      <t>ショクイン</t>
    </rPh>
    <rPh sb="10" eb="12">
      <t>ハンイ</t>
    </rPh>
    <phoneticPr fontId="7"/>
  </si>
  <si>
    <t>書類作成担当者</t>
    <rPh sb="0" eb="2">
      <t>ショルイ</t>
    </rPh>
    <rPh sb="2" eb="4">
      <t>サクセイ</t>
    </rPh>
    <rPh sb="4" eb="7">
      <t>タントウシャ</t>
    </rPh>
    <phoneticPr fontId="7"/>
  </si>
  <si>
    <t>法人名</t>
    <rPh sb="0" eb="2">
      <t>ホウジン</t>
    </rPh>
    <rPh sb="2" eb="3">
      <t>メイ</t>
    </rPh>
    <phoneticPr fontId="7"/>
  </si>
  <si>
    <t>フリガナ</t>
    <phoneticPr fontId="7"/>
  </si>
  <si>
    <t>E-mail</t>
    <phoneticPr fontId="7"/>
  </si>
  <si>
    <t>連絡先</t>
    <rPh sb="0" eb="3">
      <t>レンラクサキ</t>
    </rPh>
    <phoneticPr fontId="7"/>
  </si>
  <si>
    <t>法人所在地</t>
    <rPh sb="0" eb="2">
      <t>ホウジン</t>
    </rPh>
    <rPh sb="2" eb="5">
      <t>ショザイチ</t>
    </rPh>
    <phoneticPr fontId="7"/>
  </si>
  <si>
    <t>氏名</t>
    <rPh sb="0" eb="2">
      <t>シメイ</t>
    </rPh>
    <phoneticPr fontId="7"/>
  </si>
  <si>
    <t>連絡先</t>
    <rPh sb="0" eb="3">
      <t>レンラクサキ</t>
    </rPh>
    <phoneticPr fontId="7"/>
  </si>
  <si>
    <t>e-mail</t>
    <phoneticPr fontId="7"/>
  </si>
  <si>
    <t>書類作成
担当者</t>
    <rPh sb="0" eb="2">
      <t>ショルイ</t>
    </rPh>
    <rPh sb="2" eb="4">
      <t>サクセイ</t>
    </rPh>
    <rPh sb="5" eb="8">
      <t>タントウシャ</t>
    </rPh>
    <phoneticPr fontId="7"/>
  </si>
  <si>
    <t>加算対象となる職員の勤務体制及び資格要件を確認しました。</t>
    <rPh sb="0" eb="2">
      <t>カサン</t>
    </rPh>
    <rPh sb="2" eb="4">
      <t>タイショウ</t>
    </rPh>
    <rPh sb="7" eb="9">
      <t>ショクイン</t>
    </rPh>
    <rPh sb="10" eb="12">
      <t>キンム</t>
    </rPh>
    <rPh sb="12" eb="14">
      <t>タイセイ</t>
    </rPh>
    <rPh sb="14" eb="15">
      <t>オヨ</t>
    </rPh>
    <rPh sb="16" eb="18">
      <t>シカク</t>
    </rPh>
    <rPh sb="18" eb="20">
      <t>ヨウケン</t>
    </rPh>
    <rPh sb="21" eb="23">
      <t>カクニン</t>
    </rPh>
    <phoneticPr fontId="7"/>
  </si>
  <si>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7"/>
  </si>
  <si>
    <t>労働保険料の納付が適正に行われています。</t>
    <rPh sb="0" eb="2">
      <t>ロウドウ</t>
    </rPh>
    <rPh sb="2" eb="5">
      <t>ホケンリョウ</t>
    </rPh>
    <rPh sb="6" eb="8">
      <t>ノウフ</t>
    </rPh>
    <rPh sb="9" eb="11">
      <t>テキセイ</t>
    </rPh>
    <rPh sb="12" eb="13">
      <t>オコナ</t>
    </rPh>
    <phoneticPr fontId="7"/>
  </si>
  <si>
    <t>―</t>
    <phoneticPr fontId="7"/>
  </si>
  <si>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7"/>
  </si>
  <si>
    <t>・提出先に関する情報</t>
    <rPh sb="1" eb="3">
      <t>テイシュツ</t>
    </rPh>
    <rPh sb="3" eb="4">
      <t>サキ</t>
    </rPh>
    <rPh sb="5" eb="6">
      <t>カン</t>
    </rPh>
    <rPh sb="8" eb="10">
      <t>ジョウホウ</t>
    </rPh>
    <phoneticPr fontId="4"/>
  </si>
  <si>
    <t>・基本情報</t>
    <rPh sb="1" eb="3">
      <t>キホン</t>
    </rPh>
    <phoneticPr fontId="4"/>
  </si>
  <si>
    <t>１　提出先に関する情報</t>
    <rPh sb="2" eb="4">
      <t>テイシュツ</t>
    </rPh>
    <rPh sb="4" eb="5">
      <t>サキ</t>
    </rPh>
    <rPh sb="6" eb="7">
      <t>カン</t>
    </rPh>
    <rPh sb="9" eb="11">
      <t>ジョウホウ</t>
    </rPh>
    <phoneticPr fontId="4"/>
  </si>
  <si>
    <t>２　基本情報</t>
    <rPh sb="2" eb="4">
      <t>キホン</t>
    </rPh>
    <rPh sb="4" eb="6">
      <t>ジョウホウ</t>
    </rPh>
    <phoneticPr fontId="4"/>
  </si>
  <si>
    <t>各証明資料は、指定権者からの求めがあった場合には、速やかに提出すること。</t>
    <phoneticPr fontId="7"/>
  </si>
  <si>
    <t>※</t>
    <phoneticPr fontId="7"/>
  </si>
  <si>
    <t>※　</t>
    <phoneticPr fontId="7"/>
  </si>
  <si>
    <t>(</t>
    <phoneticPr fontId="7"/>
  </si>
  <si>
    <t>か月</t>
    <rPh sb="1" eb="2">
      <t>ゲツ</t>
    </rPh>
    <phoneticPr fontId="7"/>
  </si>
  <si>
    <t>令和</t>
    <rPh sb="0" eb="2">
      <t>レイワ</t>
    </rPh>
    <phoneticPr fontId="7"/>
  </si>
  <si>
    <t>円</t>
    <rPh sb="0" eb="1">
      <t>エン</t>
    </rPh>
    <phoneticPr fontId="7"/>
  </si>
  <si>
    <t>　実施している周知方法について、チェック（✔）すること。</t>
    <rPh sb="1" eb="3">
      <t>ジッシ</t>
    </rPh>
    <rPh sb="7" eb="9">
      <t>シュウチ</t>
    </rPh>
    <rPh sb="9" eb="11">
      <t>ホウホウ</t>
    </rPh>
    <phoneticPr fontId="7"/>
  </si>
  <si>
    <t>(C)その他の職種</t>
    <rPh sb="5" eb="6">
      <t>タ</t>
    </rPh>
    <rPh sb="7" eb="9">
      <t>ショクシュ</t>
    </rPh>
    <phoneticPr fontId="7"/>
  </si>
  <si>
    <t>賃金規程の見直し</t>
    <rPh sb="0" eb="2">
      <t>チンギン</t>
    </rPh>
    <rPh sb="2" eb="4">
      <t>キテイ</t>
    </rPh>
    <rPh sb="5" eb="7">
      <t>ミナオ</t>
    </rPh>
    <phoneticPr fontId="7"/>
  </si>
  <si>
    <t>賃金規程の見直し</t>
    <rPh sb="5" eb="7">
      <t>ミナオ</t>
    </rPh>
    <phoneticPr fontId="7"/>
  </si>
  <si>
    <t>※本計画に記載された金額は見込額であり、提出後の運営状況(利用者数等)、人員配置状況(職員数等)その他の事由により変動があり得る。</t>
    <rPh sb="20" eb="22">
      <t>テイシュツ</t>
    </rPh>
    <rPh sb="22" eb="23">
      <t>ゴ</t>
    </rPh>
    <phoneticPr fontId="7"/>
  </si>
  <si>
    <t>（上記取組の開始時期）</t>
    <rPh sb="1" eb="3">
      <t>ジョウキ</t>
    </rPh>
    <rPh sb="3" eb="5">
      <t>トリクミ</t>
    </rPh>
    <rPh sb="6" eb="8">
      <t>カイシ</t>
    </rPh>
    <rPh sb="8" eb="10">
      <t>ジキ</t>
    </rPh>
    <phoneticPr fontId="7"/>
  </si>
  <si>
    <t>　</t>
    <phoneticPr fontId="7"/>
  </si>
  <si>
    <t>令和</t>
  </si>
  <si>
    <t>年</t>
  </si>
  <si>
    <t>月～令和</t>
  </si>
  <si>
    <t>月</t>
  </si>
  <si>
    <t>（</t>
  </si>
  <si>
    <t>ヶ月）</t>
  </si>
  <si>
    <t>下表に必要事項を入力してください。記入内容が別紙様式2-2及び別紙2-3に反映されます。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1" eb="33">
      <t>ベッシ</t>
    </rPh>
    <rPh sb="37" eb="39">
      <t>ハンエイ</t>
    </rPh>
    <phoneticPr fontId="7"/>
  </si>
  <si>
    <t>⇒下表に必要事項を入力してください。記入内容が別紙様式2-1に反映されます。</t>
    <rPh sb="1" eb="3">
      <t>カヒョウ</t>
    </rPh>
    <rPh sb="4" eb="6">
      <t>ヒツヨウ</t>
    </rPh>
    <rPh sb="6" eb="8">
      <t>ジコウ</t>
    </rPh>
    <rPh sb="9" eb="11">
      <t>ニュウリョク</t>
    </rPh>
    <rPh sb="18" eb="20">
      <t>キニュウ</t>
    </rPh>
    <rPh sb="20" eb="22">
      <t>ナイヨウ</t>
    </rPh>
    <rPh sb="23" eb="25">
      <t>ベッシ</t>
    </rPh>
    <rPh sb="25" eb="27">
      <t>ヨウシキ</t>
    </rPh>
    <rPh sb="31" eb="33">
      <t>ハンエイ</t>
    </rPh>
    <phoneticPr fontId="7"/>
  </si>
  <si>
    <t>別紙様式２－１</t>
    <rPh sb="0" eb="2">
      <t>ベッシ</t>
    </rPh>
    <rPh sb="2" eb="4">
      <t>ヨウシキ</t>
    </rPh>
    <phoneticPr fontId="7"/>
  </si>
  <si>
    <t xml:space="preserve"> （(A)にチェック（✔）がない場合その理由）</t>
    <rPh sb="16" eb="18">
      <t>バアイ</t>
    </rPh>
    <phoneticPr fontId="7"/>
  </si>
  <si>
    <t>その他：</t>
    <phoneticPr fontId="7"/>
  </si>
  <si>
    <t>１　基本情報＜共通＞</t>
    <rPh sb="2" eb="4">
      <t>キホン</t>
    </rPh>
    <rPh sb="4" eb="6">
      <t>ジョウホウ</t>
    </rPh>
    <rPh sb="7" eb="9">
      <t>キョウツウ</t>
    </rPh>
    <phoneticPr fontId="7"/>
  </si>
  <si>
    <t>２　賃金改善計画について＜共通＞</t>
    <rPh sb="13" eb="15">
      <t>キョウツウ</t>
    </rPh>
    <phoneticPr fontId="7"/>
  </si>
  <si>
    <t>　○前年度の一月当たり常勤換算数(i)に対して、加算見込額(c)を当該配分比率で賃金改善を行う場合の</t>
    <rPh sb="2" eb="5">
      <t>ゼンネンド</t>
    </rPh>
    <rPh sb="6" eb="7">
      <t>ヒト</t>
    </rPh>
    <rPh sb="7" eb="8">
      <t>ツキ</t>
    </rPh>
    <rPh sb="8" eb="9">
      <t>ア</t>
    </rPh>
    <rPh sb="11" eb="13">
      <t>ジョウキン</t>
    </rPh>
    <rPh sb="13" eb="15">
      <t>カンサン</t>
    </rPh>
    <rPh sb="15" eb="16">
      <t>スウ</t>
    </rPh>
    <rPh sb="20" eb="21">
      <t>タイ</t>
    </rPh>
    <rPh sb="24" eb="26">
      <t>カサン</t>
    </rPh>
    <rPh sb="26" eb="28">
      <t>ミコ</t>
    </rPh>
    <rPh sb="28" eb="29">
      <t>ガク</t>
    </rPh>
    <rPh sb="33" eb="35">
      <t>トウガイ</t>
    </rPh>
    <rPh sb="35" eb="37">
      <t>ハイブン</t>
    </rPh>
    <rPh sb="37" eb="39">
      <t>ヒリツ</t>
    </rPh>
    <rPh sb="40" eb="42">
      <t>チンギン</t>
    </rPh>
    <rPh sb="42" eb="44">
      <t>カイゼン</t>
    </rPh>
    <rPh sb="45" eb="46">
      <t>オコナ</t>
    </rPh>
    <rPh sb="47" eb="49">
      <t>バアイ</t>
    </rPh>
    <phoneticPr fontId="7"/>
  </si>
  <si>
    <t>一月当たり平均賃金額算出用</t>
    <rPh sb="0" eb="2">
      <t>ヒトツキ</t>
    </rPh>
    <rPh sb="2" eb="3">
      <t>ア</t>
    </rPh>
    <rPh sb="5" eb="7">
      <t>ヘイキン</t>
    </rPh>
    <rPh sb="7" eb="9">
      <t>チンギン</t>
    </rPh>
    <rPh sb="9" eb="10">
      <t>ガク</t>
    </rPh>
    <rPh sb="10" eb="12">
      <t>サンシュツ</t>
    </rPh>
    <rPh sb="12" eb="13">
      <t>ヨウ</t>
    </rPh>
    <phoneticPr fontId="7"/>
  </si>
  <si>
    <t>処遇改善加算・特定加算の算定届出に係る提出先（指定権者）の名称を入力してください。</t>
    <rPh sb="0" eb="2">
      <t>ショグウ</t>
    </rPh>
    <rPh sb="2" eb="4">
      <t>カイゼン</t>
    </rPh>
    <rPh sb="4" eb="6">
      <t>カサン</t>
    </rPh>
    <rPh sb="7" eb="9">
      <t>トクテイ</t>
    </rPh>
    <rPh sb="9" eb="11">
      <t>カサン</t>
    </rPh>
    <rPh sb="12" eb="14">
      <t>サンテイ</t>
    </rPh>
    <rPh sb="14" eb="16">
      <t>トドケデ</t>
    </rPh>
    <rPh sb="17" eb="18">
      <t>カカ</t>
    </rPh>
    <rPh sb="19" eb="21">
      <t>テイシュツ</t>
    </rPh>
    <rPh sb="21" eb="22">
      <t>サキ</t>
    </rPh>
    <rPh sb="23" eb="25">
      <t>シテイ</t>
    </rPh>
    <rPh sb="25" eb="26">
      <t>ケン</t>
    </rPh>
    <rPh sb="26" eb="27">
      <t>ジャ</t>
    </rPh>
    <rPh sb="29" eb="31">
      <t>メイショウ</t>
    </rPh>
    <rPh sb="32" eb="34">
      <t>ニュウリョク</t>
    </rPh>
    <phoneticPr fontId="7"/>
  </si>
  <si>
    <t>賃金改善の見込額(ⅰ-ⅱ）</t>
    <phoneticPr fontId="7"/>
  </si>
  <si>
    <t>事業所の所在地</t>
    <rPh sb="0" eb="3">
      <t>ジギョウショ</t>
    </rPh>
    <rPh sb="4" eb="7">
      <t>ショザイチ</t>
    </rPh>
    <phoneticPr fontId="7"/>
  </si>
  <si>
    <t>都道府県</t>
    <rPh sb="0" eb="4">
      <t>トドウフケン</t>
    </rPh>
    <phoneticPr fontId="7"/>
  </si>
  <si>
    <t>市区町村</t>
    <rPh sb="0" eb="2">
      <t>シク</t>
    </rPh>
    <rPh sb="2" eb="4">
      <t>チョウソン</t>
    </rPh>
    <phoneticPr fontId="7"/>
  </si>
  <si>
    <t>都道府県</t>
    <rPh sb="0" eb="4">
      <t>トドウフケン</t>
    </rPh>
    <phoneticPr fontId="7"/>
  </si>
  <si>
    <t>市区町村</t>
    <rPh sb="0" eb="2">
      <t>シク</t>
    </rPh>
    <rPh sb="2" eb="4">
      <t>チョウソン</t>
    </rPh>
    <phoneticPr fontId="7"/>
  </si>
  <si>
    <t>※前年度に提出した計画書の記載内容から変更がない場合は「変更なし」にチェック（✔）</t>
    <phoneticPr fontId="7"/>
  </si>
  <si>
    <t>４　職場環境等要件について＜共通＞　</t>
    <rPh sb="14" eb="16">
      <t>キョウツウ</t>
    </rPh>
    <phoneticPr fontId="7"/>
  </si>
  <si>
    <t>５　見える化要件について＜特定加算＞　</t>
    <rPh sb="2" eb="3">
      <t>ミ</t>
    </rPh>
    <rPh sb="5" eb="6">
      <t>カ</t>
    </rPh>
    <rPh sb="6" eb="8">
      <t>ヨウケン</t>
    </rPh>
    <rPh sb="13" eb="15">
      <t>トクテイ</t>
    </rPh>
    <rPh sb="15" eb="17">
      <t>カサン</t>
    </rPh>
    <phoneticPr fontId="7"/>
  </si>
  <si>
    <t>独自の賃金改善の具体的な取組内容</t>
    <rPh sb="0" eb="2">
      <t>ドクジ</t>
    </rPh>
    <rPh sb="3" eb="5">
      <t>チンギン</t>
    </rPh>
    <rPh sb="5" eb="7">
      <t>カイゼン</t>
    </rPh>
    <rPh sb="8" eb="11">
      <t>グタイテキ</t>
    </rPh>
    <rPh sb="12" eb="14">
      <t>トリクミ</t>
    </rPh>
    <rPh sb="14" eb="16">
      <t>ナイヨウ</t>
    </rPh>
    <phoneticPr fontId="7"/>
  </si>
  <si>
    <t>ⅰ）特定加算の算定により賃金改善を行った場合の賃金の総額（見込額）</t>
    <rPh sb="2" eb="4">
      <t>トクテイ</t>
    </rPh>
    <rPh sb="4" eb="6">
      <t>カサン</t>
    </rPh>
    <rPh sb="7" eb="9">
      <t>サンテイ</t>
    </rPh>
    <rPh sb="12" eb="14">
      <t>チンギン</t>
    </rPh>
    <rPh sb="14" eb="16">
      <t>カイゼン</t>
    </rPh>
    <rPh sb="17" eb="18">
      <t>オコナ</t>
    </rPh>
    <rPh sb="20" eb="22">
      <t>バアイ</t>
    </rPh>
    <rPh sb="23" eb="25">
      <t>チンギン</t>
    </rPh>
    <rPh sb="26" eb="28">
      <t>ソウガク</t>
    </rPh>
    <rPh sb="29" eb="31">
      <t>ミコミ</t>
    </rPh>
    <rPh sb="31" eb="32">
      <t>ガク</t>
    </rPh>
    <phoneticPr fontId="7"/>
  </si>
  <si>
    <t>(ア)前年度の賃金の総額</t>
    <rPh sb="3" eb="6">
      <t>ゼンネンド</t>
    </rPh>
    <rPh sb="7" eb="9">
      <t>チンギン</t>
    </rPh>
    <rPh sb="10" eb="12">
      <t>ソウガク</t>
    </rPh>
    <phoneticPr fontId="7"/>
  </si>
  <si>
    <t>令和2年4月以降の処遇改善加算を申請する場合の計画書の作成方法をご説明しています</t>
    <rPh sb="0" eb="2">
      <t>レイワ</t>
    </rPh>
    <rPh sb="3" eb="4">
      <t>ネン</t>
    </rPh>
    <rPh sb="5" eb="6">
      <t>ガツ</t>
    </rPh>
    <rPh sb="6" eb="8">
      <t>イコウ</t>
    </rPh>
    <rPh sb="9" eb="15">
      <t>ｓ</t>
    </rPh>
    <rPh sb="16" eb="18">
      <t>シンセイ</t>
    </rPh>
    <rPh sb="20" eb="22">
      <t>バアイ</t>
    </rPh>
    <rPh sb="23" eb="25">
      <t>ケイカク</t>
    </rPh>
    <rPh sb="25" eb="26">
      <t>ショ</t>
    </rPh>
    <rPh sb="27" eb="29">
      <t>サクセイ</t>
    </rPh>
    <rPh sb="29" eb="31">
      <t>ホウホウ</t>
    </rPh>
    <rPh sb="33" eb="35">
      <t>セツメイ</t>
    </rPh>
    <phoneticPr fontId="43"/>
  </si>
  <si>
    <t>枚数</t>
    <rPh sb="0" eb="2">
      <t>マイスウ</t>
    </rPh>
    <phoneticPr fontId="43"/>
  </si>
  <si>
    <t>ワークシートの入力の順番（推奨）</t>
    <rPh sb="7" eb="9">
      <t>ニュウリョク</t>
    </rPh>
    <rPh sb="10" eb="12">
      <t>ジュンバン</t>
    </rPh>
    <rPh sb="13" eb="15">
      <t>スイショウ</t>
    </rPh>
    <phoneticPr fontId="7"/>
  </si>
  <si>
    <t>説明</t>
    <rPh sb="0" eb="2">
      <t>セツメイ</t>
    </rPh>
    <phoneticPr fontId="43"/>
  </si>
  <si>
    <t>提出の必要性</t>
    <rPh sb="0" eb="2">
      <t>テイシュツ</t>
    </rPh>
    <rPh sb="3" eb="6">
      <t>ヒツヨウセイ</t>
    </rPh>
    <phoneticPr fontId="43"/>
  </si>
  <si>
    <t>-</t>
    <phoneticPr fontId="7"/>
  </si>
  <si>
    <t>・本様式の内容と使い方を説明しています。</t>
    <rPh sb="1" eb="4">
      <t>ホンヨウシキ</t>
    </rPh>
    <rPh sb="5" eb="7">
      <t>ナイヨウ</t>
    </rPh>
    <rPh sb="8" eb="9">
      <t>ツカ</t>
    </rPh>
    <rPh sb="10" eb="11">
      <t>カタ</t>
    </rPh>
    <rPh sb="12" eb="14">
      <t>セツメイ</t>
    </rPh>
    <phoneticPr fontId="7"/>
  </si>
  <si>
    <t>不要</t>
    <rPh sb="0" eb="2">
      <t>フヨウ</t>
    </rPh>
    <phoneticPr fontId="43"/>
  </si>
  <si>
    <t>基本情報入力シート</t>
    <rPh sb="0" eb="4">
      <t>キホンジョウホウ</t>
    </rPh>
    <rPh sb="4" eb="6">
      <t>ニュウリョク</t>
    </rPh>
    <phoneticPr fontId="43"/>
  </si>
  <si>
    <t>・法人の基本的な情報を入力することで、様式2へ自動的に転記が行われるため、こちらから入力してください。
・本シートは提出不要です。</t>
    <rPh sb="1" eb="3">
      <t>ホウジン</t>
    </rPh>
    <rPh sb="4" eb="7">
      <t>キホンテキ</t>
    </rPh>
    <rPh sb="8" eb="10">
      <t>ジョウホウ</t>
    </rPh>
    <rPh sb="11" eb="13">
      <t>ニュウリョク</t>
    </rPh>
    <rPh sb="19" eb="21">
      <t>ヨウシキ</t>
    </rPh>
    <rPh sb="23" eb="26">
      <t>ジドウテキ</t>
    </rPh>
    <rPh sb="27" eb="29">
      <t>テンキ</t>
    </rPh>
    <rPh sb="30" eb="31">
      <t>オコナ</t>
    </rPh>
    <rPh sb="42" eb="44">
      <t>ニュウリョク</t>
    </rPh>
    <rPh sb="53" eb="54">
      <t>ホン</t>
    </rPh>
    <rPh sb="58" eb="60">
      <t>テイシュツ</t>
    </rPh>
    <rPh sb="60" eb="62">
      <t>フヨウ</t>
    </rPh>
    <phoneticPr fontId="43"/>
  </si>
  <si>
    <t>様式2-1 計画書_総括表</t>
    <rPh sb="0" eb="2">
      <t>ヨウシキ</t>
    </rPh>
    <rPh sb="6" eb="9">
      <t>ケイカクショ</t>
    </rPh>
    <rPh sb="10" eb="13">
      <t>ソウカツヒョウ</t>
    </rPh>
    <phoneticPr fontId="43"/>
  </si>
  <si>
    <t>・計画の概要と要件に関する情報を入力します。
・具体的には、申請者情報・賃金改善計画の概要・キャリアパス要件・職場環境要件・見える化要件の5つです。
・最後に入力してください。</t>
    <rPh sb="1" eb="3">
      <t>ケイカク</t>
    </rPh>
    <rPh sb="4" eb="6">
      <t>ガイヨウ</t>
    </rPh>
    <rPh sb="7" eb="9">
      <t>ヨウケン</t>
    </rPh>
    <rPh sb="10" eb="11">
      <t>カン</t>
    </rPh>
    <rPh sb="13" eb="15">
      <t>ジョウホウ</t>
    </rPh>
    <rPh sb="16" eb="18">
      <t>ニュウリョク</t>
    </rPh>
    <rPh sb="24" eb="27">
      <t>グタイテキ</t>
    </rPh>
    <rPh sb="30" eb="33">
      <t>シンセイシャ</t>
    </rPh>
    <rPh sb="33" eb="35">
      <t>ジョウホウ</t>
    </rPh>
    <rPh sb="36" eb="38">
      <t>チンギン</t>
    </rPh>
    <rPh sb="38" eb="42">
      <t>カイゼンケイカク</t>
    </rPh>
    <rPh sb="43" eb="45">
      <t>ガイヨウ</t>
    </rPh>
    <rPh sb="52" eb="54">
      <t>ヨウケン</t>
    </rPh>
    <rPh sb="55" eb="59">
      <t>ショクバカンキョウ</t>
    </rPh>
    <rPh sb="59" eb="61">
      <t>ヨウケン</t>
    </rPh>
    <rPh sb="62" eb="63">
      <t>ミ</t>
    </rPh>
    <rPh sb="65" eb="66">
      <t>カ</t>
    </rPh>
    <rPh sb="66" eb="68">
      <t>ヨウケン</t>
    </rPh>
    <rPh sb="76" eb="78">
      <t>サイゴ</t>
    </rPh>
    <rPh sb="79" eb="81">
      <t>ニュウリョク</t>
    </rPh>
    <phoneticPr fontId="43"/>
  </si>
  <si>
    <t>提出</t>
    <rPh sb="0" eb="2">
      <t>テイシュツ</t>
    </rPh>
    <phoneticPr fontId="43"/>
  </si>
  <si>
    <t>様式2-3 個表_特定</t>
    <rPh sb="0" eb="2">
      <t>ヨウシキ</t>
    </rPh>
    <rPh sb="6" eb="7">
      <t>コ</t>
    </rPh>
    <rPh sb="7" eb="8">
      <t>ヒョウ</t>
    </rPh>
    <rPh sb="9" eb="11">
      <t>トクテイ</t>
    </rPh>
    <phoneticPr fontId="43"/>
  </si>
  <si>
    <t>２　書類の作成方法</t>
    <rPh sb="2" eb="4">
      <t>ショルイ</t>
    </rPh>
    <rPh sb="5" eb="7">
      <t>サクセイ</t>
    </rPh>
    <rPh sb="7" eb="9">
      <t>ホウホウ</t>
    </rPh>
    <phoneticPr fontId="43"/>
  </si>
  <si>
    <t>●従来の計画書からの主な変更点・注意点は下記のとおりです。</t>
    <rPh sb="1" eb="3">
      <t>ジュウライ</t>
    </rPh>
    <rPh sb="4" eb="7">
      <t>ケイカクショ</t>
    </rPh>
    <rPh sb="10" eb="11">
      <t>オモ</t>
    </rPh>
    <rPh sb="12" eb="15">
      <t>ヘンコウテン</t>
    </rPh>
    <rPh sb="16" eb="19">
      <t>チュウイテン</t>
    </rPh>
    <rPh sb="20" eb="22">
      <t>カキ</t>
    </rPh>
    <phoneticPr fontId="43"/>
  </si>
  <si>
    <r>
      <t>・</t>
    </r>
    <r>
      <rPr>
        <b/>
        <sz val="14"/>
        <rFont val="ＭＳ Ｐゴシック"/>
        <family val="3"/>
        <charset val="128"/>
      </rPr>
      <t>原則、本様式を用いて</t>
    </r>
    <r>
      <rPr>
        <sz val="14"/>
        <rFont val="ＭＳ Ｐゴシック"/>
        <family val="3"/>
        <charset val="128"/>
      </rPr>
      <t>計画書を作成してください。</t>
    </r>
    <rPh sb="1" eb="3">
      <t>ゲンソク</t>
    </rPh>
    <rPh sb="4" eb="7">
      <t>ホンヨウシキ</t>
    </rPh>
    <rPh sb="8" eb="9">
      <t>モチ</t>
    </rPh>
    <rPh sb="11" eb="14">
      <t>ケイカクショ</t>
    </rPh>
    <rPh sb="15" eb="17">
      <t>サクセイ</t>
    </rPh>
    <phoneticPr fontId="7"/>
  </si>
  <si>
    <r>
      <t>・</t>
    </r>
    <r>
      <rPr>
        <b/>
        <sz val="14"/>
        <rFont val="ＭＳ Ｐゴシック"/>
        <family val="3"/>
        <charset val="128"/>
      </rPr>
      <t>根拠資料の提出は</t>
    </r>
    <r>
      <rPr>
        <sz val="14"/>
        <rFont val="ＭＳ Ｐゴシック"/>
        <family val="3"/>
        <charset val="128"/>
      </rPr>
      <t>、保管の有無をチェックリストで確認することで</t>
    </r>
    <r>
      <rPr>
        <b/>
        <sz val="14"/>
        <rFont val="ＭＳ Ｐゴシック"/>
        <family val="3"/>
        <charset val="128"/>
      </rPr>
      <t>原則不要</t>
    </r>
    <r>
      <rPr>
        <sz val="14"/>
        <rFont val="ＭＳ Ｐゴシック"/>
        <family val="3"/>
        <charset val="128"/>
      </rPr>
      <t>です。</t>
    </r>
    <rPh sb="1" eb="3">
      <t>コンキョ</t>
    </rPh>
    <rPh sb="3" eb="5">
      <t>シリョウ</t>
    </rPh>
    <rPh sb="6" eb="8">
      <t>テイシュツ</t>
    </rPh>
    <rPh sb="31" eb="33">
      <t>ゲンソク</t>
    </rPh>
    <rPh sb="33" eb="35">
      <t>フヨウ</t>
    </rPh>
    <phoneticPr fontId="7"/>
  </si>
  <si>
    <r>
      <t>・複数事業所を一括して申請する際の</t>
    </r>
    <r>
      <rPr>
        <b/>
        <sz val="14"/>
        <rFont val="ＭＳ Ｐゴシック"/>
        <family val="3"/>
        <charset val="128"/>
      </rPr>
      <t>指定権者別・都道府県別一覧表は不要</t>
    </r>
    <r>
      <rPr>
        <sz val="14"/>
        <rFont val="ＭＳ Ｐゴシック"/>
        <family val="3"/>
        <charset val="128"/>
      </rPr>
      <t>となりました。</t>
    </r>
    <rPh sb="1" eb="3">
      <t>フクスウ</t>
    </rPh>
    <rPh sb="3" eb="6">
      <t>ジギョウショ</t>
    </rPh>
    <rPh sb="7" eb="9">
      <t>イッカツ</t>
    </rPh>
    <rPh sb="11" eb="13">
      <t>シンセイ</t>
    </rPh>
    <rPh sb="15" eb="16">
      <t>サイ</t>
    </rPh>
    <rPh sb="17" eb="19">
      <t>シテイ</t>
    </rPh>
    <rPh sb="19" eb="20">
      <t>ケン</t>
    </rPh>
    <rPh sb="20" eb="21">
      <t>シャ</t>
    </rPh>
    <rPh sb="21" eb="22">
      <t>ベツ</t>
    </rPh>
    <rPh sb="23" eb="27">
      <t>トドウフケン</t>
    </rPh>
    <rPh sb="27" eb="28">
      <t>ベツ</t>
    </rPh>
    <rPh sb="28" eb="31">
      <t>イチランヒョウ</t>
    </rPh>
    <rPh sb="32" eb="34">
      <t>フヨウ</t>
    </rPh>
    <phoneticPr fontId="7"/>
  </si>
  <si>
    <r>
      <t>・特定加算の</t>
    </r>
    <r>
      <rPr>
        <b/>
        <sz val="14"/>
        <rFont val="ＭＳ Ｐゴシック"/>
        <family val="3"/>
        <charset val="128"/>
      </rPr>
      <t>平均賃金改善額</t>
    </r>
    <r>
      <rPr>
        <sz val="14"/>
        <rFont val="ＭＳ Ｐゴシック"/>
        <family val="3"/>
        <charset val="128"/>
      </rPr>
      <t>について、計算方法が変更されました。（下図参照）</t>
    </r>
    <rPh sb="6" eb="10">
      <t>ヘイキンチンギン</t>
    </rPh>
    <rPh sb="10" eb="12">
      <t>カイゼン</t>
    </rPh>
    <rPh sb="12" eb="13">
      <t>ガク</t>
    </rPh>
    <rPh sb="18" eb="22">
      <t>ケイサンホウホウ</t>
    </rPh>
    <rPh sb="23" eb="25">
      <t>ヘンコウ</t>
    </rPh>
    <rPh sb="32" eb="34">
      <t>カズ</t>
    </rPh>
    <rPh sb="34" eb="36">
      <t>サンショウ</t>
    </rPh>
    <phoneticPr fontId="7"/>
  </si>
  <si>
    <t>従来</t>
  </si>
  <si>
    <t>見直し案</t>
  </si>
  <si>
    <t>計画</t>
  </si>
  <si>
    <t>実績</t>
  </si>
  <si>
    <t>&lt;-</t>
    <phoneticPr fontId="7"/>
  </si>
  <si>
    <t>！この欄が○でない場合、賃金改善の見込額が要件を満たしていません。</t>
    <rPh sb="3" eb="4">
      <t>ラン</t>
    </rPh>
    <rPh sb="9" eb="11">
      <t>バアイ</t>
    </rPh>
    <rPh sb="12" eb="14">
      <t>チンギン</t>
    </rPh>
    <rPh sb="14" eb="16">
      <t>カイゼン</t>
    </rPh>
    <rPh sb="17" eb="20">
      <t>ミコミガク</t>
    </rPh>
    <rPh sb="21" eb="23">
      <t>ヨウケン</t>
    </rPh>
    <rPh sb="24" eb="25">
      <t>ミ</t>
    </rPh>
    <phoneticPr fontId="7"/>
  </si>
  <si>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</si>
  <si>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</si>
  <si>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t>
    <phoneticPr fontId="7"/>
  </si>
  <si>
    <t>所要額（丸め前）</t>
    <rPh sb="0" eb="3">
      <t>ショヨウガク</t>
    </rPh>
    <rPh sb="4" eb="5">
      <t>マル</t>
    </rPh>
    <rPh sb="6" eb="7">
      <t>マエ</t>
    </rPh>
    <phoneticPr fontId="7"/>
  </si>
  <si>
    <t>丸め値との差額</t>
    <rPh sb="0" eb="1">
      <t>マル</t>
    </rPh>
    <rPh sb="2" eb="3">
      <t>アタイ</t>
    </rPh>
    <rPh sb="5" eb="7">
      <t>サガク</t>
    </rPh>
    <phoneticPr fontId="7"/>
  </si>
  <si>
    <t>切捨分（年額）</t>
    <rPh sb="0" eb="1">
      <t>キ</t>
    </rPh>
    <rPh sb="1" eb="2">
      <t>ス</t>
    </rPh>
    <rPh sb="2" eb="3">
      <t>ブン</t>
    </rPh>
    <rPh sb="4" eb="6">
      <t>ネンガク</t>
    </rPh>
    <phoneticPr fontId="7"/>
  </si>
  <si>
    <t>配分比率要件</t>
    <rPh sb="0" eb="4">
      <t>ハイ</t>
    </rPh>
    <rPh sb="4" eb="6">
      <t>ヨウケン</t>
    </rPh>
    <phoneticPr fontId="7"/>
  </si>
  <si>
    <t>なし</t>
    <phoneticPr fontId="7"/>
  </si>
  <si>
    <t>(A)/(B)</t>
    <phoneticPr fontId="7"/>
  </si>
  <si>
    <t>(B)/(C)</t>
    <phoneticPr fontId="7"/>
  </si>
  <si>
    <t>(A)/(C)(参考)</t>
    <rPh sb="8" eb="10">
      <t>サンコウ</t>
    </rPh>
    <phoneticPr fontId="7"/>
  </si>
  <si>
    <t>(A)のみ実施</t>
  </si>
  <si>
    <t>円</t>
  </si>
  <si>
    <t>）</t>
  </si>
  <si>
    <t>(A)及び(B)を実施</t>
  </si>
  <si>
    <t>(A)(B)(C)全て実施</t>
  </si>
  <si>
    <t>上記以外の方法で実施</t>
  </si>
  <si>
    <t>勤務体制表、介護福祉士登録証</t>
    <rPh sb="0" eb="2">
      <t>キンム</t>
    </rPh>
    <rPh sb="2" eb="5">
      <t>タイセイヒョウ</t>
    </rPh>
    <rPh sb="6" eb="8">
      <t>カイゴ</t>
    </rPh>
    <rPh sb="8" eb="11">
      <t>フクシシ</t>
    </rPh>
    <rPh sb="11" eb="13">
      <t>トウロク</t>
    </rPh>
    <rPh sb="13" eb="14">
      <t>ショウ</t>
    </rPh>
    <phoneticPr fontId="7"/>
  </si>
  <si>
    <t>　 　グループ毎の平均賃金改善月額が算出され、計画書に反映される。</t>
    <rPh sb="7" eb="8">
      <t>ゴト</t>
    </rPh>
    <rPh sb="15" eb="16">
      <t>ツキ</t>
    </rPh>
    <phoneticPr fontId="7"/>
  </si>
  <si>
    <t>算定する特定加算の区分</t>
    <rPh sb="0" eb="2">
      <t>サンテイ</t>
    </rPh>
    <rPh sb="4" eb="6">
      <t>トクテイ</t>
    </rPh>
    <rPh sb="6" eb="8">
      <t>カサン</t>
    </rPh>
    <rPh sb="9" eb="11">
      <t>クブン</t>
    </rPh>
    <phoneticPr fontId="7"/>
  </si>
  <si>
    <t>（当該事業所において賃金改善内容の根拠となる規則・規程）</t>
    <rPh sb="1" eb="3">
      <t>トウガイ</t>
    </rPh>
    <rPh sb="3" eb="6">
      <t>ジギョウショ</t>
    </rPh>
    <rPh sb="10" eb="12">
      <t>チンギン</t>
    </rPh>
    <rPh sb="12" eb="14">
      <t>カイゼン</t>
    </rPh>
    <rPh sb="14" eb="16">
      <t>ナイヨウ</t>
    </rPh>
    <rPh sb="17" eb="19">
      <t>コンキョ</t>
    </rPh>
    <rPh sb="22" eb="24">
      <t>キソク</t>
    </rPh>
    <rPh sb="25" eb="27">
      <t>キテイ</t>
    </rPh>
    <phoneticPr fontId="7"/>
  </si>
  <si>
    <t>　　　資格・手当等に含めて賃金改善を行う場合は、その旨を記載すること。</t>
    <rPh sb="3" eb="5">
      <t>シカク</t>
    </rPh>
    <rPh sb="6" eb="8">
      <t>テアテ</t>
    </rPh>
    <rPh sb="8" eb="9">
      <t>トウ</t>
    </rPh>
    <rPh sb="10" eb="11">
      <t>フク</t>
    </rPh>
    <rPh sb="13" eb="15">
      <t>チンギン</t>
    </rPh>
    <rPh sb="15" eb="17">
      <t>カイゼン</t>
    </rPh>
    <rPh sb="18" eb="19">
      <t>オコナ</t>
    </rPh>
    <rPh sb="20" eb="22">
      <t>バアイ</t>
    </rPh>
    <rPh sb="26" eb="27">
      <t>ムネ</t>
    </rPh>
    <rPh sb="28" eb="30">
      <t>キサイ</t>
    </rPh>
    <phoneticPr fontId="7"/>
  </si>
  <si>
    <t>イ</t>
    <phoneticPr fontId="7"/>
  </si>
  <si>
    <t>ロ</t>
    <phoneticPr fontId="7"/>
  </si>
  <si>
    <t>ハ</t>
    <phoneticPr fontId="7"/>
  </si>
  <si>
    <t>３　キャリアパス要件について＜処遇改善加算＞　</t>
    <rPh sb="8" eb="10">
      <t>ヨウケン</t>
    </rPh>
    <rPh sb="15" eb="17">
      <t>ショグウ</t>
    </rPh>
    <rPh sb="17" eb="21">
      <t>カイゼンカサン</t>
    </rPh>
    <phoneticPr fontId="7"/>
  </si>
  <si>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7"/>
  </si>
  <si>
    <t>①</t>
    <phoneticPr fontId="7"/>
  </si>
  <si>
    <t>②</t>
    <phoneticPr fontId="7"/>
  </si>
  <si>
    <t>③</t>
    <phoneticPr fontId="7"/>
  </si>
  <si>
    <t>②</t>
    <phoneticPr fontId="7"/>
  </si>
  <si>
    <t>イに掲げる職位、職責又は職務内容等に応じた賃金体系を定めている。</t>
    <rPh sb="2" eb="3">
      <t>カカ</t>
    </rPh>
    <phoneticPr fontId="7"/>
  </si>
  <si>
    <t>ロ</t>
    <phoneticPr fontId="7"/>
  </si>
  <si>
    <t>具体的な仕組みの内容（該当するもの全てにチェック（✔）すること。）</t>
    <phoneticPr fontId="7"/>
  </si>
  <si>
    <t>キャリアパス要件Ⅱの資質向上の目標及び具体的な計画を定めました。</t>
    <rPh sb="6" eb="8">
      <t>ヨウケン</t>
    </rPh>
    <rPh sb="10" eb="12">
      <t>シシツ</t>
    </rPh>
    <rPh sb="12" eb="14">
      <t>コウジョウ</t>
    </rPh>
    <rPh sb="15" eb="17">
      <t>モクヒョウ</t>
    </rPh>
    <rPh sb="17" eb="18">
      <t>オヨ</t>
    </rPh>
    <rPh sb="19" eb="22">
      <t>グタイテキ</t>
    </rPh>
    <rPh sb="23" eb="25">
      <t>ケイカク</t>
    </rPh>
    <rPh sb="26" eb="27">
      <t>サダ</t>
    </rPh>
    <phoneticPr fontId="7"/>
  </si>
  <si>
    <t>資質向上のための計画</t>
    <rPh sb="0" eb="2">
      <t>シシツ</t>
    </rPh>
    <rPh sb="2" eb="4">
      <t>コウジョウ</t>
    </rPh>
    <rPh sb="8" eb="10">
      <t>ケイカク</t>
    </rPh>
    <phoneticPr fontId="7"/>
  </si>
  <si>
    <t>様式2-2 個表_処遇</t>
    <rPh sb="0" eb="2">
      <t>ヨウシキ</t>
    </rPh>
    <rPh sb="6" eb="7">
      <t>コ</t>
    </rPh>
    <rPh sb="7" eb="8">
      <t>ヒョウ</t>
    </rPh>
    <rPh sb="9" eb="11">
      <t>ショグウ</t>
    </rPh>
    <phoneticPr fontId="43"/>
  </si>
  <si>
    <t>／</t>
    <phoneticPr fontId="7"/>
  </si>
  <si>
    <t>／</t>
    <phoneticPr fontId="7"/>
  </si>
  <si>
    <t>掲載予定</t>
    <rPh sb="0" eb="2">
      <t>ケイサイ</t>
    </rPh>
    <rPh sb="2" eb="4">
      <t>ヨテイ</t>
    </rPh>
    <phoneticPr fontId="7"/>
  </si>
  <si>
    <t>予定</t>
    <rPh sb="0" eb="2">
      <t>ヨテイ</t>
    </rPh>
    <phoneticPr fontId="7"/>
  </si>
  <si>
    <t>(右欄の額は③欄の額を上回ること）</t>
    <rPh sb="1" eb="2">
      <t>ミギ</t>
    </rPh>
    <rPh sb="2" eb="3">
      <t>ラン</t>
    </rPh>
    <rPh sb="4" eb="5">
      <t>ガク</t>
    </rPh>
    <rPh sb="7" eb="8">
      <t>ラン</t>
    </rPh>
    <rPh sb="9" eb="10">
      <t>ガク</t>
    </rPh>
    <rPh sb="11" eb="13">
      <t>ウワマワ</t>
    </rPh>
    <phoneticPr fontId="7"/>
  </si>
  <si>
    <t>特定加算の算定対象月</t>
    <rPh sb="0" eb="2">
      <t>トクテイ</t>
    </rPh>
    <rPh sb="2" eb="4">
      <t>カサン</t>
    </rPh>
    <rPh sb="5" eb="7">
      <t>サンテイ</t>
    </rPh>
    <rPh sb="7" eb="9">
      <t>タイショウ</t>
    </rPh>
    <rPh sb="9" eb="10">
      <t>ヅキ</t>
    </rPh>
    <phoneticPr fontId="7"/>
  </si>
  <si>
    <t>月額平均８万円の賃金改善となる者又は改善後の賃金が年額440万円となる者</t>
    <rPh sb="0" eb="2">
      <t>ゲツガク</t>
    </rPh>
    <rPh sb="2" eb="4">
      <t>ヘイキン</t>
    </rPh>
    <rPh sb="5" eb="7">
      <t>マンエン</t>
    </rPh>
    <rPh sb="8" eb="10">
      <t>チンギン</t>
    </rPh>
    <rPh sb="10" eb="12">
      <t>カイゼン</t>
    </rPh>
    <rPh sb="15" eb="16">
      <t>モノ</t>
    </rPh>
    <rPh sb="16" eb="17">
      <t>マタ</t>
    </rPh>
    <rPh sb="18" eb="20">
      <t>カイゼン</t>
    </rPh>
    <rPh sb="20" eb="21">
      <t>ゴ</t>
    </rPh>
    <rPh sb="22" eb="24">
      <t>チンギン</t>
    </rPh>
    <rPh sb="25" eb="27">
      <t>ネンガク</t>
    </rPh>
    <rPh sb="30" eb="32">
      <t>マンエン</t>
    </rPh>
    <rPh sb="35" eb="36">
      <t>モノ</t>
    </rPh>
    <phoneticPr fontId="7"/>
  </si>
  <si>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7"/>
  </si>
  <si>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7"/>
  </si>
  <si>
    <t>　※前年度に提出した計画書から変更がある場合には、変更箇所を下線とするなど明確にすること。</t>
    <rPh sb="2" eb="5">
      <t>ゼンネンド</t>
    </rPh>
    <rPh sb="37" eb="39">
      <t>メイカク</t>
    </rPh>
    <phoneticPr fontId="7"/>
  </si>
  <si>
    <t>　※上記の根拠規程のうち、賃金改善に関する部分を記載すること。</t>
    <rPh sb="2" eb="4">
      <t>ジョウキ</t>
    </rPh>
    <rPh sb="5" eb="7">
      <t>コンキョ</t>
    </rPh>
    <rPh sb="7" eb="9">
      <t>キテイ</t>
    </rPh>
    <rPh sb="13" eb="15">
      <t>チンギン</t>
    </rPh>
    <rPh sb="15" eb="17">
      <t>カイゼン</t>
    </rPh>
    <rPh sb="18" eb="19">
      <t>カン</t>
    </rPh>
    <rPh sb="21" eb="23">
      <t>ブブン</t>
    </rPh>
    <rPh sb="24" eb="26">
      <t>キサイ</t>
    </rPh>
    <phoneticPr fontId="7"/>
  </si>
  <si>
    <t>独自の賃金改善額の算定根拠</t>
    <rPh sb="0" eb="2">
      <t>ドクジ</t>
    </rPh>
    <rPh sb="3" eb="5">
      <t>チンギン</t>
    </rPh>
    <rPh sb="5" eb="7">
      <t>カイゼン</t>
    </rPh>
    <rPh sb="7" eb="8">
      <t>ガク</t>
    </rPh>
    <rPh sb="9" eb="11">
      <t>サンテイ</t>
    </rPh>
    <rPh sb="11" eb="13">
      <t>コンキョ</t>
    </rPh>
    <phoneticPr fontId="7"/>
  </si>
  <si>
    <t>次の要件について該当するものにチェック（✔）し、必要事項を具体的に記載すること。</t>
    <rPh sb="0" eb="1">
      <t>ツギ</t>
    </rPh>
    <rPh sb="2" eb="4">
      <t>ヨウケン</t>
    </rPh>
    <rPh sb="8" eb="10">
      <t>ガイトウ</t>
    </rPh>
    <rPh sb="24" eb="26">
      <t>ヒツヨウ</t>
    </rPh>
    <rPh sb="26" eb="28">
      <t>ジコウ</t>
    </rPh>
    <rPh sb="29" eb="32">
      <t>グタイテキ</t>
    </rPh>
    <rPh sb="33" eb="35">
      <t>キサイ</t>
    </rPh>
    <phoneticPr fontId="7"/>
  </si>
  <si>
    <t>キャリアパス要件Ⅰ　次のイからハまでのすべての基準を満たす。</t>
    <rPh sb="6" eb="8">
      <t>ヨウケン</t>
    </rPh>
    <rPh sb="23" eb="25">
      <t>キジュン</t>
    </rPh>
    <phoneticPr fontId="7"/>
  </si>
  <si>
    <t>キャリアパス要件Ⅱ　次のイとロ両方の基準を満たす。</t>
    <rPh sb="6" eb="8">
      <t>ヨウケン</t>
    </rPh>
    <rPh sb="15" eb="17">
      <t>リョウホウ</t>
    </rPh>
    <rPh sb="16" eb="17">
      <t>カタ</t>
    </rPh>
    <rPh sb="18" eb="20">
      <t>キジュン</t>
    </rPh>
    <phoneticPr fontId="7"/>
  </si>
  <si>
    <t>キャリアパス要件Ⅲ　次のイとロ両方の基準を満たす。</t>
    <rPh sb="6" eb="8">
      <t>ヨウケン</t>
    </rPh>
    <rPh sb="15" eb="17">
      <t>リョウホウ</t>
    </rPh>
    <rPh sb="18" eb="20">
      <t>キジュン</t>
    </rPh>
    <phoneticPr fontId="7"/>
  </si>
  <si>
    <t>　</t>
    <phoneticPr fontId="7"/>
  </si>
  <si>
    <t>※　別紙様式２－２のとおり</t>
    <phoneticPr fontId="7"/>
  </si>
  <si>
    <t>平成</t>
  </si>
  <si>
    <t>計画書の記載内容に虚偽がないことを証明するとともに、記載内容を証明する資料を適切に保管していることを誓約します。</t>
    <phoneticPr fontId="7"/>
  </si>
  <si>
    <r>
      <t xml:space="preserve">障害福祉サービス等処遇改善計画書の作成にあたっての入力シート等の説明
</t>
    </r>
    <r>
      <rPr>
        <sz val="10"/>
        <color theme="1"/>
        <rFont val="ＭＳ Ｐゴシック"/>
        <family val="3"/>
        <charset val="128"/>
        <scheme val="minor"/>
      </rPr>
      <t>（福祉・介護職員処遇改善計画書・福祉・介護職員等特定処遇改善計画書・福祉・介護職員等処遇改善計画書）</t>
    </r>
    <rPh sb="0" eb="2">
      <t>ショウガイ</t>
    </rPh>
    <rPh sb="2" eb="4">
      <t>フクシ</t>
    </rPh>
    <rPh sb="8" eb="9">
      <t>トウ</t>
    </rPh>
    <rPh sb="9" eb="11">
      <t>ショグウ</t>
    </rPh>
    <rPh sb="11" eb="13">
      <t>カイゼン</t>
    </rPh>
    <rPh sb="13" eb="16">
      <t>ケイカクショ</t>
    </rPh>
    <rPh sb="17" eb="19">
      <t>サクセイ</t>
    </rPh>
    <rPh sb="25" eb="27">
      <t>ニュウリョク</t>
    </rPh>
    <rPh sb="30" eb="31">
      <t>トウ</t>
    </rPh>
    <rPh sb="32" eb="34">
      <t>セツメイ</t>
    </rPh>
    <phoneticPr fontId="43"/>
  </si>
  <si>
    <t>ワークシート名
（左からの順）</t>
    <rPh sb="6" eb="7">
      <t>メイ</t>
    </rPh>
    <rPh sb="9" eb="10">
      <t>ヒダリ</t>
    </rPh>
    <rPh sb="13" eb="14">
      <t>ジュン</t>
    </rPh>
    <phoneticPr fontId="43"/>
  </si>
  <si>
    <t>はじめに</t>
    <phoneticPr fontId="43"/>
  </si>
  <si>
    <t>-</t>
    <phoneticPr fontId="7"/>
  </si>
  <si>
    <t>①</t>
    <phoneticPr fontId="7"/>
  </si>
  <si>
    <t>③</t>
    <phoneticPr fontId="7"/>
  </si>
  <si>
    <t>②</t>
    <phoneticPr fontId="7"/>
  </si>
  <si>
    <t>・福祉・介護職員処遇改善加算について、事業所別の情報を入力します。
・事業所ごとに新規・継続の別、加算区分、対象期間等を入力します。
・基本情報入力シートの次に入力してください。</t>
    <rPh sb="1" eb="3">
      <t>フクシ</t>
    </rPh>
    <rPh sb="4" eb="8">
      <t>カイゴショクイン</t>
    </rPh>
    <rPh sb="8" eb="14">
      <t>ショグウカイゼンカサン</t>
    </rPh>
    <rPh sb="19" eb="22">
      <t>ジギョウショ</t>
    </rPh>
    <rPh sb="22" eb="23">
      <t>ベツ</t>
    </rPh>
    <rPh sb="24" eb="26">
      <t>ジョウホウ</t>
    </rPh>
    <rPh sb="27" eb="29">
      <t>ニュウリョク</t>
    </rPh>
    <rPh sb="35" eb="38">
      <t>ジギョウショ</t>
    </rPh>
    <rPh sb="41" eb="43">
      <t>シンキ</t>
    </rPh>
    <rPh sb="44" eb="46">
      <t>ケイゾク</t>
    </rPh>
    <rPh sb="47" eb="48">
      <t>ベツ</t>
    </rPh>
    <rPh sb="49" eb="51">
      <t>カサン</t>
    </rPh>
    <rPh sb="51" eb="53">
      <t>クブン</t>
    </rPh>
    <rPh sb="54" eb="58">
      <t>タイショウキカン</t>
    </rPh>
    <rPh sb="58" eb="59">
      <t>トウ</t>
    </rPh>
    <rPh sb="60" eb="62">
      <t>ニュウリョク</t>
    </rPh>
    <rPh sb="68" eb="77">
      <t>キホ</t>
    </rPh>
    <rPh sb="78" eb="79">
      <t>ツギ</t>
    </rPh>
    <rPh sb="80" eb="82">
      <t>ニュウリョク</t>
    </rPh>
    <phoneticPr fontId="43"/>
  </si>
  <si>
    <t>②</t>
    <phoneticPr fontId="7"/>
  </si>
  <si>
    <t>・福祉・介護職員等特定処遇改善加算について、事業所別の情報を入力します。
・事業所ごとに新規・継続の別、加算区分、対象期間、配置等要件、グループ別の職員の常勤換算人数等を入力します。
・基本情報入力シートの次に入力してください。</t>
    <rPh sb="1" eb="3">
      <t>フクシ</t>
    </rPh>
    <rPh sb="4" eb="8">
      <t>カイゴショクイン</t>
    </rPh>
    <rPh sb="8" eb="9">
      <t>トウ</t>
    </rPh>
    <rPh sb="9" eb="11">
      <t>トクテイ</t>
    </rPh>
    <rPh sb="11" eb="17">
      <t>ショグウカイゼンカサン</t>
    </rPh>
    <rPh sb="22" eb="25">
      <t>ジギョウショ</t>
    </rPh>
    <rPh sb="25" eb="26">
      <t>ベツ</t>
    </rPh>
    <rPh sb="27" eb="29">
      <t>ジョウホウ</t>
    </rPh>
    <rPh sb="30" eb="32">
      <t>ニュウリョク</t>
    </rPh>
    <rPh sb="38" eb="41">
      <t>ジギョウショ</t>
    </rPh>
    <rPh sb="44" eb="46">
      <t>シンキ</t>
    </rPh>
    <rPh sb="47" eb="49">
      <t>ケイゾク</t>
    </rPh>
    <rPh sb="50" eb="51">
      <t>ベツ</t>
    </rPh>
    <rPh sb="52" eb="54">
      <t>カサン</t>
    </rPh>
    <rPh sb="54" eb="56">
      <t>クブン</t>
    </rPh>
    <rPh sb="57" eb="61">
      <t>タイショウキカン</t>
    </rPh>
    <rPh sb="62" eb="64">
      <t>ハイチ</t>
    </rPh>
    <rPh sb="64" eb="65">
      <t>トウ</t>
    </rPh>
    <rPh sb="65" eb="67">
      <t>ヨウケン</t>
    </rPh>
    <rPh sb="72" eb="73">
      <t>ベツ</t>
    </rPh>
    <rPh sb="74" eb="76">
      <t>ショクイン</t>
    </rPh>
    <rPh sb="77" eb="83">
      <t>ジョウキンカ</t>
    </rPh>
    <rPh sb="83" eb="84">
      <t>トウ</t>
    </rPh>
    <rPh sb="85" eb="87">
      <t>ニュウリョク</t>
    </rPh>
    <rPh sb="93" eb="102">
      <t>キ</t>
    </rPh>
    <rPh sb="103" eb="104">
      <t>ツギ</t>
    </rPh>
    <phoneticPr fontId="43"/>
  </si>
  <si>
    <r>
      <t>・福祉・介護職員処遇改善計画書及び福祉・介護職員等特定処遇改善計画書が</t>
    </r>
    <r>
      <rPr>
        <b/>
        <sz val="14"/>
        <rFont val="ＭＳ Ｐゴシック"/>
        <family val="3"/>
        <charset val="128"/>
      </rPr>
      <t>統合</t>
    </r>
    <r>
      <rPr>
        <sz val="14"/>
        <rFont val="ＭＳ Ｐゴシック"/>
        <family val="3"/>
        <charset val="128"/>
      </rPr>
      <t>されました。</t>
    </r>
    <rPh sb="1" eb="3">
      <t>フクシ</t>
    </rPh>
    <rPh sb="15" eb="16">
      <t>オヨ</t>
    </rPh>
    <rPh sb="17" eb="19">
      <t>フクシ</t>
    </rPh>
    <rPh sb="35" eb="37">
      <t>トウゴウ</t>
    </rPh>
    <phoneticPr fontId="7"/>
  </si>
  <si>
    <t>サービス区分</t>
    <phoneticPr fontId="7"/>
  </si>
  <si>
    <t>福祉・介護職員処遇改善加算</t>
    <rPh sb="0" eb="2">
      <t>フクシ</t>
    </rPh>
    <phoneticPr fontId="7"/>
  </si>
  <si>
    <t>福祉・介護職員処遇改善特別加算</t>
    <rPh sb="0" eb="2">
      <t>フクシ</t>
    </rPh>
    <rPh sb="3" eb="5">
      <t>カイゴ</t>
    </rPh>
    <rPh sb="5" eb="7">
      <t>ショクイン</t>
    </rPh>
    <rPh sb="7" eb="9">
      <t>ショグウ</t>
    </rPh>
    <rPh sb="9" eb="11">
      <t>カイゼン</t>
    </rPh>
    <rPh sb="11" eb="13">
      <t>トクベツ</t>
    </rPh>
    <rPh sb="13" eb="15">
      <t>カサン</t>
    </rPh>
    <phoneticPr fontId="7"/>
  </si>
  <si>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7"/>
  </si>
  <si>
    <t>配置等要件に応じた加算率</t>
    <rPh sb="0" eb="2">
      <t>ハイチ</t>
    </rPh>
    <rPh sb="2" eb="3">
      <t>トウ</t>
    </rPh>
    <rPh sb="3" eb="5">
      <t>ヨウケン</t>
    </rPh>
    <phoneticPr fontId="7"/>
  </si>
  <si>
    <t>配置等要件</t>
    <rPh sb="0" eb="2">
      <t>ハイチ</t>
    </rPh>
    <rPh sb="2" eb="3">
      <t>トウ</t>
    </rPh>
    <rPh sb="3" eb="5">
      <t>ヨウケン</t>
    </rPh>
    <phoneticPr fontId="7"/>
  </si>
  <si>
    <t>特別加算</t>
    <rPh sb="0" eb="2">
      <t>トクベツ</t>
    </rPh>
    <rPh sb="2" eb="4">
      <t>カサン</t>
    </rPh>
    <phoneticPr fontId="7"/>
  </si>
  <si>
    <t>居宅介護</t>
  </si>
  <si>
    <t>特定事業所加算</t>
    <rPh sb="0" eb="2">
      <t>トクテイ</t>
    </rPh>
    <rPh sb="2" eb="5">
      <t>ジギョウショ</t>
    </rPh>
    <rPh sb="5" eb="7">
      <t>カサン</t>
    </rPh>
    <phoneticPr fontId="7"/>
  </si>
  <si>
    <t>重度訪問介護</t>
  </si>
  <si>
    <t>同行援護</t>
    <phoneticPr fontId="7"/>
  </si>
  <si>
    <t>行動援護</t>
  </si>
  <si>
    <t>療養介護</t>
  </si>
  <si>
    <t>福祉専門職員配置等加算</t>
    <rPh sb="0" eb="2">
      <t>フクシ</t>
    </rPh>
    <rPh sb="2" eb="4">
      <t>センモン</t>
    </rPh>
    <rPh sb="4" eb="6">
      <t>ショクイン</t>
    </rPh>
    <rPh sb="6" eb="8">
      <t>ハイチ</t>
    </rPh>
    <rPh sb="8" eb="9">
      <t>トウ</t>
    </rPh>
    <rPh sb="9" eb="11">
      <t>カサン</t>
    </rPh>
    <phoneticPr fontId="7"/>
  </si>
  <si>
    <t>生活介護</t>
  </si>
  <si>
    <t>重度障害者等包括支援</t>
  </si>
  <si>
    <t>施設入所支援</t>
  </si>
  <si>
    <t>自立訓練（機能訓練）</t>
  </si>
  <si>
    <t>自立訓練（生活訓練）</t>
  </si>
  <si>
    <t>就労移行支援</t>
  </si>
  <si>
    <t>就労継続支援Ａ型</t>
  </si>
  <si>
    <t>就労継続支援Ｂ型</t>
  </si>
  <si>
    <t>共同生活援助（指定共同生活援助）</t>
    <rPh sb="7" eb="9">
      <t>シテイ</t>
    </rPh>
    <rPh sb="9" eb="11">
      <t>キョウドウ</t>
    </rPh>
    <rPh sb="11" eb="13">
      <t>セイカツ</t>
    </rPh>
    <rPh sb="13" eb="15">
      <t>エンジョ</t>
    </rPh>
    <phoneticPr fontId="1"/>
  </si>
  <si>
    <t>共同生活援助（日中サービス支援型）</t>
    <rPh sb="7" eb="9">
      <t>ニッチュウ</t>
    </rPh>
    <rPh sb="13" eb="15">
      <t>シエン</t>
    </rPh>
    <rPh sb="15" eb="16">
      <t>ガタ</t>
    </rPh>
    <phoneticPr fontId="1"/>
  </si>
  <si>
    <t>共同生活援助（外部サービス利用型）</t>
    <rPh sb="7" eb="9">
      <t>ガイブ</t>
    </rPh>
    <rPh sb="13" eb="15">
      <t>リヨウ</t>
    </rPh>
    <rPh sb="15" eb="16">
      <t>ガタ</t>
    </rPh>
    <phoneticPr fontId="1"/>
  </si>
  <si>
    <t>児童発達支援</t>
  </si>
  <si>
    <t>医療型児童発達支援</t>
  </si>
  <si>
    <t>放課後等デイサービス</t>
  </si>
  <si>
    <t>居宅訪問型児童発達支援</t>
  </si>
  <si>
    <t>保育所等訪問支援</t>
  </si>
  <si>
    <t>福祉型障害児入所施設</t>
  </si>
  <si>
    <t>医療型障害児入所施設</t>
  </si>
  <si>
    <t>短期入所：施設入所支援（特別養護老人ホーム、療養介護、障害児入所施設含む。）</t>
    <rPh sb="0" eb="2">
      <t>タンキ</t>
    </rPh>
    <rPh sb="2" eb="4">
      <t>ニュウショ</t>
    </rPh>
    <rPh sb="5" eb="7">
      <t>シセツ</t>
    </rPh>
    <rPh sb="7" eb="9">
      <t>ニュウショ</t>
    </rPh>
    <rPh sb="9" eb="11">
      <t>シエン</t>
    </rPh>
    <rPh sb="12" eb="14">
      <t>トクベツ</t>
    </rPh>
    <rPh sb="14" eb="16">
      <t>ヨウゴ</t>
    </rPh>
    <rPh sb="16" eb="18">
      <t>ロウジン</t>
    </rPh>
    <rPh sb="22" eb="24">
      <t>リョウヨウ</t>
    </rPh>
    <rPh sb="24" eb="26">
      <t>カイゴ</t>
    </rPh>
    <rPh sb="27" eb="30">
      <t>ショウガイジ</t>
    </rPh>
    <rPh sb="30" eb="32">
      <t>ニュウショ</t>
    </rPh>
    <rPh sb="32" eb="34">
      <t>シセツ</t>
    </rPh>
    <rPh sb="34" eb="35">
      <t>フク</t>
    </rPh>
    <phoneticPr fontId="7"/>
  </si>
  <si>
    <t>短期入所：共同生活援助（外部サービス利用型）</t>
    <rPh sb="0" eb="2">
      <t>タンキ</t>
    </rPh>
    <rPh sb="2" eb="4">
      <t>ニュウショ</t>
    </rPh>
    <rPh sb="5" eb="7">
      <t>キョウドウ</t>
    </rPh>
    <rPh sb="7" eb="9">
      <t>セイカツ</t>
    </rPh>
    <rPh sb="9" eb="11">
      <t>エンジョ</t>
    </rPh>
    <rPh sb="12" eb="14">
      <t>ガイブ</t>
    </rPh>
    <rPh sb="18" eb="21">
      <t>リヨウガタ</t>
    </rPh>
    <phoneticPr fontId="7"/>
  </si>
  <si>
    <t>短期入所：宿泊型自立訓練</t>
    <rPh sb="0" eb="2">
      <t>タンキ</t>
    </rPh>
    <rPh sb="2" eb="4">
      <t>ニュウショ</t>
    </rPh>
    <rPh sb="5" eb="8">
      <t>シュクハクガタ</t>
    </rPh>
    <rPh sb="8" eb="10">
      <t>ジリツ</t>
    </rPh>
    <rPh sb="10" eb="12">
      <t>クンレン</t>
    </rPh>
    <phoneticPr fontId="7"/>
  </si>
  <si>
    <t>短期入所：共同生活援助（指定共同生活援助（介護サービス包括型））</t>
    <rPh sb="0" eb="2">
      <t>タンキ</t>
    </rPh>
    <rPh sb="2" eb="4">
      <t>ニュウショ</t>
    </rPh>
    <rPh sb="5" eb="7">
      <t>キョウドウ</t>
    </rPh>
    <rPh sb="7" eb="9">
      <t>セイカツ</t>
    </rPh>
    <rPh sb="9" eb="11">
      <t>エンジョ</t>
    </rPh>
    <rPh sb="12" eb="14">
      <t>シテイ</t>
    </rPh>
    <rPh sb="14" eb="16">
      <t>キョウドウ</t>
    </rPh>
    <rPh sb="16" eb="18">
      <t>セイカツ</t>
    </rPh>
    <rPh sb="18" eb="20">
      <t>エンジョ</t>
    </rPh>
    <rPh sb="21" eb="23">
      <t>カイゴ</t>
    </rPh>
    <rPh sb="27" eb="29">
      <t>ホウカツ</t>
    </rPh>
    <rPh sb="29" eb="30">
      <t>ガタ</t>
    </rPh>
    <phoneticPr fontId="7"/>
  </si>
  <si>
    <t>短期入所：共同生活援助（日中サービス支援型）</t>
    <rPh sb="0" eb="2">
      <t>タンキ</t>
    </rPh>
    <rPh sb="2" eb="4">
      <t>ニュウショ</t>
    </rPh>
    <rPh sb="5" eb="7">
      <t>キョウドウ</t>
    </rPh>
    <rPh sb="7" eb="9">
      <t>セイカツ</t>
    </rPh>
    <rPh sb="9" eb="11">
      <t>エンジョ</t>
    </rPh>
    <rPh sb="12" eb="14">
      <t>ニッチュウ</t>
    </rPh>
    <rPh sb="18" eb="20">
      <t>シエン</t>
    </rPh>
    <rPh sb="20" eb="21">
      <t>ガタ</t>
    </rPh>
    <phoneticPr fontId="7"/>
  </si>
  <si>
    <t>短期入所：単独型</t>
    <rPh sb="0" eb="2">
      <t>タンキ</t>
    </rPh>
    <rPh sb="2" eb="4">
      <t>ニュウショ</t>
    </rPh>
    <rPh sb="5" eb="7">
      <t>タンドク</t>
    </rPh>
    <rPh sb="7" eb="8">
      <t>ガタ</t>
    </rPh>
    <phoneticPr fontId="7"/>
  </si>
  <si>
    <t>障害者支援施設：生活介護</t>
    <rPh sb="0" eb="3">
      <t>ショウガイシャ</t>
    </rPh>
    <rPh sb="3" eb="5">
      <t>シエン</t>
    </rPh>
    <rPh sb="5" eb="7">
      <t>シセツ</t>
    </rPh>
    <rPh sb="8" eb="10">
      <t>セイカツ</t>
    </rPh>
    <rPh sb="10" eb="12">
      <t>カイゴ</t>
    </rPh>
    <phoneticPr fontId="7"/>
  </si>
  <si>
    <t>障害者支援施設：自立訓練（機能訓練）</t>
    <rPh sb="0" eb="3">
      <t>ショウガイシャ</t>
    </rPh>
    <rPh sb="3" eb="5">
      <t>シエン</t>
    </rPh>
    <rPh sb="5" eb="7">
      <t>シセツ</t>
    </rPh>
    <rPh sb="8" eb="10">
      <t>ジリツ</t>
    </rPh>
    <rPh sb="10" eb="12">
      <t>クンレン</t>
    </rPh>
    <rPh sb="13" eb="15">
      <t>キノウ</t>
    </rPh>
    <rPh sb="15" eb="17">
      <t>クンレン</t>
    </rPh>
    <phoneticPr fontId="7"/>
  </si>
  <si>
    <t>障害者支援施設：自立訓練（生活訓練）</t>
    <rPh sb="0" eb="3">
      <t>ショウガイシャ</t>
    </rPh>
    <rPh sb="3" eb="5">
      <t>シエン</t>
    </rPh>
    <rPh sb="5" eb="7">
      <t>シセツ</t>
    </rPh>
    <rPh sb="8" eb="10">
      <t>ジリツ</t>
    </rPh>
    <rPh sb="10" eb="12">
      <t>クンレン</t>
    </rPh>
    <rPh sb="13" eb="15">
      <t>セイカツ</t>
    </rPh>
    <rPh sb="15" eb="17">
      <t>クンレン</t>
    </rPh>
    <phoneticPr fontId="7"/>
  </si>
  <si>
    <t>障害者支援施設：就労移行支援</t>
    <rPh sb="0" eb="3">
      <t>ショウガイシャ</t>
    </rPh>
    <rPh sb="3" eb="5">
      <t>シエン</t>
    </rPh>
    <rPh sb="5" eb="7">
      <t>シセツ</t>
    </rPh>
    <rPh sb="8" eb="10">
      <t>シュウロウ</t>
    </rPh>
    <rPh sb="10" eb="12">
      <t>イコウ</t>
    </rPh>
    <rPh sb="12" eb="14">
      <t>シエン</t>
    </rPh>
    <phoneticPr fontId="7"/>
  </si>
  <si>
    <t>障害者支援施設：就労継続支援A型</t>
    <rPh sb="0" eb="3">
      <t>ショウガイシャ</t>
    </rPh>
    <rPh sb="3" eb="5">
      <t>シエン</t>
    </rPh>
    <rPh sb="5" eb="7">
      <t>シセツ</t>
    </rPh>
    <rPh sb="8" eb="10">
      <t>シュウロウ</t>
    </rPh>
    <rPh sb="10" eb="12">
      <t>ケイゾク</t>
    </rPh>
    <rPh sb="12" eb="14">
      <t>シエン</t>
    </rPh>
    <rPh sb="15" eb="16">
      <t>ガタ</t>
    </rPh>
    <phoneticPr fontId="7"/>
  </si>
  <si>
    <t>障害者支援施設：就労継続支援B型</t>
    <rPh sb="0" eb="3">
      <t>ショウガイシャ</t>
    </rPh>
    <rPh sb="3" eb="5">
      <t>シエン</t>
    </rPh>
    <rPh sb="5" eb="7">
      <t>シセツ</t>
    </rPh>
    <rPh sb="8" eb="10">
      <t>シュウロウ</t>
    </rPh>
    <rPh sb="10" eb="12">
      <t>ケイゾク</t>
    </rPh>
    <rPh sb="12" eb="14">
      <t>シエン</t>
    </rPh>
    <rPh sb="15" eb="16">
      <t>ガタ</t>
    </rPh>
    <phoneticPr fontId="7"/>
  </si>
  <si>
    <t>キャリアパス要件等の適合状況に応じた加算率</t>
    <rPh sb="6" eb="9">
      <t>ヨウケントウ</t>
    </rPh>
    <rPh sb="10" eb="12">
      <t>テキゴウ</t>
    </rPh>
    <rPh sb="12" eb="14">
      <t>ジョウキョウ</t>
    </rPh>
    <rPh sb="15" eb="16">
      <t>オウ</t>
    </rPh>
    <rPh sb="18" eb="21">
      <t>カサンリツ</t>
    </rPh>
    <phoneticPr fontId="7"/>
  </si>
  <si>
    <t>障害福祉サービス等処遇改善計画書作成用　基本情報入力シート</t>
    <rPh sb="0" eb="2">
      <t>ショウガイ</t>
    </rPh>
    <rPh sb="2" eb="4">
      <t>フクシ</t>
    </rPh>
    <rPh sb="8" eb="9">
      <t>トウ</t>
    </rPh>
    <rPh sb="9" eb="11">
      <t>ショグウ</t>
    </rPh>
    <rPh sb="11" eb="13">
      <t>カイゼン</t>
    </rPh>
    <rPh sb="16" eb="19">
      <t>サクセイヨウ</t>
    </rPh>
    <rPh sb="20" eb="22">
      <t>キホン</t>
    </rPh>
    <rPh sb="22" eb="24">
      <t>ジョウホウ</t>
    </rPh>
    <rPh sb="24" eb="26">
      <t>ニュウリョク</t>
    </rPh>
    <phoneticPr fontId="7"/>
  </si>
  <si>
    <r>
      <t>「一月あたり障害福祉サービス等報酬総単位数」には、 前年１月から12月までの１年間の障害福祉サービス等報酬総単位数（各種加算減算を含む。ただし、</t>
    </r>
    <r>
      <rPr>
        <u/>
        <sz val="11"/>
        <rFont val="ＭＳ Ｐゴシック"/>
        <family val="3"/>
        <charset val="128"/>
      </rPr>
      <t>処遇改善加算及び特定加算並びに特別加算は除く。</t>
    </r>
    <r>
      <rPr>
        <sz val="11"/>
        <rFont val="ＭＳ Ｐゴシック"/>
        <family val="3"/>
        <charset val="128"/>
      </rPr>
      <t>）を12で除したもの（12ヶ月に満たない場合は、一月あたりの標準的な単位数として見込まれるもの）を記載すること。</t>
    </r>
    <rPh sb="72" eb="74">
      <t>ショグウ</t>
    </rPh>
    <rPh sb="74" eb="76">
      <t>カイゼン</t>
    </rPh>
    <rPh sb="84" eb="85">
      <t>ナラ</t>
    </rPh>
    <rPh sb="87" eb="89">
      <t>トクベツ</t>
    </rPh>
    <rPh sb="89" eb="91">
      <t>カサン</t>
    </rPh>
    <rPh sb="109" eb="110">
      <t>ゲツ</t>
    </rPh>
    <phoneticPr fontId="7"/>
  </si>
  <si>
    <t>障害福祉サービス等
事業所番号</t>
    <rPh sb="0" eb="2">
      <t>ショウガイ</t>
    </rPh>
    <rPh sb="2" eb="4">
      <t>フクシ</t>
    </rPh>
    <rPh sb="8" eb="9">
      <t>トウ</t>
    </rPh>
    <rPh sb="10" eb="12">
      <t>ジギョウ</t>
    </rPh>
    <rPh sb="12" eb="13">
      <t>ショ</t>
    </rPh>
    <rPh sb="13" eb="15">
      <t>バンゴウ</t>
    </rPh>
    <phoneticPr fontId="7"/>
  </si>
  <si>
    <r>
      <t>一月あたり
障害福祉サービス等
報酬総単位数</t>
    </r>
    <r>
      <rPr>
        <sz val="9"/>
        <color theme="1"/>
        <rFont val="ＭＳ Ｐゴシック"/>
        <family val="3"/>
        <charset val="128"/>
      </rPr>
      <t xml:space="preserve">(※)
</t>
    </r>
    <r>
      <rPr>
        <sz val="11"/>
        <color theme="1"/>
        <rFont val="ＭＳ Ｐゴシック"/>
        <family val="3"/>
        <charset val="128"/>
      </rPr>
      <t>[単位](a)</t>
    </r>
    <rPh sb="0" eb="1">
      <t>ヒト</t>
    </rPh>
    <rPh sb="1" eb="2">
      <t>ツキ</t>
    </rPh>
    <rPh sb="6" eb="8">
      <t>ショウガイ</t>
    </rPh>
    <rPh sb="8" eb="10">
      <t>フクシ</t>
    </rPh>
    <rPh sb="14" eb="15">
      <t>トウ</t>
    </rPh>
    <rPh sb="16" eb="18">
      <t>ホウシュウ</t>
    </rPh>
    <rPh sb="18" eb="19">
      <t>ソウ</t>
    </rPh>
    <rPh sb="19" eb="22">
      <t>タンイスウ</t>
    </rPh>
    <rPh sb="27" eb="29">
      <t>タンイ</t>
    </rPh>
    <phoneticPr fontId="7"/>
  </si>
  <si>
    <t>障害福祉サービス等処遇改善計画書（令和</t>
    <rPh sb="0" eb="2">
      <t>ショウガイ</t>
    </rPh>
    <rPh sb="2" eb="4">
      <t>フクシ</t>
    </rPh>
    <rPh sb="8" eb="9">
      <t>トウ</t>
    </rPh>
    <rPh sb="9" eb="11">
      <t>ショグウ</t>
    </rPh>
    <rPh sb="11" eb="13">
      <t>カイゼン</t>
    </rPh>
    <rPh sb="13" eb="16">
      <t>ケイカクショ</t>
    </rPh>
    <rPh sb="17" eb="19">
      <t>レイワ</t>
    </rPh>
    <phoneticPr fontId="7"/>
  </si>
  <si>
    <t>（福祉・介護職員処遇改善計画書、福祉・介護職員等特定処遇改善計画書、福祉・介護職員等処遇改善計画書）</t>
    <phoneticPr fontId="7"/>
  </si>
  <si>
    <t>福祉・介護職員処遇改善加算（処遇改善加算）</t>
    <rPh sb="0" eb="2">
      <t>フクシ</t>
    </rPh>
    <rPh sb="3" eb="5">
      <t>カイゴ</t>
    </rPh>
    <rPh sb="5" eb="7">
      <t>ショクイン</t>
    </rPh>
    <rPh sb="7" eb="9">
      <t>ショグウ</t>
    </rPh>
    <rPh sb="9" eb="11">
      <t>カイゼン</t>
    </rPh>
    <rPh sb="11" eb="13">
      <t>カサン</t>
    </rPh>
    <rPh sb="14" eb="16">
      <t>ショグウ</t>
    </rPh>
    <rPh sb="16" eb="18">
      <t>カイゼン</t>
    </rPh>
    <rPh sb="18" eb="20">
      <t>カサン</t>
    </rPh>
    <phoneticPr fontId="7"/>
  </si>
  <si>
    <t>福祉・介護職員等特定処遇改善加算（特定加算）</t>
    <rPh sb="0" eb="2">
      <t>フクシ</t>
    </rPh>
    <rPh sb="3" eb="5">
      <t>カイゴ</t>
    </rPh>
    <rPh sb="5" eb="7">
      <t>ショクイン</t>
    </rPh>
    <rPh sb="7" eb="8">
      <t>トウ</t>
    </rPh>
    <rPh sb="8" eb="10">
      <t>トクテイ</t>
    </rPh>
    <rPh sb="10" eb="12">
      <t>ショグウ</t>
    </rPh>
    <rPh sb="12" eb="14">
      <t>カイゼン</t>
    </rPh>
    <rPh sb="14" eb="16">
      <t>カサン</t>
    </rPh>
    <rPh sb="17" eb="19">
      <t>トクテイ</t>
    </rPh>
    <rPh sb="19" eb="21">
      <t>カサン</t>
    </rPh>
    <phoneticPr fontId="7"/>
  </si>
  <si>
    <r>
      <t>　【本計画書で提出する加算】　</t>
    </r>
    <r>
      <rPr>
        <sz val="8"/>
        <rFont val="ＭＳ Ｐゴシック"/>
        <family val="3"/>
        <charset val="128"/>
      </rPr>
      <t>※加算名をチェックすること。</t>
    </r>
    <rPh sb="2" eb="3">
      <t>ホン</t>
    </rPh>
    <rPh sb="3" eb="6">
      <t>ケイカクショ</t>
    </rPh>
    <rPh sb="7" eb="9">
      <t>テイシュツ</t>
    </rPh>
    <rPh sb="11" eb="13">
      <t>カサン</t>
    </rPh>
    <rPh sb="16" eb="18">
      <t>カサン</t>
    </rPh>
    <rPh sb="18" eb="19">
      <t>メイ</t>
    </rPh>
    <phoneticPr fontId="7"/>
  </si>
  <si>
    <r>
      <t>賃金改善の見込額</t>
    </r>
    <r>
      <rPr>
        <sz val="8"/>
        <rFont val="ＭＳ Ｐゴシック"/>
        <family val="3"/>
        <charset val="128"/>
      </rPr>
      <t>(ⅰ-ⅱ）</t>
    </r>
    <phoneticPr fontId="7"/>
  </si>
  <si>
    <r>
      <t>ⅱ）前年度の賃金の総額（処遇改善加算等を取得し実施される賃金改善額及び独自の賃金改善額を除く）</t>
    </r>
    <r>
      <rPr>
        <b/>
        <sz val="8.5"/>
        <rFont val="ＭＳ Ｐゴシック"/>
        <family val="3"/>
        <charset val="128"/>
      </rPr>
      <t>【基準額２】</t>
    </r>
    <r>
      <rPr>
        <sz val="8.5"/>
        <rFont val="ＭＳ Ｐゴシック"/>
        <family val="3"/>
        <charset val="128"/>
      </rPr>
      <t>(ア)ｰ(イ)ｰ(ウ)ｰ(エ)</t>
    </r>
    <rPh sb="2" eb="5">
      <t>ゼンネンド</t>
    </rPh>
    <rPh sb="6" eb="8">
      <t>チンギン</t>
    </rPh>
    <rPh sb="9" eb="11">
      <t>ソウガク</t>
    </rPh>
    <rPh sb="48" eb="51">
      <t>キジュンガク</t>
    </rPh>
    <phoneticPr fontId="7"/>
  </si>
  <si>
    <r>
      <t>ⅰ）前年度の賃金の総額（処遇改善加算等を取得し実施される賃金改善額及び独自の賃金改善額を除く）</t>
    </r>
    <r>
      <rPr>
        <sz val="8"/>
        <rFont val="ＭＳ Ｐゴシック"/>
        <family val="3"/>
        <charset val="128"/>
      </rPr>
      <t>(h)</t>
    </r>
    <rPh sb="2" eb="5">
      <t>ゼンネンド</t>
    </rPh>
    <rPh sb="6" eb="8">
      <t>チンギン</t>
    </rPh>
    <rPh sb="9" eb="11">
      <t>ソウガク</t>
    </rPh>
    <phoneticPr fontId="7"/>
  </si>
  <si>
    <r>
      <t>ⅱ）前年度の常勤換算職員数</t>
    </r>
    <r>
      <rPr>
        <sz val="8"/>
        <rFont val="ＭＳ Ｐゴシック"/>
        <family val="3"/>
        <charset val="128"/>
      </rPr>
      <t>(i)</t>
    </r>
    <rPh sb="2" eb="4">
      <t>ゼンネン</t>
    </rPh>
    <rPh sb="4" eb="5">
      <t>ド</t>
    </rPh>
    <rPh sb="6" eb="8">
      <t>ジョウキン</t>
    </rPh>
    <rPh sb="8" eb="10">
      <t>カンサン</t>
    </rPh>
    <rPh sb="10" eb="13">
      <t>ショクインスウ</t>
    </rPh>
    <phoneticPr fontId="7"/>
  </si>
  <si>
    <r>
      <t>ⅲ）前年度の一月当たりの常勤換算職員数</t>
    </r>
    <r>
      <rPr>
        <sz val="8"/>
        <rFont val="ＭＳ Ｐゴシック"/>
        <family val="3"/>
        <charset val="128"/>
      </rPr>
      <t>(j)</t>
    </r>
    <rPh sb="2" eb="4">
      <t>ゼンネン</t>
    </rPh>
    <rPh sb="4" eb="5">
      <t>ド</t>
    </rPh>
    <rPh sb="6" eb="7">
      <t>ヒト</t>
    </rPh>
    <rPh sb="7" eb="8">
      <t>ツキ</t>
    </rPh>
    <rPh sb="8" eb="9">
      <t>ア</t>
    </rPh>
    <rPh sb="12" eb="14">
      <t>ジョウキン</t>
    </rPh>
    <rPh sb="14" eb="16">
      <t>カンサン</t>
    </rPh>
    <rPh sb="16" eb="19">
      <t>ショクインスウ</t>
    </rPh>
    <phoneticPr fontId="7"/>
  </si>
  <si>
    <r>
      <t>ⅳ）前年度のグループ毎の平均賃金額(月額)【基準額３】</t>
    </r>
    <r>
      <rPr>
        <sz val="8"/>
        <rFont val="ＭＳ Ｐゴシック"/>
        <family val="3"/>
        <charset val="128"/>
      </rPr>
      <t>(h)/(i)</t>
    </r>
    <rPh sb="2" eb="5">
      <t>ゼンネンド</t>
    </rPh>
    <rPh sb="10" eb="11">
      <t>ゴト</t>
    </rPh>
    <rPh sb="12" eb="14">
      <t>ヘイキン</t>
    </rPh>
    <rPh sb="14" eb="16">
      <t>チンギン</t>
    </rPh>
    <rPh sb="16" eb="17">
      <t>ガク</t>
    </rPh>
    <rPh sb="18" eb="20">
      <t>ゲツガク</t>
    </rPh>
    <rPh sb="22" eb="25">
      <t>キジュンガク</t>
    </rPh>
    <phoneticPr fontId="7"/>
  </si>
  <si>
    <r>
      <t>ⅴ）グループ毎の平均賃金改善額(月額)(g)/(j)/(k)</t>
    </r>
    <r>
      <rPr>
        <sz val="8"/>
        <rFont val="ＭＳ Ｐゴシック"/>
        <family val="3"/>
        <charset val="128"/>
      </rPr>
      <t xml:space="preserve">
</t>
    </r>
    <r>
      <rPr>
        <sz val="9"/>
        <rFont val="ＭＳ Ｐゴシック"/>
        <family val="3"/>
        <charset val="128"/>
      </rPr>
      <t xml:space="preserve">
</t>
    </r>
    <r>
      <rPr>
        <sz val="8"/>
        <rFont val="ＭＳ Ｐゴシック"/>
        <family val="3"/>
        <charset val="128"/>
      </rPr>
      <t>※予定している配分方法について選択すること。（</t>
    </r>
    <r>
      <rPr>
        <u/>
        <sz val="8"/>
        <rFont val="ＭＳ Ｐゴシック"/>
        <family val="3"/>
        <charset val="128"/>
      </rPr>
      <t>いずれか1つ</t>
    </r>
    <r>
      <rPr>
        <sz val="8"/>
        <rFont val="ＭＳ Ｐゴシック"/>
        <family val="3"/>
        <charset val="128"/>
      </rPr>
      <t>）
※当該年度の特定加算の見込額と前年度の一月当たりの常勤換算方法により算出した職員数から算出した一人当たり配分額(月額)。(括弧内はグループ毎に配分可能な加算総額(年額))</t>
    </r>
    <rPh sb="6" eb="7">
      <t>ゴト</t>
    </rPh>
    <rPh sb="12" eb="14">
      <t>カイゼン</t>
    </rPh>
    <rPh sb="14" eb="15">
      <t>ガク</t>
    </rPh>
    <rPh sb="16" eb="18">
      <t>ゲツガク</t>
    </rPh>
    <rPh sb="33" eb="35">
      <t>ヨテイ</t>
    </rPh>
    <rPh sb="39" eb="41">
      <t>ハイブン</t>
    </rPh>
    <rPh sb="41" eb="43">
      <t>ホウホウ</t>
    </rPh>
    <rPh sb="47" eb="49">
      <t>センタク</t>
    </rPh>
    <rPh sb="69" eb="71">
      <t>トクテイ</t>
    </rPh>
    <rPh sb="71" eb="73">
      <t>カサン</t>
    </rPh>
    <rPh sb="92" eb="94">
      <t>ホウホウ</t>
    </rPh>
    <rPh sb="97" eb="99">
      <t>サンシュツ</t>
    </rPh>
    <rPh sb="110" eb="113">
      <t>ヒトリア</t>
    </rPh>
    <rPh sb="115" eb="118">
      <t>ハイブンガク</t>
    </rPh>
    <rPh sb="119" eb="121">
      <t>ゲツガク</t>
    </rPh>
    <rPh sb="124" eb="126">
      <t>カッコ</t>
    </rPh>
    <rPh sb="126" eb="127">
      <t>ナイ</t>
    </rPh>
    <rPh sb="132" eb="133">
      <t>ゴト</t>
    </rPh>
    <rPh sb="134" eb="136">
      <t>ハイブン</t>
    </rPh>
    <rPh sb="136" eb="138">
      <t>カノウ</t>
    </rPh>
    <rPh sb="139" eb="141">
      <t>カサン</t>
    </rPh>
    <rPh sb="141" eb="143">
      <t>ソウガク</t>
    </rPh>
    <phoneticPr fontId="7"/>
  </si>
  <si>
    <r>
      <t>賃金改善実施期間</t>
    </r>
    <r>
      <rPr>
        <sz val="8"/>
        <rFont val="ＭＳ Ｐゴシック"/>
        <family val="3"/>
        <charset val="128"/>
      </rPr>
      <t>(k)</t>
    </r>
    <phoneticPr fontId="7"/>
  </si>
  <si>
    <r>
      <t>　※前年度に提出した計画書から変更がある場合には、変更箇所を</t>
    </r>
    <r>
      <rPr>
        <u/>
        <sz val="8"/>
        <rFont val="ＭＳ Ｐゴシック"/>
        <family val="3"/>
        <charset val="128"/>
      </rPr>
      <t>下線</t>
    </r>
    <r>
      <rPr>
        <sz val="8"/>
        <rFont val="ＭＳ Ｐゴシック"/>
        <family val="3"/>
        <charset val="128"/>
      </rPr>
      <t>とするなど明確にすること。</t>
    </r>
    <rPh sb="2" eb="5">
      <t>ゼンネンド</t>
    </rPh>
    <rPh sb="6" eb="8">
      <t>テイシュツ</t>
    </rPh>
    <rPh sb="10" eb="13">
      <t>ケイカクショ</t>
    </rPh>
    <rPh sb="15" eb="17">
      <t>ヘンコウ</t>
    </rPh>
    <rPh sb="20" eb="22">
      <t>バアイ</t>
    </rPh>
    <rPh sb="25" eb="27">
      <t>ヘンコウ</t>
    </rPh>
    <rPh sb="27" eb="29">
      <t>カショ</t>
    </rPh>
    <rPh sb="30" eb="32">
      <t>カセン</t>
    </rPh>
    <rPh sb="37" eb="39">
      <t>メイカク</t>
    </rPh>
    <phoneticPr fontId="7"/>
  </si>
  <si>
    <r>
      <rPr>
        <b/>
        <sz val="8"/>
        <rFont val="ＭＳ Ｐゴシック"/>
        <family val="3"/>
        <charset val="128"/>
      </rPr>
      <t>【処遇改善加算】</t>
    </r>
    <r>
      <rPr>
        <sz val="8"/>
        <rFont val="ＭＳ Ｐゴシック"/>
        <family val="3"/>
        <charset val="128"/>
      </rPr>
      <t xml:space="preserve">
平成20年10月から現在までに実施した事項について、全体で</t>
    </r>
    <r>
      <rPr>
        <b/>
        <u/>
        <sz val="8"/>
        <rFont val="ＭＳ Ｐゴシック"/>
        <family val="3"/>
        <charset val="128"/>
      </rPr>
      <t>必ず１つ以上</t>
    </r>
    <r>
      <rPr>
        <sz val="8"/>
        <rFont val="ＭＳ Ｐゴシック"/>
        <family val="3"/>
        <charset val="128"/>
      </rPr>
      <t xml:space="preserve">にチェック(✔)すること。 (ただし、記載するに当たっては、選択したキャリアパスに関する要件で求められている事項と重複する事項を記載しないこと。)
</t>
    </r>
    <r>
      <rPr>
        <b/>
        <sz val="8"/>
        <rFont val="ＭＳ Ｐゴシック"/>
        <family val="3"/>
        <charset val="128"/>
      </rPr>
      <t>【特定加算】</t>
    </r>
    <r>
      <rPr>
        <sz val="8"/>
        <rFont val="ＭＳ Ｐゴシック"/>
        <family val="3"/>
        <charset val="128"/>
      </rPr>
      <t xml:space="preserve">
平成20年10月から現在までに実施した事項について、必ず</t>
    </r>
    <r>
      <rPr>
        <b/>
        <u/>
        <sz val="8"/>
        <rFont val="ＭＳ Ｐゴシック"/>
        <family val="3"/>
        <charset val="128"/>
      </rPr>
      <t>全て</t>
    </r>
    <r>
      <rPr>
        <sz val="8"/>
        <rFont val="ＭＳ Ｐゴシック"/>
        <family val="3"/>
        <charset val="128"/>
      </rPr>
      <t>にチェック（✔）すること。複数の取組を行い、「資質の向上」、「労働環境・処遇の改善」及び「その他」について、</t>
    </r>
    <r>
      <rPr>
        <b/>
        <u/>
        <sz val="8"/>
        <rFont val="ＭＳ Ｐゴシック"/>
        <family val="3"/>
        <charset val="128"/>
      </rPr>
      <t>それぞれ１つ以上の取組を行う</t>
    </r>
    <r>
      <rPr>
        <sz val="8"/>
        <rFont val="ＭＳ Ｐゴシック"/>
        <family val="3"/>
        <charset val="128"/>
      </rPr>
      <t>こと。　※処遇改善加算と特定加算とで、別の取組を行うことは要しない。</t>
    </r>
    <rPh sb="1" eb="3">
      <t>ショグウ</t>
    </rPh>
    <rPh sb="3" eb="5">
      <t>カイゼン</t>
    </rPh>
    <rPh sb="5" eb="7">
      <t>カサン</t>
    </rPh>
    <rPh sb="119" eb="121">
      <t>トクテイ</t>
    </rPh>
    <rPh sb="121" eb="123">
      <t>カサン</t>
    </rPh>
    <rPh sb="228" eb="230">
      <t>ショグウ</t>
    </rPh>
    <rPh sb="230" eb="232">
      <t>カイゼン</t>
    </rPh>
    <rPh sb="232" eb="234">
      <t>カサン</t>
    </rPh>
    <rPh sb="235" eb="237">
      <t>トクテイ</t>
    </rPh>
    <rPh sb="237" eb="239">
      <t>カサン</t>
    </rPh>
    <rPh sb="242" eb="243">
      <t>ベツ</t>
    </rPh>
    <rPh sb="244" eb="246">
      <t>トリクミ</t>
    </rPh>
    <rPh sb="247" eb="248">
      <t>オコナ</t>
    </rPh>
    <rPh sb="252" eb="253">
      <t>ヨウ</t>
    </rPh>
    <phoneticPr fontId="7"/>
  </si>
  <si>
    <t>（１）福祉・介護職員処遇改善加算</t>
    <rPh sb="3" eb="5">
      <t>フクシ</t>
    </rPh>
    <rPh sb="6" eb="8">
      <t>カイゴ</t>
    </rPh>
    <rPh sb="8" eb="10">
      <t>ショクイン</t>
    </rPh>
    <rPh sb="10" eb="12">
      <t>ショグウ</t>
    </rPh>
    <rPh sb="12" eb="16">
      <t>カイゼンカサン</t>
    </rPh>
    <phoneticPr fontId="7"/>
  </si>
  <si>
    <t>年度処遇改善加算の見込額</t>
    <rPh sb="0" eb="2">
      <t>ネンド</t>
    </rPh>
    <rPh sb="2" eb="4">
      <t>ショグウ</t>
    </rPh>
    <rPh sb="4" eb="8">
      <t>カイゼンカサン</t>
    </rPh>
    <rPh sb="9" eb="12">
      <t>ミコミガク</t>
    </rPh>
    <phoneticPr fontId="7"/>
  </si>
  <si>
    <t>※　福祉・介護職員処遇改善特別加算（特別加算）を含む。</t>
    <rPh sb="18" eb="20">
      <t>トクベツ</t>
    </rPh>
    <rPh sb="20" eb="22">
      <t>カサン</t>
    </rPh>
    <phoneticPr fontId="7"/>
  </si>
  <si>
    <t>処遇改善加算の算定対象月</t>
    <rPh sb="0" eb="2">
      <t>ショグウ</t>
    </rPh>
    <rPh sb="2" eb="4">
      <t>カイゼン</t>
    </rPh>
    <rPh sb="4" eb="6">
      <t>カサン</t>
    </rPh>
    <rPh sb="7" eb="9">
      <t>サンテイ</t>
    </rPh>
    <rPh sb="9" eb="11">
      <t>タイショウ</t>
    </rPh>
    <rPh sb="11" eb="12">
      <t>ヅキ</t>
    </rPh>
    <phoneticPr fontId="7"/>
  </si>
  <si>
    <t>ⅰ）処遇改善加算の算定により賃金改善を行った場合の福祉・介護職員の賃金の総額（見込額）</t>
    <rPh sb="2" eb="4">
      <t>ショグウ</t>
    </rPh>
    <rPh sb="4" eb="6">
      <t>カイゼン</t>
    </rPh>
    <rPh sb="6" eb="8">
      <t>カサン</t>
    </rPh>
    <rPh sb="9" eb="11">
      <t>サンテイ</t>
    </rPh>
    <rPh sb="14" eb="16">
      <t>チンギン</t>
    </rPh>
    <rPh sb="16" eb="18">
      <t>カイゼン</t>
    </rPh>
    <rPh sb="19" eb="20">
      <t>オコナ</t>
    </rPh>
    <rPh sb="22" eb="24">
      <t>バアイ</t>
    </rPh>
    <rPh sb="25" eb="27">
      <t>フクシ</t>
    </rPh>
    <rPh sb="28" eb="30">
      <t>カイゴ</t>
    </rPh>
    <rPh sb="30" eb="32">
      <t>ショクイン</t>
    </rPh>
    <rPh sb="33" eb="35">
      <t>チンギン</t>
    </rPh>
    <rPh sb="36" eb="38">
      <t>ソウガク</t>
    </rPh>
    <rPh sb="39" eb="41">
      <t>ミコミ</t>
    </rPh>
    <rPh sb="41" eb="42">
      <t>ガク</t>
    </rPh>
    <phoneticPr fontId="7"/>
  </si>
  <si>
    <r>
      <t>ⅱ）前年度の福祉・介護職員の賃金の総額（処遇改善加算等を取得し実施される賃金改善額及び独自の賃金改善額を除く）</t>
    </r>
    <r>
      <rPr>
        <b/>
        <sz val="8.5"/>
        <rFont val="ＭＳ Ｐゴシック"/>
        <family val="3"/>
        <charset val="128"/>
      </rPr>
      <t>【基準額１】</t>
    </r>
    <r>
      <rPr>
        <sz val="8.5"/>
        <rFont val="ＭＳ Ｐゴシック"/>
        <family val="3"/>
        <charset val="128"/>
      </rPr>
      <t>(ア)ｰ(イ)ｰ(ウ)ｰ(エ)</t>
    </r>
    <rPh sb="2" eb="5">
      <t>ゼンネンド</t>
    </rPh>
    <rPh sb="6" eb="8">
      <t>フクシ</t>
    </rPh>
    <rPh sb="9" eb="11">
      <t>カイゴ</t>
    </rPh>
    <rPh sb="11" eb="13">
      <t>ショクイン</t>
    </rPh>
    <rPh sb="14" eb="16">
      <t>チンギン</t>
    </rPh>
    <rPh sb="17" eb="19">
      <t>ソウガク</t>
    </rPh>
    <rPh sb="20" eb="22">
      <t>ショグウ</t>
    </rPh>
    <rPh sb="22" eb="24">
      <t>カイゼン</t>
    </rPh>
    <rPh sb="24" eb="26">
      <t>カサン</t>
    </rPh>
    <rPh sb="26" eb="27">
      <t>トウ</t>
    </rPh>
    <rPh sb="28" eb="30">
      <t>シュトク</t>
    </rPh>
    <rPh sb="31" eb="33">
      <t>ジッシ</t>
    </rPh>
    <rPh sb="36" eb="38">
      <t>チンギン</t>
    </rPh>
    <rPh sb="38" eb="40">
      <t>カイゼン</t>
    </rPh>
    <rPh sb="40" eb="41">
      <t>ガク</t>
    </rPh>
    <rPh sb="41" eb="42">
      <t>オヨ</t>
    </rPh>
    <rPh sb="43" eb="45">
      <t>ドクジ</t>
    </rPh>
    <rPh sb="46" eb="48">
      <t>チンギン</t>
    </rPh>
    <rPh sb="48" eb="50">
      <t>カイゼン</t>
    </rPh>
    <rPh sb="50" eb="51">
      <t>ガク</t>
    </rPh>
    <rPh sb="52" eb="53">
      <t>ノゾ</t>
    </rPh>
    <rPh sb="56" eb="58">
      <t>キジュン</t>
    </rPh>
    <rPh sb="58" eb="59">
      <t>ガク</t>
    </rPh>
    <phoneticPr fontId="7"/>
  </si>
  <si>
    <t>(ア)前年度の福祉・介護職員の賃金の総額</t>
    <rPh sb="3" eb="6">
      <t>ゼンネンド</t>
    </rPh>
    <rPh sb="7" eb="9">
      <t>フクシ</t>
    </rPh>
    <rPh sb="10" eb="12">
      <t>カイゴ</t>
    </rPh>
    <rPh sb="12" eb="14">
      <t>ショクイン</t>
    </rPh>
    <rPh sb="15" eb="17">
      <t>チンギン</t>
    </rPh>
    <rPh sb="18" eb="20">
      <t>ソウガク</t>
    </rPh>
    <phoneticPr fontId="7"/>
  </si>
  <si>
    <t>(エ)前年度の各障害福祉サービス事業者等の独自の賃金改善額</t>
    <rPh sb="3" eb="6">
      <t>ゼンネンド</t>
    </rPh>
    <rPh sb="7" eb="8">
      <t>カク</t>
    </rPh>
    <rPh sb="8" eb="10">
      <t>ショウガイ</t>
    </rPh>
    <rPh sb="10" eb="12">
      <t>フクシ</t>
    </rPh>
    <rPh sb="16" eb="19">
      <t>ジギョウシャ</t>
    </rPh>
    <rPh sb="19" eb="20">
      <t>トウ</t>
    </rPh>
    <rPh sb="21" eb="23">
      <t>ドクジ</t>
    </rPh>
    <rPh sb="24" eb="26">
      <t>チンギン</t>
    </rPh>
    <rPh sb="26" eb="28">
      <t>カイゼン</t>
    </rPh>
    <rPh sb="28" eb="29">
      <t>ガク</t>
    </rPh>
    <phoneticPr fontId="7"/>
  </si>
  <si>
    <t>（２）福祉・介護職員等特定処遇改善加算</t>
    <rPh sb="3" eb="5">
      <t>フクシ</t>
    </rPh>
    <rPh sb="6" eb="8">
      <t>カイゴ</t>
    </rPh>
    <rPh sb="8" eb="10">
      <t>ショクイン</t>
    </rPh>
    <rPh sb="10" eb="11">
      <t>トウ</t>
    </rPh>
    <rPh sb="11" eb="13">
      <t>トクテイ</t>
    </rPh>
    <rPh sb="13" eb="15">
      <t>ショグウ</t>
    </rPh>
    <rPh sb="15" eb="19">
      <t>カイゼンカサン</t>
    </rPh>
    <phoneticPr fontId="7"/>
  </si>
  <si>
    <t>算定する処遇改善加算の区分</t>
    <rPh sb="0" eb="2">
      <t>サンテイ</t>
    </rPh>
    <rPh sb="4" eb="6">
      <t>ショグウ</t>
    </rPh>
    <rPh sb="6" eb="8">
      <t>カイゼン</t>
    </rPh>
    <rPh sb="8" eb="10">
      <t>カサン</t>
    </rPh>
    <rPh sb="11" eb="13">
      <t>クブン</t>
    </rPh>
    <phoneticPr fontId="7"/>
  </si>
  <si>
    <t>処遇改善加算の取得状況</t>
    <rPh sb="0" eb="2">
      <t>ショグウ</t>
    </rPh>
    <rPh sb="2" eb="4">
      <t>カイゼン</t>
    </rPh>
    <rPh sb="4" eb="6">
      <t>カサン</t>
    </rPh>
    <rPh sb="7" eb="9">
      <t>シュトク</t>
    </rPh>
    <rPh sb="9" eb="11">
      <t>ジョウキョウ</t>
    </rPh>
    <phoneticPr fontId="7"/>
  </si>
  <si>
    <r>
      <t>年度特定加算の見込額</t>
    </r>
    <r>
      <rPr>
        <sz val="8"/>
        <rFont val="ＭＳ Ｐゴシック"/>
        <family val="3"/>
        <charset val="128"/>
      </rPr>
      <t>(g)</t>
    </r>
    <rPh sb="0" eb="2">
      <t>ネンド</t>
    </rPh>
    <rPh sb="2" eb="4">
      <t>トクテイ</t>
    </rPh>
    <rPh sb="4" eb="6">
      <t>カサン</t>
    </rPh>
    <rPh sb="7" eb="9">
      <t>ミコ</t>
    </rPh>
    <rPh sb="9" eb="10">
      <t>ガク</t>
    </rPh>
    <phoneticPr fontId="7"/>
  </si>
  <si>
    <t>経験・技能のある
障害福祉人材(A)</t>
    <rPh sb="0" eb="2">
      <t>ケイケン</t>
    </rPh>
    <rPh sb="9" eb="11">
      <t>ショウガイ</t>
    </rPh>
    <rPh sb="11" eb="13">
      <t>フクシ</t>
    </rPh>
    <rPh sb="13" eb="15">
      <t>ジンザイ</t>
    </rPh>
    <phoneticPr fontId="7"/>
  </si>
  <si>
    <t>他の障害福祉人材(B)</t>
    <rPh sb="0" eb="1">
      <t>タ</t>
    </rPh>
    <rPh sb="2" eb="4">
      <t>ショウガイ</t>
    </rPh>
    <rPh sb="4" eb="6">
      <t>フクシ</t>
    </rPh>
    <rPh sb="6" eb="8">
      <t>ジンザイ</t>
    </rPh>
    <phoneticPr fontId="7"/>
  </si>
  <si>
    <t>イ　福祉・介護職員処遇改善加算</t>
    <rPh sb="2" eb="4">
      <t>フクシ</t>
    </rPh>
    <rPh sb="5" eb="7">
      <t>カイゴ</t>
    </rPh>
    <rPh sb="7" eb="9">
      <t>ショクイン</t>
    </rPh>
    <rPh sb="9" eb="11">
      <t>ショグウ</t>
    </rPh>
    <rPh sb="11" eb="15">
      <t>カイゼンカサン</t>
    </rPh>
    <phoneticPr fontId="7"/>
  </si>
  <si>
    <t>ロ　福祉・介護職員等特定処遇改善加算　</t>
    <rPh sb="2" eb="4">
      <t>フクシ</t>
    </rPh>
    <phoneticPr fontId="7"/>
  </si>
  <si>
    <t>(A)経験・技能のある障害福祉人材</t>
    <rPh sb="3" eb="5">
      <t>ケイケン</t>
    </rPh>
    <rPh sb="6" eb="8">
      <t>ギノウ</t>
    </rPh>
    <rPh sb="11" eb="13">
      <t>ショウガイ</t>
    </rPh>
    <rPh sb="13" eb="15">
      <t>フクシ</t>
    </rPh>
    <rPh sb="15" eb="17">
      <t>ジンザイ</t>
    </rPh>
    <phoneticPr fontId="7"/>
  </si>
  <si>
    <t>(B)他の障害福祉人材</t>
    <rPh sb="3" eb="4">
      <t>タ</t>
    </rPh>
    <rPh sb="5" eb="7">
      <t>ショウガイ</t>
    </rPh>
    <rPh sb="7" eb="9">
      <t>フクシ</t>
    </rPh>
    <rPh sb="9" eb="11">
      <t>ジンザイ</t>
    </rPh>
    <phoneticPr fontId="7"/>
  </si>
  <si>
    <t>経験・技能のある障害福祉人材の考え方</t>
    <rPh sb="0" eb="2">
      <t>ケイケン</t>
    </rPh>
    <rPh sb="3" eb="5">
      <t>ギノウ</t>
    </rPh>
    <rPh sb="8" eb="10">
      <t>ショウガイ</t>
    </rPh>
    <rPh sb="10" eb="12">
      <t>フクシ</t>
    </rPh>
    <rPh sb="12" eb="14">
      <t>ジンザイ</t>
    </rPh>
    <rPh sb="15" eb="16">
      <t>カンガ</t>
    </rPh>
    <rPh sb="17" eb="18">
      <t>カタ</t>
    </rPh>
    <phoneticPr fontId="7"/>
  </si>
  <si>
    <t>ハ　各障害福祉サービス事業者等による処遇改善加算、特定加算の配分を除く賃金改善</t>
    <rPh sb="2" eb="3">
      <t>カク</t>
    </rPh>
    <rPh sb="3" eb="5">
      <t>ショウガイ</t>
    </rPh>
    <rPh sb="5" eb="7">
      <t>フクシ</t>
    </rPh>
    <rPh sb="11" eb="15">
      <t>ジギョウシャトウ</t>
    </rPh>
    <rPh sb="18" eb="20">
      <t>ショグウ</t>
    </rPh>
    <rPh sb="20" eb="24">
      <t>カイゼンカサン</t>
    </rPh>
    <rPh sb="25" eb="27">
      <t>トクテイ</t>
    </rPh>
    <rPh sb="27" eb="29">
      <t>カサン</t>
    </rPh>
    <rPh sb="30" eb="32">
      <t>ハイブン</t>
    </rPh>
    <rPh sb="33" eb="34">
      <t>ノゾ</t>
    </rPh>
    <rPh sb="35" eb="37">
      <t>チンギン</t>
    </rPh>
    <rPh sb="37" eb="39">
      <t>カイゼン</t>
    </rPh>
    <phoneticPr fontId="7"/>
  </si>
  <si>
    <t>福祉・介護職員の任用における職位、職責又は職務内容等の要件を定めている。</t>
    <rPh sb="0" eb="2">
      <t>フクシ</t>
    </rPh>
    <rPh sb="3" eb="5">
      <t>カイゴ</t>
    </rPh>
    <rPh sb="5" eb="7">
      <t>ショクイン</t>
    </rPh>
    <rPh sb="8" eb="10">
      <t>ニンヨウ</t>
    </rPh>
    <phoneticPr fontId="7"/>
  </si>
  <si>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7"/>
  </si>
  <si>
    <t>福祉・介護職員の職務内容等を踏まえ、福祉・介護職員と意見交換しながら、資質向上の目標及び①、②に関する具体的な計画を策定し、研修の実施又は研修の機会を確保している。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48" eb="49">
      <t>カン</t>
    </rPh>
    <rPh sb="51" eb="54">
      <t>グタイテキ</t>
    </rPh>
    <rPh sb="55" eb="57">
      <t>ケイカク</t>
    </rPh>
    <rPh sb="58" eb="60">
      <t>サクテイ</t>
    </rPh>
    <rPh sb="62" eb="64">
      <t>ケンシュウ</t>
    </rPh>
    <rPh sb="65" eb="67">
      <t>ジッシ</t>
    </rPh>
    <rPh sb="67" eb="68">
      <t>マタ</t>
    </rPh>
    <rPh sb="69" eb="71">
      <t>ケンシュウ</t>
    </rPh>
    <rPh sb="72" eb="74">
      <t>キカイ</t>
    </rPh>
    <rPh sb="75" eb="77">
      <t>カクホ</t>
    </rPh>
    <phoneticPr fontId="7"/>
  </si>
  <si>
    <t>福祉・介護職員について、経験若しくは資格等に応じて昇給する仕組み又は一定の基準に基づき定期に昇給を判定する仕組みを設けている。</t>
    <rPh sb="0" eb="2">
      <t>フクシ</t>
    </rPh>
    <phoneticPr fontId="7"/>
  </si>
  <si>
    <t>イについて、全ての福祉・介護職員に周知している。</t>
    <rPh sb="6" eb="7">
      <t>スベ</t>
    </rPh>
    <rPh sb="9" eb="11">
      <t>フクシ</t>
    </rPh>
    <phoneticPr fontId="7"/>
  </si>
  <si>
    <t>働きながら介護福祉士等の資格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研修受講時の他の福祉・介護職員の負担を軽減するための代替職員確保を含む）</t>
    <phoneticPr fontId="7"/>
  </si>
  <si>
    <t>キャリアパス要件に該当する事項（キャリアパス要件を満たしていない障害福祉サービス事業者に限る）</t>
    <phoneticPr fontId="7"/>
  </si>
  <si>
    <t>新人福祉・介護職員の早期離職防止のためのエルダー・メンター（新人指導担当者）制度等の導入</t>
    <phoneticPr fontId="7"/>
  </si>
  <si>
    <t>ＩＣＴ活用（支援内容や申し送り事項の共有（事業所内に加えタブレット端末を活用し訪問先でアクセスを可能にすること等を含む）による福祉・介護職員の事務負担軽減、個々の利用者へのサービス履歴・訪問介護員の出勤情報管理によるサービス提供責任者のシフト管理に係る事務負担軽減、利用者情報蓄積による利用者個々の特性に応じたサービス提供等）による業務省力化</t>
    <phoneticPr fontId="7"/>
  </si>
  <si>
    <t>福祉・介護職員の腰痛対策を含む負担軽減のための介護ロボットやリフト等の介護機器等の導入</t>
    <phoneticPr fontId="7"/>
  </si>
  <si>
    <t>ミーティング等による職場内コミュニケーションの円滑化による個々の福祉・介護職員の気づきを踏まえた勤務環境や支援内容の改善</t>
    <phoneticPr fontId="7"/>
  </si>
  <si>
    <t>障害福祉サービス等情報公表制度の活用による経営・人材育成理念の見える化</t>
    <phoneticPr fontId="7"/>
  </si>
  <si>
    <t>中途採用者（他産業からの転職者、主婦層、中高年齢者等）に特化した人事制度の確立（勤務シフトの配慮、短時間正規職員制度の導入等）)</t>
    <phoneticPr fontId="7"/>
  </si>
  <si>
    <t>障害を有する者でも働きやすい職場環境構築や勤務シフト配慮</t>
    <phoneticPr fontId="7"/>
  </si>
  <si>
    <t>地域の児童・生徒や住民との交流による地域包括ケアの一員としてのモチベーション向上</t>
    <phoneticPr fontId="7"/>
  </si>
  <si>
    <t>非正規職員から正規職員への転換</t>
    <phoneticPr fontId="7"/>
  </si>
  <si>
    <t>「障害福祉サービス等情報公表検索サイト」への掲載</t>
    <rPh sb="1" eb="3">
      <t>ショウガイ</t>
    </rPh>
    <rPh sb="3" eb="5">
      <t>フクシ</t>
    </rPh>
    <rPh sb="9" eb="10">
      <t>トウ</t>
    </rPh>
    <rPh sb="10" eb="12">
      <t>ジョウホウ</t>
    </rPh>
    <rPh sb="12" eb="14">
      <t>コウヒョウ</t>
    </rPh>
    <rPh sb="14" eb="16">
      <t>ケンサク</t>
    </rPh>
    <rPh sb="22" eb="24">
      <t>ケイサイ</t>
    </rPh>
    <phoneticPr fontId="7"/>
  </si>
  <si>
    <t>本表への虚偽記載の他、福祉・介護職員処遇改善加算及び福祉・介護職員等特定処遇改善加算並びに福祉・介護職員処遇改善特別加算の請求に関して不正があった場合は、介護給付費等の返還や事業所の指定取消となる場合がある。</t>
    <phoneticPr fontId="7"/>
  </si>
  <si>
    <t>福祉・介護職員処遇改善計画書（施設・事業所別個表）</t>
    <rPh sb="0" eb="2">
      <t>フクシ</t>
    </rPh>
    <rPh sb="3" eb="5">
      <t>カイゴ</t>
    </rPh>
    <rPh sb="5" eb="7">
      <t>ショクイン</t>
    </rPh>
    <rPh sb="7" eb="9">
      <t>ショグウ</t>
    </rPh>
    <rPh sb="9" eb="11">
      <t>カイゼン</t>
    </rPh>
    <rPh sb="11" eb="14">
      <t>ケイカクショ</t>
    </rPh>
    <rPh sb="15" eb="17">
      <t>シセツ</t>
    </rPh>
    <rPh sb="18" eb="21">
      <t>ジギョウショ</t>
    </rPh>
    <rPh sb="21" eb="23">
      <t>ベッコ</t>
    </rPh>
    <rPh sb="23" eb="24">
      <t>ヒョウ</t>
    </rPh>
    <phoneticPr fontId="7"/>
  </si>
  <si>
    <t>　　福祉・介護職員処遇改善加算額（見込額）の合計［円］</t>
    <rPh sb="17" eb="19">
      <t>ミコ</t>
    </rPh>
    <rPh sb="19" eb="20">
      <t>ガク</t>
    </rPh>
    <rPh sb="22" eb="24">
      <t>ゴウケイ</t>
    </rPh>
    <rPh sb="25" eb="26">
      <t>エン</t>
    </rPh>
    <phoneticPr fontId="7"/>
  </si>
  <si>
    <t>算定する福祉・介護職員処遇改善加算の区分</t>
    <rPh sb="0" eb="2">
      <t>サンテイ</t>
    </rPh>
    <rPh sb="4" eb="6">
      <t>フクシ</t>
    </rPh>
    <rPh sb="7" eb="9">
      <t>カイゴ</t>
    </rPh>
    <rPh sb="9" eb="11">
      <t>ショクイン</t>
    </rPh>
    <rPh sb="11" eb="13">
      <t>ショグウ</t>
    </rPh>
    <rPh sb="13" eb="17">
      <t>カイゼンカサン</t>
    </rPh>
    <rPh sb="18" eb="20">
      <t>クブン</t>
    </rPh>
    <phoneticPr fontId="7"/>
  </si>
  <si>
    <t>障害福祉サービス等
事業所番号</t>
    <rPh sb="0" eb="2">
      <t>ショウガイ</t>
    </rPh>
    <rPh sb="2" eb="4">
      <t>フクシ</t>
    </rPh>
    <rPh sb="8" eb="9">
      <t>トウ</t>
    </rPh>
    <rPh sb="10" eb="13">
      <t>ジギョウショ</t>
    </rPh>
    <rPh sb="13" eb="15">
      <t>バンゴウ</t>
    </rPh>
    <phoneticPr fontId="7"/>
  </si>
  <si>
    <t>一月あたり障害福祉サービス等報酬総単位数[単位](a)</t>
    <rPh sb="0" eb="1">
      <t>ヒト</t>
    </rPh>
    <rPh sb="1" eb="2">
      <t>ツキ</t>
    </rPh>
    <rPh sb="5" eb="7">
      <t>ショウガイ</t>
    </rPh>
    <rPh sb="7" eb="9">
      <t>フクシ</t>
    </rPh>
    <rPh sb="13" eb="14">
      <t>トウ</t>
    </rPh>
    <rPh sb="14" eb="16">
      <t>ホウシュウ</t>
    </rPh>
    <rPh sb="16" eb="17">
      <t>ソウ</t>
    </rPh>
    <rPh sb="17" eb="20">
      <t>タンイスウ</t>
    </rPh>
    <rPh sb="21" eb="23">
      <t>タンイ</t>
    </rPh>
    <phoneticPr fontId="7"/>
  </si>
  <si>
    <t>福祉・介護職員処遇改善加算の見込額
(a×b×c×d)
[円]</t>
    <rPh sb="0" eb="2">
      <t>フクシ</t>
    </rPh>
    <rPh sb="3" eb="5">
      <t>カイゴ</t>
    </rPh>
    <rPh sb="5" eb="7">
      <t>ショクイン</t>
    </rPh>
    <rPh sb="7" eb="9">
      <t>ショグウ</t>
    </rPh>
    <rPh sb="9" eb="13">
      <t>カイゼンカサン</t>
    </rPh>
    <rPh sb="14" eb="16">
      <t>ミコ</t>
    </rPh>
    <rPh sb="16" eb="17">
      <t>ガク</t>
    </rPh>
    <rPh sb="29" eb="30">
      <t>エン</t>
    </rPh>
    <phoneticPr fontId="7"/>
  </si>
  <si>
    <t>福祉・介護職員等特定処遇改善計画書（施設・事業所別個表）</t>
    <rPh sb="0" eb="2">
      <t>フクシ</t>
    </rPh>
    <rPh sb="3" eb="5">
      <t>カイゴ</t>
    </rPh>
    <rPh sb="5" eb="7">
      <t>ショクイン</t>
    </rPh>
    <rPh sb="7" eb="8">
      <t>トウ</t>
    </rPh>
    <rPh sb="8" eb="10">
      <t>トクテイ</t>
    </rPh>
    <rPh sb="10" eb="12">
      <t>ショグウ</t>
    </rPh>
    <rPh sb="12" eb="14">
      <t>カイゼン</t>
    </rPh>
    <rPh sb="14" eb="17">
      <t>ケイカクショ</t>
    </rPh>
    <rPh sb="18" eb="20">
      <t>シセツ</t>
    </rPh>
    <rPh sb="21" eb="24">
      <t>ジギョウショ</t>
    </rPh>
    <rPh sb="24" eb="26">
      <t>ベッコ</t>
    </rPh>
    <rPh sb="26" eb="27">
      <t>ヒョウ</t>
    </rPh>
    <phoneticPr fontId="7"/>
  </si>
  <si>
    <t>　　福祉・介護職員等特定処遇改善加算額（見込額）の合計[円]</t>
    <rPh sb="2" eb="4">
      <t>フクシ</t>
    </rPh>
    <rPh sb="9" eb="10">
      <t>トウ</t>
    </rPh>
    <rPh sb="10" eb="12">
      <t>トクテイ</t>
    </rPh>
    <rPh sb="18" eb="19">
      <t>ガク</t>
    </rPh>
    <rPh sb="25" eb="27">
      <t>ゴウケイ</t>
    </rPh>
    <phoneticPr fontId="7"/>
  </si>
  <si>
    <t>算定する福祉・介護職員等特定処遇改善加算の区分</t>
    <rPh sb="0" eb="2">
      <t>サンテイ</t>
    </rPh>
    <rPh sb="4" eb="6">
      <t>フクシ</t>
    </rPh>
    <rPh sb="7" eb="9">
      <t>カイゴ</t>
    </rPh>
    <rPh sb="9" eb="11">
      <t>ショクイン</t>
    </rPh>
    <rPh sb="11" eb="12">
      <t>トウ</t>
    </rPh>
    <rPh sb="12" eb="14">
      <t>トクテイ</t>
    </rPh>
    <rPh sb="14" eb="16">
      <t>ショグウ</t>
    </rPh>
    <rPh sb="16" eb="20">
      <t>カイゼンカサン</t>
    </rPh>
    <rPh sb="21" eb="23">
      <t>クブン</t>
    </rPh>
    <phoneticPr fontId="7"/>
  </si>
  <si>
    <t>福祉・介護職員等特定処遇改善加算の見込額
(a×b×e×f)
[円]</t>
    <rPh sb="0" eb="2">
      <t>フクシ</t>
    </rPh>
    <rPh sb="3" eb="5">
      <t>カイゴ</t>
    </rPh>
    <rPh sb="5" eb="7">
      <t>ショクイン</t>
    </rPh>
    <rPh sb="7" eb="8">
      <t>トウ</t>
    </rPh>
    <rPh sb="8" eb="10">
      <t>トクテイ</t>
    </rPh>
    <rPh sb="10" eb="12">
      <t>ショグウ</t>
    </rPh>
    <rPh sb="12" eb="16">
      <t>カイゼンカサン</t>
    </rPh>
    <rPh sb="17" eb="19">
      <t>ミコ</t>
    </rPh>
    <rPh sb="19" eb="20">
      <t>ガク</t>
    </rPh>
    <rPh sb="32" eb="33">
      <t>エン</t>
    </rPh>
    <phoneticPr fontId="7"/>
  </si>
  <si>
    <t>区分なし</t>
    <rPh sb="0" eb="2">
      <t>クブン</t>
    </rPh>
    <phoneticPr fontId="7"/>
  </si>
  <si>
    <t>エラー</t>
    <phoneticPr fontId="7"/>
  </si>
  <si>
    <t>　※①、③　別紙様式２－３のとおり、②　別紙２－２のとおり</t>
    <rPh sb="6" eb="8">
      <t>ベッシ</t>
    </rPh>
    <rPh sb="8" eb="10">
      <t>ヨウシキ</t>
    </rPh>
    <rPh sb="20" eb="22">
      <t>ベッシ</t>
    </rPh>
    <phoneticPr fontId="7"/>
  </si>
  <si>
    <t>④</t>
    <phoneticPr fontId="7"/>
  </si>
  <si>
    <t>⑤</t>
    <phoneticPr fontId="7"/>
  </si>
  <si>
    <t>⑦</t>
    <phoneticPr fontId="7"/>
  </si>
  <si>
    <t>④</t>
    <phoneticPr fontId="7"/>
  </si>
  <si>
    <t>-</t>
    <phoneticPr fontId="7"/>
  </si>
  <si>
    <t>-</t>
    <phoneticPr fontId="7"/>
  </si>
  <si>
    <t>※短期入所は本体施設の加算率を適用する。（単独型は生活介護と同等の加算率を適用）</t>
    <rPh sb="1" eb="3">
      <t>タンキ</t>
    </rPh>
    <rPh sb="3" eb="5">
      <t>ニュウショ</t>
    </rPh>
    <rPh sb="6" eb="8">
      <t>ホンタイ</t>
    </rPh>
    <rPh sb="8" eb="10">
      <t>シセツ</t>
    </rPh>
    <rPh sb="11" eb="13">
      <t>カサン</t>
    </rPh>
    <rPh sb="13" eb="14">
      <t>リツ</t>
    </rPh>
    <rPh sb="15" eb="17">
      <t>テキヨウ</t>
    </rPh>
    <rPh sb="21" eb="24">
      <t>タンドクガタ</t>
    </rPh>
    <rPh sb="25" eb="27">
      <t>セイカツ</t>
    </rPh>
    <rPh sb="27" eb="29">
      <t>カイゴ</t>
    </rPh>
    <rPh sb="30" eb="32">
      <t>ドウトウ</t>
    </rPh>
    <rPh sb="33" eb="36">
      <t>カサンリツ</t>
    </rPh>
    <rPh sb="37" eb="39">
      <t>テキヨウ</t>
    </rPh>
    <phoneticPr fontId="2"/>
  </si>
  <si>
    <t>※障害者支援施設の日中活動系サービスは、施設入所支援の加算率を適用する。</t>
    <rPh sb="1" eb="4">
      <t>ショウガイシャ</t>
    </rPh>
    <rPh sb="4" eb="6">
      <t>シエン</t>
    </rPh>
    <rPh sb="6" eb="8">
      <t>シセツ</t>
    </rPh>
    <rPh sb="9" eb="11">
      <t>ニッチュウ</t>
    </rPh>
    <rPh sb="11" eb="13">
      <t>カツドウ</t>
    </rPh>
    <rPh sb="13" eb="14">
      <t>ケイ</t>
    </rPh>
    <rPh sb="20" eb="22">
      <t>シセツ</t>
    </rPh>
    <rPh sb="22" eb="24">
      <t>ニュウショ</t>
    </rPh>
    <rPh sb="24" eb="26">
      <t>シエン</t>
    </rPh>
    <rPh sb="27" eb="30">
      <t>カサンリツ</t>
    </rPh>
    <rPh sb="31" eb="33">
      <t>テキヨウ</t>
    </rPh>
    <phoneticPr fontId="2"/>
  </si>
  <si>
    <t>（１）福祉・介護職員処遇改善加算または福祉・介護職員処遇改善特別加算のみの場合</t>
    <rPh sb="3" eb="5">
      <t>フクシ</t>
    </rPh>
    <rPh sb="6" eb="8">
      <t>カイゴ</t>
    </rPh>
    <rPh sb="8" eb="10">
      <t>ショクイン</t>
    </rPh>
    <rPh sb="10" eb="12">
      <t>ショグウ</t>
    </rPh>
    <rPh sb="12" eb="16">
      <t>カイゼンカサン</t>
    </rPh>
    <rPh sb="19" eb="21">
      <t>フクシ</t>
    </rPh>
    <rPh sb="22" eb="24">
      <t>カイゴ</t>
    </rPh>
    <rPh sb="24" eb="26">
      <t>ショクイン</t>
    </rPh>
    <rPh sb="26" eb="28">
      <t>ショグウ</t>
    </rPh>
    <rPh sb="28" eb="30">
      <t>カイゼン</t>
    </rPh>
    <rPh sb="30" eb="32">
      <t>トクベツ</t>
    </rPh>
    <rPh sb="32" eb="34">
      <t>カサン</t>
    </rPh>
    <rPh sb="37" eb="39">
      <t>バアイ</t>
    </rPh>
    <phoneticPr fontId="7"/>
  </si>
  <si>
    <t>（３）福祉・介護職員等特定処遇改善加算</t>
    <rPh sb="3" eb="5">
      <t>フクシ</t>
    </rPh>
    <rPh sb="6" eb="8">
      <t>カイゴ</t>
    </rPh>
    <rPh sb="8" eb="10">
      <t>ショクイン</t>
    </rPh>
    <rPh sb="10" eb="11">
      <t>トウ</t>
    </rPh>
    <rPh sb="11" eb="13">
      <t>トクテイ</t>
    </rPh>
    <rPh sb="13" eb="15">
      <t>ショグウ</t>
    </rPh>
    <rPh sb="15" eb="19">
      <t>カイゼンカサン</t>
    </rPh>
    <phoneticPr fontId="7"/>
  </si>
  <si>
    <t>６　届出に係る根拠資料について＜共通＞　</t>
    <rPh sb="2" eb="4">
      <t>トドケデ</t>
    </rPh>
    <rPh sb="5" eb="6">
      <t>カカ</t>
    </rPh>
    <rPh sb="7" eb="9">
      <t>コンキョ</t>
    </rPh>
    <rPh sb="9" eb="11">
      <t>シリョウ</t>
    </rPh>
    <rPh sb="16" eb="18">
      <t>キョウツウ</t>
    </rPh>
    <phoneticPr fontId="7"/>
  </si>
  <si>
    <t>(イ)前年度の処遇改善加算の総額</t>
    <rPh sb="3" eb="6">
      <t>ゼンネンド</t>
    </rPh>
    <rPh sb="7" eb="9">
      <t>ショグウ</t>
    </rPh>
    <rPh sb="9" eb="13">
      <t>カイゼンカサン</t>
    </rPh>
    <rPh sb="14" eb="16">
      <t>ソウガク</t>
    </rPh>
    <phoneticPr fontId="7"/>
  </si>
  <si>
    <t>④ⅰ）の「処遇改善加算の算定により賃金改善を行った場合の福祉・介護職員の賃金の総額（見込額）」には、処遇改善加算による賃金改善を行った場合の法定福利費等の事業主負担の増加分を含めることができる。</t>
    <rPh sb="5" eb="7">
      <t>ショグウ</t>
    </rPh>
    <rPh sb="7" eb="9">
      <t>カイゼン</t>
    </rPh>
    <rPh sb="9" eb="11">
      <t>カサン</t>
    </rPh>
    <rPh sb="12" eb="14">
      <t>サンテイ</t>
    </rPh>
    <rPh sb="17" eb="19">
      <t>チンギン</t>
    </rPh>
    <rPh sb="19" eb="21">
      <t>カイゼン</t>
    </rPh>
    <rPh sb="22" eb="23">
      <t>オコナ</t>
    </rPh>
    <rPh sb="25" eb="27">
      <t>バアイ</t>
    </rPh>
    <rPh sb="28" eb="30">
      <t>フクシ</t>
    </rPh>
    <rPh sb="31" eb="33">
      <t>カイゴ</t>
    </rPh>
    <rPh sb="33" eb="35">
      <t>ショクイン</t>
    </rPh>
    <rPh sb="36" eb="38">
      <t>チンギン</t>
    </rPh>
    <rPh sb="39" eb="41">
      <t>ソウガク</t>
    </rPh>
    <rPh sb="42" eb="45">
      <t>ミコミガク</t>
    </rPh>
    <rPh sb="50" eb="52">
      <t>ショグウ</t>
    </rPh>
    <rPh sb="52" eb="56">
      <t>カイゼンカサン</t>
    </rPh>
    <rPh sb="64" eb="65">
      <t>オコナ</t>
    </rPh>
    <rPh sb="67" eb="69">
      <t>バアイ</t>
    </rPh>
    <phoneticPr fontId="7"/>
  </si>
  <si>
    <t>④ⅱ）(エ)の「前年度の各障害福祉サービス事業者等の独自の賃金改善額」は、本計画書の提出年度における独自の賃金改善分（初めて処遇改善加算を取得した年度以降に新たに行ったものに限る。）をいう。（処遇改善加算及び特定加算並びに特別加算に係るものを除く。）本欄に記載した賃金改善については、「（４）ハ　障害福祉サービス事業者等の独自の賃金改善」欄に支給額、方法等の具体的な賃金改善の内容を記載すること。</t>
    <rPh sb="8" eb="11">
      <t>ゼンネンド</t>
    </rPh>
    <rPh sb="12" eb="13">
      <t>カク</t>
    </rPh>
    <rPh sb="13" eb="15">
      <t>ショウガイ</t>
    </rPh>
    <rPh sb="15" eb="17">
      <t>フクシ</t>
    </rPh>
    <rPh sb="21" eb="25">
      <t>ジギョウシャトウ</t>
    </rPh>
    <rPh sb="26" eb="28">
      <t>ドクジ</t>
    </rPh>
    <rPh sb="29" eb="31">
      <t>チンギン</t>
    </rPh>
    <rPh sb="31" eb="33">
      <t>カイゼン</t>
    </rPh>
    <rPh sb="37" eb="38">
      <t>ホン</t>
    </rPh>
    <rPh sb="38" eb="41">
      <t>ケイカクショ</t>
    </rPh>
    <rPh sb="42" eb="44">
      <t>テイシュツ</t>
    </rPh>
    <rPh sb="44" eb="46">
      <t>ネンド</t>
    </rPh>
    <rPh sb="50" eb="52">
      <t>ドクジ</t>
    </rPh>
    <rPh sb="53" eb="55">
      <t>チンギン</t>
    </rPh>
    <rPh sb="55" eb="57">
      <t>カイゼン</t>
    </rPh>
    <rPh sb="57" eb="58">
      <t>ブン</t>
    </rPh>
    <rPh sb="59" eb="60">
      <t>ハジ</t>
    </rPh>
    <rPh sb="62" eb="64">
      <t>ショグウ</t>
    </rPh>
    <rPh sb="64" eb="66">
      <t>カイゼン</t>
    </rPh>
    <rPh sb="66" eb="68">
      <t>カサン</t>
    </rPh>
    <rPh sb="69" eb="71">
      <t>シュトク</t>
    </rPh>
    <rPh sb="73" eb="75">
      <t>ネンド</t>
    </rPh>
    <rPh sb="75" eb="77">
      <t>イコウ</t>
    </rPh>
    <rPh sb="78" eb="79">
      <t>アラ</t>
    </rPh>
    <rPh sb="81" eb="82">
      <t>オコナ</t>
    </rPh>
    <rPh sb="87" eb="88">
      <t>カギ</t>
    </rPh>
    <rPh sb="96" eb="98">
      <t>ショグウ</t>
    </rPh>
    <rPh sb="98" eb="102">
      <t>カイゼンカサン</t>
    </rPh>
    <rPh sb="102" eb="103">
      <t>オヨ</t>
    </rPh>
    <rPh sb="104" eb="106">
      <t>トクテイ</t>
    </rPh>
    <rPh sb="106" eb="108">
      <t>カサン</t>
    </rPh>
    <rPh sb="108" eb="109">
      <t>ナラ</t>
    </rPh>
    <rPh sb="111" eb="113">
      <t>トクベツ</t>
    </rPh>
    <rPh sb="113" eb="115">
      <t>カサン</t>
    </rPh>
    <rPh sb="116" eb="117">
      <t>カカ</t>
    </rPh>
    <rPh sb="121" eb="122">
      <t>ノゾ</t>
    </rPh>
    <rPh sb="125" eb="127">
      <t>ホンラン</t>
    </rPh>
    <rPh sb="128" eb="130">
      <t>キサイ</t>
    </rPh>
    <rPh sb="132" eb="134">
      <t>チンギン</t>
    </rPh>
    <rPh sb="134" eb="136">
      <t>カイゼン</t>
    </rPh>
    <rPh sb="148" eb="150">
      <t>ショウガイ</t>
    </rPh>
    <rPh sb="150" eb="152">
      <t>フクシ</t>
    </rPh>
    <rPh sb="156" eb="159">
      <t>ジギョウシャ</t>
    </rPh>
    <rPh sb="159" eb="160">
      <t>トウ</t>
    </rPh>
    <rPh sb="161" eb="163">
      <t>ドクジ</t>
    </rPh>
    <rPh sb="164" eb="166">
      <t>チンギン</t>
    </rPh>
    <rPh sb="166" eb="168">
      <t>カイゼン</t>
    </rPh>
    <rPh sb="169" eb="170">
      <t>ラン</t>
    </rPh>
    <rPh sb="171" eb="174">
      <t>シキュウガク</t>
    </rPh>
    <rPh sb="175" eb="177">
      <t>ホウホウ</t>
    </rPh>
    <rPh sb="177" eb="178">
      <t>トウ</t>
    </rPh>
    <rPh sb="179" eb="182">
      <t>グタイテキ</t>
    </rPh>
    <rPh sb="183" eb="185">
      <t>チンギン</t>
    </rPh>
    <rPh sb="185" eb="187">
      <t>カイゼン</t>
    </rPh>
    <rPh sb="188" eb="190">
      <t>ナイヨウ</t>
    </rPh>
    <rPh sb="191" eb="193">
      <t>キサイ</t>
    </rPh>
    <phoneticPr fontId="7"/>
  </si>
  <si>
    <r>
      <t>(ウ)前年度の</t>
    </r>
    <r>
      <rPr>
        <u/>
        <sz val="8.5"/>
        <rFont val="ＭＳ Ｐゴシック"/>
        <family val="3"/>
        <charset val="128"/>
      </rPr>
      <t xml:space="preserve">特定加算のうち福祉・介護職員に支給された額
</t>
    </r>
    <r>
      <rPr>
        <sz val="8.5"/>
        <rFont val="ＭＳ Ｐゴシック"/>
        <family val="3"/>
        <charset val="128"/>
      </rPr>
      <t>　　</t>
    </r>
    <r>
      <rPr>
        <u/>
        <sz val="8.5"/>
        <rFont val="ＭＳ Ｐゴシック"/>
        <family val="3"/>
        <charset val="128"/>
      </rPr>
      <t>（前年度に特定加算を算定していた場合のみ）</t>
    </r>
    <rPh sb="3" eb="6">
      <t>ゼンネンド</t>
    </rPh>
    <rPh sb="7" eb="9">
      <t>トクテイ</t>
    </rPh>
    <rPh sb="9" eb="11">
      <t>カサン</t>
    </rPh>
    <rPh sb="14" eb="16">
      <t>フクシ</t>
    </rPh>
    <rPh sb="17" eb="19">
      <t>カイゴ</t>
    </rPh>
    <rPh sb="19" eb="21">
      <t>ショクイン</t>
    </rPh>
    <rPh sb="22" eb="24">
      <t>シキュウ</t>
    </rPh>
    <rPh sb="27" eb="28">
      <t>ガク</t>
    </rPh>
    <phoneticPr fontId="7"/>
  </si>
  <si>
    <r>
      <t>④ⅱ）(イ)の「前年度の処遇改善加算の総額」及び(ウ)の「前年度の特定加算のうち福祉・介護職員に支給された額」は、都道府県国民健康保険団体連合会から通知される「福祉・介護職員処遇改善加算等総額のお知らせ」に基づき記載すること。（ただし、</t>
    </r>
    <r>
      <rPr>
        <u/>
        <sz val="8"/>
        <rFont val="ＭＳ Ｐゴシック"/>
        <family val="3"/>
        <charset val="128"/>
      </rPr>
      <t>特定加算の額については、福祉・介護職員に支給された額のみを計上すること。</t>
    </r>
    <r>
      <rPr>
        <sz val="8"/>
        <rFont val="ＭＳ Ｐゴシック"/>
        <family val="3"/>
        <charset val="128"/>
      </rPr>
      <t>）</t>
    </r>
    <rPh sb="8" eb="11">
      <t>ゼンネンド</t>
    </rPh>
    <rPh sb="12" eb="14">
      <t>ショグウ</t>
    </rPh>
    <rPh sb="14" eb="18">
      <t>カイゼンカサン</t>
    </rPh>
    <rPh sb="19" eb="21">
      <t>ソウガク</t>
    </rPh>
    <rPh sb="22" eb="23">
      <t>オヨ</t>
    </rPh>
    <rPh sb="48" eb="50">
      <t>シキュウ</t>
    </rPh>
    <rPh sb="57" eb="61">
      <t>トドウフケン</t>
    </rPh>
    <rPh sb="61" eb="63">
      <t>コクミン</t>
    </rPh>
    <rPh sb="63" eb="65">
      <t>ケンコウ</t>
    </rPh>
    <rPh sb="65" eb="67">
      <t>ホケン</t>
    </rPh>
    <rPh sb="67" eb="69">
      <t>ダンタイ</t>
    </rPh>
    <rPh sb="69" eb="72">
      <t>レンゴウカイ</t>
    </rPh>
    <rPh sb="74" eb="76">
      <t>ツウチ</t>
    </rPh>
    <rPh sb="80" eb="82">
      <t>フクシ</t>
    </rPh>
    <rPh sb="103" eb="104">
      <t>モト</t>
    </rPh>
    <rPh sb="106" eb="108">
      <t>キサイ</t>
    </rPh>
    <rPh sb="118" eb="120">
      <t>トクテイ</t>
    </rPh>
    <rPh sb="130" eb="132">
      <t>フクシ</t>
    </rPh>
    <rPh sb="133" eb="135">
      <t>カイゴ</t>
    </rPh>
    <rPh sb="135" eb="137">
      <t>ショクイン</t>
    </rPh>
    <rPh sb="138" eb="140">
      <t>シキュウ</t>
    </rPh>
    <rPh sb="143" eb="144">
      <t>ガク</t>
    </rPh>
    <rPh sb="147" eb="149">
      <t>ケイジョウ</t>
    </rPh>
    <phoneticPr fontId="7"/>
  </si>
  <si>
    <t>（２）福祉・介護職員処遇改善加算（特定加算も併せて計画する場合）</t>
    <rPh sb="3" eb="5">
      <t>フクシ</t>
    </rPh>
    <rPh sb="6" eb="8">
      <t>カイゴ</t>
    </rPh>
    <rPh sb="8" eb="10">
      <t>ショクイン</t>
    </rPh>
    <rPh sb="10" eb="12">
      <t>ショグウ</t>
    </rPh>
    <rPh sb="12" eb="16">
      <t>カイゼンカサン</t>
    </rPh>
    <rPh sb="17" eb="19">
      <t>トクテイ</t>
    </rPh>
    <rPh sb="19" eb="21">
      <t>カサン</t>
    </rPh>
    <rPh sb="22" eb="23">
      <t>アワ</t>
    </rPh>
    <rPh sb="25" eb="27">
      <t>ケイカク</t>
    </rPh>
    <rPh sb="29" eb="31">
      <t>バアイ</t>
    </rPh>
    <phoneticPr fontId="7"/>
  </si>
  <si>
    <r>
      <t>ⅱ）前年度の賃金の総額（処遇改善加算等を取得し実施される賃金改善額及び独自の賃金改善額を除く）</t>
    </r>
    <r>
      <rPr>
        <b/>
        <sz val="8.5"/>
        <rFont val="ＭＳ Ｐゴシック"/>
        <family val="3"/>
        <charset val="128"/>
      </rPr>
      <t>【基準額１】</t>
    </r>
    <r>
      <rPr>
        <sz val="8.5"/>
        <rFont val="ＭＳ Ｐゴシック"/>
        <family val="3"/>
        <charset val="128"/>
      </rPr>
      <t>(ア)ｰ(イ)ｰ(ウ)ｰ(エ)</t>
    </r>
    <rPh sb="2" eb="5">
      <t>ゼンネンド</t>
    </rPh>
    <rPh sb="6" eb="8">
      <t>チンギン</t>
    </rPh>
    <rPh sb="9" eb="11">
      <t>ソウガク</t>
    </rPh>
    <rPh sb="12" eb="14">
      <t>ショグウ</t>
    </rPh>
    <rPh sb="14" eb="16">
      <t>カイゼン</t>
    </rPh>
    <rPh sb="16" eb="18">
      <t>カサン</t>
    </rPh>
    <rPh sb="18" eb="19">
      <t>トウ</t>
    </rPh>
    <rPh sb="20" eb="22">
      <t>シュトク</t>
    </rPh>
    <rPh sb="23" eb="25">
      <t>ジッシ</t>
    </rPh>
    <rPh sb="28" eb="30">
      <t>チンギン</t>
    </rPh>
    <rPh sb="30" eb="32">
      <t>カイゼン</t>
    </rPh>
    <rPh sb="32" eb="33">
      <t>ガク</t>
    </rPh>
    <rPh sb="33" eb="34">
      <t>オヨ</t>
    </rPh>
    <rPh sb="35" eb="37">
      <t>ドクジ</t>
    </rPh>
    <rPh sb="38" eb="40">
      <t>チンギン</t>
    </rPh>
    <rPh sb="40" eb="42">
      <t>カイゼン</t>
    </rPh>
    <rPh sb="42" eb="43">
      <t>ガク</t>
    </rPh>
    <rPh sb="44" eb="45">
      <t>ノゾ</t>
    </rPh>
    <rPh sb="48" eb="50">
      <t>キジュン</t>
    </rPh>
    <rPh sb="50" eb="51">
      <t>ガク</t>
    </rPh>
    <phoneticPr fontId="7"/>
  </si>
  <si>
    <r>
      <t>ⅰ）処遇改善加算の算定により賃金改善を行った場合の賃金の総額（見込額）
　</t>
    </r>
    <r>
      <rPr>
        <u/>
        <sz val="8.5"/>
        <rFont val="ＭＳ Ｐゴシック"/>
        <family val="3"/>
        <charset val="128"/>
      </rPr>
      <t>（経験・技能のある障害福祉人材(A)と他の障害福祉人材(B)の総額）</t>
    </r>
    <rPh sb="2" eb="4">
      <t>ショグウ</t>
    </rPh>
    <rPh sb="4" eb="6">
      <t>カイゼン</t>
    </rPh>
    <rPh sb="6" eb="8">
      <t>カサン</t>
    </rPh>
    <rPh sb="9" eb="11">
      <t>サンテイ</t>
    </rPh>
    <rPh sb="14" eb="16">
      <t>チンギン</t>
    </rPh>
    <rPh sb="16" eb="18">
      <t>カイゼン</t>
    </rPh>
    <rPh sb="19" eb="20">
      <t>オコナ</t>
    </rPh>
    <rPh sb="22" eb="24">
      <t>バアイ</t>
    </rPh>
    <rPh sb="25" eb="27">
      <t>チンギン</t>
    </rPh>
    <rPh sb="28" eb="30">
      <t>ソウガク</t>
    </rPh>
    <rPh sb="31" eb="33">
      <t>ミコミ</t>
    </rPh>
    <rPh sb="33" eb="34">
      <t>ガク</t>
    </rPh>
    <rPh sb="68" eb="70">
      <t>ソウガク</t>
    </rPh>
    <phoneticPr fontId="7"/>
  </si>
  <si>
    <r>
      <t>(ア)前年度の</t>
    </r>
    <r>
      <rPr>
        <u/>
        <sz val="8.5"/>
        <rFont val="ＭＳ Ｐゴシック"/>
        <family val="3"/>
        <charset val="128"/>
      </rPr>
      <t>経験・技能のある障害福祉人材(A)と他の障害福祉人材(B)</t>
    </r>
    <r>
      <rPr>
        <sz val="8.5"/>
        <rFont val="ＭＳ Ｐゴシック"/>
        <family val="3"/>
        <charset val="128"/>
      </rPr>
      <t>の賃金の総額</t>
    </r>
    <rPh sb="3" eb="6">
      <t>ゼンネンド</t>
    </rPh>
    <rPh sb="7" eb="9">
      <t>ケイケン</t>
    </rPh>
    <rPh sb="10" eb="12">
      <t>ギノウ</t>
    </rPh>
    <rPh sb="15" eb="17">
      <t>ショウガイ</t>
    </rPh>
    <rPh sb="17" eb="19">
      <t>フクシ</t>
    </rPh>
    <rPh sb="19" eb="21">
      <t>ジンザイ</t>
    </rPh>
    <rPh sb="25" eb="26">
      <t>タ</t>
    </rPh>
    <rPh sb="27" eb="29">
      <t>ショウガイ</t>
    </rPh>
    <rPh sb="29" eb="31">
      <t>フクシ</t>
    </rPh>
    <rPh sb="31" eb="33">
      <t>ジンザイ</t>
    </rPh>
    <rPh sb="37" eb="39">
      <t>チンギン</t>
    </rPh>
    <rPh sb="40" eb="42">
      <t>ソウガク</t>
    </rPh>
    <phoneticPr fontId="7"/>
  </si>
  <si>
    <r>
      <rPr>
        <u/>
        <sz val="8"/>
        <rFont val="ＭＳ Ｐゴシック"/>
        <family val="3"/>
        <charset val="128"/>
      </rPr>
      <t>処遇改善加算または特別加算のみの計画である場合は、以下の２（２）、（３）、（４）ロ、５の記載は不要である。</t>
    </r>
    <r>
      <rPr>
        <sz val="8"/>
        <rFont val="ＭＳ Ｐゴシック"/>
        <family val="3"/>
        <charset val="128"/>
      </rPr>
      <t xml:space="preserve">
また、処遇改善加算（Ⅴ）または特別加算のみの計画である場合は、上記に加え、３、４も記載不要である。</t>
    </r>
    <rPh sb="0" eb="2">
      <t>ショグウ</t>
    </rPh>
    <rPh sb="2" eb="4">
      <t>カイゼン</t>
    </rPh>
    <rPh sb="4" eb="6">
      <t>カサン</t>
    </rPh>
    <rPh sb="9" eb="11">
      <t>トクベツ</t>
    </rPh>
    <rPh sb="11" eb="13">
      <t>カサン</t>
    </rPh>
    <rPh sb="16" eb="18">
      <t>ケイカク</t>
    </rPh>
    <rPh sb="21" eb="23">
      <t>バアイ</t>
    </rPh>
    <rPh sb="25" eb="27">
      <t>イカ</t>
    </rPh>
    <rPh sb="44" eb="46">
      <t>キサイ</t>
    </rPh>
    <rPh sb="47" eb="49">
      <t>フヨウ</t>
    </rPh>
    <rPh sb="57" eb="59">
      <t>ショグウ</t>
    </rPh>
    <rPh sb="59" eb="61">
      <t>カイゼン</t>
    </rPh>
    <rPh sb="61" eb="63">
      <t>カサン</t>
    </rPh>
    <rPh sb="69" eb="71">
      <t>トクベツ</t>
    </rPh>
    <rPh sb="71" eb="73">
      <t>カサン</t>
    </rPh>
    <rPh sb="76" eb="78">
      <t>ケイカク</t>
    </rPh>
    <rPh sb="81" eb="83">
      <t>バアイ</t>
    </rPh>
    <rPh sb="85" eb="87">
      <t>ジョウキ</t>
    </rPh>
    <rPh sb="88" eb="89">
      <t>クワ</t>
    </rPh>
    <rPh sb="95" eb="97">
      <t>キサイ</t>
    </rPh>
    <rPh sb="97" eb="99">
      <t>フヨウ</t>
    </rPh>
    <phoneticPr fontId="7"/>
  </si>
  <si>
    <r>
      <t>④ⅰ）の「処遇改善加算の算定により賃金改善を行った場合の賃金の総額（見込額）」及び④ⅰ）（ア）の「前年度の経験・技能のある障害福祉人材(A)と他の障害福祉人材(B)の賃金の総額」について、</t>
    </r>
    <r>
      <rPr>
        <u/>
        <sz val="8"/>
        <rFont val="ＭＳ Ｐゴシック"/>
        <family val="3"/>
        <charset val="128"/>
      </rPr>
      <t>処遇改善加算における賃金改善対象職種はこれまでと変更は無い</t>
    </r>
    <r>
      <rPr>
        <sz val="8"/>
        <rFont val="ＭＳ Ｐゴシック"/>
        <family val="3"/>
        <charset val="128"/>
      </rPr>
      <t>が、特定加算との兼ね合いにより</t>
    </r>
    <r>
      <rPr>
        <u/>
        <sz val="8"/>
        <rFont val="ＭＳ Ｐゴシック"/>
        <family val="3"/>
        <charset val="128"/>
      </rPr>
      <t>便宜的に「経験・技能のある障害福祉人材(A)」と「他の障害福祉人材(B)」の賃金同士で比較</t>
    </r>
    <r>
      <rPr>
        <sz val="8"/>
        <rFont val="ＭＳ Ｐゴシック"/>
        <family val="3"/>
        <charset val="128"/>
      </rPr>
      <t>するものとする。</t>
    </r>
    <rPh sb="39" eb="40">
      <t>オヨ</t>
    </rPh>
    <rPh sb="94" eb="96">
      <t>ショグウ</t>
    </rPh>
    <rPh sb="96" eb="98">
      <t>カイゼン</t>
    </rPh>
    <rPh sb="98" eb="100">
      <t>カサン</t>
    </rPh>
    <rPh sb="104" eb="106">
      <t>チンギン</t>
    </rPh>
    <rPh sb="106" eb="108">
      <t>カイゼン</t>
    </rPh>
    <rPh sb="108" eb="110">
      <t>タイショウ</t>
    </rPh>
    <rPh sb="110" eb="112">
      <t>ショクシュ</t>
    </rPh>
    <rPh sb="118" eb="120">
      <t>ヘンコウ</t>
    </rPh>
    <rPh sb="121" eb="122">
      <t>ナ</t>
    </rPh>
    <rPh sb="125" eb="127">
      <t>トクテイ</t>
    </rPh>
    <rPh sb="127" eb="129">
      <t>カサン</t>
    </rPh>
    <rPh sb="131" eb="132">
      <t>カ</t>
    </rPh>
    <rPh sb="133" eb="134">
      <t>ア</t>
    </rPh>
    <rPh sb="138" eb="141">
      <t>ベンギテキ</t>
    </rPh>
    <rPh sb="176" eb="178">
      <t>チンギン</t>
    </rPh>
    <rPh sb="178" eb="180">
      <t>ドウシ</t>
    </rPh>
    <rPh sb="181" eb="183">
      <t>ヒカク</t>
    </rPh>
    <phoneticPr fontId="7"/>
  </si>
  <si>
    <t>④ⅰ）の「処遇改善加算の算定により賃金改善を行った場合の賃金の総額（見込額）」には、処遇改善加算による賃金改善を行った場合の法定福利費等の事業主負担の増加分を含めることができる。</t>
    <rPh sb="5" eb="7">
      <t>ショグウ</t>
    </rPh>
    <rPh sb="7" eb="9">
      <t>カイゼン</t>
    </rPh>
    <rPh sb="9" eb="11">
      <t>カサン</t>
    </rPh>
    <rPh sb="12" eb="14">
      <t>サンテイ</t>
    </rPh>
    <rPh sb="17" eb="19">
      <t>チンギン</t>
    </rPh>
    <rPh sb="19" eb="21">
      <t>カイゼン</t>
    </rPh>
    <rPh sb="22" eb="23">
      <t>オコナ</t>
    </rPh>
    <rPh sb="25" eb="27">
      <t>バアイ</t>
    </rPh>
    <rPh sb="28" eb="30">
      <t>チンギン</t>
    </rPh>
    <rPh sb="31" eb="33">
      <t>ソウガク</t>
    </rPh>
    <rPh sb="34" eb="36">
      <t>ミコミ</t>
    </rPh>
    <rPh sb="36" eb="37">
      <t>ガク</t>
    </rPh>
    <rPh sb="42" eb="44">
      <t>ショグウ</t>
    </rPh>
    <rPh sb="44" eb="48">
      <t>カイゼンカサン</t>
    </rPh>
    <rPh sb="56" eb="57">
      <t>オコナ</t>
    </rPh>
    <rPh sb="59" eb="61">
      <t>バアイ</t>
    </rPh>
    <phoneticPr fontId="7"/>
  </si>
  <si>
    <r>
      <t>④ⅰ）の「処遇改善加算の算定により賃金改善を行った場合の賃金の総額（見込額）」には、</t>
    </r>
    <r>
      <rPr>
        <u/>
        <sz val="8"/>
        <rFont val="ＭＳ Ｐゴシック"/>
        <family val="3"/>
        <charset val="128"/>
      </rPr>
      <t>特定加算を取得し実施される賃金の改善見込み額は含まないこと</t>
    </r>
    <r>
      <rPr>
        <sz val="8"/>
        <rFont val="ＭＳ Ｐゴシック"/>
        <family val="3"/>
        <charset val="128"/>
      </rPr>
      <t>。</t>
    </r>
    <rPh sb="5" eb="7">
      <t>ショグウ</t>
    </rPh>
    <rPh sb="7" eb="9">
      <t>カイゼン</t>
    </rPh>
    <rPh sb="9" eb="11">
      <t>カサン</t>
    </rPh>
    <rPh sb="12" eb="14">
      <t>サンテイ</t>
    </rPh>
    <rPh sb="17" eb="19">
      <t>チンギン</t>
    </rPh>
    <rPh sb="19" eb="21">
      <t>カイゼン</t>
    </rPh>
    <rPh sb="22" eb="23">
      <t>オコナ</t>
    </rPh>
    <rPh sb="25" eb="27">
      <t>バアイ</t>
    </rPh>
    <rPh sb="28" eb="30">
      <t>チンギン</t>
    </rPh>
    <rPh sb="31" eb="33">
      <t>ソウガク</t>
    </rPh>
    <rPh sb="34" eb="36">
      <t>ミコミ</t>
    </rPh>
    <rPh sb="36" eb="37">
      <t>ガク</t>
    </rPh>
    <rPh sb="42" eb="44">
      <t>トクテイ</t>
    </rPh>
    <rPh sb="44" eb="46">
      <t>カサン</t>
    </rPh>
    <rPh sb="47" eb="49">
      <t>シュトク</t>
    </rPh>
    <rPh sb="50" eb="52">
      <t>ジッシ</t>
    </rPh>
    <rPh sb="55" eb="57">
      <t>チンギン</t>
    </rPh>
    <rPh sb="58" eb="60">
      <t>カイゼン</t>
    </rPh>
    <rPh sb="60" eb="62">
      <t>ミコ</t>
    </rPh>
    <rPh sb="63" eb="64">
      <t>ガク</t>
    </rPh>
    <rPh sb="65" eb="66">
      <t>フク</t>
    </rPh>
    <phoneticPr fontId="7"/>
  </si>
  <si>
    <r>
      <t>④ⅱ）(イ)の「前年度の処遇改善加算の総額」及び(ウ)の「前年度の特定加算の総額」は、都道府県国民健康保険団体連合会から通知される「福祉・介護職員処遇改善加算等総額のお知らせ」に基づき記載すること。ただし、</t>
    </r>
    <r>
      <rPr>
        <u/>
        <sz val="8"/>
        <rFont val="ＭＳ Ｐゴシック"/>
        <family val="3"/>
        <charset val="128"/>
      </rPr>
      <t>特定加算の加算額については、その他の職種(C)に支給された額を除くこと。</t>
    </r>
    <rPh sb="22" eb="23">
      <t>オヨ</t>
    </rPh>
    <rPh sb="43" eb="47">
      <t>トドウフケン</t>
    </rPh>
    <rPh sb="47" eb="49">
      <t>コクミン</t>
    </rPh>
    <rPh sb="49" eb="51">
      <t>ケンコウ</t>
    </rPh>
    <rPh sb="51" eb="53">
      <t>ホケン</t>
    </rPh>
    <rPh sb="53" eb="55">
      <t>ダンタイ</t>
    </rPh>
    <rPh sb="55" eb="58">
      <t>レンゴウカイ</t>
    </rPh>
    <rPh sb="60" eb="62">
      <t>ツウチ</t>
    </rPh>
    <rPh sb="66" eb="68">
      <t>フクシ</t>
    </rPh>
    <rPh sb="89" eb="90">
      <t>モト</t>
    </rPh>
    <rPh sb="92" eb="94">
      <t>キサイ</t>
    </rPh>
    <rPh sb="103" eb="105">
      <t>トクテイ</t>
    </rPh>
    <rPh sb="108" eb="110">
      <t>カサン</t>
    </rPh>
    <phoneticPr fontId="7"/>
  </si>
  <si>
    <r>
      <t>(ウ)前年度の特定加算の総額</t>
    </r>
    <r>
      <rPr>
        <u/>
        <sz val="8.5"/>
        <rFont val="ＭＳ Ｐゴシック"/>
        <family val="3"/>
        <charset val="128"/>
      </rPr>
      <t>（その他の職種(C)に支給された額を除く)</t>
    </r>
    <rPh sb="3" eb="6">
      <t>ゼンネンド</t>
    </rPh>
    <rPh sb="7" eb="9">
      <t>トクテイ</t>
    </rPh>
    <rPh sb="9" eb="11">
      <t>カサン</t>
    </rPh>
    <rPh sb="12" eb="14">
      <t>ソウガク</t>
    </rPh>
    <rPh sb="17" eb="18">
      <t>タ</t>
    </rPh>
    <rPh sb="19" eb="21">
      <t>ショクシュ</t>
    </rPh>
    <rPh sb="25" eb="27">
      <t>シキュウ</t>
    </rPh>
    <rPh sb="30" eb="31">
      <t>ガク</t>
    </rPh>
    <rPh sb="32" eb="33">
      <t>ノゾ</t>
    </rPh>
    <phoneticPr fontId="7"/>
  </si>
  <si>
    <t>(右欄の額は④欄の額を上回ること）</t>
    <rPh sb="1" eb="2">
      <t>ミギ</t>
    </rPh>
    <rPh sb="2" eb="3">
      <t>ラン</t>
    </rPh>
    <rPh sb="4" eb="5">
      <t>ガク</t>
    </rPh>
    <rPh sb="7" eb="8">
      <t>ラン</t>
    </rPh>
    <rPh sb="9" eb="10">
      <t>ガク</t>
    </rPh>
    <rPh sb="11" eb="13">
      <t>ウワマワ</t>
    </rPh>
    <phoneticPr fontId="7"/>
  </si>
  <si>
    <t>(ウ)前年度の特定加算の総額</t>
    <rPh sb="3" eb="6">
      <t>ゼンネンド</t>
    </rPh>
    <rPh sb="7" eb="9">
      <t>トクテイ</t>
    </rPh>
    <rPh sb="9" eb="11">
      <t>カサン</t>
    </rPh>
    <rPh sb="12" eb="14">
      <t>ソウガク</t>
    </rPh>
    <phoneticPr fontId="7"/>
  </si>
  <si>
    <t>（「月額平均８万円の賃金改善又は改善後の賃金が年額440万円以上となる者」を設定できない場合その理由）</t>
    <rPh sb="10" eb="12">
      <t>チンギン</t>
    </rPh>
    <rPh sb="12" eb="14">
      <t>カイゼン</t>
    </rPh>
    <phoneticPr fontId="7"/>
  </si>
  <si>
    <t>（４）賃金改善を行う賃金項目及び方法　</t>
    <rPh sb="10" eb="12">
      <t>チンギン</t>
    </rPh>
    <rPh sb="14" eb="15">
      <t>オヨ</t>
    </rPh>
    <phoneticPr fontId="7"/>
  </si>
  <si>
    <t>「（１）④ⅱ）(エ)」、「（２）④ⅱ）(エ)」又は「（３）⑤ⅱ）(エ)」の「前年度の各障害福祉サービス事業者等の独自の賃金改善額」に計上する場合は記載</t>
    <rPh sb="42" eb="45">
      <t>カクショウガイ</t>
    </rPh>
    <rPh sb="45" eb="47">
      <t>フクシ</t>
    </rPh>
    <rPh sb="51" eb="55">
      <t>ジギョウシャトウ</t>
    </rPh>
    <phoneticPr fontId="7"/>
  </si>
  <si>
    <t>処遇</t>
    <rPh sb="0" eb="2">
      <t>ショグウ</t>
    </rPh>
    <phoneticPr fontId="7"/>
  </si>
  <si>
    <t>特定</t>
    <rPh sb="0" eb="2">
      <t>トクテイ</t>
    </rPh>
    <phoneticPr fontId="7"/>
  </si>
  <si>
    <r>
      <t>資質向上のための計画に沿って、研修機会の提供又は技術指導等を実施するとともに、福祉・介護職員の能力評価を行う。　</t>
    </r>
    <r>
      <rPr>
        <sz val="6"/>
        <rFont val="ＭＳ Ｐゴシック"/>
        <family val="3"/>
        <charset val="128"/>
      </rPr>
      <t>※当該取組の内容について下記に記載すること</t>
    </r>
    <rPh sb="39" eb="41">
      <t>フクシ</t>
    </rPh>
    <rPh sb="57" eb="59">
      <t>トウガイ</t>
    </rPh>
    <rPh sb="59" eb="61">
      <t>トリクミ</t>
    </rPh>
    <rPh sb="62" eb="64">
      <t>ナイヨウ</t>
    </rPh>
    <rPh sb="68" eb="70">
      <t>カキ</t>
    </rPh>
    <rPh sb="71" eb="73">
      <t>キサイ</t>
    </rPh>
    <phoneticPr fontId="7"/>
  </si>
  <si>
    <t>東京都</t>
    <rPh sb="0" eb="3">
      <t>トウキョウト</t>
    </rPh>
    <phoneticPr fontId="7"/>
  </si>
  <si>
    <t>級地</t>
    <rPh sb="0" eb="1">
      <t>キュウ</t>
    </rPh>
    <rPh sb="1" eb="2">
      <t>チ</t>
    </rPh>
    <phoneticPr fontId="7"/>
  </si>
  <si>
    <t>居宅介護</t>
    <rPh sb="0" eb="2">
      <t>キョタク</t>
    </rPh>
    <rPh sb="2" eb="4">
      <t>カイゴ</t>
    </rPh>
    <phoneticPr fontId="7"/>
  </si>
  <si>
    <t>重度訪問介護</t>
    <rPh sb="0" eb="1">
      <t>ジュウ</t>
    </rPh>
    <rPh sb="1" eb="2">
      <t>ド</t>
    </rPh>
    <rPh sb="2" eb="4">
      <t>ホウモン</t>
    </rPh>
    <rPh sb="4" eb="6">
      <t>カイゴ</t>
    </rPh>
    <phoneticPr fontId="7"/>
  </si>
  <si>
    <t>同行援護</t>
    <rPh sb="0" eb="2">
      <t>ドウコウ</t>
    </rPh>
    <rPh sb="2" eb="4">
      <t>エンゴ</t>
    </rPh>
    <phoneticPr fontId="7"/>
  </si>
  <si>
    <t>行動援護</t>
    <rPh sb="0" eb="2">
      <t>コウドウ</t>
    </rPh>
    <rPh sb="2" eb="4">
      <t>エンゴ</t>
    </rPh>
    <phoneticPr fontId="7"/>
  </si>
  <si>
    <t>1級地</t>
    <rPh sb="1" eb="2">
      <t>キュウ</t>
    </rPh>
    <rPh sb="2" eb="3">
      <t>チ</t>
    </rPh>
    <phoneticPr fontId="7"/>
  </si>
  <si>
    <t>23区</t>
    <rPh sb="2" eb="3">
      <t>ク</t>
    </rPh>
    <phoneticPr fontId="7"/>
  </si>
  <si>
    <t>2級地</t>
    <rPh sb="1" eb="2">
      <t>キュウ</t>
    </rPh>
    <rPh sb="2" eb="3">
      <t>チ</t>
    </rPh>
    <phoneticPr fontId="7"/>
  </si>
  <si>
    <t>町田市、狛江市、多摩市</t>
    <rPh sb="0" eb="2">
      <t>マチダ</t>
    </rPh>
    <rPh sb="2" eb="3">
      <t>シ</t>
    </rPh>
    <rPh sb="4" eb="7">
      <t>コマエシ</t>
    </rPh>
    <rPh sb="8" eb="10">
      <t>タマ</t>
    </rPh>
    <rPh sb="10" eb="11">
      <t>シ</t>
    </rPh>
    <phoneticPr fontId="7"/>
  </si>
  <si>
    <t>3級地</t>
    <rPh sb="1" eb="2">
      <t>キュウ</t>
    </rPh>
    <rPh sb="2" eb="3">
      <t>チ</t>
    </rPh>
    <phoneticPr fontId="7"/>
  </si>
  <si>
    <t>4級地</t>
    <rPh sb="1" eb="2">
      <t>キュウ</t>
    </rPh>
    <rPh sb="2" eb="3">
      <t>チ</t>
    </rPh>
    <phoneticPr fontId="7"/>
  </si>
  <si>
    <t>立川市、昭島市、青梅市、東村山市、東大和市</t>
    <phoneticPr fontId="7"/>
  </si>
  <si>
    <t>5級地</t>
    <rPh sb="1" eb="2">
      <t>キュウ</t>
    </rPh>
    <rPh sb="2" eb="3">
      <t>チ</t>
    </rPh>
    <phoneticPr fontId="7"/>
  </si>
  <si>
    <t>東久留米市、あきる野市、羽村市、日の出町、檜原村</t>
    <phoneticPr fontId="7"/>
  </si>
  <si>
    <t>6級地</t>
    <rPh sb="1" eb="2">
      <t>キュウ</t>
    </rPh>
    <rPh sb="2" eb="3">
      <t>チ</t>
    </rPh>
    <phoneticPr fontId="7"/>
  </si>
  <si>
    <t>奥多摩町、武蔵村山市</t>
    <rPh sb="5" eb="10">
      <t>ムサシムラヤマシ</t>
    </rPh>
    <phoneticPr fontId="7"/>
  </si>
  <si>
    <t>7級地</t>
    <rPh sb="1" eb="2">
      <t>キュウ</t>
    </rPh>
    <rPh sb="2" eb="3">
      <t>チ</t>
    </rPh>
    <phoneticPr fontId="7"/>
  </si>
  <si>
    <t>瑞穂町</t>
    <phoneticPr fontId="7"/>
  </si>
  <si>
    <t>その他</t>
    <rPh sb="2" eb="3">
      <t>ホカ</t>
    </rPh>
    <phoneticPr fontId="7"/>
  </si>
  <si>
    <t>(参考)（26年度　級地区分）</t>
    <rPh sb="1" eb="3">
      <t>サンコウ</t>
    </rPh>
    <rPh sb="7" eb="9">
      <t>ネンド</t>
    </rPh>
    <rPh sb="10" eb="11">
      <t>キュウ</t>
    </rPh>
    <rPh sb="11" eb="12">
      <t>チ</t>
    </rPh>
    <rPh sb="12" eb="14">
      <t>クブン</t>
    </rPh>
    <phoneticPr fontId="7"/>
  </si>
  <si>
    <t>○１級地（特別区⇒1級地）</t>
    <rPh sb="2" eb="3">
      <t>キュウ</t>
    </rPh>
    <rPh sb="3" eb="4">
      <t>チ</t>
    </rPh>
    <rPh sb="5" eb="8">
      <t>トクベツク</t>
    </rPh>
    <rPh sb="10" eb="11">
      <t>キュウ</t>
    </rPh>
    <rPh sb="11" eb="12">
      <t>チ</t>
    </rPh>
    <phoneticPr fontId="7"/>
  </si>
  <si>
    <t>○２級地（特甲地⇒2級地）</t>
    <rPh sb="2" eb="3">
      <t>キュウ</t>
    </rPh>
    <rPh sb="3" eb="4">
      <t>チ</t>
    </rPh>
    <rPh sb="5" eb="6">
      <t>トク</t>
    </rPh>
    <rPh sb="6" eb="7">
      <t>コウ</t>
    </rPh>
    <rPh sb="7" eb="8">
      <t>チ</t>
    </rPh>
    <rPh sb="10" eb="11">
      <t>キュウ</t>
    </rPh>
    <rPh sb="11" eb="12">
      <t>チ</t>
    </rPh>
    <phoneticPr fontId="7"/>
  </si>
  <si>
    <t>武蔵野市、町田市、国分寺市、国立市、狛江市、多摩市、稲城市、西東京市</t>
    <rPh sb="0" eb="4">
      <t>ムサシノシ</t>
    </rPh>
    <rPh sb="5" eb="7">
      <t>マチダ</t>
    </rPh>
    <rPh sb="7" eb="8">
      <t>シ</t>
    </rPh>
    <rPh sb="9" eb="13">
      <t>コクブンジシ</t>
    </rPh>
    <rPh sb="14" eb="17">
      <t>クニタチシ</t>
    </rPh>
    <rPh sb="18" eb="21">
      <t>コマエシ</t>
    </rPh>
    <rPh sb="22" eb="24">
      <t>タマ</t>
    </rPh>
    <rPh sb="24" eb="25">
      <t>シ</t>
    </rPh>
    <rPh sb="26" eb="28">
      <t>イナギ</t>
    </rPh>
    <rPh sb="28" eb="29">
      <t>シ</t>
    </rPh>
    <rPh sb="30" eb="31">
      <t>ニシ</t>
    </rPh>
    <rPh sb="31" eb="33">
      <t>トウキョウ</t>
    </rPh>
    <rPh sb="33" eb="34">
      <t>シ</t>
    </rPh>
    <phoneticPr fontId="7"/>
  </si>
  <si>
    <t>○２級地（乙地⇒2級地）</t>
    <rPh sb="2" eb="3">
      <t>キュウ</t>
    </rPh>
    <rPh sb="3" eb="4">
      <t>チ</t>
    </rPh>
    <rPh sb="5" eb="6">
      <t>オツ</t>
    </rPh>
    <rPh sb="6" eb="7">
      <t>チ</t>
    </rPh>
    <rPh sb="9" eb="10">
      <t>キュウ</t>
    </rPh>
    <rPh sb="10" eb="11">
      <t>チ</t>
    </rPh>
    <phoneticPr fontId="7"/>
  </si>
  <si>
    <t>福生市、清瀬市、</t>
    <rPh sb="0" eb="3">
      <t>フッサシ</t>
    </rPh>
    <rPh sb="4" eb="6">
      <t>キヨセ</t>
    </rPh>
    <rPh sb="6" eb="7">
      <t>シ</t>
    </rPh>
    <phoneticPr fontId="7"/>
  </si>
  <si>
    <t>○３級地（特甲地⇒3級地）</t>
    <rPh sb="2" eb="3">
      <t>キュウ</t>
    </rPh>
    <rPh sb="3" eb="4">
      <t>チ</t>
    </rPh>
    <rPh sb="5" eb="7">
      <t>トクコウ</t>
    </rPh>
    <rPh sb="7" eb="8">
      <t>チ</t>
    </rPh>
    <rPh sb="10" eb="11">
      <t>キュウ</t>
    </rPh>
    <rPh sb="11" eb="12">
      <t>チ</t>
    </rPh>
    <phoneticPr fontId="7"/>
  </si>
  <si>
    <t>八王子市、立川市、府中市、調布市</t>
    <rPh sb="0" eb="4">
      <t>ハチオウジシ</t>
    </rPh>
    <rPh sb="5" eb="7">
      <t>タチカワ</t>
    </rPh>
    <rPh sb="7" eb="8">
      <t>シ</t>
    </rPh>
    <rPh sb="9" eb="12">
      <t>フチュウシ</t>
    </rPh>
    <rPh sb="13" eb="15">
      <t>チョウフ</t>
    </rPh>
    <rPh sb="15" eb="16">
      <t>シ</t>
    </rPh>
    <phoneticPr fontId="7"/>
  </si>
  <si>
    <t>○４級地（特甲地⇒4級地）</t>
    <rPh sb="2" eb="3">
      <t>キュウ</t>
    </rPh>
    <rPh sb="3" eb="4">
      <t>チ</t>
    </rPh>
    <rPh sb="5" eb="6">
      <t>トク</t>
    </rPh>
    <rPh sb="6" eb="7">
      <t>コウ</t>
    </rPh>
    <rPh sb="7" eb="8">
      <t>チ</t>
    </rPh>
    <rPh sb="10" eb="11">
      <t>キュウ</t>
    </rPh>
    <rPh sb="11" eb="12">
      <t>チ</t>
    </rPh>
    <phoneticPr fontId="7"/>
  </si>
  <si>
    <t>三鷹市、小金井市</t>
    <rPh sb="0" eb="3">
      <t>ミタカシ</t>
    </rPh>
    <rPh sb="4" eb="7">
      <t>コガネイ</t>
    </rPh>
    <rPh sb="7" eb="8">
      <t>シ</t>
    </rPh>
    <phoneticPr fontId="7"/>
  </si>
  <si>
    <t>8級地</t>
    <rPh sb="1" eb="2">
      <t>キュウ</t>
    </rPh>
    <rPh sb="2" eb="3">
      <t>チ</t>
    </rPh>
    <phoneticPr fontId="7"/>
  </si>
  <si>
    <t>○３級地（乙地⇒3級地）</t>
    <rPh sb="5" eb="6">
      <t>オツ</t>
    </rPh>
    <rPh sb="6" eb="7">
      <t>チ</t>
    </rPh>
    <rPh sb="9" eb="10">
      <t>キュウ</t>
    </rPh>
    <rPh sb="10" eb="11">
      <t>チ</t>
    </rPh>
    <phoneticPr fontId="7"/>
  </si>
  <si>
    <t>昭島市、小平市、日野市</t>
    <rPh sb="0" eb="3">
      <t>アキシマシ</t>
    </rPh>
    <rPh sb="4" eb="6">
      <t>コダイラ</t>
    </rPh>
    <rPh sb="6" eb="7">
      <t>シ</t>
    </rPh>
    <rPh sb="8" eb="10">
      <t>ヒノ</t>
    </rPh>
    <rPh sb="10" eb="11">
      <t>シ</t>
    </rPh>
    <phoneticPr fontId="7"/>
  </si>
  <si>
    <t>10級地</t>
    <rPh sb="2" eb="3">
      <t>キュウ</t>
    </rPh>
    <rPh sb="3" eb="4">
      <t>チ</t>
    </rPh>
    <phoneticPr fontId="7"/>
  </si>
  <si>
    <t>○４級地（乙地⇒4級地）</t>
    <rPh sb="2" eb="3">
      <t>キュウ</t>
    </rPh>
    <rPh sb="3" eb="4">
      <t>チ</t>
    </rPh>
    <rPh sb="5" eb="6">
      <t>オツ</t>
    </rPh>
    <rPh sb="6" eb="7">
      <t>チ</t>
    </rPh>
    <rPh sb="9" eb="10">
      <t>キュウ</t>
    </rPh>
    <rPh sb="10" eb="11">
      <t>チ</t>
    </rPh>
    <phoneticPr fontId="7"/>
  </si>
  <si>
    <r>
      <t>青梅市、東村山市</t>
    </r>
    <r>
      <rPr>
        <sz val="10"/>
        <color indexed="12"/>
        <rFont val="ＭＳ Ｐゴシック"/>
        <family val="3"/>
        <charset val="128"/>
      </rPr>
      <t>、</t>
    </r>
    <r>
      <rPr>
        <sz val="10"/>
        <color indexed="10"/>
        <rFont val="ＭＳ Ｐゴシック"/>
        <family val="3"/>
        <charset val="128"/>
      </rPr>
      <t>東久留米市、あきる野市</t>
    </r>
    <rPh sb="0" eb="3">
      <t>オウメシ</t>
    </rPh>
    <rPh sb="4" eb="8">
      <t>ヒガシムラヤマシ</t>
    </rPh>
    <rPh sb="9" eb="10">
      <t>ヒガシ</t>
    </rPh>
    <rPh sb="10" eb="14">
      <t>クルメシ</t>
    </rPh>
    <rPh sb="18" eb="19">
      <t>ノ</t>
    </rPh>
    <rPh sb="19" eb="20">
      <t>シ</t>
    </rPh>
    <phoneticPr fontId="7"/>
  </si>
  <si>
    <t>11級地</t>
    <rPh sb="2" eb="3">
      <t>キュウ</t>
    </rPh>
    <rPh sb="3" eb="4">
      <t>チ</t>
    </rPh>
    <phoneticPr fontId="7"/>
  </si>
  <si>
    <t>○４級地（丙地⇒4級地）</t>
    <rPh sb="2" eb="3">
      <t>キュウ</t>
    </rPh>
    <rPh sb="3" eb="4">
      <t>チ</t>
    </rPh>
    <rPh sb="5" eb="6">
      <t>ヘイ</t>
    </rPh>
    <rPh sb="6" eb="7">
      <t>チ</t>
    </rPh>
    <rPh sb="9" eb="10">
      <t>キュウ</t>
    </rPh>
    <rPh sb="10" eb="11">
      <t>チ</t>
    </rPh>
    <phoneticPr fontId="7"/>
  </si>
  <si>
    <t>羽村市、日の出町、檜原村</t>
    <rPh sb="0" eb="2">
      <t>ハムラ</t>
    </rPh>
    <rPh sb="2" eb="3">
      <t>シ</t>
    </rPh>
    <rPh sb="4" eb="5">
      <t>ヒ</t>
    </rPh>
    <rPh sb="6" eb="8">
      <t>デチョウ</t>
    </rPh>
    <rPh sb="9" eb="11">
      <t>ヒノハラ</t>
    </rPh>
    <rPh sb="11" eb="12">
      <t>ムラ</t>
    </rPh>
    <phoneticPr fontId="7"/>
  </si>
  <si>
    <t>15級地</t>
    <rPh sb="2" eb="3">
      <t>キュウ</t>
    </rPh>
    <rPh sb="3" eb="4">
      <t>チ</t>
    </rPh>
    <phoneticPr fontId="7"/>
  </si>
  <si>
    <t>○５級地（丙地⇒5級地）</t>
    <rPh sb="2" eb="3">
      <t>キュウ</t>
    </rPh>
    <rPh sb="3" eb="4">
      <t>チ</t>
    </rPh>
    <rPh sb="5" eb="6">
      <t>ヘイ</t>
    </rPh>
    <rPh sb="6" eb="7">
      <t>チ</t>
    </rPh>
    <rPh sb="9" eb="10">
      <t>キュウ</t>
    </rPh>
    <rPh sb="10" eb="11">
      <t>チ</t>
    </rPh>
    <phoneticPr fontId="7"/>
  </si>
  <si>
    <t>奥多摩町</t>
    <rPh sb="0" eb="4">
      <t>オクタママチ</t>
    </rPh>
    <phoneticPr fontId="7"/>
  </si>
  <si>
    <t>17級地</t>
    <rPh sb="2" eb="3">
      <t>キュウ</t>
    </rPh>
    <rPh sb="3" eb="4">
      <t>チ</t>
    </rPh>
    <phoneticPr fontId="7"/>
  </si>
  <si>
    <t>○６級地（乙地⇒6級地）</t>
    <rPh sb="5" eb="6">
      <t>オツ</t>
    </rPh>
    <rPh sb="6" eb="7">
      <t>チ</t>
    </rPh>
    <rPh sb="9" eb="10">
      <t>キュウ</t>
    </rPh>
    <rPh sb="10" eb="11">
      <t>チ</t>
    </rPh>
    <phoneticPr fontId="7"/>
  </si>
  <si>
    <t>東大和市、武蔵村山市</t>
    <rPh sb="0" eb="4">
      <t>ヒガシヤマトシ</t>
    </rPh>
    <rPh sb="5" eb="10">
      <t>ムサシムラヤマシ</t>
    </rPh>
    <phoneticPr fontId="7"/>
  </si>
  <si>
    <t>18級地</t>
    <rPh sb="2" eb="3">
      <t>キュウ</t>
    </rPh>
    <rPh sb="3" eb="4">
      <t>チ</t>
    </rPh>
    <phoneticPr fontId="7"/>
  </si>
  <si>
    <t>○６級地（丙地⇒6級地）</t>
    <rPh sb="5" eb="6">
      <t>ヘイ</t>
    </rPh>
    <rPh sb="6" eb="7">
      <t>チ</t>
    </rPh>
    <rPh sb="9" eb="10">
      <t>キュウ</t>
    </rPh>
    <rPh sb="10" eb="11">
      <t>チ</t>
    </rPh>
    <phoneticPr fontId="7"/>
  </si>
  <si>
    <t>瑞穂町</t>
    <rPh sb="0" eb="3">
      <t>ミズホマチ</t>
    </rPh>
    <phoneticPr fontId="7"/>
  </si>
  <si>
    <t>20級地</t>
    <rPh sb="2" eb="3">
      <t>キュウ</t>
    </rPh>
    <rPh sb="3" eb="4">
      <t>チ</t>
    </rPh>
    <phoneticPr fontId="7"/>
  </si>
  <si>
    <t>○その他（丙地⇒その他）</t>
    <rPh sb="3" eb="4">
      <t>タ</t>
    </rPh>
    <rPh sb="5" eb="6">
      <t>ヘイ</t>
    </rPh>
    <rPh sb="6" eb="7">
      <t>チ</t>
    </rPh>
    <rPh sb="10" eb="11">
      <t>タ</t>
    </rPh>
    <phoneticPr fontId="7"/>
  </si>
  <si>
    <t>大島町、利島村、新島村、神津島村、三宅村、御蔵島村、八丈町、青ヶ島村、小笠原村</t>
    <rPh sb="0" eb="2">
      <t>オオシマ</t>
    </rPh>
    <rPh sb="2" eb="3">
      <t>マチ</t>
    </rPh>
    <rPh sb="4" eb="6">
      <t>トシマ</t>
    </rPh>
    <rPh sb="6" eb="7">
      <t>ムラ</t>
    </rPh>
    <rPh sb="8" eb="10">
      <t>ニイジマ</t>
    </rPh>
    <rPh sb="10" eb="11">
      <t>ムラ</t>
    </rPh>
    <rPh sb="12" eb="15">
      <t>コウヅシマ</t>
    </rPh>
    <rPh sb="15" eb="16">
      <t>ムラ</t>
    </rPh>
    <rPh sb="17" eb="19">
      <t>ミヤケ</t>
    </rPh>
    <rPh sb="19" eb="20">
      <t>ムラ</t>
    </rPh>
    <rPh sb="21" eb="24">
      <t>ミクラジマ</t>
    </rPh>
    <rPh sb="24" eb="25">
      <t>ムラ</t>
    </rPh>
    <rPh sb="26" eb="29">
      <t>ハチジョウマチ</t>
    </rPh>
    <rPh sb="30" eb="33">
      <t>アオガシマ</t>
    </rPh>
    <rPh sb="33" eb="34">
      <t>ムラ</t>
    </rPh>
    <rPh sb="35" eb="38">
      <t>オガサワラ</t>
    </rPh>
    <rPh sb="38" eb="39">
      <t>ムラ</t>
    </rPh>
    <phoneticPr fontId="7"/>
  </si>
  <si>
    <t>療養介護</t>
    <rPh sb="0" eb="2">
      <t>リョウヨウ</t>
    </rPh>
    <rPh sb="2" eb="4">
      <t>カイゴ</t>
    </rPh>
    <phoneticPr fontId="7"/>
  </si>
  <si>
    <t>生活介護</t>
    <rPh sb="0" eb="2">
      <t>セイカツ</t>
    </rPh>
    <rPh sb="2" eb="4">
      <t>カイゴ</t>
    </rPh>
    <phoneticPr fontId="7"/>
  </si>
  <si>
    <t>短期入所</t>
    <rPh sb="0" eb="2">
      <t>タンキ</t>
    </rPh>
    <rPh sb="2" eb="4">
      <t>ニュウショ</t>
    </rPh>
    <phoneticPr fontId="7"/>
  </si>
  <si>
    <t>重度障害者等包括支援</t>
    <rPh sb="0" eb="2">
      <t>ジュウド</t>
    </rPh>
    <rPh sb="2" eb="5">
      <t>ショウガイシャ</t>
    </rPh>
    <rPh sb="5" eb="6">
      <t>トウ</t>
    </rPh>
    <rPh sb="6" eb="8">
      <t>ホウカツ</t>
    </rPh>
    <rPh sb="8" eb="10">
      <t>シエン</t>
    </rPh>
    <phoneticPr fontId="7"/>
  </si>
  <si>
    <t>施設入所支援</t>
    <rPh sb="0" eb="2">
      <t>シセツ</t>
    </rPh>
    <rPh sb="2" eb="4">
      <t>ニュウショ</t>
    </rPh>
    <rPh sb="4" eb="6">
      <t>シエン</t>
    </rPh>
    <phoneticPr fontId="7"/>
  </si>
  <si>
    <t>自立訓練（機能訓練）</t>
    <rPh sb="0" eb="2">
      <t>ジリツ</t>
    </rPh>
    <rPh sb="2" eb="4">
      <t>クンレン</t>
    </rPh>
    <rPh sb="5" eb="7">
      <t>キノウ</t>
    </rPh>
    <rPh sb="7" eb="9">
      <t>クンレン</t>
    </rPh>
    <phoneticPr fontId="7"/>
  </si>
  <si>
    <t>自立訓練（生活訓練）</t>
    <rPh sb="0" eb="2">
      <t>ジリツ</t>
    </rPh>
    <rPh sb="2" eb="4">
      <t>クンレン</t>
    </rPh>
    <rPh sb="5" eb="7">
      <t>セイカツ</t>
    </rPh>
    <rPh sb="7" eb="9">
      <t>クンレン</t>
    </rPh>
    <phoneticPr fontId="7"/>
  </si>
  <si>
    <t>就労移行支援</t>
    <rPh sb="0" eb="2">
      <t>シュウロウ</t>
    </rPh>
    <rPh sb="2" eb="4">
      <t>イコウ</t>
    </rPh>
    <rPh sb="4" eb="6">
      <t>シエン</t>
    </rPh>
    <phoneticPr fontId="7"/>
  </si>
  <si>
    <t>就労継続支援Ａ型</t>
    <rPh sb="0" eb="2">
      <t>シュウロウ</t>
    </rPh>
    <rPh sb="2" eb="4">
      <t>ケイゾク</t>
    </rPh>
    <rPh sb="4" eb="6">
      <t>シエン</t>
    </rPh>
    <rPh sb="7" eb="8">
      <t>ガタ</t>
    </rPh>
    <phoneticPr fontId="7"/>
  </si>
  <si>
    <t>就労継続支援B型</t>
    <rPh sb="0" eb="2">
      <t>シュウロウ</t>
    </rPh>
    <rPh sb="2" eb="4">
      <t>ケイゾク</t>
    </rPh>
    <rPh sb="4" eb="6">
      <t>シエン</t>
    </rPh>
    <rPh sb="7" eb="8">
      <t>ガタ</t>
    </rPh>
    <phoneticPr fontId="7"/>
  </si>
  <si>
    <r>
      <t>○</t>
    </r>
    <r>
      <rPr>
        <sz val="11"/>
        <rFont val="ＭＳ Ｐゴシック"/>
        <family val="3"/>
        <charset val="128"/>
      </rPr>
      <t>地域区分単価表</t>
    </r>
    <rPh sb="1" eb="3">
      <t>チイキ</t>
    </rPh>
    <rPh sb="3" eb="5">
      <t>クブン</t>
    </rPh>
    <rPh sb="5" eb="7">
      <t>タンカ</t>
    </rPh>
    <rPh sb="7" eb="8">
      <t>ヒョウ</t>
    </rPh>
    <phoneticPr fontId="7"/>
  </si>
  <si>
    <t>共同生活援助</t>
    <rPh sb="0" eb="2">
      <t>キョウドウ</t>
    </rPh>
    <rPh sb="2" eb="4">
      <t>セイカツ</t>
    </rPh>
    <rPh sb="4" eb="6">
      <t>エンジョ</t>
    </rPh>
    <phoneticPr fontId="7"/>
  </si>
  <si>
    <t>大島町、利島村、新島村、神津島村、三宅村、御蔵島村、八丈町、青ヶ島村、小笠原村</t>
    <rPh sb="0" eb="2">
      <t>オオシマ</t>
    </rPh>
    <rPh sb="2" eb="3">
      <t>マチ</t>
    </rPh>
    <rPh sb="4" eb="6">
      <t>トシマ</t>
    </rPh>
    <rPh sb="6" eb="7">
      <t>ムラ</t>
    </rPh>
    <rPh sb="8" eb="10">
      <t>ニイジマ</t>
    </rPh>
    <rPh sb="10" eb="11">
      <t>ムラ</t>
    </rPh>
    <rPh sb="12" eb="15">
      <t>コウヅシマ</t>
    </rPh>
    <rPh sb="15" eb="16">
      <t>ムラ</t>
    </rPh>
    <rPh sb="17" eb="19">
      <t>ミヤケ</t>
    </rPh>
    <rPh sb="19" eb="20">
      <t>ムラ</t>
    </rPh>
    <rPh sb="21" eb="24">
      <t>ミクラジマ</t>
    </rPh>
    <rPh sb="24" eb="25">
      <t>ムラ</t>
    </rPh>
    <rPh sb="26" eb="29">
      <t>ハチジョウマチ</t>
    </rPh>
    <rPh sb="30" eb="33">
      <t>アオガシマ</t>
    </rPh>
    <rPh sb="33" eb="34">
      <t>ムラ</t>
    </rPh>
    <phoneticPr fontId="7"/>
  </si>
  <si>
    <t>武蔵野市、国分寺市、国立市、福生市、清瀬市、
稲城市、西東京市、八王子市、府中市、調布市、
小平市、日野市、三鷹市、小金井市</t>
    <rPh sb="32" eb="36">
      <t>ハチオウジシ</t>
    </rPh>
    <rPh sb="37" eb="40">
      <t>フチュウシ</t>
    </rPh>
    <rPh sb="41" eb="43">
      <t>チョウフ</t>
    </rPh>
    <rPh sb="43" eb="44">
      <t>シ</t>
    </rPh>
    <phoneticPr fontId="7"/>
  </si>
  <si>
    <r>
      <t>・「賃金改善の見込額」の比較対象となる年度は、</t>
    </r>
    <r>
      <rPr>
        <b/>
        <sz val="14"/>
        <rFont val="ＭＳ Ｐゴシック"/>
        <family val="3"/>
        <charset val="128"/>
      </rPr>
      <t>「初めて加算を取得する（した）前年度」ではなく「（届出の）前年度」</t>
    </r>
    <r>
      <rPr>
        <sz val="14"/>
        <rFont val="ＭＳ Ｐゴシック"/>
        <family val="3"/>
        <charset val="128"/>
      </rPr>
      <t>となりました。</t>
    </r>
    <rPh sb="48" eb="50">
      <t>トドケデ</t>
    </rPh>
    <phoneticPr fontId="7"/>
  </si>
  <si>
    <t>⑤ⅰ）の｢特定加算の算定により賃金改善を行った場合の賃金の総額(見込額)｣には、特定加算による賃金改善に伴う法定福利費等の事業主負担の増加分を含めることができる。</t>
    <rPh sb="5" eb="7">
      <t>トクテイ</t>
    </rPh>
    <rPh sb="7" eb="9">
      <t>カサン</t>
    </rPh>
    <rPh sb="10" eb="12">
      <t>サンテイ</t>
    </rPh>
    <rPh sb="15" eb="17">
      <t>チンギン</t>
    </rPh>
    <rPh sb="17" eb="19">
      <t>カイゼン</t>
    </rPh>
    <rPh sb="20" eb="21">
      <t>オコナ</t>
    </rPh>
    <rPh sb="23" eb="25">
      <t>バアイ</t>
    </rPh>
    <rPh sb="26" eb="28">
      <t>チンギン</t>
    </rPh>
    <rPh sb="29" eb="31">
      <t>ソウガク</t>
    </rPh>
    <rPh sb="32" eb="35">
      <t>ミコミガク</t>
    </rPh>
    <rPh sb="40" eb="42">
      <t>トクテイ</t>
    </rPh>
    <rPh sb="42" eb="44">
      <t>カサン</t>
    </rPh>
    <phoneticPr fontId="7"/>
  </si>
  <si>
    <r>
      <t>⑤ⅰ）の「特定加算の算定により賃金改善を行った場合の賃金の総額(見込額)」には、</t>
    </r>
    <r>
      <rPr>
        <u/>
        <sz val="8"/>
        <rFont val="ＭＳ Ｐゴシック"/>
        <family val="3"/>
        <charset val="128"/>
      </rPr>
      <t>処遇改善加算を取得し実施される賃金改善額を除いた額を記載</t>
    </r>
    <r>
      <rPr>
        <sz val="8"/>
        <rFont val="ＭＳ Ｐゴシック"/>
        <family val="3"/>
        <charset val="128"/>
      </rPr>
      <t>すること。</t>
    </r>
    <rPh sb="5" eb="7">
      <t>トクテイ</t>
    </rPh>
    <rPh sb="7" eb="9">
      <t>カサン</t>
    </rPh>
    <rPh sb="10" eb="12">
      <t>サンテイ</t>
    </rPh>
    <rPh sb="15" eb="17">
      <t>チンギン</t>
    </rPh>
    <rPh sb="17" eb="19">
      <t>カイゼン</t>
    </rPh>
    <rPh sb="20" eb="21">
      <t>オコナ</t>
    </rPh>
    <rPh sb="23" eb="25">
      <t>バアイ</t>
    </rPh>
    <rPh sb="26" eb="28">
      <t>チンギン</t>
    </rPh>
    <rPh sb="29" eb="31">
      <t>ソウガク</t>
    </rPh>
    <rPh sb="32" eb="35">
      <t>ミコミガク</t>
    </rPh>
    <rPh sb="40" eb="42">
      <t>ショグウ</t>
    </rPh>
    <rPh sb="42" eb="46">
      <t>カイゼンカサン</t>
    </rPh>
    <rPh sb="47" eb="49">
      <t>シュトク</t>
    </rPh>
    <rPh sb="50" eb="52">
      <t>ジッシ</t>
    </rPh>
    <rPh sb="55" eb="60">
      <t>チンギンカイゼンガク</t>
    </rPh>
    <rPh sb="61" eb="62">
      <t>ノゾ</t>
    </rPh>
    <rPh sb="64" eb="65">
      <t>ガク</t>
    </rPh>
    <rPh sb="66" eb="68">
      <t>キサイ</t>
    </rPh>
    <phoneticPr fontId="7"/>
  </si>
  <si>
    <t>⑤ⅱ）(イ)の「前年度の処遇改善加算の総額」及び(ウ)の「前年度の特定加算の総額」は、都道府県国民健康保険団体連合会から通知される「福祉・介護職員処遇改善加算等総額のお知らせ」に基づき記載すること。</t>
    <rPh sb="8" eb="11">
      <t>ゼンネンド</t>
    </rPh>
    <rPh sb="12" eb="14">
      <t>ショグウ</t>
    </rPh>
    <rPh sb="14" eb="18">
      <t>カイゼンカサン</t>
    </rPh>
    <rPh sb="19" eb="21">
      <t>ソウガク</t>
    </rPh>
    <rPh sb="22" eb="23">
      <t>オヨ</t>
    </rPh>
    <rPh sb="29" eb="32">
      <t>ゼンネンド</t>
    </rPh>
    <rPh sb="33" eb="35">
      <t>トクテイ</t>
    </rPh>
    <rPh sb="38" eb="40">
      <t>ソウガク</t>
    </rPh>
    <rPh sb="43" eb="47">
      <t>トドウフケン</t>
    </rPh>
    <rPh sb="47" eb="49">
      <t>コクミン</t>
    </rPh>
    <rPh sb="49" eb="51">
      <t>ケンコウ</t>
    </rPh>
    <rPh sb="51" eb="53">
      <t>ホケン</t>
    </rPh>
    <rPh sb="53" eb="55">
      <t>ダンタイ</t>
    </rPh>
    <rPh sb="55" eb="58">
      <t>レンゴウカイ</t>
    </rPh>
    <rPh sb="60" eb="62">
      <t>ツウチ</t>
    </rPh>
    <rPh sb="66" eb="68">
      <t>フクシ</t>
    </rPh>
    <rPh sb="89" eb="90">
      <t>モト</t>
    </rPh>
    <rPh sb="92" eb="94">
      <t>キサイ</t>
    </rPh>
    <phoneticPr fontId="7"/>
  </si>
  <si>
    <t>⑤ⅱ）(エ)の「前年度の各障害福祉サービス事業者等の独自の賃金改善額」は、本計画書の提出年度における独自の賃金改善分（初めて処遇改善加算を取得した年度以降に新たに行ったものに限る。）をいう。（処遇改善加算及び特定加算並びに特別加算に係るものを除く。）本欄に記載した賃金改善については、「（４）ハ　障害福祉サービス事業者等の独自の賃金改善」欄に支給額、方法等の具体的な賃金改善の内容を記載すること。</t>
    <rPh sb="8" eb="11">
      <t>ゼンネンド</t>
    </rPh>
    <rPh sb="12" eb="13">
      <t>カク</t>
    </rPh>
    <rPh sb="13" eb="15">
      <t>ショウガイ</t>
    </rPh>
    <rPh sb="15" eb="17">
      <t>フクシ</t>
    </rPh>
    <rPh sb="21" eb="25">
      <t>ジギョウシャトウ</t>
    </rPh>
    <rPh sb="26" eb="28">
      <t>ドクジ</t>
    </rPh>
    <rPh sb="29" eb="31">
      <t>チンギン</t>
    </rPh>
    <rPh sb="31" eb="33">
      <t>カイゼン</t>
    </rPh>
    <rPh sb="104" eb="106">
      <t>トクテイ</t>
    </rPh>
    <rPh sb="108" eb="109">
      <t>ナラ</t>
    </rPh>
    <rPh sb="111" eb="113">
      <t>トクベツ</t>
    </rPh>
    <rPh sb="113" eb="115">
      <t>カサン</t>
    </rPh>
    <rPh sb="125" eb="127">
      <t>ホンラン</t>
    </rPh>
    <rPh sb="148" eb="150">
      <t>ショウガイ</t>
    </rPh>
    <rPh sb="150" eb="152">
      <t>フクシ</t>
    </rPh>
    <phoneticPr fontId="7"/>
  </si>
  <si>
    <t>⑥ⅰ）の「前年度の賃金の総額（処遇改善加算等を取得し実施される賃金改善額及び独自の賃金改善額を除く）」には、一括申請を行う場合については、原則として、前年１月から12月までの賃金の総額を記載すること。ただし、「その他の職種（C)」には、賃金改善前の賃金が既に年額４４０万円を上回る職員の賃金を含まないこと。</t>
    <rPh sb="5" eb="8">
      <t>ゼンネンド</t>
    </rPh>
    <rPh sb="9" eb="11">
      <t>チンギン</t>
    </rPh>
    <rPh sb="12" eb="14">
      <t>ソウガク</t>
    </rPh>
    <rPh sb="54" eb="56">
      <t>イッカツ</t>
    </rPh>
    <rPh sb="56" eb="58">
      <t>シンセイ</t>
    </rPh>
    <rPh sb="59" eb="60">
      <t>オコナ</t>
    </rPh>
    <rPh sb="61" eb="63">
      <t>バアイ</t>
    </rPh>
    <rPh sb="69" eb="71">
      <t>ゲンソク</t>
    </rPh>
    <rPh sb="75" eb="77">
      <t>ゼンネン</t>
    </rPh>
    <rPh sb="78" eb="79">
      <t>ガツ</t>
    </rPh>
    <rPh sb="83" eb="84">
      <t>ガツ</t>
    </rPh>
    <rPh sb="87" eb="89">
      <t>チンギン</t>
    </rPh>
    <rPh sb="90" eb="92">
      <t>ソウガク</t>
    </rPh>
    <rPh sb="93" eb="95">
      <t>キサイ</t>
    </rPh>
    <rPh sb="107" eb="108">
      <t>タ</t>
    </rPh>
    <rPh sb="109" eb="111">
      <t>ショクシュ</t>
    </rPh>
    <rPh sb="118" eb="120">
      <t>チンギン</t>
    </rPh>
    <rPh sb="120" eb="122">
      <t>カイゼン</t>
    </rPh>
    <rPh sb="122" eb="123">
      <t>マエ</t>
    </rPh>
    <rPh sb="124" eb="126">
      <t>チンギン</t>
    </rPh>
    <rPh sb="127" eb="128">
      <t>スデ</t>
    </rPh>
    <rPh sb="129" eb="131">
      <t>ネンガク</t>
    </rPh>
    <rPh sb="134" eb="136">
      <t>マンエン</t>
    </rPh>
    <rPh sb="137" eb="139">
      <t>ウワマワ</t>
    </rPh>
    <rPh sb="140" eb="142">
      <t>ショクイン</t>
    </rPh>
    <rPh sb="143" eb="145">
      <t>チンギン</t>
    </rPh>
    <rPh sb="146" eb="147">
      <t>フク</t>
    </rPh>
    <phoneticPr fontId="7"/>
  </si>
  <si>
    <t>⑥ⅲ）の「前年度の一月当たりの常勤換算職員数」には、一括申請を行う場合については、原則として、本計画書を提出する前月の常勤換算方法により算出した職員数を記載すること。ただし、「その他の職種（C)」については、実人数によることもできる。</t>
    <rPh sb="5" eb="8">
      <t>ゼンネンド</t>
    </rPh>
    <rPh sb="9" eb="10">
      <t>ヒト</t>
    </rPh>
    <rPh sb="10" eb="12">
      <t>ツキア</t>
    </rPh>
    <rPh sb="26" eb="28">
      <t>イッカツ</t>
    </rPh>
    <rPh sb="28" eb="30">
      <t>シンセイ</t>
    </rPh>
    <rPh sb="31" eb="32">
      <t>オコナ</t>
    </rPh>
    <rPh sb="33" eb="35">
      <t>バアイ</t>
    </rPh>
    <rPh sb="41" eb="43">
      <t>ゲンソク</t>
    </rPh>
    <rPh sb="47" eb="48">
      <t>ホン</t>
    </rPh>
    <rPh sb="48" eb="51">
      <t>ケイカクショ</t>
    </rPh>
    <rPh sb="52" eb="54">
      <t>テイシュツ</t>
    </rPh>
    <rPh sb="56" eb="58">
      <t>ゼンゲツ</t>
    </rPh>
    <rPh sb="59" eb="61">
      <t>ジョウキン</t>
    </rPh>
    <rPh sb="61" eb="63">
      <t>カンサン</t>
    </rPh>
    <rPh sb="63" eb="65">
      <t>ホウホウ</t>
    </rPh>
    <rPh sb="68" eb="70">
      <t>サンシュツ</t>
    </rPh>
    <rPh sb="72" eb="75">
      <t>ショクインスウ</t>
    </rPh>
    <rPh sb="76" eb="78">
      <t>キサイ</t>
    </rPh>
    <rPh sb="90" eb="91">
      <t>タ</t>
    </rPh>
    <rPh sb="92" eb="94">
      <t>ショクシュ</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</si>
</sst>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_);[Red]\(#,##0\)"/>
    <numFmt numFmtId="178" formatCode="0.0_ "/>
    <numFmt numFmtId="179" formatCode="0.0%"/>
    <numFmt numFmtId="180" formatCode="0.00_ "/>
    <numFmt numFmtId="181" formatCode="0.000_);[Red]\(0.000\)"/>
    <numFmt numFmtId="182" formatCode="#,##0.0_ "/>
  </numFmts>
  <fonts count="8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2"/>
      <name val="ＭＳ Ｐゴシック"/>
      <family val="3"/>
      <charset val="128"/>
    </font>
    <font>
      <sz val="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sz val="9"/>
      <name val="ＭＳ Ｐゴシック"/>
      <family val="3"/>
      <charset val="128"/>
    </font>
    <font>
      <sz val="8"/>
      <name val="ＭＳ Ｐゴシック"/>
      <family val="3"/>
      <charset val="128"/>
    </font>
    <font>
      <b/>
      <sz val="10"/>
      <name val="ＭＳ Ｐゴシック"/>
      <family val="3"/>
      <charset val="128"/>
    </font>
    <font>
      <b/>
      <sz val="11"/>
      <name val="ＭＳ Ｐゴシック"/>
      <family val="3"/>
      <charset val="128"/>
    </font>
    <font>
      <b/>
      <sz val="9"/>
      <name val="ＭＳ Ｐゴシック"/>
      <family val="3"/>
      <charset val="128"/>
    </font>
    <font>
      <sz val="10"/>
      <name val="ＭＳ Ｐゴシック"/>
      <family val="3"/>
      <charset val="128"/>
      <scheme val="minor"/>
    </font>
    <font>
      <sz val="11"/>
      <name val="ＭＳ Ｐゴシック"/>
      <family val="3"/>
      <charset val="128"/>
      <scheme val="minor"/>
    </font>
    <font>
      <sz val="10.5"/>
      <name val="ＭＳ Ｐゴシック"/>
      <family val="3"/>
      <charset val="128"/>
      <scheme val="minor"/>
    </font>
    <font>
      <sz val="9"/>
      <name val="ＭＳ Ｐゴシック"/>
      <family val="3"/>
      <charset val="128"/>
      <scheme val="minor"/>
    </font>
    <font>
      <sz val="11"/>
      <color theme="1"/>
      <name val="ＭＳ Ｐゴシック"/>
      <family val="3"/>
      <charset val="128"/>
    </font>
    <font>
      <sz val="9"/>
      <color theme="1"/>
      <name val="ＭＳ Ｐゴシック"/>
      <family val="3"/>
      <charset val="128"/>
    </font>
    <font>
      <b/>
      <sz val="11"/>
      <color rgb="FFFF0000"/>
      <name val="ＭＳ Ｐゴシック"/>
      <family val="3"/>
      <charset val="128"/>
    </font>
    <font>
      <u/>
      <sz val="11"/>
      <color theme="10"/>
      <name val="ＭＳ Ｐゴシック"/>
      <family val="3"/>
      <charset val="128"/>
    </font>
    <font>
      <u/>
      <sz val="11"/>
      <name val="ＭＳ Ｐゴシック"/>
      <family val="3"/>
      <charset val="128"/>
    </font>
    <font>
      <sz val="20"/>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26"/>
      <name val="ＭＳ Ｐゴシック"/>
      <family val="3"/>
      <charset val="128"/>
    </font>
    <font>
      <b/>
      <sz val="20"/>
      <name val="ＭＳ Ｐゴシック"/>
      <family val="3"/>
      <charset val="128"/>
    </font>
    <font>
      <b/>
      <sz val="16"/>
      <color theme="0"/>
      <name val="ＭＳ Ｐゴシック"/>
      <family val="3"/>
      <charset val="128"/>
      <scheme val="minor"/>
    </font>
    <font>
      <b/>
      <sz val="14"/>
      <name val="ＭＳ Ｐゴシック"/>
      <family val="3"/>
      <charset val="128"/>
    </font>
    <font>
      <sz val="10.5"/>
      <name val="ＭＳ ゴシック"/>
      <family val="3"/>
      <charset val="128"/>
    </font>
    <font>
      <b/>
      <sz val="20"/>
      <name val="ＭＳ ゴシック"/>
      <family val="3"/>
      <charset val="128"/>
    </font>
    <font>
      <b/>
      <sz val="14"/>
      <color rgb="FFFF0000"/>
      <name val="ＭＳ Ｐゴシック"/>
      <family val="3"/>
      <charset val="128"/>
      <scheme val="minor"/>
    </font>
    <font>
      <b/>
      <sz val="10"/>
      <color indexed="81"/>
      <name val="MS P ゴシック"/>
      <family val="3"/>
      <charset val="128"/>
    </font>
    <font>
      <sz val="9"/>
      <color indexed="81"/>
      <name val="MS P ゴシック"/>
      <family val="3"/>
      <charset val="128"/>
    </font>
    <font>
      <b/>
      <sz val="9"/>
      <color indexed="81"/>
      <name val="MS P ゴシック"/>
      <family val="3"/>
      <charset val="128"/>
    </font>
    <font>
      <sz val="10"/>
      <color theme="1"/>
      <name val="ＭＳ Ｐゴシック"/>
      <family val="3"/>
      <charset val="128"/>
      <scheme val="minor"/>
    </font>
    <font>
      <sz val="10"/>
      <color theme="0"/>
      <name val="ＭＳ Ｐゴシック"/>
      <family val="3"/>
      <charset val="128"/>
    </font>
    <font>
      <sz val="11"/>
      <color theme="0"/>
      <name val="ＭＳ Ｐゴシック"/>
      <family val="3"/>
      <charset val="128"/>
    </font>
    <font>
      <b/>
      <sz val="8"/>
      <name val="ＭＳ Ｐゴシック"/>
      <family val="3"/>
      <charset val="128"/>
    </font>
    <font>
      <b/>
      <sz val="11"/>
      <color theme="0"/>
      <name val="ＭＳ Ｐゴシック"/>
      <family val="3"/>
      <charset val="128"/>
    </font>
    <font>
      <sz val="8.5"/>
      <name val="ＭＳ Ｐゴシック"/>
      <family val="3"/>
      <charset val="128"/>
    </font>
    <font>
      <b/>
      <sz val="8.5"/>
      <name val="ＭＳ Ｐゴシック"/>
      <family val="3"/>
      <charset val="128"/>
    </font>
    <font>
      <u/>
      <sz val="8.5"/>
      <name val="ＭＳ Ｐゴシック"/>
      <family val="3"/>
      <charset val="128"/>
    </font>
    <font>
      <u/>
      <sz val="8"/>
      <name val="ＭＳ Ｐゴシック"/>
      <family val="3"/>
      <charset val="128"/>
    </font>
    <font>
      <sz val="7"/>
      <name val="ＭＳ Ｐゴシック"/>
      <family val="3"/>
      <charset val="128"/>
    </font>
    <font>
      <sz val="9"/>
      <color indexed="60"/>
      <name val="ＭＳ Ｐゴシック"/>
      <family val="3"/>
      <charset val="128"/>
    </font>
    <font>
      <u/>
      <sz val="9"/>
      <name val="ＭＳ Ｐゴシック"/>
      <family val="3"/>
      <charset val="128"/>
    </font>
    <font>
      <sz val="8.5"/>
      <color indexed="60"/>
      <name val="ＭＳ Ｐゴシック"/>
      <family val="3"/>
      <charset val="128"/>
    </font>
    <font>
      <b/>
      <sz val="9.5"/>
      <name val="ＭＳ Ｐゴシック"/>
      <family val="3"/>
      <charset val="128"/>
    </font>
    <font>
      <sz val="6.5"/>
      <name val="ＭＳ Ｐゴシック"/>
      <family val="3"/>
      <charset val="128"/>
    </font>
    <font>
      <b/>
      <u/>
      <sz val="8"/>
      <name val="ＭＳ Ｐゴシック"/>
      <family val="3"/>
      <charset val="128"/>
    </font>
    <font>
      <sz val="7.5"/>
      <name val="ＭＳ Ｐゴシック"/>
      <family val="3"/>
      <charset val="128"/>
    </font>
    <font>
      <b/>
      <sz val="10.5"/>
      <name val="ＭＳ Ｐゴシック"/>
      <family val="3"/>
      <charset val="128"/>
    </font>
    <font>
      <sz val="10.5"/>
      <name val="ＭＳ Ｐゴシック"/>
      <family val="3"/>
      <charset val="128"/>
    </font>
    <font>
      <b/>
      <sz val="9"/>
      <color theme="1"/>
      <name val="ＭＳ Ｐゴシック"/>
      <family val="3"/>
      <charset val="128"/>
    </font>
    <font>
      <b/>
      <sz val="10.5"/>
      <color indexed="60"/>
      <name val="ＭＳ Ｐゴシック"/>
      <family val="3"/>
      <charset val="128"/>
    </font>
    <font>
      <b/>
      <sz val="12"/>
      <name val="ＭＳ Ｐゴシック"/>
      <family val="3"/>
      <charset val="128"/>
    </font>
    <font>
      <sz val="9"/>
      <color indexed="12"/>
      <name val="ＭＳ Ｐゴシック"/>
      <family val="3"/>
      <charset val="128"/>
    </font>
    <font>
      <sz val="10"/>
      <color indexed="12"/>
      <name val="ＭＳ Ｐゴシック"/>
      <family val="3"/>
      <charset val="128"/>
    </font>
    <font>
      <sz val="11"/>
      <color rgb="FF002060"/>
      <name val="ＭＳ Ｐゴシック"/>
      <family val="3"/>
      <charset val="128"/>
    </font>
    <font>
      <sz val="12"/>
      <color indexed="12"/>
      <name val="ＭＳ Ｐゴシック"/>
      <family val="3"/>
      <charset val="128"/>
    </font>
    <font>
      <sz val="9"/>
      <color indexed="10"/>
      <name val="ＭＳ Ｐゴシック"/>
      <family val="3"/>
      <charset val="128"/>
    </font>
    <font>
      <sz val="10"/>
      <color indexed="10"/>
      <name val="ＭＳ Ｐゴシック"/>
      <family val="3"/>
      <charset val="128"/>
    </font>
    <font>
      <sz val="9"/>
      <color indexed="58"/>
      <name val="ＭＳ Ｐゴシック"/>
      <family val="3"/>
      <charset val="128"/>
    </font>
    <font>
      <sz val="10"/>
      <color indexed="58"/>
      <name val="ＭＳ Ｐゴシック"/>
      <family val="3"/>
      <charset val="128"/>
    </font>
    <font>
      <sz val="11"/>
      <color rgb="FFFF0000"/>
      <name val="ＭＳ Ｐゴシック"/>
      <family val="3"/>
      <charset val="128"/>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CCFFFF"/>
        <bgColor indexed="64"/>
      </patternFill>
    </fill>
    <fill>
      <patternFill patternType="solid">
        <fgColor theme="0"/>
        <bgColor indexed="64"/>
      </patternFill>
    </fill>
    <fill>
      <patternFill patternType="solid">
        <fgColor theme="0" tint="-0.14999847407452621"/>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2F2F2"/>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3FFF3"/>
        <bgColor indexed="64"/>
      </patternFill>
    </fill>
    <fill>
      <patternFill patternType="solid">
        <fgColor rgb="FFEFFFFF"/>
        <bgColor indexed="64"/>
      </patternFill>
    </fill>
  </fills>
  <borders count="16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top/>
      <bottom style="medium">
        <color indexed="64"/>
      </bottom>
      <diagonal/>
    </border>
    <border>
      <left style="medium">
        <color indexed="64"/>
      </left>
      <right/>
      <top/>
      <bottom/>
      <diagonal/>
    </border>
    <border>
      <left/>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style="hair">
        <color indexed="64"/>
      </left>
      <right style="hair">
        <color indexed="64"/>
      </right>
      <top/>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hair">
        <color indexed="64"/>
      </right>
      <top style="hair">
        <color indexed="64"/>
      </top>
      <bottom style="hair">
        <color indexed="64"/>
      </bottom>
      <diagonal/>
    </border>
    <border>
      <left/>
      <right style="medium">
        <color indexed="64"/>
      </right>
      <top/>
      <bottom style="thin">
        <color indexed="64"/>
      </bottom>
      <diagonal/>
    </border>
    <border>
      <left style="thin">
        <color indexed="64"/>
      </left>
      <right/>
      <top/>
      <bottom style="hair">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thin">
        <color auto="1"/>
      </left>
      <right/>
      <top style="medium">
        <color auto="1"/>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hair">
        <color auto="1"/>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diagonalUp="1">
      <left/>
      <right style="thin">
        <color indexed="64"/>
      </right>
      <top style="hair">
        <color indexed="64"/>
      </top>
      <bottom/>
      <diagonal style="thin">
        <color indexed="64"/>
      </diagonal>
    </border>
    <border>
      <left style="medium">
        <color indexed="64"/>
      </left>
      <right/>
      <top style="hair">
        <color indexed="64"/>
      </top>
      <bottom style="thin">
        <color indexed="64"/>
      </bottom>
      <diagonal/>
    </border>
    <border diagonalUp="1">
      <left style="thin">
        <color indexed="64"/>
      </left>
      <right/>
      <top/>
      <bottom style="hair">
        <color indexed="64"/>
      </bottom>
      <diagonal style="thin">
        <color indexed="64"/>
      </diagonal>
    </border>
    <border diagonalUp="1">
      <left/>
      <right/>
      <top/>
      <bottom style="hair">
        <color auto="1"/>
      </bottom>
      <diagonal style="thin">
        <color indexed="64"/>
      </diagonal>
    </border>
    <border diagonalUp="1">
      <left/>
      <right style="thin">
        <color indexed="64"/>
      </right>
      <top/>
      <bottom style="hair">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top/>
      <bottom style="double">
        <color indexed="64"/>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style="double">
        <color indexed="64"/>
      </top>
      <bottom style="thin">
        <color indexed="64"/>
      </bottom>
      <diagonal style="thin">
        <color indexed="64"/>
      </diagonal>
    </border>
  </borders>
  <cellStyleXfs count="51">
    <xf numFmtId="0" fontId="0" fillId="0" borderId="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9" fontId="6" fillId="0" borderId="0" applyFont="0" applyFill="0" applyBorder="0" applyAlignment="0" applyProtection="0">
      <alignment vertical="center"/>
    </xf>
    <xf numFmtId="0" fontId="10"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38" fontId="6" fillId="0" borderId="0" applyFont="0" applyFill="0" applyBorder="0" applyAlignment="0" applyProtection="0">
      <alignment vertical="center"/>
    </xf>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29" fillId="0" borderId="0"/>
    <xf numFmtId="0" fontId="26" fillId="4" borderId="0" applyNumberFormat="0" applyBorder="0" applyAlignment="0" applyProtection="0">
      <alignment vertical="center"/>
    </xf>
    <xf numFmtId="0" fontId="5" fillId="0" borderId="0">
      <alignment vertical="center"/>
    </xf>
    <xf numFmtId="0" fontId="4" fillId="0" borderId="0">
      <alignment vertical="center"/>
    </xf>
    <xf numFmtId="0" fontId="3" fillId="0" borderId="0">
      <alignment vertical="center"/>
    </xf>
    <xf numFmtId="0" fontId="40" fillId="0" borderId="0" applyNumberFormat="0" applyFill="0" applyBorder="0" applyAlignment="0" applyProtection="0">
      <alignment vertical="center"/>
    </xf>
    <xf numFmtId="0" fontId="6" fillId="0" borderId="0"/>
    <xf numFmtId="0" fontId="6" fillId="0" borderId="0">
      <alignment vertical="center"/>
    </xf>
  </cellStyleXfs>
  <cellXfs count="1172">
    <xf numFmtId="0" fontId="0" fillId="0" borderId="0" xfId="0">
      <alignment vertical="center"/>
    </xf>
    <xf numFmtId="0" fontId="8" fillId="0" borderId="0" xfId="0" applyFont="1">
      <alignment vertical="center"/>
    </xf>
    <xf numFmtId="0" fontId="28" fillId="0" borderId="0" xfId="0" applyFont="1" applyFill="1" applyBorder="1">
      <alignment vertical="center"/>
    </xf>
    <xf numFmtId="0" fontId="30" fillId="0" borderId="0" xfId="0" applyFont="1" applyFill="1" applyBorder="1">
      <alignment vertical="center"/>
    </xf>
    <xf numFmtId="0" fontId="28" fillId="0" borderId="0" xfId="0" applyFont="1">
      <alignment vertical="center"/>
    </xf>
    <xf numFmtId="0" fontId="9" fillId="0" borderId="0" xfId="0" applyFont="1">
      <alignment vertical="center"/>
    </xf>
    <xf numFmtId="0" fontId="0" fillId="0" borderId="0" xfId="0" applyBorder="1">
      <alignment vertical="center"/>
    </xf>
    <xf numFmtId="0" fontId="28" fillId="0" borderId="33" xfId="0" applyFont="1" applyBorder="1" applyAlignment="1">
      <alignment vertical="center" wrapText="1"/>
    </xf>
    <xf numFmtId="0" fontId="28" fillId="0" borderId="0" xfId="0" applyFont="1" applyBorder="1" applyAlignment="1">
      <alignment vertical="center" wrapText="1"/>
    </xf>
    <xf numFmtId="0" fontId="28" fillId="0" borderId="16" xfId="0" applyFont="1" applyBorder="1" applyAlignment="1">
      <alignment vertical="center" wrapText="1"/>
    </xf>
    <xf numFmtId="0" fontId="28" fillId="0" borderId="14" xfId="0" applyFont="1" applyBorder="1" applyAlignment="1">
      <alignment vertical="center" wrapText="1"/>
    </xf>
    <xf numFmtId="0" fontId="28" fillId="0" borderId="21" xfId="0" applyFont="1" applyBorder="1" applyAlignment="1">
      <alignment vertical="center" wrapText="1"/>
    </xf>
    <xf numFmtId="0" fontId="28" fillId="0" borderId="15" xfId="0" applyFont="1" applyBorder="1" applyAlignment="1">
      <alignment vertical="center" wrapText="1"/>
    </xf>
    <xf numFmtId="0" fontId="28" fillId="0" borderId="33" xfId="0" applyFont="1" applyBorder="1">
      <alignment vertical="center"/>
    </xf>
    <xf numFmtId="0" fontId="28" fillId="0" borderId="0" xfId="0" applyFont="1" applyBorder="1">
      <alignment vertical="center"/>
    </xf>
    <xf numFmtId="0" fontId="28" fillId="0" borderId="16" xfId="0" applyFont="1" applyBorder="1">
      <alignment vertical="center"/>
    </xf>
    <xf numFmtId="0" fontId="28" fillId="0" borderId="17" xfId="0" applyFont="1" applyBorder="1">
      <alignment vertical="center"/>
    </xf>
    <xf numFmtId="0" fontId="28" fillId="0" borderId="18" xfId="0" applyFont="1" applyBorder="1" applyAlignment="1">
      <alignment horizontal="right" vertical="center"/>
    </xf>
    <xf numFmtId="0" fontId="0" fillId="0" borderId="19" xfId="0" applyBorder="1" applyAlignment="1">
      <alignment horizontal="right" vertical="center"/>
    </xf>
    <xf numFmtId="0" fontId="30" fillId="0" borderId="0" xfId="0" applyFont="1" applyBorder="1">
      <alignment vertical="center"/>
    </xf>
    <xf numFmtId="0" fontId="34" fillId="0" borderId="0" xfId="0" applyFont="1" applyAlignment="1">
      <alignment vertical="center"/>
    </xf>
    <xf numFmtId="0" fontId="35" fillId="0" borderId="0" xfId="0" applyFont="1" applyAlignment="1">
      <alignment vertical="center"/>
    </xf>
    <xf numFmtId="0" fontId="33" fillId="0" borderId="0" xfId="0" applyFont="1" applyBorder="1" applyAlignment="1">
      <alignment vertical="center"/>
    </xf>
    <xf numFmtId="0" fontId="0" fillId="0" borderId="13" xfId="0" applyBorder="1">
      <alignment vertical="center"/>
    </xf>
    <xf numFmtId="0" fontId="0" fillId="0" borderId="92" xfId="0" applyBorder="1">
      <alignment vertical="center"/>
    </xf>
    <xf numFmtId="0" fontId="0" fillId="0" borderId="101" xfId="0" applyBorder="1">
      <alignment vertical="center"/>
    </xf>
    <xf numFmtId="0" fontId="0" fillId="0" borderId="0" xfId="0" applyAlignment="1">
      <alignment horizontal="center" vertical="center" wrapText="1"/>
    </xf>
    <xf numFmtId="0" fontId="31" fillId="0" borderId="0" xfId="0" applyFont="1">
      <alignment vertical="center"/>
    </xf>
    <xf numFmtId="0" fontId="39" fillId="0" borderId="0" xfId="0" applyFont="1">
      <alignment vertical="center"/>
    </xf>
    <xf numFmtId="0" fontId="0" fillId="0" borderId="12" xfId="0" applyBorder="1">
      <alignment vertical="center"/>
    </xf>
    <xf numFmtId="0" fontId="0" fillId="0" borderId="28" xfId="0" applyBorder="1" applyAlignment="1">
      <alignment vertical="center"/>
    </xf>
    <xf numFmtId="0" fontId="0" fillId="0" borderId="26" xfId="0" applyBorder="1" applyAlignment="1">
      <alignment vertical="center"/>
    </xf>
    <xf numFmtId="0" fontId="0" fillId="0" borderId="31" xfId="0" applyBorder="1" applyAlignment="1">
      <alignment vertical="center"/>
    </xf>
    <xf numFmtId="0" fontId="0" fillId="30" borderId="0" xfId="0" applyFill="1" applyBorder="1">
      <alignment vertical="center"/>
    </xf>
    <xf numFmtId="0" fontId="0" fillId="0" borderId="0" xfId="0" applyAlignment="1">
      <alignment horizontal="right" vertical="top" wrapText="1"/>
    </xf>
    <xf numFmtId="0" fontId="0" fillId="0" borderId="92" xfId="0" applyBorder="1" applyAlignment="1">
      <alignment vertical="center" shrinkToFit="1"/>
    </xf>
    <xf numFmtId="0" fontId="0" fillId="0" borderId="101" xfId="0" applyBorder="1" applyAlignment="1">
      <alignment horizontal="center" vertical="center"/>
    </xf>
    <xf numFmtId="0" fontId="44" fillId="0" borderId="0" xfId="0" applyFont="1">
      <alignment vertical="center"/>
    </xf>
    <xf numFmtId="0" fontId="31" fillId="27" borderId="10" xfId="0" applyFont="1" applyFill="1" applyBorder="1" applyAlignment="1">
      <alignment horizontal="center" vertical="center" wrapText="1"/>
    </xf>
    <xf numFmtId="0" fontId="0" fillId="0" borderId="0" xfId="0" applyAlignment="1">
      <alignment horizontal="center" vertical="center"/>
    </xf>
    <xf numFmtId="0" fontId="0" fillId="0" borderId="10" xfId="0" applyBorder="1" applyAlignment="1">
      <alignment horizontal="center" vertical="center" wrapText="1"/>
    </xf>
    <xf numFmtId="0" fontId="47" fillId="29" borderId="10" xfId="0" applyFont="1" applyFill="1" applyBorder="1" applyAlignment="1">
      <alignment horizontal="center" vertical="center" wrapText="1"/>
    </xf>
    <xf numFmtId="0" fontId="0" fillId="0" borderId="0" xfId="0" applyAlignment="1">
      <alignment vertical="top" wrapText="1"/>
    </xf>
    <xf numFmtId="0" fontId="0" fillId="0" borderId="0" xfId="0" applyAlignment="1">
      <alignment horizontal="center" vertical="top" wrapText="1"/>
    </xf>
    <xf numFmtId="0" fontId="0" fillId="0" borderId="0" xfId="0" applyAlignment="1">
      <alignment vertical="top"/>
    </xf>
    <xf numFmtId="0" fontId="0" fillId="0" borderId="0" xfId="0" applyAlignment="1">
      <alignment horizontal="center" vertical="top"/>
    </xf>
    <xf numFmtId="0" fontId="27" fillId="0" borderId="0" xfId="0" applyFont="1" applyAlignment="1">
      <alignment vertical="top"/>
    </xf>
    <xf numFmtId="0" fontId="27" fillId="0" borderId="0" xfId="0" applyFont="1" applyAlignment="1">
      <alignment horizontal="center" vertical="top"/>
    </xf>
    <xf numFmtId="0" fontId="27" fillId="0" borderId="0" xfId="0" applyFont="1">
      <alignment vertical="center"/>
    </xf>
    <xf numFmtId="0" fontId="0" fillId="0" borderId="0" xfId="0" applyAlignment="1">
      <alignment horizontal="left" vertical="top"/>
    </xf>
    <xf numFmtId="0" fontId="52" fillId="0" borderId="0" xfId="0" applyFont="1" applyAlignment="1">
      <alignment vertical="top"/>
    </xf>
    <xf numFmtId="0" fontId="52" fillId="0" borderId="0" xfId="0" applyFont="1" applyAlignment="1">
      <alignment horizontal="center" vertical="top"/>
    </xf>
    <xf numFmtId="0" fontId="34" fillId="0" borderId="0" xfId="0" applyFont="1">
      <alignment vertical="center"/>
    </xf>
    <xf numFmtId="0" fontId="0" fillId="0" borderId="10" xfId="0" applyFont="1" applyBorder="1" applyAlignment="1">
      <alignment horizontal="center" vertical="center" wrapText="1"/>
    </xf>
    <xf numFmtId="0" fontId="50" fillId="31" borderId="10" xfId="0" applyFont="1" applyFill="1" applyBorder="1" applyAlignment="1">
      <alignment horizontal="center" vertical="center" wrapText="1"/>
    </xf>
    <xf numFmtId="0" fontId="48" fillId="0" borderId="0" xfId="0" applyFont="1" applyAlignment="1">
      <alignment horizontal="left" vertical="center" wrapText="1"/>
    </xf>
    <xf numFmtId="0" fontId="0" fillId="0" borderId="12" xfId="0" applyBorder="1" applyAlignment="1">
      <alignment horizontal="center" vertical="center" wrapText="1"/>
    </xf>
    <xf numFmtId="0" fontId="36" fillId="0" borderId="17" xfId="0" applyFont="1" applyBorder="1" applyAlignment="1">
      <alignment horizontal="center" vertical="center" wrapText="1"/>
    </xf>
    <xf numFmtId="0" fontId="36" fillId="0" borderId="10" xfId="0" applyFont="1" applyBorder="1" applyAlignment="1">
      <alignment horizontal="center" vertical="center" wrapText="1"/>
    </xf>
    <xf numFmtId="0" fontId="45" fillId="0" borderId="0" xfId="0" applyFont="1" applyBorder="1" applyAlignment="1">
      <alignment horizontal="left" vertical="top" wrapText="1"/>
    </xf>
    <xf numFmtId="0" fontId="31" fillId="27" borderId="12" xfId="0" applyFont="1" applyFill="1" applyBorder="1" applyAlignment="1">
      <alignment horizontal="center" vertical="center" wrapText="1"/>
    </xf>
    <xf numFmtId="0" fontId="0" fillId="0" borderId="10" xfId="0" applyBorder="1" applyAlignment="1">
      <alignment horizontal="left" vertical="center" wrapText="1"/>
    </xf>
    <xf numFmtId="0" fontId="0" fillId="0" borderId="10" xfId="0" applyBorder="1" applyAlignment="1">
      <alignment vertical="center" wrapText="1"/>
    </xf>
    <xf numFmtId="0" fontId="46" fillId="0" borderId="12" xfId="0" applyFont="1" applyBorder="1" applyAlignment="1">
      <alignment horizontal="center" vertical="center" wrapText="1"/>
    </xf>
    <xf numFmtId="0" fontId="36" fillId="0" borderId="12" xfId="0" applyFont="1" applyBorder="1" applyAlignment="1">
      <alignment horizontal="center" vertical="center" wrapText="1"/>
    </xf>
    <xf numFmtId="0" fontId="36" fillId="0" borderId="12" xfId="0" applyFont="1" applyBorder="1" applyAlignment="1">
      <alignment vertical="center"/>
    </xf>
    <xf numFmtId="0" fontId="36" fillId="0" borderId="36" xfId="0" applyFont="1" applyBorder="1" applyAlignment="1">
      <alignment vertical="center" wrapText="1"/>
    </xf>
    <xf numFmtId="179" fontId="36" fillId="0" borderId="10" xfId="28" applyNumberFormat="1" applyFont="1" applyBorder="1" applyAlignment="1">
      <alignment vertical="center" wrapText="1"/>
    </xf>
    <xf numFmtId="179" fontId="36" fillId="0" borderId="11" xfId="28" applyNumberFormat="1" applyFont="1" applyBorder="1" applyAlignment="1">
      <alignment vertical="center" wrapText="1"/>
    </xf>
    <xf numFmtId="0" fontId="34" fillId="0" borderId="10" xfId="0" applyFont="1" applyBorder="1" applyAlignment="1">
      <alignment vertical="center"/>
    </xf>
    <xf numFmtId="179" fontId="36" fillId="0" borderId="154" xfId="28" applyNumberFormat="1" applyFont="1" applyBorder="1" applyAlignment="1">
      <alignment vertical="center" wrapText="1"/>
    </xf>
    <xf numFmtId="0" fontId="36" fillId="0" borderId="14" xfId="0" applyFont="1" applyBorder="1" applyAlignment="1">
      <alignment vertical="center"/>
    </xf>
    <xf numFmtId="0" fontId="36" fillId="0" borderId="21" xfId="0" applyFont="1" applyBorder="1" applyAlignment="1">
      <alignment vertical="center" wrapText="1"/>
    </xf>
    <xf numFmtId="179" fontId="36" fillId="0" borderId="13" xfId="28" applyNumberFormat="1" applyFont="1" applyBorder="1" applyAlignment="1">
      <alignment vertical="center" wrapText="1"/>
    </xf>
    <xf numFmtId="179" fontId="36" fillId="0" borderId="15" xfId="28" applyNumberFormat="1" applyFont="1" applyBorder="1" applyAlignment="1">
      <alignment vertical="center" wrapText="1"/>
    </xf>
    <xf numFmtId="0" fontId="36" fillId="0" borderId="155" xfId="0" applyFont="1" applyBorder="1" applyAlignment="1">
      <alignment vertical="center"/>
    </xf>
    <xf numFmtId="0" fontId="36" fillId="0" borderId="156" xfId="0" applyFont="1" applyBorder="1" applyAlignment="1">
      <alignment vertical="center" wrapText="1"/>
    </xf>
    <xf numFmtId="179" fontId="36" fillId="0" borderId="157" xfId="28" applyNumberFormat="1" applyFont="1" applyBorder="1" applyAlignment="1">
      <alignment vertical="center" wrapText="1"/>
    </xf>
    <xf numFmtId="179" fontId="36" fillId="0" borderId="158" xfId="28" applyNumberFormat="1" applyFont="1" applyBorder="1" applyAlignment="1">
      <alignment vertical="center" wrapText="1"/>
    </xf>
    <xf numFmtId="0" fontId="0" fillId="0" borderId="0" xfId="0" applyFont="1" applyFill="1" applyBorder="1" applyProtection="1">
      <alignment vertical="center"/>
      <protection locked="0"/>
    </xf>
    <xf numFmtId="0" fontId="0" fillId="0" borderId="0" xfId="0" applyFont="1" applyProtection="1">
      <alignment vertical="center"/>
      <protection locked="0"/>
    </xf>
    <xf numFmtId="176"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9" fillId="0" borderId="18" xfId="0" applyFont="1" applyFill="1" applyBorder="1" applyAlignment="1" applyProtection="1">
      <alignment horizontal="center" vertical="center"/>
      <protection locked="0"/>
    </xf>
    <xf numFmtId="0" fontId="9" fillId="26" borderId="21" xfId="0" applyFont="1" applyFill="1" applyBorder="1" applyAlignment="1" applyProtection="1">
      <alignment horizontal="center" vertical="center"/>
      <protection locked="0"/>
    </xf>
    <xf numFmtId="176" fontId="8" fillId="26" borderId="39" xfId="0" applyNumberFormat="1" applyFont="1" applyFill="1" applyBorder="1" applyAlignment="1" applyProtection="1">
      <alignment vertical="center"/>
      <protection locked="0"/>
    </xf>
    <xf numFmtId="0" fontId="8" fillId="0" borderId="21" xfId="0" applyFont="1" applyFill="1" applyBorder="1" applyAlignment="1" applyProtection="1">
      <alignment vertical="center"/>
      <protection locked="0"/>
    </xf>
    <xf numFmtId="0" fontId="29" fillId="26" borderId="0" xfId="0" applyFont="1" applyFill="1" applyBorder="1" applyAlignment="1" applyProtection="1">
      <alignment vertical="center"/>
      <protection locked="0"/>
    </xf>
    <xf numFmtId="0" fontId="9" fillId="26" borderId="0" xfId="0" applyFont="1" applyFill="1" applyBorder="1" applyAlignment="1" applyProtection="1">
      <alignment vertical="center"/>
      <protection locked="0"/>
    </xf>
    <xf numFmtId="0" fontId="28" fillId="26" borderId="0" xfId="0" applyFont="1" applyFill="1" applyBorder="1" applyAlignment="1" applyProtection="1">
      <alignment vertical="top"/>
      <protection locked="0"/>
    </xf>
    <xf numFmtId="0" fontId="29" fillId="26" borderId="18" xfId="0" applyFont="1" applyFill="1" applyBorder="1" applyAlignment="1" applyProtection="1">
      <alignment vertical="center"/>
      <protection locked="0"/>
    </xf>
    <xf numFmtId="0" fontId="28" fillId="26" borderId="18" xfId="0" applyFont="1" applyFill="1" applyBorder="1" applyAlignment="1" applyProtection="1">
      <alignment vertical="top"/>
      <protection locked="0"/>
    </xf>
    <xf numFmtId="0" fontId="28" fillId="26" borderId="16" xfId="0" applyFont="1" applyFill="1" applyBorder="1" applyAlignment="1" applyProtection="1">
      <alignment vertical="center"/>
      <protection locked="0"/>
    </xf>
    <xf numFmtId="0" fontId="9" fillId="0" borderId="0" xfId="0" applyFont="1" applyFill="1" applyBorder="1" applyAlignment="1" applyProtection="1">
      <alignment horizontal="center" vertical="center"/>
      <protection locked="0"/>
    </xf>
    <xf numFmtId="0" fontId="29" fillId="0" borderId="18" xfId="0" applyFont="1" applyFill="1" applyBorder="1" applyAlignment="1" applyProtection="1">
      <alignment vertical="center"/>
      <protection locked="0"/>
    </xf>
    <xf numFmtId="0" fontId="9" fillId="0" borderId="36" xfId="0" applyFont="1" applyFill="1" applyBorder="1" applyAlignment="1" applyProtection="1">
      <alignment vertical="center"/>
      <protection locked="0"/>
    </xf>
    <xf numFmtId="0" fontId="9" fillId="0" borderId="11" xfId="0" applyFont="1" applyBorder="1" applyProtection="1">
      <alignment vertical="center"/>
      <protection locked="0"/>
    </xf>
    <xf numFmtId="0" fontId="28" fillId="0" borderId="14" xfId="0" applyFont="1" applyFill="1" applyBorder="1" applyAlignment="1" applyProtection="1">
      <alignment vertical="center"/>
      <protection locked="0"/>
    </xf>
    <xf numFmtId="0" fontId="29" fillId="0" borderId="21" xfId="0" applyFont="1" applyFill="1" applyBorder="1" applyAlignment="1" applyProtection="1">
      <alignment vertical="center"/>
      <protection locked="0"/>
    </xf>
    <xf numFmtId="0" fontId="9" fillId="0" borderId="21" xfId="0" applyFont="1" applyFill="1" applyBorder="1" applyAlignment="1" applyProtection="1">
      <alignment vertical="center"/>
      <protection locked="0"/>
    </xf>
    <xf numFmtId="0" fontId="29" fillId="0" borderId="0" xfId="0" applyFont="1" applyFill="1" applyBorder="1" applyAlignment="1" applyProtection="1">
      <alignment vertical="center"/>
      <protection locked="0"/>
    </xf>
    <xf numFmtId="0" fontId="9" fillId="0" borderId="15" xfId="0" applyFont="1" applyBorder="1" applyProtection="1">
      <alignment vertical="center"/>
      <protection locked="0"/>
    </xf>
    <xf numFmtId="0" fontId="28" fillId="0" borderId="0" xfId="0" applyFont="1" applyFill="1" applyBorder="1" applyAlignment="1" applyProtection="1">
      <alignment vertical="center"/>
      <protection locked="0"/>
    </xf>
    <xf numFmtId="0" fontId="29" fillId="0" borderId="16" xfId="0" applyFont="1" applyBorder="1" applyProtection="1">
      <alignment vertical="center"/>
      <protection locked="0"/>
    </xf>
    <xf numFmtId="0" fontId="28" fillId="0" borderId="110" xfId="0" applyFont="1" applyFill="1" applyBorder="1" applyAlignment="1" applyProtection="1">
      <alignment vertical="center"/>
      <protection locked="0"/>
    </xf>
    <xf numFmtId="0" fontId="28" fillId="0" borderId="0" xfId="0" applyFont="1" applyFill="1" applyBorder="1" applyAlignment="1" applyProtection="1">
      <alignment horizontal="center" vertical="center"/>
      <protection locked="0"/>
    </xf>
    <xf numFmtId="0" fontId="28" fillId="0" borderId="16" xfId="0" applyFont="1" applyBorder="1" applyProtection="1">
      <alignment vertical="center"/>
      <protection locked="0"/>
    </xf>
    <xf numFmtId="0" fontId="29" fillId="0" borderId="33" xfId="0" applyFont="1" applyFill="1" applyBorder="1" applyAlignment="1" applyProtection="1">
      <alignment vertical="center"/>
      <protection locked="0"/>
    </xf>
    <xf numFmtId="0" fontId="28" fillId="0" borderId="16" xfId="0" applyFont="1" applyBorder="1" applyAlignment="1" applyProtection="1">
      <alignment horizontal="center" vertical="center"/>
      <protection locked="0"/>
    </xf>
    <xf numFmtId="0" fontId="9" fillId="0" borderId="16" xfId="0" applyFont="1" applyBorder="1" applyProtection="1">
      <alignment vertical="center"/>
      <protection locked="0"/>
    </xf>
    <xf numFmtId="0" fontId="28" fillId="0" borderId="17" xfId="0" applyFont="1" applyFill="1" applyBorder="1" applyAlignment="1" applyProtection="1">
      <alignment horizontal="left" vertical="center"/>
      <protection locked="0"/>
    </xf>
    <xf numFmtId="0" fontId="9" fillId="0" borderId="31" xfId="0" applyFont="1" applyFill="1" applyBorder="1" applyAlignment="1" applyProtection="1">
      <alignment horizontal="center" vertical="center"/>
      <protection locked="0"/>
    </xf>
    <xf numFmtId="0" fontId="29" fillId="0" borderId="31" xfId="0" applyFont="1" applyFill="1" applyBorder="1" applyAlignment="1" applyProtection="1">
      <alignment horizontal="left" vertical="center"/>
      <protection locked="0"/>
    </xf>
    <xf numFmtId="0" fontId="9" fillId="0" borderId="32" xfId="0" applyFont="1" applyBorder="1" applyAlignment="1" applyProtection="1">
      <alignment horizontal="center" vertical="center"/>
      <protection locked="0"/>
    </xf>
    <xf numFmtId="0" fontId="28" fillId="0" borderId="0" xfId="0" applyFont="1" applyFill="1" applyBorder="1" applyAlignment="1" applyProtection="1">
      <alignment horizontal="left" vertical="center"/>
      <protection locked="0"/>
    </xf>
    <xf numFmtId="0" fontId="29" fillId="0" borderId="0" xfId="0" applyFont="1" applyFill="1" applyBorder="1" applyAlignment="1" applyProtection="1">
      <alignment horizontal="center" vertical="center"/>
      <protection locked="0"/>
    </xf>
    <xf numFmtId="0" fontId="29" fillId="0" borderId="0" xfId="0" applyFont="1" applyFill="1" applyBorder="1" applyAlignment="1" applyProtection="1">
      <alignment horizontal="left" vertical="center"/>
      <protection locked="0"/>
    </xf>
    <xf numFmtId="0" fontId="9" fillId="0" borderId="0" xfId="0" applyFont="1" applyAlignment="1" applyProtection="1">
      <alignment horizontal="center" vertical="center"/>
      <protection locked="0"/>
    </xf>
    <xf numFmtId="0" fontId="9" fillId="0" borderId="19" xfId="0" applyFont="1" applyBorder="1" applyProtection="1">
      <alignment vertical="center"/>
      <protection locked="0"/>
    </xf>
    <xf numFmtId="0" fontId="29" fillId="0" borderId="0" xfId="0" applyFont="1" applyFill="1" applyBorder="1" applyAlignment="1" applyProtection="1">
      <alignment vertical="center" wrapText="1"/>
      <protection locked="0"/>
    </xf>
    <xf numFmtId="0" fontId="9" fillId="0" borderId="98" xfId="0" applyFont="1" applyFill="1" applyBorder="1" applyAlignment="1" applyProtection="1">
      <alignment horizontal="center" vertical="center"/>
      <protection locked="0"/>
    </xf>
    <xf numFmtId="0" fontId="76" fillId="0" borderId="34" xfId="0" applyFont="1" applyFill="1" applyBorder="1" applyAlignment="1" applyProtection="1">
      <alignment vertical="center" shrinkToFit="1"/>
      <protection locked="0"/>
    </xf>
    <xf numFmtId="0" fontId="34" fillId="0" borderId="157" xfId="0" applyFont="1" applyBorder="1" applyAlignment="1">
      <alignment vertical="center"/>
    </xf>
    <xf numFmtId="179" fontId="36" fillId="0" borderId="159" xfId="28" applyNumberFormat="1" applyFont="1" applyBorder="1" applyAlignment="1">
      <alignment vertical="center" wrapText="1"/>
    </xf>
    <xf numFmtId="0" fontId="34" fillId="0" borderId="13" xfId="0" applyFont="1" applyBorder="1" applyAlignment="1">
      <alignment vertical="center"/>
    </xf>
    <xf numFmtId="179" fontId="36" fillId="0" borderId="160" xfId="28" applyNumberFormat="1" applyFont="1" applyBorder="1" applyAlignment="1">
      <alignment vertical="center" wrapText="1"/>
    </xf>
    <xf numFmtId="0" fontId="65" fillId="0" borderId="0" xfId="0" applyFont="1" applyAlignment="1" applyProtection="1">
      <alignment horizontal="right" vertical="center"/>
      <protection locked="0"/>
    </xf>
    <xf numFmtId="0" fontId="29" fillId="26" borderId="0" xfId="0" applyFont="1" applyFill="1" applyBorder="1" applyAlignment="1" applyProtection="1">
      <alignment vertical="center" wrapText="1"/>
      <protection locked="0"/>
    </xf>
    <xf numFmtId="0" fontId="29" fillId="0" borderId="31" xfId="0" applyFont="1" applyFill="1" applyBorder="1" applyAlignment="1" applyProtection="1">
      <alignment horizontal="center" vertical="center"/>
      <protection locked="0"/>
    </xf>
    <xf numFmtId="0" fontId="9" fillId="0" borderId="18" xfId="0" applyFont="1" applyFill="1" applyBorder="1" applyAlignment="1" applyProtection="1">
      <alignment vertical="center"/>
      <protection locked="0"/>
    </xf>
    <xf numFmtId="0" fontId="9" fillId="0" borderId="19" xfId="0" applyFont="1" applyFill="1" applyBorder="1" applyAlignment="1" applyProtection="1">
      <alignment vertical="center"/>
      <protection locked="0"/>
    </xf>
    <xf numFmtId="0" fontId="9" fillId="0" borderId="33" xfId="0" applyFont="1" applyFill="1" applyBorder="1" applyAlignment="1" applyProtection="1">
      <alignment vertical="center"/>
      <protection locked="0"/>
    </xf>
    <xf numFmtId="0" fontId="9" fillId="0" borderId="0" xfId="0" applyFont="1" applyFill="1" applyBorder="1" applyAlignment="1" applyProtection="1">
      <alignment vertical="center"/>
      <protection locked="0"/>
    </xf>
    <xf numFmtId="0" fontId="28" fillId="0" borderId="0" xfId="0" applyFont="1" applyFill="1" applyProtection="1">
      <alignment vertical="center"/>
      <protection locked="0"/>
    </xf>
    <xf numFmtId="0" fontId="0" fillId="0" borderId="0" xfId="0" applyFont="1" applyFill="1" applyProtection="1">
      <alignment vertical="center"/>
      <protection locked="0"/>
    </xf>
    <xf numFmtId="0" fontId="0" fillId="0" borderId="0" xfId="0" applyFont="1" applyFill="1" applyBorder="1" applyAlignment="1" applyProtection="1">
      <alignment vertical="center"/>
      <protection locked="0"/>
    </xf>
    <xf numFmtId="0" fontId="27" fillId="0" borderId="0" xfId="0" applyFont="1" applyFill="1" applyAlignment="1" applyProtection="1">
      <alignment vertical="center"/>
      <protection locked="0"/>
    </xf>
    <xf numFmtId="0" fontId="27" fillId="0" borderId="0" xfId="0" applyFont="1" applyFill="1" applyAlignment="1" applyProtection="1">
      <alignment horizontal="right" vertical="center"/>
      <protection locked="0"/>
    </xf>
    <xf numFmtId="0" fontId="27" fillId="0" borderId="0" xfId="0" applyFont="1" applyProtection="1">
      <alignment vertical="center"/>
      <protection locked="0"/>
    </xf>
    <xf numFmtId="0" fontId="31" fillId="0" borderId="0" xfId="0" applyFont="1" applyFill="1" applyProtection="1">
      <alignment vertical="center"/>
      <protection locked="0"/>
    </xf>
    <xf numFmtId="0" fontId="9" fillId="0" borderId="0" xfId="0" applyFont="1" applyFill="1" applyProtection="1">
      <alignment vertical="center"/>
      <protection locked="0"/>
    </xf>
    <xf numFmtId="0" fontId="9" fillId="0" borderId="77" xfId="0" applyFont="1" applyFill="1" applyBorder="1" applyProtection="1">
      <alignment vertical="center"/>
      <protection locked="0"/>
    </xf>
    <xf numFmtId="0" fontId="9" fillId="0" borderId="12" xfId="0" applyFont="1" applyFill="1" applyBorder="1" applyProtection="1">
      <alignment vertical="center"/>
      <protection locked="0"/>
    </xf>
    <xf numFmtId="0" fontId="9" fillId="0" borderId="36" xfId="0" applyFont="1" applyFill="1" applyBorder="1" applyProtection="1">
      <alignment vertical="center"/>
      <protection locked="0"/>
    </xf>
    <xf numFmtId="0" fontId="9" fillId="0" borderId="0" xfId="0" applyFont="1" applyProtection="1">
      <alignment vertical="center"/>
      <protection locked="0"/>
    </xf>
    <xf numFmtId="0" fontId="57" fillId="0" borderId="0" xfId="0" applyFont="1" applyFill="1" applyProtection="1">
      <alignment vertical="center"/>
      <protection locked="0"/>
    </xf>
    <xf numFmtId="0" fontId="9" fillId="0" borderId="0" xfId="0" applyFont="1" applyFill="1" applyBorder="1" applyAlignment="1" applyProtection="1">
      <alignment horizontal="left" vertical="center" wrapText="1"/>
      <protection locked="0"/>
    </xf>
    <xf numFmtId="0" fontId="9" fillId="0" borderId="0" xfId="0" applyFont="1" applyAlignment="1" applyProtection="1">
      <alignment horizontal="left" vertical="center" wrapText="1"/>
      <protection locked="0"/>
    </xf>
    <xf numFmtId="0" fontId="9" fillId="0" borderId="43" xfId="0" applyFont="1" applyFill="1" applyBorder="1" applyAlignment="1" applyProtection="1">
      <alignment horizontal="left" vertical="center" wrapText="1"/>
      <protection locked="0"/>
    </xf>
    <xf numFmtId="0" fontId="9" fillId="0" borderId="44" xfId="0" applyFont="1" applyFill="1" applyBorder="1" applyAlignment="1" applyProtection="1">
      <alignment horizontal="left" vertical="center" wrapText="1"/>
      <protection locked="0"/>
    </xf>
    <xf numFmtId="0" fontId="9" fillId="0" borderId="45" xfId="0" applyFont="1" applyBorder="1" applyAlignment="1" applyProtection="1">
      <alignment horizontal="left" vertical="center" wrapText="1"/>
      <protection locked="0"/>
    </xf>
    <xf numFmtId="0" fontId="32" fillId="0" borderId="35" xfId="0" applyFont="1" applyFill="1" applyBorder="1" applyProtection="1">
      <alignment vertical="center"/>
      <protection locked="0"/>
    </xf>
    <xf numFmtId="0" fontId="9" fillId="0" borderId="37" xfId="0" applyFont="1" applyBorder="1" applyAlignment="1" applyProtection="1">
      <alignment horizontal="left" vertical="center" wrapText="1"/>
      <protection locked="0"/>
    </xf>
    <xf numFmtId="0" fontId="29" fillId="0" borderId="10" xfId="0" applyFont="1" applyFill="1" applyBorder="1" applyAlignment="1" applyProtection="1">
      <alignment horizontal="center" vertical="center"/>
      <protection locked="0"/>
    </xf>
    <xf numFmtId="0" fontId="0" fillId="0" borderId="35" xfId="0" applyFont="1" applyFill="1" applyBorder="1" applyProtection="1">
      <alignment vertical="center"/>
      <protection locked="0"/>
    </xf>
    <xf numFmtId="0" fontId="0" fillId="0" borderId="37" xfId="0" applyFont="1" applyBorder="1" applyProtection="1">
      <alignment vertical="center"/>
      <protection locked="0"/>
    </xf>
    <xf numFmtId="0" fontId="29" fillId="0" borderId="10" xfId="0" applyFont="1" applyBorder="1" applyAlignment="1" applyProtection="1">
      <alignment horizontal="center" vertical="center"/>
      <protection locked="0"/>
    </xf>
    <xf numFmtId="0" fontId="58" fillId="0" borderId="0" xfId="0" applyFont="1" applyFill="1" applyProtection="1">
      <alignment vertical="center"/>
      <protection locked="0"/>
    </xf>
    <xf numFmtId="0" fontId="29" fillId="0" borderId="0" xfId="0" applyFont="1" applyFill="1" applyBorder="1" applyProtection="1">
      <alignment vertical="center"/>
      <protection locked="0"/>
    </xf>
    <xf numFmtId="0" fontId="32" fillId="0" borderId="0" xfId="0" applyFont="1" applyFill="1" applyBorder="1" applyProtection="1">
      <alignment vertical="center"/>
      <protection locked="0"/>
    </xf>
    <xf numFmtId="0" fontId="28" fillId="0" borderId="0" xfId="0" applyFont="1" applyFill="1" applyBorder="1" applyProtection="1">
      <alignment vertical="center"/>
      <protection locked="0"/>
    </xf>
    <xf numFmtId="0" fontId="0" fillId="0" borderId="37" xfId="0" applyFont="1" applyFill="1" applyBorder="1" applyProtection="1">
      <alignment vertical="center"/>
      <protection locked="0"/>
    </xf>
    <xf numFmtId="0" fontId="0" fillId="0" borderId="38" xfId="0" applyFont="1" applyFill="1" applyBorder="1" applyProtection="1">
      <alignment vertical="center"/>
      <protection locked="0"/>
    </xf>
    <xf numFmtId="0" fontId="0" fillId="0" borderId="105" xfId="0" applyFont="1" applyFill="1" applyBorder="1" applyProtection="1">
      <alignment vertical="center"/>
      <protection locked="0"/>
    </xf>
    <xf numFmtId="0" fontId="0" fillId="0" borderId="106" xfId="0" applyFont="1" applyBorder="1" applyProtection="1">
      <alignment vertical="center"/>
      <protection locked="0"/>
    </xf>
    <xf numFmtId="49" fontId="31" fillId="0" borderId="0" xfId="0" applyNumberFormat="1" applyFont="1" applyFill="1" applyProtection="1">
      <alignment vertical="center"/>
      <protection locked="0"/>
    </xf>
    <xf numFmtId="0" fontId="0" fillId="0" borderId="0" xfId="0" applyFont="1" applyFill="1" applyAlignment="1" applyProtection="1">
      <alignment vertical="center"/>
      <protection locked="0"/>
    </xf>
    <xf numFmtId="49" fontId="0" fillId="0" borderId="0" xfId="0" applyNumberFormat="1" applyFont="1" applyFill="1" applyProtection="1">
      <alignment vertical="center"/>
      <protection locked="0"/>
    </xf>
    <xf numFmtId="0" fontId="65" fillId="0" borderId="0" xfId="0" applyFont="1" applyFill="1" applyProtection="1">
      <alignment vertical="center"/>
      <protection locked="0"/>
    </xf>
    <xf numFmtId="0" fontId="28" fillId="0" borderId="36" xfId="0" applyFont="1" applyBorder="1" applyAlignment="1" applyProtection="1">
      <alignment vertical="center"/>
      <protection locked="0"/>
    </xf>
    <xf numFmtId="0" fontId="9" fillId="0" borderId="11" xfId="0" applyFont="1" applyFill="1" applyBorder="1" applyAlignment="1" applyProtection="1">
      <alignment vertical="center"/>
      <protection locked="0"/>
    </xf>
    <xf numFmtId="0" fontId="9" fillId="0" borderId="12" xfId="0" applyFont="1" applyFill="1" applyBorder="1" applyAlignment="1" applyProtection="1">
      <alignment vertical="center"/>
      <protection locked="0"/>
    </xf>
    <xf numFmtId="0" fontId="0" fillId="0" borderId="36" xfId="0" applyFont="1" applyBorder="1" applyAlignment="1" applyProtection="1">
      <alignment vertical="center"/>
      <protection locked="0"/>
    </xf>
    <xf numFmtId="0" fontId="9" fillId="0" borderId="36" xfId="0" applyFont="1" applyBorder="1" applyAlignment="1" applyProtection="1">
      <alignment vertical="center"/>
      <protection locked="0"/>
    </xf>
    <xf numFmtId="0" fontId="9" fillId="0" borderId="14" xfId="0" applyFont="1" applyBorder="1" applyAlignment="1" applyProtection="1">
      <alignment horizontal="center" vertical="center"/>
      <protection locked="0"/>
    </xf>
    <xf numFmtId="0" fontId="9" fillId="26" borderId="36" xfId="0" applyFont="1" applyFill="1" applyBorder="1" applyAlignment="1" applyProtection="1">
      <alignment vertical="center"/>
      <protection locked="0"/>
    </xf>
    <xf numFmtId="0" fontId="0" fillId="0" borderId="18" xfId="0" applyFont="1" applyFill="1" applyBorder="1" applyProtection="1">
      <alignment vertical="center"/>
      <protection locked="0"/>
    </xf>
    <xf numFmtId="176" fontId="27" fillId="26" borderId="36" xfId="0" applyNumberFormat="1" applyFont="1" applyFill="1" applyBorder="1" applyAlignment="1" applyProtection="1">
      <alignment vertical="center"/>
      <protection locked="0"/>
    </xf>
    <xf numFmtId="0" fontId="59" fillId="26" borderId="36" xfId="0" applyNumberFormat="1" applyFont="1" applyFill="1" applyBorder="1" applyAlignment="1" applyProtection="1">
      <alignment horizontal="right" vertical="center"/>
      <protection locked="0"/>
    </xf>
    <xf numFmtId="0" fontId="31" fillId="32" borderId="141" xfId="0" applyFont="1" applyFill="1" applyBorder="1" applyAlignment="1" applyProtection="1">
      <alignment horizontal="center" vertical="center"/>
      <protection locked="0"/>
    </xf>
    <xf numFmtId="0" fontId="31" fillId="33" borderId="26" xfId="0" applyFont="1" applyFill="1" applyBorder="1" applyProtection="1">
      <alignment vertical="center"/>
      <protection locked="0"/>
    </xf>
    <xf numFmtId="0" fontId="31" fillId="33" borderId="31" xfId="0" applyFont="1" applyFill="1" applyBorder="1" applyProtection="1">
      <alignment vertical="center"/>
      <protection locked="0"/>
    </xf>
    <xf numFmtId="0" fontId="60" fillId="33" borderId="32" xfId="0" applyFont="1" applyFill="1" applyBorder="1" applyProtection="1">
      <alignment vertical="center"/>
      <protection locked="0"/>
    </xf>
    <xf numFmtId="0" fontId="0" fillId="0" borderId="33" xfId="0" applyFont="1" applyFill="1" applyBorder="1" applyProtection="1">
      <alignment vertical="center"/>
      <protection locked="0"/>
    </xf>
    <xf numFmtId="0" fontId="9" fillId="0" borderId="33" xfId="0" applyFont="1" applyBorder="1" applyAlignment="1" applyProtection="1">
      <alignment horizontal="center" vertical="center"/>
      <protection locked="0"/>
    </xf>
    <xf numFmtId="0" fontId="0" fillId="0" borderId="33" xfId="0" applyFont="1" applyBorder="1" applyAlignment="1" applyProtection="1">
      <alignment horizontal="center" vertical="center"/>
      <protection locked="0"/>
    </xf>
    <xf numFmtId="0" fontId="61" fillId="0" borderId="74" xfId="0" applyFont="1" applyFill="1" applyBorder="1" applyAlignment="1" applyProtection="1">
      <alignment vertical="center"/>
      <protection locked="0"/>
    </xf>
    <xf numFmtId="0" fontId="61" fillId="0" borderId="74" xfId="0" applyFont="1" applyBorder="1" applyAlignment="1" applyProtection="1">
      <alignment vertical="center" shrinkToFit="1"/>
      <protection locked="0"/>
    </xf>
    <xf numFmtId="0" fontId="61" fillId="0" borderId="0" xfId="0" applyFont="1" applyBorder="1" applyAlignment="1" applyProtection="1">
      <alignment vertical="center" shrinkToFit="1"/>
      <protection locked="0"/>
    </xf>
    <xf numFmtId="0" fontId="0" fillId="0" borderId="17" xfId="0" applyFont="1" applyBorder="1" applyAlignment="1" applyProtection="1">
      <alignment horizontal="center" vertical="center"/>
      <protection locked="0"/>
    </xf>
    <xf numFmtId="0" fontId="61" fillId="0" borderId="17" xfId="0" applyFont="1" applyFill="1" applyBorder="1" applyAlignment="1" applyProtection="1">
      <alignment horizontal="center" vertical="center" textRotation="255"/>
      <protection locked="0"/>
    </xf>
    <xf numFmtId="0" fontId="61" fillId="0" borderId="18" xfId="0" applyFont="1" applyFill="1" applyBorder="1" applyAlignment="1" applyProtection="1">
      <alignment vertical="center"/>
      <protection locked="0"/>
    </xf>
    <xf numFmtId="0" fontId="61" fillId="0" borderId="18" xfId="0" applyFont="1" applyBorder="1" applyAlignment="1" applyProtection="1">
      <alignment vertical="center" shrinkToFit="1"/>
      <protection locked="0"/>
    </xf>
    <xf numFmtId="0" fontId="61" fillId="0" borderId="0" xfId="0" applyFont="1" applyFill="1" applyBorder="1" applyProtection="1">
      <alignment vertical="center"/>
      <protection locked="0"/>
    </xf>
    <xf numFmtId="0" fontId="9" fillId="0" borderId="26" xfId="0" applyFont="1" applyFill="1" applyBorder="1" applyProtection="1">
      <alignment vertical="center"/>
      <protection locked="0"/>
    </xf>
    <xf numFmtId="0" fontId="9" fillId="0" borderId="31" xfId="0" applyFont="1" applyFill="1" applyBorder="1" applyProtection="1">
      <alignment vertical="center"/>
      <protection locked="0"/>
    </xf>
    <xf numFmtId="0" fontId="9" fillId="0" borderId="32" xfId="0" applyFont="1" applyBorder="1" applyProtection="1">
      <alignment vertical="center"/>
      <protection locked="0"/>
    </xf>
    <xf numFmtId="0" fontId="7" fillId="0" borderId="21" xfId="0" applyFont="1" applyFill="1" applyBorder="1" applyAlignment="1" applyProtection="1">
      <alignment vertical="center"/>
      <protection locked="0"/>
    </xf>
    <xf numFmtId="0" fontId="9" fillId="0" borderId="21" xfId="0" applyFont="1" applyFill="1" applyBorder="1" applyAlignment="1" applyProtection="1">
      <protection locked="0"/>
    </xf>
    <xf numFmtId="0" fontId="9" fillId="0" borderId="0" xfId="0" applyFont="1" applyFill="1" applyBorder="1" applyAlignment="1" applyProtection="1">
      <protection locked="0"/>
    </xf>
    <xf numFmtId="0" fontId="9" fillId="0" borderId="0" xfId="0" applyFont="1" applyAlignment="1" applyProtection="1">
      <protection locked="0"/>
    </xf>
    <xf numFmtId="0" fontId="29" fillId="0" borderId="0" xfId="0" applyFont="1" applyFill="1" applyBorder="1" applyAlignment="1" applyProtection="1">
      <protection locked="0"/>
    </xf>
    <xf numFmtId="0" fontId="29" fillId="0" borderId="0" xfId="0" applyFont="1" applyAlignment="1" applyProtection="1">
      <protection locked="0"/>
    </xf>
    <xf numFmtId="0" fontId="29" fillId="0" borderId="0" xfId="0" applyFont="1" applyFill="1" applyAlignment="1" applyProtection="1">
      <alignment horizontal="right" vertical="top"/>
      <protection locked="0"/>
    </xf>
    <xf numFmtId="0" fontId="31" fillId="32" borderId="0" xfId="0" applyFont="1" applyFill="1" applyBorder="1" applyAlignment="1" applyProtection="1">
      <alignment horizontal="center" vertical="center"/>
      <protection locked="0"/>
    </xf>
    <xf numFmtId="0" fontId="31" fillId="33" borderId="0" xfId="0" applyFont="1" applyFill="1" applyBorder="1" applyProtection="1">
      <alignment vertical="center"/>
      <protection locked="0"/>
    </xf>
    <xf numFmtId="0" fontId="60" fillId="33" borderId="0" xfId="0" applyFont="1" applyFill="1" applyBorder="1" applyProtection="1">
      <alignment vertical="center"/>
      <protection locked="0"/>
    </xf>
    <xf numFmtId="0" fontId="58" fillId="0" borderId="0" xfId="0" applyFont="1" applyFill="1" applyAlignment="1" applyProtection="1">
      <alignment vertical="center"/>
      <protection locked="0"/>
    </xf>
    <xf numFmtId="0" fontId="29" fillId="0" borderId="0" xfId="0" applyFont="1" applyFill="1" applyBorder="1" applyAlignment="1" applyProtection="1">
      <alignment horizontal="left" vertical="top" wrapText="1"/>
      <protection locked="0"/>
    </xf>
    <xf numFmtId="0" fontId="29" fillId="0" borderId="0" xfId="0" applyFont="1" applyAlignment="1" applyProtection="1">
      <alignment horizontal="left" vertical="top" wrapText="1"/>
      <protection locked="0"/>
    </xf>
    <xf numFmtId="0" fontId="0" fillId="0" borderId="18" xfId="0" applyFont="1" applyFill="1" applyBorder="1" applyAlignment="1" applyProtection="1">
      <alignment vertical="center"/>
      <protection locked="0"/>
    </xf>
    <xf numFmtId="0" fontId="9" fillId="26" borderId="11" xfId="0" applyFont="1" applyFill="1" applyBorder="1" applyAlignment="1" applyProtection="1">
      <alignment vertical="center"/>
      <protection locked="0"/>
    </xf>
    <xf numFmtId="0" fontId="9" fillId="26" borderId="21" xfId="0" applyFont="1" applyFill="1" applyBorder="1" applyAlignment="1" applyProtection="1">
      <alignment vertical="center"/>
      <protection locked="0"/>
    </xf>
    <xf numFmtId="0" fontId="9" fillId="26" borderId="15" xfId="0" applyFont="1" applyFill="1" applyBorder="1" applyProtection="1">
      <alignment vertical="center"/>
      <protection locked="0"/>
    </xf>
    <xf numFmtId="0" fontId="9" fillId="26" borderId="18" xfId="0" applyFont="1" applyFill="1" applyBorder="1" applyAlignment="1" applyProtection="1">
      <alignment vertical="center"/>
      <protection locked="0"/>
    </xf>
    <xf numFmtId="0" fontId="9" fillId="26" borderId="16" xfId="0" applyFont="1" applyFill="1" applyBorder="1" applyProtection="1">
      <alignment vertical="center"/>
      <protection locked="0"/>
    </xf>
    <xf numFmtId="0" fontId="9" fillId="0" borderId="14" xfId="0" applyFont="1" applyFill="1" applyBorder="1" applyAlignment="1" applyProtection="1">
      <alignment vertical="center"/>
      <protection locked="0"/>
    </xf>
    <xf numFmtId="0" fontId="61" fillId="0" borderId="14" xfId="0" applyFont="1" applyFill="1" applyBorder="1" applyAlignment="1" applyProtection="1">
      <alignment vertical="center"/>
      <protection locked="0"/>
    </xf>
    <xf numFmtId="0" fontId="61" fillId="0" borderId="21" xfId="0" applyFont="1" applyBorder="1" applyAlignment="1" applyProtection="1">
      <alignment vertical="center"/>
      <protection locked="0"/>
    </xf>
    <xf numFmtId="176" fontId="9" fillId="0" borderId="0" xfId="0" applyNumberFormat="1" applyFont="1" applyFill="1" applyProtection="1">
      <alignment vertical="center"/>
      <protection locked="0"/>
    </xf>
    <xf numFmtId="0" fontId="61" fillId="0" borderId="91" xfId="0" applyFont="1" applyFill="1" applyBorder="1" applyAlignment="1" applyProtection="1">
      <alignment vertical="center"/>
      <protection locked="0"/>
    </xf>
    <xf numFmtId="0" fontId="61" fillId="0" borderId="0" xfId="0" applyFont="1" applyFill="1" applyProtection="1">
      <alignment vertical="center"/>
      <protection locked="0"/>
    </xf>
    <xf numFmtId="0" fontId="61" fillId="0" borderId="33" xfId="0" applyFont="1" applyFill="1" applyBorder="1" applyAlignment="1" applyProtection="1">
      <alignment vertical="center"/>
      <protection locked="0"/>
    </xf>
    <xf numFmtId="0" fontId="61" fillId="0" borderId="33" xfId="0" applyFont="1" applyFill="1" applyBorder="1" applyAlignment="1" applyProtection="1">
      <alignment vertical="center" shrinkToFit="1"/>
      <protection locked="0"/>
    </xf>
    <xf numFmtId="0" fontId="61" fillId="0" borderId="17" xfId="0" applyFont="1" applyFill="1" applyBorder="1" applyAlignment="1" applyProtection="1">
      <alignment vertical="center" shrinkToFit="1"/>
      <protection locked="0"/>
    </xf>
    <xf numFmtId="0" fontId="9" fillId="26" borderId="14" xfId="0" applyFont="1" applyFill="1" applyBorder="1" applyAlignment="1" applyProtection="1">
      <alignment vertical="center"/>
      <protection locked="0"/>
    </xf>
    <xf numFmtId="0" fontId="0" fillId="26" borderId="21" xfId="0" applyFont="1" applyFill="1" applyBorder="1" applyAlignment="1" applyProtection="1">
      <alignment vertical="center"/>
      <protection locked="0"/>
    </xf>
    <xf numFmtId="0" fontId="29" fillId="26" borderId="15" xfId="0" applyFont="1" applyFill="1" applyBorder="1" applyAlignment="1" applyProtection="1">
      <alignment vertical="center"/>
      <protection locked="0"/>
    </xf>
    <xf numFmtId="0" fontId="28" fillId="0" borderId="0" xfId="0" applyFont="1" applyFill="1" applyAlignment="1" applyProtection="1">
      <alignment vertical="center"/>
      <protection locked="0"/>
    </xf>
    <xf numFmtId="0" fontId="28" fillId="26" borderId="143" xfId="0" applyFont="1" applyFill="1" applyBorder="1" applyAlignment="1" applyProtection="1">
      <alignment vertical="center"/>
      <protection locked="0"/>
    </xf>
    <xf numFmtId="0" fontId="28" fillId="0" borderId="143" xfId="0" applyFont="1" applyBorder="1" applyAlignment="1" applyProtection="1">
      <alignment vertical="center"/>
      <protection locked="0"/>
    </xf>
    <xf numFmtId="0" fontId="28" fillId="26" borderId="144" xfId="0" applyFont="1" applyFill="1" applyBorder="1" applyProtection="1">
      <alignment vertical="center"/>
      <protection locked="0"/>
    </xf>
    <xf numFmtId="0" fontId="28" fillId="26" borderId="71" xfId="0" applyFont="1" applyFill="1" applyBorder="1" applyAlignment="1" applyProtection="1">
      <alignment vertical="center"/>
      <protection locked="0"/>
    </xf>
    <xf numFmtId="0" fontId="28" fillId="26" borderId="54" xfId="0" applyFont="1" applyFill="1" applyBorder="1" applyAlignment="1" applyProtection="1">
      <alignment vertical="center"/>
      <protection locked="0"/>
    </xf>
    <xf numFmtId="0" fontId="9" fillId="26" borderId="54" xfId="0" applyFont="1" applyFill="1" applyBorder="1" applyAlignment="1" applyProtection="1">
      <alignment vertical="center"/>
      <protection locked="0"/>
    </xf>
    <xf numFmtId="0" fontId="9" fillId="26" borderId="57" xfId="0" applyFont="1" applyFill="1" applyBorder="1" applyAlignment="1" applyProtection="1">
      <alignment vertical="center"/>
      <protection locked="0"/>
    </xf>
    <xf numFmtId="0" fontId="28" fillId="26" borderId="142" xfId="0" applyFont="1" applyFill="1" applyBorder="1" applyAlignment="1" applyProtection="1">
      <alignment vertical="center"/>
      <protection locked="0"/>
    </xf>
    <xf numFmtId="0" fontId="28" fillId="0" borderId="142" xfId="0" applyFont="1" applyBorder="1" applyAlignment="1" applyProtection="1">
      <alignment vertical="center"/>
      <protection locked="0"/>
    </xf>
    <xf numFmtId="0" fontId="28" fillId="26" borderId="145" xfId="0" applyFont="1" applyFill="1" applyBorder="1" applyProtection="1">
      <alignment vertical="center"/>
      <protection locked="0"/>
    </xf>
    <xf numFmtId="0" fontId="28" fillId="26" borderId="99" xfId="0" applyFont="1" applyFill="1" applyBorder="1" applyAlignment="1" applyProtection="1">
      <alignment vertical="center"/>
      <protection locked="0"/>
    </xf>
    <xf numFmtId="0" fontId="28" fillId="26" borderId="77" xfId="0" applyFont="1" applyFill="1" applyBorder="1" applyAlignment="1" applyProtection="1">
      <alignment vertical="center"/>
      <protection locked="0"/>
    </xf>
    <xf numFmtId="0" fontId="9" fillId="26" borderId="77" xfId="0" applyFont="1" applyFill="1" applyBorder="1" applyAlignment="1" applyProtection="1">
      <alignment vertical="center"/>
      <protection locked="0"/>
    </xf>
    <xf numFmtId="0" fontId="28" fillId="26" borderId="0" xfId="0" applyFont="1" applyFill="1" applyBorder="1" applyAlignment="1" applyProtection="1">
      <alignment vertical="center"/>
      <protection locked="0"/>
    </xf>
    <xf numFmtId="0" fontId="28" fillId="26" borderId="74" xfId="0" applyFont="1" applyFill="1" applyBorder="1" applyAlignment="1" applyProtection="1">
      <alignment vertical="center"/>
      <protection locked="0"/>
    </xf>
    <xf numFmtId="0" fontId="9" fillId="26" borderId="74" xfId="0" applyFont="1" applyFill="1" applyBorder="1" applyAlignment="1" applyProtection="1">
      <alignment vertical="center"/>
      <protection locked="0"/>
    </xf>
    <xf numFmtId="0" fontId="0" fillId="0" borderId="12" xfId="0" applyFont="1" applyBorder="1" applyProtection="1">
      <alignment vertical="center"/>
      <protection locked="0"/>
    </xf>
    <xf numFmtId="0" fontId="29" fillId="0" borderId="11" xfId="0" applyFont="1" applyBorder="1" applyProtection="1">
      <alignment vertical="center"/>
      <protection locked="0"/>
    </xf>
    <xf numFmtId="0" fontId="29" fillId="0" borderId="36" xfId="0" applyFont="1" applyBorder="1" applyAlignment="1" applyProtection="1">
      <alignment horizontal="center" vertical="center"/>
      <protection locked="0"/>
    </xf>
    <xf numFmtId="0" fontId="29" fillId="0" borderId="21" xfId="0" applyFont="1" applyBorder="1" applyProtection="1">
      <alignment vertical="center"/>
      <protection locked="0"/>
    </xf>
    <xf numFmtId="0" fontId="29" fillId="0" borderId="14" xfId="0" applyFont="1" applyBorder="1" applyAlignment="1" applyProtection="1">
      <alignment horizontal="center" vertical="center"/>
      <protection locked="0"/>
    </xf>
    <xf numFmtId="0" fontId="29" fillId="0" borderId="15" xfId="0" applyFont="1" applyBorder="1" applyProtection="1">
      <alignment vertical="center"/>
      <protection locked="0"/>
    </xf>
    <xf numFmtId="0" fontId="29" fillId="0" borderId="76" xfId="0" applyFont="1" applyFill="1" applyBorder="1" applyProtection="1">
      <alignment vertical="center"/>
      <protection locked="0"/>
    </xf>
    <xf numFmtId="176" fontId="29" fillId="26" borderId="77" xfId="0" applyNumberFormat="1" applyFont="1" applyFill="1" applyBorder="1" applyAlignment="1" applyProtection="1">
      <alignment vertical="center"/>
      <protection locked="0"/>
    </xf>
    <xf numFmtId="0" fontId="29" fillId="26" borderId="77" xfId="0" applyFont="1" applyFill="1" applyBorder="1" applyAlignment="1" applyProtection="1">
      <alignment vertical="center"/>
      <protection locked="0"/>
    </xf>
    <xf numFmtId="176" fontId="29" fillId="26" borderId="33" xfId="0" applyNumberFormat="1" applyFont="1" applyFill="1" applyBorder="1" applyAlignment="1" applyProtection="1">
      <alignment vertical="center"/>
      <protection locked="0"/>
    </xf>
    <xf numFmtId="176" fontId="29" fillId="26" borderId="0" xfId="0" applyNumberFormat="1" applyFont="1" applyFill="1" applyBorder="1" applyAlignment="1" applyProtection="1">
      <alignment vertical="center"/>
      <protection locked="0"/>
    </xf>
    <xf numFmtId="0" fontId="29" fillId="26" borderId="16" xfId="0" applyFont="1" applyFill="1" applyBorder="1" applyAlignment="1" applyProtection="1">
      <alignment vertical="center"/>
      <protection locked="0"/>
    </xf>
    <xf numFmtId="0" fontId="29" fillId="0" borderId="13" xfId="0" applyFont="1" applyBorder="1" applyProtection="1">
      <alignment vertical="center"/>
      <protection locked="0"/>
    </xf>
    <xf numFmtId="177" fontId="29" fillId="0" borderId="13" xfId="0" applyNumberFormat="1" applyFont="1" applyBorder="1" applyProtection="1">
      <alignment vertical="center"/>
      <protection locked="0"/>
    </xf>
    <xf numFmtId="177" fontId="29" fillId="0" borderId="21" xfId="0" applyNumberFormat="1" applyFont="1" applyBorder="1" applyProtection="1">
      <alignment vertical="center"/>
      <protection locked="0"/>
    </xf>
    <xf numFmtId="38" fontId="29" fillId="0" borderId="13" xfId="34" applyFont="1" applyFill="1" applyBorder="1" applyProtection="1">
      <alignment vertical="center"/>
      <protection locked="0"/>
    </xf>
    <xf numFmtId="0" fontId="29" fillId="0" borderId="14" xfId="0" applyFont="1" applyBorder="1" applyProtection="1">
      <alignment vertical="center"/>
      <protection locked="0"/>
    </xf>
    <xf numFmtId="0" fontId="28" fillId="26" borderId="82" xfId="0" applyFont="1" applyFill="1" applyBorder="1" applyAlignment="1" applyProtection="1">
      <alignment vertical="center"/>
      <protection locked="0"/>
    </xf>
    <xf numFmtId="0" fontId="29" fillId="0" borderId="92" xfId="0" applyFont="1" applyBorder="1" applyProtection="1">
      <alignment vertical="center"/>
      <protection locked="0"/>
    </xf>
    <xf numFmtId="0" fontId="29" fillId="0" borderId="86" xfId="0" applyFont="1" applyBorder="1" applyProtection="1">
      <alignment vertical="center"/>
      <protection locked="0"/>
    </xf>
    <xf numFmtId="177" fontId="29" fillId="0" borderId="113" xfId="0" applyNumberFormat="1" applyFont="1" applyBorder="1" applyProtection="1">
      <alignment vertical="center"/>
      <protection locked="0"/>
    </xf>
    <xf numFmtId="177" fontId="29" fillId="0" borderId="74" xfId="0" applyNumberFormat="1" applyFont="1" applyBorder="1" applyProtection="1">
      <alignment vertical="center"/>
      <protection locked="0"/>
    </xf>
    <xf numFmtId="177" fontId="29" fillId="0" borderId="18" xfId="0" applyNumberFormat="1" applyFont="1" applyBorder="1" applyProtection="1">
      <alignment vertical="center"/>
      <protection locked="0"/>
    </xf>
    <xf numFmtId="38" fontId="29" fillId="0" borderId="92" xfId="34" applyFont="1" applyFill="1" applyBorder="1" applyProtection="1">
      <alignment vertical="center"/>
      <protection locked="0"/>
    </xf>
    <xf numFmtId="0" fontId="29" fillId="0" borderId="18" xfId="0" applyFont="1" applyBorder="1" applyAlignment="1" applyProtection="1">
      <alignment horizontal="right" vertical="center"/>
      <protection locked="0"/>
    </xf>
    <xf numFmtId="0" fontId="29" fillId="0" borderId="17" xfId="0" applyFont="1" applyBorder="1" applyProtection="1">
      <alignment vertical="center"/>
      <protection locked="0"/>
    </xf>
    <xf numFmtId="0" fontId="29" fillId="0" borderId="18" xfId="0" applyFont="1" applyBorder="1" applyProtection="1">
      <alignment vertical="center"/>
      <protection locked="0"/>
    </xf>
    <xf numFmtId="0" fontId="29" fillId="0" borderId="19" xfId="0" applyFont="1" applyBorder="1" applyProtection="1">
      <alignment vertical="center"/>
      <protection locked="0"/>
    </xf>
    <xf numFmtId="176" fontId="29" fillId="26" borderId="99" xfId="0" applyNumberFormat="1" applyFont="1" applyFill="1" applyBorder="1" applyAlignment="1" applyProtection="1">
      <alignment vertical="center"/>
      <protection locked="0"/>
    </xf>
    <xf numFmtId="0" fontId="29" fillId="26" borderId="83" xfId="0" applyFont="1" applyFill="1" applyBorder="1" applyAlignment="1" applyProtection="1">
      <alignment vertical="center"/>
      <protection locked="0"/>
    </xf>
    <xf numFmtId="0" fontId="29" fillId="0" borderId="102" xfId="0" applyFont="1" applyBorder="1" applyProtection="1">
      <alignment vertical="center"/>
      <protection locked="0"/>
    </xf>
    <xf numFmtId="0" fontId="29" fillId="0" borderId="65" xfId="0" applyFont="1" applyBorder="1" applyProtection="1">
      <alignment vertical="center"/>
      <protection locked="0"/>
    </xf>
    <xf numFmtId="0" fontId="59" fillId="0" borderId="21" xfId="0" applyFont="1" applyBorder="1" applyProtection="1">
      <alignment vertical="center"/>
      <protection locked="0"/>
    </xf>
    <xf numFmtId="0" fontId="29" fillId="33" borderId="21" xfId="0" applyFont="1" applyFill="1" applyBorder="1" applyProtection="1">
      <alignment vertical="center"/>
      <protection locked="0"/>
    </xf>
    <xf numFmtId="0" fontId="29" fillId="33" borderId="15" xfId="0" applyFont="1" applyFill="1" applyBorder="1" applyProtection="1">
      <alignment vertical="center"/>
      <protection locked="0"/>
    </xf>
    <xf numFmtId="0" fontId="28" fillId="26" borderId="16" xfId="0" applyFont="1" applyFill="1" applyBorder="1" applyProtection="1">
      <alignment vertical="center"/>
      <protection locked="0"/>
    </xf>
    <xf numFmtId="0" fontId="29" fillId="0" borderId="101" xfId="0" applyFont="1" applyBorder="1" applyProtection="1">
      <alignment vertical="center"/>
      <protection locked="0"/>
    </xf>
    <xf numFmtId="0" fontId="29" fillId="0" borderId="84" xfId="0" applyFont="1" applyBorder="1" applyProtection="1">
      <alignment vertical="center"/>
      <protection locked="0"/>
    </xf>
    <xf numFmtId="177" fontId="29" fillId="0" borderId="84" xfId="0" applyNumberFormat="1" applyFont="1" applyBorder="1" applyProtection="1">
      <alignment vertical="center"/>
      <protection locked="0"/>
    </xf>
    <xf numFmtId="177" fontId="29" fillId="0" borderId="77" xfId="0" applyNumberFormat="1" applyFont="1" applyBorder="1" applyProtection="1">
      <alignment vertical="center"/>
      <protection locked="0"/>
    </xf>
    <xf numFmtId="0" fontId="29" fillId="0" borderId="0" xfId="0" applyFont="1" applyProtection="1">
      <alignment vertical="center"/>
      <protection locked="0"/>
    </xf>
    <xf numFmtId="38" fontId="29" fillId="0" borderId="101" xfId="34" applyFont="1" applyFill="1" applyBorder="1" applyProtection="1">
      <alignment vertical="center"/>
      <protection locked="0"/>
    </xf>
    <xf numFmtId="0" fontId="29" fillId="0" borderId="33" xfId="0" applyFont="1" applyBorder="1" applyProtection="1">
      <alignment vertical="center"/>
      <protection locked="0"/>
    </xf>
    <xf numFmtId="0" fontId="59" fillId="0" borderId="0" xfId="0" applyFont="1" applyProtection="1">
      <alignment vertical="center"/>
      <protection locked="0"/>
    </xf>
    <xf numFmtId="0" fontId="9" fillId="0" borderId="101" xfId="0" applyFont="1" applyFill="1" applyBorder="1" applyAlignment="1" applyProtection="1">
      <alignment horizontal="center" vertical="center"/>
      <protection locked="0"/>
    </xf>
    <xf numFmtId="0" fontId="29" fillId="26" borderId="83" xfId="0" applyFont="1" applyFill="1" applyBorder="1" applyProtection="1">
      <alignment vertical="center"/>
      <protection locked="0"/>
    </xf>
    <xf numFmtId="177" fontId="29" fillId="0" borderId="101" xfId="0" applyNumberFormat="1" applyFont="1" applyBorder="1" applyProtection="1">
      <alignment vertical="center"/>
      <protection locked="0"/>
    </xf>
    <xf numFmtId="177" fontId="29" fillId="0" borderId="0" xfId="0" applyNumberFormat="1" applyFont="1" applyProtection="1">
      <alignment vertical="center"/>
      <protection locked="0"/>
    </xf>
    <xf numFmtId="0" fontId="59" fillId="0" borderId="18" xfId="0" applyFont="1" applyBorder="1" applyProtection="1">
      <alignment vertical="center"/>
      <protection locked="0"/>
    </xf>
    <xf numFmtId="0" fontId="29" fillId="33" borderId="0" xfId="0" applyFont="1" applyFill="1" applyProtection="1">
      <alignment vertical="center"/>
      <protection locked="0"/>
    </xf>
    <xf numFmtId="0" fontId="29" fillId="33" borderId="16" xfId="0" applyFont="1" applyFill="1" applyBorder="1" applyProtection="1">
      <alignment vertical="center"/>
      <protection locked="0"/>
    </xf>
    <xf numFmtId="0" fontId="29" fillId="0" borderId="41" xfId="0" applyFont="1" applyFill="1" applyBorder="1" applyProtection="1">
      <alignment vertical="center"/>
      <protection locked="0"/>
    </xf>
    <xf numFmtId="176" fontId="29" fillId="26" borderId="18" xfId="0" applyNumberFormat="1" applyFont="1" applyFill="1" applyBorder="1" applyAlignment="1" applyProtection="1">
      <alignment vertical="center"/>
      <protection locked="0"/>
    </xf>
    <xf numFmtId="176" fontId="29" fillId="26" borderId="17" xfId="0" applyNumberFormat="1" applyFont="1" applyFill="1" applyBorder="1" applyAlignment="1" applyProtection="1">
      <alignment vertical="center"/>
      <protection locked="0"/>
    </xf>
    <xf numFmtId="0" fontId="29" fillId="26" borderId="19" xfId="0" applyFont="1" applyFill="1" applyBorder="1" applyAlignment="1" applyProtection="1">
      <alignment vertical="center"/>
      <protection locked="0"/>
    </xf>
    <xf numFmtId="0" fontId="29" fillId="26" borderId="19" xfId="0" applyFont="1" applyFill="1" applyBorder="1" applyProtection="1">
      <alignment vertical="center"/>
      <protection locked="0"/>
    </xf>
    <xf numFmtId="0" fontId="9" fillId="0" borderId="101" xfId="0" applyFont="1" applyBorder="1" applyProtection="1">
      <alignment vertical="center"/>
      <protection locked="0"/>
    </xf>
    <xf numFmtId="0" fontId="29" fillId="0" borderId="85" xfId="0" applyFont="1" applyBorder="1" applyProtection="1">
      <alignment vertical="center"/>
      <protection locked="0"/>
    </xf>
    <xf numFmtId="38" fontId="29" fillId="0" borderId="0" xfId="34" applyFont="1" applyProtection="1">
      <alignment vertical="center"/>
      <protection locked="0"/>
    </xf>
    <xf numFmtId="0" fontId="0" fillId="0" borderId="101" xfId="0" applyFont="1" applyBorder="1" applyAlignment="1" applyProtection="1">
      <alignment horizontal="left" vertical="center"/>
      <protection locked="0"/>
    </xf>
    <xf numFmtId="0" fontId="28" fillId="26" borderId="14" xfId="0" applyFont="1" applyFill="1" applyBorder="1" applyAlignment="1" applyProtection="1">
      <alignment vertical="center"/>
      <protection locked="0"/>
    </xf>
    <xf numFmtId="0" fontId="28" fillId="26" borderId="21" xfId="0" applyFont="1" applyFill="1" applyBorder="1" applyAlignment="1" applyProtection="1">
      <alignment vertical="center"/>
      <protection locked="0"/>
    </xf>
    <xf numFmtId="0" fontId="28" fillId="0" borderId="21" xfId="0" applyFont="1" applyFill="1" applyBorder="1" applyAlignment="1" applyProtection="1">
      <alignment vertical="center"/>
      <protection locked="0"/>
    </xf>
    <xf numFmtId="0" fontId="9" fillId="0" borderId="21" xfId="0" applyFont="1" applyFill="1" applyBorder="1" applyAlignment="1" applyProtection="1">
      <alignment horizontal="center" vertical="center"/>
      <protection locked="0"/>
    </xf>
    <xf numFmtId="0" fontId="9" fillId="0" borderId="15" xfId="0" applyFont="1" applyBorder="1" applyAlignment="1" applyProtection="1">
      <alignment horizontal="center" vertical="center"/>
      <protection locked="0"/>
    </xf>
    <xf numFmtId="0" fontId="9" fillId="0" borderId="92" xfId="0" applyFont="1" applyBorder="1" applyProtection="1">
      <alignment vertical="center"/>
      <protection locked="0"/>
    </xf>
    <xf numFmtId="177" fontId="29" fillId="0" borderId="92" xfId="0" applyNumberFormat="1" applyFont="1" applyBorder="1" applyProtection="1">
      <alignment vertical="center"/>
      <protection locked="0"/>
    </xf>
    <xf numFmtId="38" fontId="29" fillId="0" borderId="18" xfId="34" applyFont="1" applyBorder="1" applyProtection="1">
      <alignment vertical="center"/>
      <protection locked="0"/>
    </xf>
    <xf numFmtId="0" fontId="0" fillId="0" borderId="33" xfId="0" applyFont="1" applyBorder="1" applyAlignment="1" applyProtection="1">
      <alignment horizontal="left" vertical="center"/>
      <protection locked="0"/>
    </xf>
    <xf numFmtId="0" fontId="28" fillId="26" borderId="33" xfId="0" applyFont="1" applyFill="1" applyBorder="1" applyAlignment="1" applyProtection="1">
      <alignment vertical="center"/>
      <protection locked="0"/>
    </xf>
    <xf numFmtId="0" fontId="9" fillId="0" borderId="16" xfId="0" applyFont="1" applyFill="1" applyBorder="1" applyAlignment="1" applyProtection="1">
      <alignment horizontal="center" vertical="center"/>
      <protection locked="0"/>
    </xf>
    <xf numFmtId="0" fontId="9" fillId="0" borderId="0" xfId="0" applyFont="1" applyFill="1" applyBorder="1" applyProtection="1">
      <alignment vertical="center"/>
      <protection locked="0"/>
    </xf>
    <xf numFmtId="177" fontId="29" fillId="0" borderId="0" xfId="0" applyNumberFormat="1" applyFont="1" applyFill="1" applyBorder="1" applyProtection="1">
      <alignment vertical="center"/>
      <protection locked="0"/>
    </xf>
    <xf numFmtId="181" fontId="29" fillId="0" borderId="0" xfId="0" applyNumberFormat="1" applyFont="1" applyFill="1" applyBorder="1" applyProtection="1">
      <alignment vertical="center"/>
      <protection locked="0"/>
    </xf>
    <xf numFmtId="0" fontId="0" fillId="0" borderId="17" xfId="0" applyFont="1" applyBorder="1" applyAlignment="1" applyProtection="1">
      <alignment horizontal="left" vertical="center"/>
      <protection locked="0"/>
    </xf>
    <xf numFmtId="0" fontId="28" fillId="26" borderId="17" xfId="0" applyFont="1" applyFill="1" applyBorder="1" applyAlignment="1" applyProtection="1">
      <alignment vertical="center"/>
      <protection locked="0"/>
    </xf>
    <xf numFmtId="0" fontId="9" fillId="0" borderId="36" xfId="0" applyFont="1" applyFill="1" applyBorder="1" applyAlignment="1" applyProtection="1">
      <alignment horizontal="left" vertical="center"/>
      <protection locked="0"/>
    </xf>
    <xf numFmtId="0" fontId="9" fillId="0" borderId="21" xfId="0" applyFont="1" applyFill="1" applyBorder="1" applyAlignment="1" applyProtection="1">
      <alignment horizontal="left" vertical="center"/>
      <protection locked="0"/>
    </xf>
    <xf numFmtId="0" fontId="9" fillId="0" borderId="70" xfId="0" applyFont="1" applyFill="1" applyBorder="1" applyAlignment="1" applyProtection="1">
      <alignment horizontal="left" vertical="center"/>
      <protection locked="0"/>
    </xf>
    <xf numFmtId="0" fontId="9" fillId="0" borderId="32" xfId="0" applyFont="1" applyFill="1" applyBorder="1" applyProtection="1">
      <alignment vertical="center"/>
      <protection locked="0"/>
    </xf>
    <xf numFmtId="0" fontId="9" fillId="0" borderId="31" xfId="0" applyFont="1" applyFill="1" applyBorder="1" applyAlignment="1" applyProtection="1">
      <alignment vertical="center" shrinkToFit="1"/>
      <protection locked="0"/>
    </xf>
    <xf numFmtId="0" fontId="29" fillId="0" borderId="21" xfId="0" applyFont="1" applyFill="1" applyBorder="1" applyAlignment="1" applyProtection="1">
      <protection locked="0"/>
    </xf>
    <xf numFmtId="0" fontId="29" fillId="0" borderId="0" xfId="0" applyFont="1" applyFill="1" applyBorder="1" applyAlignment="1" applyProtection="1">
      <alignment horizontal="right" vertical="center"/>
      <protection locked="0"/>
    </xf>
    <xf numFmtId="0" fontId="29" fillId="0" borderId="0" xfId="0" applyFont="1" applyFill="1" applyBorder="1" applyAlignment="1" applyProtection="1">
      <alignment horizontal="right" vertical="top"/>
      <protection locked="0"/>
    </xf>
    <xf numFmtId="0" fontId="9" fillId="0" borderId="0" xfId="0" applyFont="1" applyFill="1" applyBorder="1" applyAlignment="1" applyProtection="1">
      <alignment horizontal="left" vertical="center"/>
      <protection locked="0"/>
    </xf>
    <xf numFmtId="0" fontId="31" fillId="0" borderId="0" xfId="0" applyFont="1" applyFill="1" applyBorder="1" applyAlignment="1" applyProtection="1">
      <alignment vertical="center"/>
      <protection locked="0"/>
    </xf>
    <xf numFmtId="0" fontId="28" fillId="0" borderId="0" xfId="0" applyFont="1" applyFill="1" applyBorder="1" applyAlignment="1" applyProtection="1">
      <alignment vertical="center" wrapText="1"/>
      <protection locked="0"/>
    </xf>
    <xf numFmtId="0" fontId="28" fillId="0" borderId="0" xfId="0" applyFont="1" applyAlignment="1" applyProtection="1">
      <alignment vertical="center" wrapText="1"/>
      <protection locked="0"/>
    </xf>
    <xf numFmtId="0" fontId="30" fillId="0" borderId="18" xfId="0" applyFont="1" applyFill="1" applyBorder="1" applyAlignment="1" applyProtection="1">
      <alignment vertical="center"/>
      <protection locked="0"/>
    </xf>
    <xf numFmtId="0" fontId="28" fillId="0" borderId="18" xfId="0" applyFont="1" applyFill="1" applyBorder="1" applyAlignment="1" applyProtection="1">
      <alignment vertical="center"/>
      <protection locked="0"/>
    </xf>
    <xf numFmtId="0" fontId="28" fillId="0" borderId="18" xfId="0" applyFont="1" applyFill="1" applyBorder="1" applyAlignment="1" applyProtection="1">
      <alignment vertical="center" wrapText="1"/>
      <protection locked="0"/>
    </xf>
    <xf numFmtId="0" fontId="7" fillId="0" borderId="0" xfId="0" applyFont="1" applyFill="1" applyBorder="1" applyAlignment="1" applyProtection="1">
      <alignment horizontal="right" vertical="center"/>
      <protection locked="0"/>
    </xf>
    <xf numFmtId="0" fontId="28" fillId="0" borderId="0" xfId="0" applyFont="1" applyFill="1" applyBorder="1" applyAlignment="1" applyProtection="1">
      <alignment horizontal="left" vertical="center" wrapText="1"/>
      <protection locked="0"/>
    </xf>
    <xf numFmtId="0" fontId="32" fillId="0" borderId="0" xfId="0" applyFont="1" applyFill="1" applyBorder="1" applyAlignment="1" applyProtection="1">
      <alignment horizontal="left" vertical="center"/>
      <protection locked="0"/>
    </xf>
    <xf numFmtId="0" fontId="30" fillId="0" borderId="0" xfId="0" applyFont="1" applyFill="1" applyBorder="1" applyAlignment="1" applyProtection="1">
      <alignment vertical="center"/>
      <protection locked="0"/>
    </xf>
    <xf numFmtId="49" fontId="31" fillId="0" borderId="0" xfId="0" applyNumberFormat="1" applyFont="1" applyFill="1" applyAlignment="1" applyProtection="1">
      <alignment horizontal="left" vertical="center"/>
      <protection locked="0"/>
    </xf>
    <xf numFmtId="49" fontId="0" fillId="0" borderId="0" xfId="0" applyNumberFormat="1" applyFont="1" applyFill="1" applyAlignment="1" applyProtection="1">
      <alignment horizontal="left" vertical="center"/>
      <protection locked="0"/>
    </xf>
    <xf numFmtId="0" fontId="32" fillId="0" borderId="42" xfId="0" applyFont="1" applyFill="1" applyBorder="1" applyAlignment="1" applyProtection="1">
      <alignment vertical="center"/>
      <protection locked="0"/>
    </xf>
    <xf numFmtId="0" fontId="30" fillId="0" borderId="47" xfId="0" applyFont="1" applyFill="1" applyBorder="1" applyAlignment="1" applyProtection="1">
      <alignment vertical="center"/>
      <protection locked="0"/>
    </xf>
    <xf numFmtId="0" fontId="30" fillId="0" borderId="21" xfId="0" applyFont="1" applyFill="1" applyBorder="1" applyAlignment="1" applyProtection="1">
      <alignment vertical="center"/>
      <protection locked="0"/>
    </xf>
    <xf numFmtId="0" fontId="29" fillId="0" borderId="26" xfId="0" applyFont="1" applyFill="1" applyBorder="1" applyAlignment="1" applyProtection="1">
      <alignment vertical="center"/>
      <protection locked="0"/>
    </xf>
    <xf numFmtId="0" fontId="29" fillId="0" borderId="31" xfId="0" applyFont="1" applyFill="1" applyBorder="1" applyAlignment="1" applyProtection="1">
      <alignment vertical="center"/>
      <protection locked="0"/>
    </xf>
    <xf numFmtId="0" fontId="28" fillId="0" borderId="31" xfId="0" applyFont="1" applyFill="1" applyBorder="1" applyAlignment="1" applyProtection="1">
      <alignment vertical="center"/>
      <protection locked="0"/>
    </xf>
    <xf numFmtId="0" fontId="9" fillId="0" borderId="31" xfId="0" applyFont="1" applyFill="1" applyBorder="1" applyAlignment="1" applyProtection="1">
      <alignment vertical="center"/>
      <protection locked="0"/>
    </xf>
    <xf numFmtId="0" fontId="28" fillId="26" borderId="31" xfId="0" applyFont="1" applyFill="1" applyBorder="1" applyAlignment="1" applyProtection="1">
      <alignment vertical="center"/>
      <protection locked="0"/>
    </xf>
    <xf numFmtId="0" fontId="29" fillId="0" borderId="32" xfId="0" applyFont="1" applyBorder="1" applyProtection="1">
      <alignment vertical="center"/>
      <protection locked="0"/>
    </xf>
    <xf numFmtId="0" fontId="30" fillId="0" borderId="33" xfId="0" applyFont="1" applyFill="1" applyBorder="1" applyAlignment="1" applyProtection="1">
      <alignment vertical="center"/>
      <protection locked="0"/>
    </xf>
    <xf numFmtId="0" fontId="28" fillId="0" borderId="42" xfId="0" applyFont="1" applyFill="1" applyBorder="1" applyAlignment="1" applyProtection="1">
      <alignment horizontal="center" vertical="center"/>
      <protection locked="0"/>
    </xf>
    <xf numFmtId="176" fontId="28" fillId="0" borderId="0" xfId="0" applyNumberFormat="1" applyFont="1" applyFill="1" applyBorder="1" applyAlignment="1" applyProtection="1">
      <alignment vertical="center" wrapText="1"/>
      <protection locked="0"/>
    </xf>
    <xf numFmtId="0" fontId="29" fillId="0" borderId="0" xfId="0" applyFont="1" applyAlignment="1" applyProtection="1">
      <alignment vertical="center" wrapText="1"/>
      <protection locked="0"/>
    </xf>
    <xf numFmtId="0" fontId="28" fillId="0" borderId="80" xfId="0" applyFont="1" applyFill="1" applyBorder="1" applyAlignment="1" applyProtection="1">
      <alignment horizontal="center" vertical="center"/>
      <protection locked="0"/>
    </xf>
    <xf numFmtId="0" fontId="28" fillId="0" borderId="54" xfId="0" applyFont="1" applyFill="1" applyBorder="1" applyAlignment="1" applyProtection="1">
      <alignment vertical="center"/>
      <protection locked="0"/>
    </xf>
    <xf numFmtId="176" fontId="28" fillId="0" borderId="54" xfId="0" applyNumberFormat="1" applyFont="1" applyFill="1" applyBorder="1" applyAlignment="1" applyProtection="1">
      <alignment vertical="center" wrapText="1"/>
      <protection locked="0"/>
    </xf>
    <xf numFmtId="0" fontId="9" fillId="0" borderId="54" xfId="0" applyFont="1" applyFill="1" applyBorder="1" applyAlignment="1" applyProtection="1">
      <alignment vertical="center"/>
      <protection locked="0"/>
    </xf>
    <xf numFmtId="0" fontId="9" fillId="0" borderId="54" xfId="0" applyFont="1" applyFill="1" applyBorder="1" applyProtection="1">
      <alignment vertical="center"/>
      <protection locked="0"/>
    </xf>
    <xf numFmtId="0" fontId="29" fillId="0" borderId="54" xfId="0" applyFont="1" applyFill="1" applyBorder="1" applyAlignment="1" applyProtection="1">
      <alignment vertical="center"/>
      <protection locked="0"/>
    </xf>
    <xf numFmtId="0" fontId="29" fillId="0" borderId="67" xfId="0" applyFont="1" applyBorder="1" applyProtection="1">
      <alignment vertical="center"/>
      <protection locked="0"/>
    </xf>
    <xf numFmtId="0" fontId="30" fillId="0" borderId="17" xfId="0" applyFont="1" applyFill="1" applyBorder="1" applyAlignment="1" applyProtection="1">
      <alignment vertical="center"/>
      <protection locked="0"/>
    </xf>
    <xf numFmtId="0" fontId="28" fillId="0" borderId="17" xfId="0" applyFont="1" applyFill="1" applyBorder="1" applyAlignment="1" applyProtection="1">
      <alignment horizontal="center" vertical="center"/>
      <protection locked="0"/>
    </xf>
    <xf numFmtId="176" fontId="28" fillId="0" borderId="18" xfId="0" applyNumberFormat="1" applyFont="1" applyFill="1" applyBorder="1" applyAlignment="1" applyProtection="1">
      <alignment vertical="center" wrapText="1"/>
      <protection locked="0"/>
    </xf>
    <xf numFmtId="0" fontId="30" fillId="0" borderId="36" xfId="0" applyFont="1" applyFill="1" applyBorder="1" applyAlignment="1" applyProtection="1">
      <alignment vertical="center"/>
      <protection locked="0"/>
    </xf>
    <xf numFmtId="0" fontId="29" fillId="0" borderId="0" xfId="0" applyFont="1" applyBorder="1" applyProtection="1">
      <alignment vertical="center"/>
      <protection locked="0"/>
    </xf>
    <xf numFmtId="0" fontId="32" fillId="0" borderId="14" xfId="0" applyFont="1" applyFill="1" applyBorder="1" applyAlignment="1" applyProtection="1">
      <alignment vertical="center"/>
      <protection locked="0"/>
    </xf>
    <xf numFmtId="0" fontId="32" fillId="0" borderId="36" xfId="0" applyFont="1" applyFill="1" applyBorder="1" applyAlignment="1" applyProtection="1">
      <alignment vertical="center"/>
      <protection locked="0"/>
    </xf>
    <xf numFmtId="0" fontId="32" fillId="0" borderId="70" xfId="0" applyFont="1" applyFill="1" applyBorder="1" applyAlignment="1" applyProtection="1">
      <alignment vertical="center"/>
      <protection locked="0"/>
    </xf>
    <xf numFmtId="176" fontId="9" fillId="0" borderId="0" xfId="0" applyNumberFormat="1" applyFont="1" applyProtection="1">
      <alignment vertical="center"/>
      <protection locked="0"/>
    </xf>
    <xf numFmtId="176" fontId="9" fillId="0" borderId="0" xfId="0" applyNumberFormat="1" applyFont="1" applyFill="1" applyBorder="1" applyAlignment="1" applyProtection="1">
      <alignment vertical="center"/>
      <protection locked="0"/>
    </xf>
    <xf numFmtId="0" fontId="0" fillId="0" borderId="153"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7" fillId="0" borderId="0" xfId="0" applyFont="1" applyAlignment="1" applyProtection="1">
      <alignment vertical="center" wrapText="1"/>
      <protection locked="0"/>
    </xf>
    <xf numFmtId="0" fontId="67" fillId="0" borderId="0" xfId="0" applyFont="1" applyFill="1" applyBorder="1" applyAlignment="1" applyProtection="1">
      <alignment vertical="center" wrapText="1"/>
      <protection locked="0"/>
    </xf>
    <xf numFmtId="0" fontId="28" fillId="0" borderId="40" xfId="0" applyFont="1" applyFill="1" applyBorder="1" applyAlignment="1" applyProtection="1">
      <alignment vertical="center"/>
      <protection locked="0"/>
    </xf>
    <xf numFmtId="0" fontId="30" fillId="0" borderId="92" xfId="0" applyFont="1" applyFill="1" applyBorder="1" applyAlignment="1" applyProtection="1">
      <alignment vertical="center"/>
      <protection locked="0"/>
    </xf>
    <xf numFmtId="0" fontId="28" fillId="0" borderId="151" xfId="0" applyFont="1" applyFill="1" applyBorder="1" applyAlignment="1" applyProtection="1">
      <alignment horizontal="center" vertical="center"/>
      <protection locked="0"/>
    </xf>
    <xf numFmtId="0" fontId="28" fillId="0" borderId="68" xfId="0" applyFont="1" applyFill="1" applyBorder="1" applyAlignment="1" applyProtection="1">
      <alignment vertical="center"/>
      <protection locked="0"/>
    </xf>
    <xf numFmtId="0" fontId="28" fillId="0" borderId="68" xfId="0" applyFont="1" applyFill="1" applyBorder="1" applyAlignment="1" applyProtection="1">
      <alignment vertical="center" wrapText="1"/>
      <protection locked="0"/>
    </xf>
    <xf numFmtId="0" fontId="29" fillId="0" borderId="152" xfId="0" applyFont="1" applyBorder="1" applyProtection="1">
      <alignment vertical="center"/>
      <protection locked="0"/>
    </xf>
    <xf numFmtId="0" fontId="69" fillId="0" borderId="14" xfId="0" applyFont="1" applyFill="1" applyBorder="1" applyAlignment="1" applyProtection="1">
      <alignment vertical="center"/>
      <protection locked="0"/>
    </xf>
    <xf numFmtId="0" fontId="69" fillId="0" borderId="21" xfId="0" applyFont="1" applyFill="1" applyBorder="1" applyAlignment="1" applyProtection="1">
      <alignment vertical="center"/>
      <protection locked="0"/>
    </xf>
    <xf numFmtId="0" fontId="70" fillId="0" borderId="31" xfId="0" applyFont="1" applyFill="1" applyBorder="1" applyAlignment="1" applyProtection="1">
      <alignment vertical="center"/>
      <protection locked="0"/>
    </xf>
    <xf numFmtId="0" fontId="28" fillId="0" borderId="20" xfId="0" applyFont="1" applyFill="1" applyBorder="1" applyAlignment="1" applyProtection="1">
      <alignment horizontal="center" vertical="center"/>
      <protection locked="0"/>
    </xf>
    <xf numFmtId="0" fontId="61" fillId="0" borderId="78" xfId="0" applyFont="1" applyFill="1" applyBorder="1" applyAlignment="1" applyProtection="1">
      <alignment horizontal="center" vertical="center"/>
      <protection locked="0"/>
    </xf>
    <xf numFmtId="0" fontId="61" fillId="0" borderId="53" xfId="0" applyFont="1" applyFill="1" applyBorder="1" applyAlignment="1" applyProtection="1">
      <alignment horizontal="center" vertical="center"/>
      <protection locked="0"/>
    </xf>
    <xf numFmtId="0" fontId="9" fillId="0" borderId="0" xfId="0" applyFont="1" applyBorder="1" applyAlignment="1" applyProtection="1">
      <alignment vertical="top"/>
      <protection locked="0"/>
    </xf>
    <xf numFmtId="0" fontId="29" fillId="0" borderId="0" xfId="0" applyFont="1" applyFill="1" applyBorder="1" applyAlignment="1" applyProtection="1">
      <alignment horizontal="left" vertical="center" wrapText="1"/>
      <protection locked="0"/>
    </xf>
    <xf numFmtId="0" fontId="61" fillId="0" borderId="58" xfId="0" applyFont="1" applyFill="1" applyBorder="1" applyAlignment="1" applyProtection="1">
      <alignment horizontal="center" vertical="center"/>
      <protection locked="0"/>
    </xf>
    <xf numFmtId="176" fontId="28" fillId="0" borderId="68" xfId="0" applyNumberFormat="1" applyFont="1" applyFill="1" applyBorder="1" applyAlignment="1" applyProtection="1">
      <alignment vertical="center" wrapText="1"/>
      <protection locked="0"/>
    </xf>
    <xf numFmtId="0" fontId="9" fillId="0" borderId="68" xfId="0" applyFont="1" applyFill="1" applyBorder="1" applyAlignment="1" applyProtection="1">
      <alignment vertical="center"/>
      <protection locked="0"/>
    </xf>
    <xf numFmtId="0" fontId="29" fillId="0" borderId="68" xfId="0" applyFont="1" applyFill="1" applyBorder="1" applyAlignment="1" applyProtection="1">
      <alignment vertical="center"/>
      <protection locked="0"/>
    </xf>
    <xf numFmtId="0" fontId="29" fillId="0" borderId="69" xfId="0" applyFont="1" applyBorder="1" applyProtection="1">
      <alignment vertical="center"/>
      <protection locked="0"/>
    </xf>
    <xf numFmtId="0" fontId="28" fillId="29" borderId="0" xfId="0" applyFont="1" applyFill="1" applyBorder="1" applyAlignment="1" applyProtection="1">
      <alignment vertical="center" wrapText="1"/>
      <protection locked="0"/>
    </xf>
    <xf numFmtId="0" fontId="29" fillId="29" borderId="0" xfId="0" applyFont="1" applyFill="1" applyBorder="1" applyAlignment="1" applyProtection="1">
      <alignment vertical="center"/>
      <protection locked="0"/>
    </xf>
    <xf numFmtId="0" fontId="28" fillId="29" borderId="0" xfId="0" applyFont="1" applyFill="1" applyAlignment="1" applyProtection="1">
      <alignment vertical="center" wrapText="1"/>
      <protection locked="0"/>
    </xf>
    <xf numFmtId="0" fontId="9" fillId="0" borderId="0" xfId="0" applyFont="1" applyBorder="1" applyProtection="1">
      <alignment vertical="center"/>
      <protection locked="0"/>
    </xf>
    <xf numFmtId="49" fontId="28" fillId="0" borderId="36" xfId="0" applyNumberFormat="1" applyFont="1" applyFill="1" applyBorder="1" applyAlignment="1" applyProtection="1">
      <alignment horizontal="left" vertical="center" wrapText="1"/>
      <protection locked="0"/>
    </xf>
    <xf numFmtId="49" fontId="28" fillId="0" borderId="36" xfId="0" applyNumberFormat="1" applyFont="1" applyBorder="1" applyAlignment="1" applyProtection="1">
      <alignment horizontal="left" vertical="center" wrapText="1"/>
      <protection locked="0"/>
    </xf>
    <xf numFmtId="0" fontId="29" fillId="29" borderId="89" xfId="0" applyFont="1" applyFill="1" applyBorder="1" applyAlignment="1" applyProtection="1">
      <alignment horizontal="center" vertical="center" wrapText="1"/>
      <protection locked="0"/>
    </xf>
    <xf numFmtId="0" fontId="9" fillId="0" borderId="0" xfId="0" applyFont="1" applyFill="1" applyAlignment="1" applyProtection="1">
      <alignment vertical="top"/>
      <protection locked="0"/>
    </xf>
    <xf numFmtId="0" fontId="29" fillId="29" borderId="72" xfId="0" applyFont="1" applyFill="1" applyBorder="1" applyAlignment="1" applyProtection="1">
      <alignment horizontal="center" vertical="center" wrapText="1"/>
      <protection locked="0"/>
    </xf>
    <xf numFmtId="0" fontId="29" fillId="26" borderId="57" xfId="0" applyFont="1" applyFill="1" applyBorder="1" applyAlignment="1" applyProtection="1">
      <alignment vertical="center" wrapText="1"/>
      <protection locked="0"/>
    </xf>
    <xf numFmtId="0" fontId="29" fillId="29" borderId="108" xfId="0" applyFont="1" applyFill="1" applyBorder="1" applyAlignment="1" applyProtection="1">
      <alignment horizontal="center" vertical="center" wrapText="1"/>
      <protection locked="0"/>
    </xf>
    <xf numFmtId="0" fontId="29" fillId="26" borderId="137" xfId="0" applyFont="1" applyFill="1" applyBorder="1" applyAlignment="1" applyProtection="1">
      <alignment vertical="center" wrapText="1"/>
      <protection locked="0"/>
    </xf>
    <xf numFmtId="0" fontId="29" fillId="29" borderId="114" xfId="0" applyFont="1" applyFill="1" applyBorder="1" applyAlignment="1" applyProtection="1">
      <alignment horizontal="center" vertical="center" wrapText="1"/>
      <protection locked="0"/>
    </xf>
    <xf numFmtId="0" fontId="29" fillId="26" borderId="103" xfId="0" applyFont="1" applyFill="1" applyBorder="1" applyAlignment="1" applyProtection="1">
      <alignment vertical="center" wrapText="1"/>
      <protection locked="0"/>
    </xf>
    <xf numFmtId="0" fontId="29" fillId="29" borderId="130" xfId="0" applyFont="1" applyFill="1" applyBorder="1" applyAlignment="1" applyProtection="1">
      <alignment horizontal="center" vertical="center" wrapText="1"/>
      <protection locked="0"/>
    </xf>
    <xf numFmtId="0" fontId="29" fillId="26" borderId="98" xfId="0" applyFont="1" applyFill="1" applyBorder="1" applyAlignment="1" applyProtection="1">
      <alignment vertical="center" wrapText="1"/>
      <protection locked="0"/>
    </xf>
    <xf numFmtId="0" fontId="29" fillId="29" borderId="115" xfId="0" applyFont="1" applyFill="1" applyBorder="1" applyAlignment="1" applyProtection="1">
      <alignment horizontal="center" vertical="center" wrapText="1"/>
      <protection locked="0"/>
    </xf>
    <xf numFmtId="0" fontId="29" fillId="26" borderId="37" xfId="0" applyFont="1" applyFill="1" applyBorder="1" applyAlignment="1" applyProtection="1">
      <alignment vertical="center" wrapText="1"/>
      <protection locked="0"/>
    </xf>
    <xf numFmtId="0" fontId="29" fillId="29" borderId="90" xfId="0" applyFont="1" applyFill="1" applyBorder="1" applyAlignment="1" applyProtection="1">
      <alignment horizontal="center" vertical="center" wrapText="1"/>
      <protection locked="0"/>
    </xf>
    <xf numFmtId="0" fontId="29" fillId="26" borderId="106" xfId="0" applyFont="1" applyFill="1" applyBorder="1" applyAlignment="1" applyProtection="1">
      <alignment vertical="center" wrapText="1"/>
      <protection locked="0"/>
    </xf>
    <xf numFmtId="49" fontId="28" fillId="0" borderId="0" xfId="0" applyNumberFormat="1" applyFont="1" applyFill="1" applyBorder="1" applyAlignment="1" applyProtection="1">
      <alignment horizontal="left" vertical="center" wrapText="1"/>
      <protection locked="0"/>
    </xf>
    <xf numFmtId="49" fontId="28" fillId="0" borderId="0" xfId="0" applyNumberFormat="1" applyFont="1" applyAlignment="1" applyProtection="1">
      <alignment horizontal="left" vertical="center" wrapText="1"/>
      <protection locked="0"/>
    </xf>
    <xf numFmtId="49" fontId="28" fillId="0" borderId="0" xfId="0" applyNumberFormat="1" applyFont="1" applyFill="1" applyBorder="1" applyAlignment="1" applyProtection="1">
      <alignment horizontal="left" vertical="center"/>
      <protection locked="0"/>
    </xf>
    <xf numFmtId="0" fontId="29" fillId="26" borderId="62" xfId="0" applyFont="1" applyFill="1" applyBorder="1" applyAlignment="1" applyProtection="1">
      <alignment vertical="center"/>
      <protection locked="0"/>
    </xf>
    <xf numFmtId="0" fontId="29" fillId="26" borderId="62" xfId="0" applyFont="1" applyFill="1" applyBorder="1" applyAlignment="1" applyProtection="1">
      <alignment vertical="center" wrapText="1"/>
      <protection locked="0"/>
    </xf>
    <xf numFmtId="0" fontId="9" fillId="0" borderId="62" xfId="0" applyFont="1" applyFill="1" applyBorder="1" applyAlignment="1" applyProtection="1">
      <alignment vertical="top"/>
      <protection locked="0"/>
    </xf>
    <xf numFmtId="0" fontId="29" fillId="26" borderId="59" xfId="0" applyFont="1" applyFill="1" applyBorder="1" applyAlignment="1" applyProtection="1">
      <alignment vertical="center" wrapText="1"/>
      <protection locked="0"/>
    </xf>
    <xf numFmtId="0" fontId="29" fillId="26" borderId="54" xfId="0" applyFont="1" applyFill="1" applyBorder="1" applyAlignment="1" applyProtection="1">
      <alignment vertical="center"/>
      <protection locked="0"/>
    </xf>
    <xf numFmtId="0" fontId="29" fillId="26" borderId="54" xfId="0" applyFont="1" applyFill="1" applyBorder="1" applyAlignment="1" applyProtection="1">
      <alignment vertical="center" wrapText="1"/>
      <protection locked="0"/>
    </xf>
    <xf numFmtId="0" fontId="9" fillId="0" borderId="54" xfId="0" applyFont="1" applyFill="1" applyBorder="1" applyAlignment="1" applyProtection="1">
      <alignment vertical="top"/>
      <protection locked="0"/>
    </xf>
    <xf numFmtId="0" fontId="29" fillId="26" borderId="54" xfId="0" applyFont="1" applyFill="1" applyBorder="1" applyAlignment="1" applyProtection="1">
      <alignment horizontal="center" vertical="center" wrapText="1"/>
      <protection locked="0"/>
    </xf>
    <xf numFmtId="0" fontId="29" fillId="0" borderId="87" xfId="0" applyFont="1" applyFill="1" applyBorder="1" applyAlignment="1" applyProtection="1">
      <alignment vertical="center"/>
      <protection locked="0"/>
    </xf>
    <xf numFmtId="0" fontId="29" fillId="0" borderId="87" xfId="0" applyFont="1" applyFill="1" applyBorder="1" applyAlignment="1" applyProtection="1">
      <alignment vertical="center" wrapText="1"/>
      <protection locked="0"/>
    </xf>
    <xf numFmtId="0" fontId="29" fillId="26" borderId="87" xfId="0" applyFont="1" applyFill="1" applyBorder="1" applyAlignment="1" applyProtection="1">
      <alignment vertical="center"/>
      <protection locked="0"/>
    </xf>
    <xf numFmtId="0" fontId="29" fillId="26" borderId="87" xfId="0" applyFont="1" applyFill="1" applyBorder="1" applyAlignment="1" applyProtection="1">
      <alignment vertical="center" wrapText="1"/>
      <protection locked="0"/>
    </xf>
    <xf numFmtId="0" fontId="29" fillId="26" borderId="88" xfId="0" applyFont="1" applyFill="1" applyBorder="1" applyAlignment="1" applyProtection="1">
      <alignment vertical="center" wrapText="1"/>
      <protection locked="0"/>
    </xf>
    <xf numFmtId="0" fontId="73" fillId="26" borderId="0" xfId="0" applyFont="1" applyFill="1" applyBorder="1" applyAlignment="1" applyProtection="1">
      <alignment vertical="center" wrapText="1"/>
      <protection locked="0"/>
    </xf>
    <xf numFmtId="0" fontId="73" fillId="26" borderId="0" xfId="0" applyFont="1" applyFill="1" applyAlignment="1" applyProtection="1">
      <alignment vertical="center" wrapText="1"/>
      <protection locked="0"/>
    </xf>
    <xf numFmtId="0" fontId="28" fillId="26" borderId="0" xfId="0" applyFont="1" applyFill="1" applyBorder="1" applyAlignment="1" applyProtection="1">
      <alignment vertical="center" wrapText="1"/>
      <protection locked="0"/>
    </xf>
    <xf numFmtId="0" fontId="73" fillId="29" borderId="43" xfId="0" applyFont="1" applyFill="1" applyBorder="1" applyAlignment="1" applyProtection="1">
      <alignment vertical="center" wrapText="1"/>
      <protection locked="0"/>
    </xf>
    <xf numFmtId="0" fontId="28" fillId="26" borderId="44" xfId="0" applyFont="1" applyFill="1" applyBorder="1" applyProtection="1">
      <alignment vertical="center"/>
      <protection locked="0"/>
    </xf>
    <xf numFmtId="0" fontId="0" fillId="26" borderId="44" xfId="0" applyFont="1" applyFill="1" applyBorder="1" applyProtection="1">
      <alignment vertical="center"/>
      <protection locked="0"/>
    </xf>
    <xf numFmtId="0" fontId="0" fillId="26" borderId="112" xfId="0" applyFont="1" applyFill="1" applyBorder="1" applyProtection="1">
      <alignment vertical="center"/>
      <protection locked="0"/>
    </xf>
    <xf numFmtId="0" fontId="73" fillId="29" borderId="60" xfId="0" applyFont="1" applyFill="1" applyBorder="1" applyAlignment="1" applyProtection="1">
      <alignment vertical="center" wrapText="1"/>
      <protection locked="0"/>
    </xf>
    <xf numFmtId="0" fontId="28" fillId="26" borderId="36" xfId="0" applyFont="1" applyFill="1" applyBorder="1" applyProtection="1">
      <alignment vertical="center"/>
      <protection locked="0"/>
    </xf>
    <xf numFmtId="0" fontId="0" fillId="26" borderId="36" xfId="0" applyFont="1" applyFill="1" applyBorder="1" applyProtection="1">
      <alignment vertical="center"/>
      <protection locked="0"/>
    </xf>
    <xf numFmtId="0" fontId="0" fillId="26" borderId="11" xfId="0" applyFont="1" applyFill="1" applyBorder="1" applyProtection="1">
      <alignment vertical="center"/>
      <protection locked="0"/>
    </xf>
    <xf numFmtId="0" fontId="74" fillId="0" borderId="0" xfId="0" applyFont="1" applyProtection="1">
      <alignment vertical="center"/>
      <protection locked="0"/>
    </xf>
    <xf numFmtId="0" fontId="73" fillId="29" borderId="107" xfId="0" applyFont="1" applyFill="1" applyBorder="1" applyAlignment="1" applyProtection="1">
      <alignment vertical="center" wrapText="1"/>
      <protection locked="0"/>
    </xf>
    <xf numFmtId="0" fontId="28" fillId="26" borderId="105" xfId="0" applyFont="1" applyFill="1" applyBorder="1" applyAlignment="1" applyProtection="1">
      <alignment vertical="center"/>
      <protection locked="0"/>
    </xf>
    <xf numFmtId="0" fontId="73" fillId="26" borderId="105" xfId="0" applyFont="1" applyFill="1" applyBorder="1" applyAlignment="1" applyProtection="1">
      <alignment vertical="center" wrapText="1"/>
      <protection locked="0"/>
    </xf>
    <xf numFmtId="0" fontId="73" fillId="26" borderId="111" xfId="0" applyFont="1" applyFill="1" applyBorder="1" applyAlignment="1" applyProtection="1">
      <alignment vertical="center" wrapText="1"/>
      <protection locked="0"/>
    </xf>
    <xf numFmtId="0" fontId="29" fillId="26" borderId="0" xfId="0" applyFont="1" applyFill="1" applyBorder="1" applyAlignment="1" applyProtection="1">
      <alignment horizontal="right" vertical="top"/>
      <protection locked="0"/>
    </xf>
    <xf numFmtId="0" fontId="29" fillId="26" borderId="0" xfId="0" applyFont="1" applyFill="1" applyBorder="1" applyAlignment="1" applyProtection="1">
      <alignment vertical="top"/>
      <protection locked="0"/>
    </xf>
    <xf numFmtId="0" fontId="29" fillId="26" borderId="0" xfId="0" applyFont="1" applyFill="1" applyBorder="1" applyAlignment="1" applyProtection="1">
      <alignment horizontal="right" vertical="top" wrapText="1"/>
      <protection locked="0"/>
    </xf>
    <xf numFmtId="0" fontId="73" fillId="26" borderId="34" xfId="0" applyFont="1" applyFill="1" applyBorder="1" applyAlignment="1" applyProtection="1">
      <alignment vertical="center" wrapText="1"/>
      <protection locked="0"/>
    </xf>
    <xf numFmtId="0" fontId="29" fillId="26" borderId="0" xfId="0" applyFont="1" applyFill="1" applyBorder="1" applyAlignment="1" applyProtection="1">
      <alignment vertical="top" wrapText="1"/>
      <protection locked="0"/>
    </xf>
    <xf numFmtId="0" fontId="29" fillId="26" borderId="0" xfId="0" applyFont="1" applyFill="1" applyAlignment="1" applyProtection="1">
      <alignment vertical="top" wrapText="1"/>
      <protection locked="0"/>
    </xf>
    <xf numFmtId="0" fontId="73" fillId="26" borderId="43" xfId="0" applyFont="1" applyFill="1" applyBorder="1" applyAlignment="1" applyProtection="1">
      <alignment vertical="center" wrapText="1"/>
      <protection locked="0"/>
    </xf>
    <xf numFmtId="0" fontId="73" fillId="26" borderId="44" xfId="0" applyFont="1" applyFill="1" applyBorder="1" applyAlignment="1" applyProtection="1">
      <alignment vertical="center" wrapText="1"/>
      <protection locked="0"/>
    </xf>
    <xf numFmtId="0" fontId="73" fillId="26" borderId="45" xfId="0" applyFont="1" applyFill="1" applyBorder="1" applyAlignment="1" applyProtection="1">
      <alignment vertical="center" wrapText="1"/>
      <protection locked="0"/>
    </xf>
    <xf numFmtId="0" fontId="73" fillId="26" borderId="35" xfId="0" applyFont="1" applyFill="1" applyBorder="1" applyAlignment="1" applyProtection="1">
      <alignment vertical="center" wrapText="1"/>
      <protection locked="0"/>
    </xf>
    <xf numFmtId="0" fontId="73" fillId="26" borderId="37" xfId="0" applyFont="1" applyFill="1" applyBorder="1" applyAlignment="1" applyProtection="1">
      <alignment vertical="center" wrapText="1"/>
      <protection locked="0"/>
    </xf>
    <xf numFmtId="0" fontId="73" fillId="0" borderId="35" xfId="0" applyFont="1" applyFill="1" applyBorder="1" applyProtection="1">
      <alignment vertical="center"/>
      <protection locked="0"/>
    </xf>
    <xf numFmtId="0" fontId="73" fillId="0" borderId="0" xfId="0" applyFont="1" applyFill="1" applyBorder="1" applyProtection="1">
      <alignment vertical="center"/>
      <protection locked="0"/>
    </xf>
    <xf numFmtId="0" fontId="73" fillId="0" borderId="0" xfId="0" applyFont="1" applyFill="1" applyBorder="1" applyAlignment="1" applyProtection="1">
      <alignment vertical="center" wrapText="1"/>
      <protection locked="0"/>
    </xf>
    <xf numFmtId="0" fontId="74" fillId="0" borderId="0" xfId="0" applyFont="1" applyFill="1" applyProtection="1">
      <alignment vertical="center"/>
      <protection locked="0"/>
    </xf>
    <xf numFmtId="0" fontId="73" fillId="26" borderId="35" xfId="0" applyFont="1" applyFill="1" applyBorder="1" applyProtection="1">
      <alignment vertical="center"/>
      <protection locked="0"/>
    </xf>
    <xf numFmtId="0" fontId="74" fillId="26" borderId="0" xfId="0" applyFont="1" applyFill="1" applyBorder="1" applyProtection="1">
      <alignment vertical="center"/>
      <protection locked="0"/>
    </xf>
    <xf numFmtId="0" fontId="73" fillId="26" borderId="0" xfId="0" applyFont="1" applyFill="1" applyBorder="1" applyProtection="1">
      <alignment vertical="center"/>
      <protection locked="0"/>
    </xf>
    <xf numFmtId="0" fontId="73" fillId="0" borderId="38" xfId="0" applyFont="1" applyFill="1" applyBorder="1" applyProtection="1">
      <alignment vertical="center"/>
      <protection locked="0"/>
    </xf>
    <xf numFmtId="0" fontId="74" fillId="0" borderId="34" xfId="0" applyFont="1" applyFill="1" applyBorder="1" applyProtection="1">
      <alignment vertical="center"/>
      <protection locked="0"/>
    </xf>
    <xf numFmtId="0" fontId="73" fillId="0" borderId="34" xfId="0" applyFont="1" applyFill="1" applyBorder="1" applyProtection="1">
      <alignment vertical="center"/>
      <protection locked="0"/>
    </xf>
    <xf numFmtId="0" fontId="73" fillId="0" borderId="34" xfId="0" applyFont="1" applyFill="1" applyBorder="1" applyAlignment="1" applyProtection="1">
      <alignment vertical="center"/>
      <protection locked="0"/>
    </xf>
    <xf numFmtId="0" fontId="73" fillId="0" borderId="34" xfId="0" applyFont="1" applyFill="1" applyBorder="1" applyAlignment="1" applyProtection="1">
      <alignment horizontal="center" vertical="center"/>
      <protection locked="0"/>
    </xf>
    <xf numFmtId="0" fontId="74" fillId="0" borderId="105" xfId="0" applyFont="1" applyFill="1" applyBorder="1" applyAlignment="1" applyProtection="1">
      <alignment horizontal="center" vertical="center"/>
      <protection locked="0"/>
    </xf>
    <xf numFmtId="0" fontId="74" fillId="0" borderId="106" xfId="0" applyFont="1" applyBorder="1" applyProtection="1">
      <alignment vertical="center"/>
      <protection locked="0"/>
    </xf>
    <xf numFmtId="0" fontId="73" fillId="0" borderId="35" xfId="0" applyFont="1" applyFill="1" applyBorder="1" applyAlignment="1" applyProtection="1">
      <alignment vertical="center" wrapText="1"/>
      <protection locked="0"/>
    </xf>
    <xf numFmtId="0" fontId="73" fillId="0" borderId="44" xfId="0" applyFont="1" applyBorder="1" applyAlignment="1" applyProtection="1">
      <alignment vertical="center" wrapText="1"/>
      <protection locked="0"/>
    </xf>
    <xf numFmtId="0" fontId="0" fillId="26" borderId="0" xfId="0" applyFont="1" applyFill="1" applyProtection="1">
      <alignment vertical="center"/>
      <protection locked="0"/>
    </xf>
    <xf numFmtId="0" fontId="27" fillId="26" borderId="0" xfId="0" applyFont="1" applyFill="1" applyProtection="1">
      <alignment vertical="center"/>
      <protection locked="0"/>
    </xf>
    <xf numFmtId="0" fontId="0" fillId="26" borderId="0" xfId="0" applyFont="1" applyFill="1" applyAlignment="1" applyProtection="1">
      <alignment horizontal="center" vertical="center"/>
      <protection locked="0"/>
    </xf>
    <xf numFmtId="0" fontId="0" fillId="30" borderId="28" xfId="0" applyFill="1" applyBorder="1" applyAlignment="1" applyProtection="1">
      <alignment vertical="center"/>
      <protection locked="0"/>
    </xf>
    <xf numFmtId="0" fontId="0" fillId="30" borderId="48" xfId="0" applyFill="1" applyBorder="1" applyAlignment="1" applyProtection="1">
      <alignment vertical="center"/>
      <protection locked="0"/>
    </xf>
    <xf numFmtId="0" fontId="0" fillId="30" borderId="121" xfId="0" applyFill="1" applyBorder="1" applyAlignment="1" applyProtection="1">
      <alignment horizontal="center" vertical="center"/>
      <protection locked="0"/>
    </xf>
    <xf numFmtId="0" fontId="0" fillId="30" borderId="122" xfId="0" applyFill="1" applyBorder="1" applyAlignment="1" applyProtection="1">
      <alignment horizontal="center" vertical="center"/>
      <protection locked="0"/>
    </xf>
    <xf numFmtId="0" fontId="0" fillId="30" borderId="123" xfId="0" applyFill="1" applyBorder="1" applyAlignment="1" applyProtection="1">
      <alignment horizontal="center" vertical="center"/>
      <protection locked="0"/>
    </xf>
    <xf numFmtId="0" fontId="0" fillId="30" borderId="96" xfId="0" applyFill="1" applyBorder="1" applyAlignment="1" applyProtection="1">
      <alignment vertical="center"/>
      <protection locked="0"/>
    </xf>
    <xf numFmtId="0" fontId="0" fillId="30" borderId="96" xfId="0" applyFill="1" applyBorder="1" applyAlignment="1" applyProtection="1">
      <alignment vertical="center" wrapText="1"/>
      <protection locked="0"/>
    </xf>
    <xf numFmtId="176" fontId="0" fillId="30" borderId="96" xfId="0" applyNumberFormat="1" applyFill="1" applyBorder="1" applyProtection="1">
      <alignment vertical="center"/>
      <protection locked="0"/>
    </xf>
    <xf numFmtId="180" fontId="0" fillId="30" borderId="22" xfId="0" applyNumberFormat="1" applyFill="1" applyBorder="1" applyProtection="1">
      <alignment vertical="center"/>
      <protection locked="0"/>
    </xf>
    <xf numFmtId="0" fontId="0" fillId="30" borderId="120" xfId="0" applyFill="1" applyBorder="1" applyAlignment="1" applyProtection="1">
      <alignment horizontal="center" vertical="center"/>
      <protection locked="0"/>
    </xf>
    <xf numFmtId="0" fontId="0" fillId="30" borderId="28" xfId="0" applyFill="1" applyBorder="1" applyAlignment="1" applyProtection="1">
      <alignment horizontal="center" vertical="center"/>
      <protection locked="0"/>
    </xf>
    <xf numFmtId="0" fontId="0" fillId="30" borderId="30" xfId="0" applyFill="1" applyBorder="1" applyAlignment="1" applyProtection="1">
      <alignment horizontal="center" vertical="center"/>
      <protection locked="0"/>
    </xf>
    <xf numFmtId="0" fontId="0" fillId="30" borderId="10" xfId="0" applyFill="1" applyBorder="1" applyAlignment="1" applyProtection="1">
      <alignment vertical="center"/>
      <protection locked="0"/>
    </xf>
    <xf numFmtId="0" fontId="0" fillId="30" borderId="10" xfId="0" applyFill="1" applyBorder="1" applyAlignment="1" applyProtection="1">
      <alignment vertical="center" wrapText="1"/>
      <protection locked="0"/>
    </xf>
    <xf numFmtId="176" fontId="0" fillId="30" borderId="10" xfId="0" applyNumberFormat="1" applyFill="1" applyBorder="1" applyProtection="1">
      <alignment vertical="center"/>
      <protection locked="0"/>
    </xf>
    <xf numFmtId="180" fontId="0" fillId="30" borderId="23" xfId="0" applyNumberFormat="1" applyFill="1" applyBorder="1" applyProtection="1">
      <alignment vertical="center"/>
      <protection locked="0"/>
    </xf>
    <xf numFmtId="0" fontId="0" fillId="30" borderId="124" xfId="0" applyFill="1" applyBorder="1" applyAlignment="1" applyProtection="1">
      <alignment horizontal="center" vertical="center"/>
      <protection locked="0"/>
    </xf>
    <xf numFmtId="0" fontId="0" fillId="30" borderId="125" xfId="0" applyFill="1" applyBorder="1" applyAlignment="1" applyProtection="1">
      <alignment horizontal="center" vertical="center"/>
      <protection locked="0"/>
    </xf>
    <xf numFmtId="0" fontId="0" fillId="30" borderId="126" xfId="0" applyFill="1" applyBorder="1" applyAlignment="1" applyProtection="1">
      <alignment horizontal="center" vertical="center"/>
      <protection locked="0"/>
    </xf>
    <xf numFmtId="0" fontId="0" fillId="30" borderId="29" xfId="0" applyFill="1" applyBorder="1" applyAlignment="1" applyProtection="1">
      <alignment vertical="center"/>
      <protection locked="0"/>
    </xf>
    <xf numFmtId="0" fontId="0" fillId="30" borderId="29" xfId="0" applyFill="1" applyBorder="1" applyAlignment="1" applyProtection="1">
      <alignment vertical="center" wrapText="1"/>
      <protection locked="0"/>
    </xf>
    <xf numFmtId="176" fontId="0" fillId="30" borderId="29" xfId="0" applyNumberFormat="1" applyFill="1" applyBorder="1" applyProtection="1">
      <alignment vertical="center"/>
      <protection locked="0"/>
    </xf>
    <xf numFmtId="180" fontId="0" fillId="30" borderId="27" xfId="0" applyNumberFormat="1" applyFill="1" applyBorder="1" applyProtection="1">
      <alignment vertical="center"/>
      <protection locked="0"/>
    </xf>
    <xf numFmtId="0" fontId="9" fillId="0" borderId="36" xfId="0" applyFont="1" applyFill="1" applyBorder="1" applyAlignment="1" applyProtection="1">
      <alignment vertical="center"/>
    </xf>
    <xf numFmtId="0" fontId="27" fillId="0" borderId="0" xfId="0" applyFont="1" applyFill="1" applyProtection="1">
      <alignment vertical="center"/>
    </xf>
    <xf numFmtId="0" fontId="0" fillId="0" borderId="0" xfId="0" applyFont="1" applyFill="1" applyProtection="1">
      <alignment vertical="center"/>
    </xf>
    <xf numFmtId="0" fontId="27" fillId="0" borderId="0" xfId="0" applyFont="1" applyFill="1" applyAlignment="1" applyProtection="1">
      <alignment vertical="center"/>
    </xf>
    <xf numFmtId="0" fontId="0" fillId="0" borderId="0" xfId="0" applyFont="1" applyFill="1" applyBorder="1" applyAlignment="1" applyProtection="1">
      <alignment vertical="center"/>
    </xf>
    <xf numFmtId="0" fontId="0" fillId="0" borderId="0" xfId="0" applyFont="1" applyFill="1" applyBorder="1" applyProtection="1">
      <alignment vertical="center"/>
    </xf>
    <xf numFmtId="177" fontId="8" fillId="0" borderId="0" xfId="0" applyNumberFormat="1" applyFont="1" applyFill="1" applyBorder="1" applyAlignment="1" applyProtection="1">
      <alignment vertical="center"/>
    </xf>
    <xf numFmtId="0" fontId="8" fillId="0" borderId="0" xfId="0" applyFont="1" applyFill="1" applyBorder="1" applyAlignment="1" applyProtection="1">
      <alignment vertical="center"/>
    </xf>
    <xf numFmtId="0" fontId="0"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0" xfId="0" applyFont="1" applyFill="1" applyBorder="1" applyAlignment="1" applyProtection="1">
      <alignment horizontal="left" vertical="center"/>
    </xf>
    <xf numFmtId="177" fontId="8" fillId="0" borderId="141" xfId="0" applyNumberFormat="1" applyFont="1" applyFill="1" applyBorder="1" applyAlignment="1" applyProtection="1">
      <alignment vertical="center"/>
    </xf>
    <xf numFmtId="0" fontId="0" fillId="0" borderId="18" xfId="0" applyFont="1" applyFill="1" applyBorder="1" applyProtection="1">
      <alignment vertical="center"/>
    </xf>
    <xf numFmtId="0" fontId="0" fillId="0" borderId="0" xfId="0" applyFont="1" applyFill="1" applyAlignment="1" applyProtection="1">
      <alignment horizontal="right" vertical="center"/>
    </xf>
    <xf numFmtId="0" fontId="8" fillId="26" borderId="56" xfId="0" applyFont="1" applyFill="1" applyBorder="1" applyAlignment="1" applyProtection="1">
      <alignment horizontal="center" vertical="center" wrapText="1"/>
    </xf>
    <xf numFmtId="0" fontId="8" fillId="26" borderId="70" xfId="0" applyFont="1" applyFill="1" applyBorder="1" applyAlignment="1" applyProtection="1">
      <alignment vertical="center" wrapText="1"/>
    </xf>
    <xf numFmtId="0" fontId="8" fillId="26" borderId="101" xfId="0" applyFont="1" applyFill="1" applyBorder="1" applyAlignment="1" applyProtection="1">
      <alignment horizontal="center" vertical="center" wrapText="1" shrinkToFit="1"/>
    </xf>
    <xf numFmtId="0" fontId="0" fillId="26" borderId="92" xfId="0" applyFont="1" applyFill="1" applyBorder="1" applyAlignment="1" applyProtection="1">
      <alignment horizontal="center" vertical="center" textRotation="255" wrapText="1"/>
    </xf>
    <xf numFmtId="0" fontId="8" fillId="26" borderId="17" xfId="0" applyFont="1" applyFill="1" applyBorder="1" applyAlignment="1" applyProtection="1">
      <alignment horizontal="center" vertical="center" wrapText="1" shrinkToFit="1"/>
    </xf>
    <xf numFmtId="0" fontId="8" fillId="26" borderId="18" xfId="0" applyFont="1" applyFill="1" applyBorder="1" applyAlignment="1" applyProtection="1">
      <alignment horizontal="center" vertical="center" wrapText="1" shrinkToFit="1"/>
    </xf>
    <xf numFmtId="0" fontId="8" fillId="26" borderId="19" xfId="0" applyFont="1" applyFill="1" applyBorder="1" applyAlignment="1" applyProtection="1">
      <alignment horizontal="center" vertical="center" wrapText="1" shrinkToFit="1"/>
    </xf>
    <xf numFmtId="0" fontId="8" fillId="26" borderId="92" xfId="0" applyFont="1" applyFill="1" applyBorder="1" applyAlignment="1" applyProtection="1">
      <alignment horizontal="center" vertical="center" wrapText="1" shrinkToFit="1"/>
    </xf>
    <xf numFmtId="0" fontId="8" fillId="26" borderId="92" xfId="0" applyFont="1" applyFill="1" applyBorder="1" applyAlignment="1" applyProtection="1">
      <alignment horizontal="center" vertical="center" shrinkToFit="1"/>
    </xf>
    <xf numFmtId="0" fontId="8" fillId="26" borderId="17" xfId="0" applyFont="1" applyFill="1" applyBorder="1" applyAlignment="1" applyProtection="1">
      <alignment horizontal="center" vertical="center" shrinkToFit="1"/>
    </xf>
    <xf numFmtId="0" fontId="8" fillId="26" borderId="92" xfId="0" applyFont="1" applyFill="1" applyBorder="1" applyAlignment="1" applyProtection="1">
      <alignment horizontal="center" vertical="center" wrapText="1"/>
    </xf>
    <xf numFmtId="0" fontId="8" fillId="26" borderId="116" xfId="0" applyFont="1" applyFill="1" applyBorder="1" applyAlignment="1" applyProtection="1">
      <alignment horizontal="center" vertical="center" wrapText="1"/>
    </xf>
    <xf numFmtId="0" fontId="8" fillId="26" borderId="139" xfId="0" applyFont="1" applyFill="1" applyBorder="1" applyAlignment="1" applyProtection="1">
      <alignment horizontal="center" vertical="center" wrapText="1"/>
    </xf>
    <xf numFmtId="0" fontId="8" fillId="26" borderId="19" xfId="0" applyFont="1" applyFill="1" applyBorder="1" applyAlignment="1" applyProtection="1">
      <alignment horizontal="center" vertical="center" wrapText="1"/>
    </xf>
    <xf numFmtId="0" fontId="8" fillId="26" borderId="92" xfId="0" applyFont="1" applyFill="1" applyBorder="1" applyAlignment="1" applyProtection="1">
      <alignment horizontal="center" vertical="center" textRotation="255"/>
    </xf>
    <xf numFmtId="0" fontId="8" fillId="26" borderId="17" xfId="0" applyFont="1" applyFill="1" applyBorder="1" applyAlignment="1" applyProtection="1">
      <alignment horizontal="center" vertical="center"/>
    </xf>
    <xf numFmtId="0" fontId="8" fillId="26" borderId="18" xfId="0" applyFont="1" applyFill="1" applyBorder="1" applyAlignment="1" applyProtection="1">
      <alignment horizontal="center" vertical="center"/>
    </xf>
    <xf numFmtId="0" fontId="8" fillId="0" borderId="10" xfId="0" applyFont="1" applyFill="1" applyBorder="1" applyAlignment="1" applyProtection="1">
      <alignment vertical="center" wrapText="1"/>
    </xf>
    <xf numFmtId="0" fontId="8" fillId="0" borderId="20" xfId="0" applyFont="1" applyFill="1" applyBorder="1" applyAlignment="1" applyProtection="1">
      <alignment horizontal="center" vertical="center"/>
    </xf>
    <xf numFmtId="0" fontId="8" fillId="0" borderId="28" xfId="0" applyFont="1" applyFill="1" applyBorder="1" applyAlignment="1" applyProtection="1">
      <alignment horizontal="center" vertical="center"/>
    </xf>
    <xf numFmtId="0" fontId="8" fillId="0" borderId="30" xfId="0" applyFont="1" applyFill="1" applyBorder="1" applyAlignment="1" applyProtection="1">
      <alignment horizontal="center" vertical="center"/>
    </xf>
    <xf numFmtId="0" fontId="0" fillId="0" borderId="12" xfId="0" applyFont="1" applyFill="1" applyBorder="1" applyAlignment="1" applyProtection="1">
      <alignment vertical="center" wrapText="1"/>
    </xf>
    <xf numFmtId="38" fontId="8" fillId="0" borderId="10" xfId="34" applyFont="1" applyFill="1" applyBorder="1" applyAlignment="1" applyProtection="1">
      <alignment vertical="center" shrinkToFit="1"/>
    </xf>
    <xf numFmtId="40" fontId="8" fillId="0" borderId="23" xfId="34" applyNumberFormat="1" applyFont="1" applyFill="1" applyBorder="1" applyAlignment="1" applyProtection="1">
      <alignment vertical="center" shrinkToFit="1"/>
    </xf>
    <xf numFmtId="10" fontId="8" fillId="0" borderId="10" xfId="28" applyNumberFormat="1" applyFont="1" applyFill="1" applyBorder="1" applyAlignment="1" applyProtection="1">
      <alignment vertical="center" shrinkToFit="1"/>
    </xf>
    <xf numFmtId="0" fontId="9" fillId="0" borderId="12" xfId="0" applyFont="1" applyFill="1" applyBorder="1" applyAlignment="1" applyProtection="1">
      <alignment vertical="center"/>
    </xf>
    <xf numFmtId="0" fontId="0" fillId="0" borderId="36" xfId="0" applyFont="1" applyFill="1" applyBorder="1" applyProtection="1">
      <alignment vertical="center"/>
    </xf>
    <xf numFmtId="0" fontId="0" fillId="0" borderId="36" xfId="0" applyFont="1" applyFill="1" applyBorder="1" applyAlignment="1" applyProtection="1">
      <alignment horizontal="center" vertical="center"/>
    </xf>
    <xf numFmtId="0" fontId="0" fillId="0" borderId="36" xfId="0" applyFont="1" applyFill="1" applyBorder="1" applyAlignment="1" applyProtection="1">
      <alignment vertical="center"/>
    </xf>
    <xf numFmtId="177" fontId="8" fillId="0" borderId="23" xfId="0" applyNumberFormat="1" applyFont="1" applyFill="1" applyBorder="1" applyProtection="1">
      <alignment vertical="center"/>
    </xf>
    <xf numFmtId="0" fontId="0" fillId="0" borderId="11" xfId="0" applyFont="1" applyFill="1" applyBorder="1" applyAlignment="1" applyProtection="1">
      <alignment vertical="center"/>
    </xf>
    <xf numFmtId="0" fontId="8" fillId="0" borderId="12" xfId="0" applyFont="1" applyFill="1" applyBorder="1" applyAlignment="1" applyProtection="1">
      <alignment horizontal="left" vertical="center"/>
    </xf>
    <xf numFmtId="0" fontId="8" fillId="0" borderId="36" xfId="0" applyFont="1" applyFill="1" applyBorder="1" applyAlignment="1" applyProtection="1">
      <alignment horizontal="center" vertical="center"/>
    </xf>
    <xf numFmtId="0" fontId="8" fillId="0" borderId="36" xfId="0" applyFont="1" applyFill="1" applyBorder="1" applyAlignment="1" applyProtection="1">
      <alignment horizontal="left" vertical="center"/>
    </xf>
    <xf numFmtId="177" fontId="8" fillId="0" borderId="141" xfId="34" applyNumberFormat="1" applyFont="1" applyFill="1" applyBorder="1" applyAlignment="1" applyProtection="1">
      <alignment vertical="center"/>
    </xf>
    <xf numFmtId="0" fontId="0" fillId="26" borderId="56" xfId="0" applyFont="1" applyFill="1" applyBorder="1" applyAlignment="1" applyProtection="1">
      <alignment horizontal="center" vertical="center" wrapText="1"/>
    </xf>
    <xf numFmtId="0" fontId="8" fillId="26" borderId="11" xfId="0" applyFont="1" applyFill="1" applyBorder="1" applyAlignment="1" applyProtection="1">
      <alignment horizontal="left" vertical="top" textRotation="255"/>
    </xf>
    <xf numFmtId="0" fontId="8" fillId="26" borderId="23" xfId="0" applyFont="1" applyFill="1" applyBorder="1" applyAlignment="1" applyProtection="1">
      <alignment vertical="center" wrapText="1"/>
    </xf>
    <xf numFmtId="0" fontId="8" fillId="26" borderId="17" xfId="0" applyFont="1" applyFill="1" applyBorder="1" applyAlignment="1" applyProtection="1">
      <alignment horizontal="center" vertical="center" wrapText="1"/>
    </xf>
    <xf numFmtId="0" fontId="8" fillId="26" borderId="16" xfId="0" applyFont="1" applyFill="1" applyBorder="1" applyAlignment="1" applyProtection="1">
      <alignment horizontal="center" vertical="center" wrapText="1"/>
    </xf>
    <xf numFmtId="0" fontId="8" fillId="26" borderId="101" xfId="0" applyFont="1" applyFill="1" applyBorder="1" applyAlignment="1" applyProtection="1">
      <alignment horizontal="center" vertical="center" textRotation="255"/>
    </xf>
    <xf numFmtId="0" fontId="28" fillId="26" borderId="92" xfId="0" applyFont="1" applyFill="1" applyBorder="1" applyAlignment="1" applyProtection="1">
      <alignment horizontal="center" vertical="top" textRotation="255" wrapText="1"/>
    </xf>
    <xf numFmtId="40" fontId="8" fillId="0" borderId="12" xfId="34" applyNumberFormat="1" applyFont="1" applyFill="1" applyBorder="1" applyAlignment="1" applyProtection="1">
      <alignment vertical="center" shrinkToFit="1"/>
    </xf>
    <xf numFmtId="179" fontId="8" fillId="0" borderId="10" xfId="28" applyNumberFormat="1" applyFont="1" applyFill="1" applyBorder="1" applyAlignment="1" applyProtection="1">
      <alignment vertical="center" shrinkToFit="1"/>
    </xf>
    <xf numFmtId="0" fontId="8" fillId="0" borderId="10" xfId="0" applyFont="1" applyFill="1" applyBorder="1" applyAlignment="1" applyProtection="1">
      <alignment vertical="center"/>
    </xf>
    <xf numFmtId="0" fontId="31" fillId="32" borderId="141" xfId="0" applyFont="1" applyFill="1" applyBorder="1" applyAlignment="1" applyProtection="1">
      <alignment horizontal="center" vertical="center"/>
    </xf>
    <xf numFmtId="0" fontId="31" fillId="33" borderId="31" xfId="0" applyFont="1" applyFill="1" applyBorder="1" applyProtection="1">
      <alignment vertical="center"/>
    </xf>
    <xf numFmtId="0" fontId="31" fillId="33" borderId="32" xfId="0" applyFont="1" applyFill="1" applyBorder="1" applyProtection="1">
      <alignment vertical="center"/>
    </xf>
    <xf numFmtId="179" fontId="8" fillId="0" borderId="29" xfId="28" applyNumberFormat="1" applyFont="1" applyFill="1" applyBorder="1" applyAlignment="1" applyProtection="1">
      <alignment vertical="center" shrinkToFit="1"/>
    </xf>
    <xf numFmtId="0" fontId="8" fillId="0" borderId="29" xfId="0" applyFont="1" applyFill="1" applyBorder="1" applyAlignment="1" applyProtection="1">
      <alignment vertical="center"/>
    </xf>
    <xf numFmtId="0" fontId="9" fillId="0" borderId="61" xfId="0" applyFont="1" applyFill="1" applyBorder="1" applyAlignment="1" applyProtection="1">
      <alignment vertical="center"/>
    </xf>
    <xf numFmtId="0" fontId="9" fillId="0" borderId="51" xfId="0" applyFont="1" applyFill="1" applyBorder="1" applyAlignment="1" applyProtection="1">
      <alignment vertical="center"/>
    </xf>
    <xf numFmtId="0" fontId="0" fillId="0" borderId="51" xfId="0" applyFont="1" applyFill="1" applyBorder="1" applyProtection="1">
      <alignment vertical="center"/>
    </xf>
    <xf numFmtId="0" fontId="0" fillId="0" borderId="51" xfId="0" applyFont="1" applyFill="1" applyBorder="1" applyAlignment="1" applyProtection="1">
      <alignment horizontal="center" vertical="center"/>
    </xf>
    <xf numFmtId="0" fontId="0" fillId="0" borderId="51" xfId="0" applyFont="1" applyFill="1" applyBorder="1" applyAlignment="1" applyProtection="1">
      <alignment vertical="center"/>
    </xf>
    <xf numFmtId="177" fontId="8" fillId="0" borderId="27" xfId="0" applyNumberFormat="1" applyFont="1" applyFill="1" applyBorder="1" applyProtection="1">
      <alignment vertical="center"/>
    </xf>
    <xf numFmtId="0" fontId="28" fillId="0" borderId="0" xfId="0" applyFont="1" applyFill="1" applyBorder="1" applyAlignment="1" applyProtection="1">
      <alignment horizontal="center" vertical="center"/>
    </xf>
    <xf numFmtId="49" fontId="0" fillId="0" borderId="0" xfId="0" applyNumberFormat="1" applyFont="1" applyFill="1" applyBorder="1" applyAlignment="1" applyProtection="1">
      <alignment horizontal="center" vertical="center"/>
    </xf>
    <xf numFmtId="0" fontId="6" fillId="0" borderId="0" xfId="49"/>
    <xf numFmtId="0" fontId="6" fillId="0" borderId="10" xfId="49" applyBorder="1" applyAlignment="1">
      <alignment vertical="center"/>
    </xf>
    <xf numFmtId="0" fontId="78" fillId="0" borderId="10" xfId="50" applyFont="1" applyFill="1" applyBorder="1">
      <alignment vertical="center"/>
    </xf>
    <xf numFmtId="180" fontId="18" fillId="0" borderId="10" xfId="49" applyNumberFormat="1" applyFont="1" applyFill="1" applyBorder="1"/>
    <xf numFmtId="0" fontId="80" fillId="0" borderId="12" xfId="49" applyFont="1" applyBorder="1" applyAlignment="1">
      <alignment vertical="center"/>
    </xf>
    <xf numFmtId="0" fontId="80" fillId="0" borderId="36" xfId="49" applyFont="1" applyBorder="1" applyAlignment="1">
      <alignment vertical="center"/>
    </xf>
    <xf numFmtId="0" fontId="80" fillId="0" borderId="11" xfId="49" applyFont="1" applyBorder="1" applyAlignment="1">
      <alignment vertical="center"/>
    </xf>
    <xf numFmtId="0" fontId="81" fillId="0" borderId="0" xfId="50" applyFont="1" applyFill="1" applyBorder="1" applyAlignment="1">
      <alignment vertical="center"/>
    </xf>
    <xf numFmtId="0" fontId="18" fillId="0" borderId="0" xfId="49" applyFont="1"/>
    <xf numFmtId="0" fontId="82" fillId="0" borderId="10" xfId="50" applyFont="1" applyFill="1" applyBorder="1">
      <alignment vertical="center"/>
    </xf>
    <xf numFmtId="180" fontId="83" fillId="0" borderId="10" xfId="50" applyNumberFormat="1" applyFont="1" applyFill="1" applyBorder="1">
      <alignment vertical="center"/>
    </xf>
    <xf numFmtId="0" fontId="83" fillId="0" borderId="14" xfId="49" applyFont="1" applyBorder="1" applyAlignment="1">
      <alignment vertical="center"/>
    </xf>
    <xf numFmtId="0" fontId="83" fillId="0" borderId="21" xfId="49" applyFont="1" applyBorder="1" applyAlignment="1">
      <alignment vertical="center"/>
    </xf>
    <xf numFmtId="0" fontId="83" fillId="0" borderId="15" xfId="49" applyFont="1" applyBorder="1" applyAlignment="1">
      <alignment vertical="center"/>
    </xf>
    <xf numFmtId="0" fontId="82" fillId="0" borderId="10" xfId="50" applyFont="1" applyFill="1" applyBorder="1" applyAlignment="1">
      <alignment vertical="center"/>
    </xf>
    <xf numFmtId="180" fontId="83" fillId="0" borderId="10" xfId="50" applyNumberFormat="1" applyFont="1" applyFill="1" applyBorder="1" applyAlignment="1">
      <alignment vertical="center"/>
    </xf>
    <xf numFmtId="0" fontId="83" fillId="0" borderId="12" xfId="49" applyFont="1" applyBorder="1" applyAlignment="1">
      <alignment vertical="center"/>
    </xf>
    <xf numFmtId="0" fontId="79" fillId="0" borderId="36" xfId="49" applyFont="1" applyBorder="1" applyAlignment="1">
      <alignment vertical="center"/>
    </xf>
    <xf numFmtId="0" fontId="79" fillId="0" borderId="11" xfId="49" applyFont="1" applyBorder="1" applyAlignment="1">
      <alignment vertical="center"/>
    </xf>
    <xf numFmtId="0" fontId="84" fillId="0" borderId="10" xfId="50" applyFont="1" applyFill="1" applyBorder="1" applyAlignment="1">
      <alignment vertical="center"/>
    </xf>
    <xf numFmtId="180" fontId="85" fillId="0" borderId="10" xfId="50" applyNumberFormat="1" applyFont="1" applyFill="1" applyBorder="1" applyAlignment="1">
      <alignment vertical="center"/>
    </xf>
    <xf numFmtId="0" fontId="85" fillId="0" borderId="17" xfId="49" applyFont="1" applyBorder="1" applyAlignment="1">
      <alignment vertical="center"/>
    </xf>
    <xf numFmtId="0" fontId="79" fillId="0" borderId="18" xfId="49" applyFont="1" applyBorder="1" applyAlignment="1">
      <alignment vertical="center"/>
    </xf>
    <xf numFmtId="0" fontId="79" fillId="0" borderId="19" xfId="49" applyFont="1" applyBorder="1" applyAlignment="1">
      <alignment vertical="center"/>
    </xf>
    <xf numFmtId="0" fontId="79" fillId="0" borderId="21" xfId="49" applyFont="1" applyBorder="1" applyAlignment="1">
      <alignment vertical="center"/>
    </xf>
    <xf numFmtId="0" fontId="79" fillId="0" borderId="15" xfId="49" applyFont="1" applyBorder="1" applyAlignment="1">
      <alignment vertical="center"/>
    </xf>
    <xf numFmtId="0" fontId="83" fillId="0" borderId="17" xfId="49" applyFont="1" applyBorder="1" applyAlignment="1">
      <alignment vertical="center"/>
    </xf>
    <xf numFmtId="0" fontId="82" fillId="0" borderId="10" xfId="50" applyFont="1" applyFill="1" applyBorder="1" applyAlignment="1">
      <alignment horizontal="left" vertical="center"/>
    </xf>
    <xf numFmtId="180" fontId="86" fillId="0" borderId="10" xfId="50" applyNumberFormat="1" applyFont="1" applyFill="1" applyBorder="1" applyAlignment="1">
      <alignment horizontal="right"/>
    </xf>
    <xf numFmtId="0" fontId="6" fillId="0" borderId="10" xfId="49" applyBorder="1" applyAlignment="1">
      <alignment horizontal="center" vertical="center" textRotation="255" shrinkToFit="1"/>
    </xf>
    <xf numFmtId="0" fontId="0" fillId="0" borderId="10" xfId="49" applyFont="1" applyBorder="1" applyAlignment="1">
      <alignment horizontal="center" vertical="center" textRotation="255" shrinkToFit="1"/>
    </xf>
    <xf numFmtId="0" fontId="6" fillId="0" borderId="12" xfId="49" applyBorder="1"/>
    <xf numFmtId="0" fontId="6" fillId="0" borderId="36" xfId="49" applyBorder="1"/>
    <xf numFmtId="0" fontId="6" fillId="0" borderId="11" xfId="49" applyBorder="1"/>
    <xf numFmtId="0" fontId="0" fillId="0" borderId="0" xfId="49" applyFont="1"/>
    <xf numFmtId="0" fontId="0" fillId="30" borderId="120" xfId="0" applyFill="1" applyBorder="1" applyAlignment="1" applyProtection="1">
      <alignment vertical="center"/>
      <protection locked="0"/>
    </xf>
    <xf numFmtId="0" fontId="0" fillId="34" borderId="0" xfId="0" applyFill="1" applyBorder="1">
      <alignment vertical="center"/>
    </xf>
    <xf numFmtId="0" fontId="0" fillId="34" borderId="66" xfId="0" applyFont="1" applyFill="1" applyBorder="1" applyProtection="1">
      <alignment vertical="center"/>
      <protection locked="0"/>
    </xf>
    <xf numFmtId="0" fontId="32" fillId="34" borderId="54" xfId="0" applyFont="1" applyFill="1" applyBorder="1" applyProtection="1">
      <alignment vertical="center"/>
      <protection locked="0"/>
    </xf>
    <xf numFmtId="0" fontId="0" fillId="34" borderId="54" xfId="0" applyFont="1" applyFill="1" applyBorder="1" applyProtection="1">
      <alignment vertical="center"/>
      <protection locked="0"/>
    </xf>
    <xf numFmtId="0" fontId="28" fillId="34" borderId="54" xfId="0" applyFont="1" applyFill="1" applyBorder="1" applyAlignment="1" applyProtection="1">
      <alignment horizontal="center" vertical="center"/>
      <protection locked="0"/>
    </xf>
    <xf numFmtId="0" fontId="28" fillId="34" borderId="54" xfId="0" applyFont="1" applyFill="1" applyBorder="1" applyProtection="1">
      <alignment vertical="center"/>
      <protection locked="0"/>
    </xf>
    <xf numFmtId="0" fontId="28" fillId="34" borderId="97" xfId="0" applyFont="1" applyFill="1" applyBorder="1" applyProtection="1">
      <alignment vertical="center"/>
      <protection locked="0"/>
    </xf>
    <xf numFmtId="0" fontId="28" fillId="34" borderId="0" xfId="0" applyFont="1" applyFill="1" applyBorder="1" applyAlignment="1" applyProtection="1">
      <alignment vertical="center" wrapText="1"/>
      <protection locked="0"/>
    </xf>
    <xf numFmtId="0" fontId="29" fillId="34" borderId="0" xfId="0" applyFont="1" applyFill="1" applyBorder="1" applyAlignment="1" applyProtection="1">
      <alignment vertical="center"/>
      <protection locked="0"/>
    </xf>
    <xf numFmtId="0" fontId="28" fillId="34" borderId="0" xfId="0" applyFont="1" applyFill="1" applyAlignment="1" applyProtection="1">
      <alignment vertical="center" wrapText="1"/>
      <protection locked="0"/>
    </xf>
    <xf numFmtId="0" fontId="9" fillId="34" borderId="12" xfId="0" applyFont="1" applyFill="1" applyBorder="1" applyAlignment="1" applyProtection="1">
      <alignment vertical="center"/>
      <protection locked="0"/>
    </xf>
    <xf numFmtId="0" fontId="9" fillId="34" borderId="36" xfId="0" applyFont="1" applyFill="1" applyBorder="1" applyAlignment="1" applyProtection="1">
      <alignment vertical="center"/>
      <protection locked="0"/>
    </xf>
    <xf numFmtId="0" fontId="9" fillId="34" borderId="33" xfId="0" applyFont="1" applyFill="1" applyBorder="1" applyAlignment="1" applyProtection="1">
      <alignment vertical="center"/>
      <protection locked="0"/>
    </xf>
    <xf numFmtId="0" fontId="28" fillId="34" borderId="0" xfId="0" applyFont="1" applyFill="1" applyBorder="1" applyAlignment="1" applyProtection="1">
      <alignment vertical="center"/>
      <protection locked="0"/>
    </xf>
    <xf numFmtId="0" fontId="9" fillId="34" borderId="31" xfId="0" applyFont="1" applyFill="1" applyBorder="1" applyAlignment="1" applyProtection="1">
      <alignment horizontal="center" vertical="center"/>
      <protection locked="0"/>
    </xf>
    <xf numFmtId="0" fontId="9" fillId="34" borderId="31" xfId="0" applyFont="1" applyFill="1" applyBorder="1" applyAlignment="1" applyProtection="1">
      <alignment vertical="center"/>
      <protection locked="0"/>
    </xf>
    <xf numFmtId="0" fontId="9" fillId="34" borderId="31" xfId="0" applyFont="1" applyFill="1" applyBorder="1" applyProtection="1">
      <alignment vertical="center"/>
      <protection locked="0"/>
    </xf>
    <xf numFmtId="0" fontId="9" fillId="34" borderId="79" xfId="0" applyFont="1" applyFill="1" applyBorder="1" applyAlignment="1" applyProtection="1">
      <alignment horizontal="center" vertical="center"/>
      <protection locked="0"/>
    </xf>
    <xf numFmtId="0" fontId="9" fillId="34" borderId="58" xfId="0" applyFont="1" applyFill="1" applyBorder="1" applyAlignment="1" applyProtection="1">
      <alignment horizontal="center" vertical="center"/>
      <protection locked="0"/>
    </xf>
    <xf numFmtId="0" fontId="68" fillId="34" borderId="58" xfId="0" applyFont="1" applyFill="1" applyBorder="1" applyAlignment="1" applyProtection="1">
      <alignment horizontal="center" vertical="center"/>
      <protection locked="0"/>
    </xf>
    <xf numFmtId="0" fontId="9" fillId="34" borderId="78" xfId="0" applyFont="1" applyFill="1" applyBorder="1" applyAlignment="1" applyProtection="1">
      <alignment vertical="center"/>
      <protection locked="0"/>
    </xf>
    <xf numFmtId="0" fontId="9" fillId="34" borderId="53" xfId="0" applyFont="1" applyFill="1" applyBorder="1" applyAlignment="1" applyProtection="1">
      <alignment vertical="center"/>
      <protection locked="0"/>
    </xf>
    <xf numFmtId="0" fontId="8" fillId="34" borderId="93" xfId="0" applyFont="1" applyFill="1" applyBorder="1" applyProtection="1">
      <alignment vertical="center"/>
      <protection locked="0"/>
    </xf>
    <xf numFmtId="0" fontId="8" fillId="34" borderId="24" xfId="0" applyFont="1" applyFill="1" applyBorder="1" applyProtection="1">
      <alignment vertical="center"/>
      <protection locked="0"/>
    </xf>
    <xf numFmtId="0" fontId="8" fillId="34" borderId="25" xfId="0" applyFont="1" applyFill="1" applyBorder="1" applyProtection="1">
      <alignment vertical="center"/>
      <protection locked="0"/>
    </xf>
    <xf numFmtId="0" fontId="0" fillId="34" borderId="94" xfId="0" applyFont="1" applyFill="1" applyBorder="1" applyAlignment="1" applyProtection="1">
      <alignment horizontal="center" vertical="center"/>
      <protection locked="0"/>
    </xf>
    <xf numFmtId="0" fontId="77" fillId="34" borderId="11" xfId="0" applyFont="1" applyFill="1" applyBorder="1" applyAlignment="1" applyProtection="1">
      <alignment horizontal="center" vertical="center"/>
      <protection locked="0"/>
    </xf>
    <xf numFmtId="0" fontId="8" fillId="34" borderId="36" xfId="0" applyFont="1" applyFill="1" applyBorder="1" applyAlignment="1" applyProtection="1">
      <alignment horizontal="center" vertical="center"/>
      <protection locked="0"/>
    </xf>
    <xf numFmtId="0" fontId="0" fillId="35" borderId="0" xfId="0" applyFill="1" applyBorder="1">
      <alignment vertical="center"/>
    </xf>
    <xf numFmtId="0" fontId="0" fillId="35" borderId="66" xfId="0" applyFont="1" applyFill="1" applyBorder="1" applyProtection="1">
      <alignment vertical="center"/>
      <protection locked="0"/>
    </xf>
    <xf numFmtId="0" fontId="32" fillId="35" borderId="54" xfId="0" applyFont="1" applyFill="1" applyBorder="1" applyProtection="1">
      <alignment vertical="center"/>
      <protection locked="0"/>
    </xf>
    <xf numFmtId="0" fontId="0" fillId="35" borderId="54" xfId="0" applyFont="1" applyFill="1" applyBorder="1" applyProtection="1">
      <alignment vertical="center"/>
      <protection locked="0"/>
    </xf>
    <xf numFmtId="0" fontId="28" fillId="35" borderId="54" xfId="0" applyFont="1" applyFill="1" applyBorder="1" applyProtection="1">
      <alignment vertical="center"/>
      <protection locked="0"/>
    </xf>
    <xf numFmtId="0" fontId="0" fillId="35" borderId="97" xfId="0" applyFont="1" applyFill="1" applyBorder="1" applyProtection="1">
      <alignment vertical="center"/>
      <protection locked="0"/>
    </xf>
    <xf numFmtId="0" fontId="0" fillId="35" borderId="73" xfId="0" applyFont="1" applyFill="1" applyBorder="1" applyProtection="1">
      <alignment vertical="center"/>
      <protection locked="0"/>
    </xf>
    <xf numFmtId="0" fontId="29" fillId="35" borderId="117" xfId="0" applyFont="1" applyFill="1" applyBorder="1" applyProtection="1">
      <alignment vertical="center"/>
      <protection locked="0"/>
    </xf>
    <xf numFmtId="0" fontId="29" fillId="35" borderId="32" xfId="0" applyFont="1" applyFill="1" applyBorder="1" applyProtection="1">
      <alignment vertical="center"/>
      <protection locked="0"/>
    </xf>
    <xf numFmtId="0" fontId="0" fillId="35" borderId="40" xfId="0" applyFont="1" applyFill="1" applyBorder="1" applyProtection="1">
      <alignment vertical="center"/>
      <protection locked="0"/>
    </xf>
    <xf numFmtId="0" fontId="29" fillId="35" borderId="31" xfId="0" applyFont="1" applyFill="1" applyBorder="1" applyProtection="1">
      <alignment vertical="center"/>
      <protection locked="0"/>
    </xf>
    <xf numFmtId="0" fontId="29" fillId="35" borderId="119" xfId="0" applyFont="1" applyFill="1" applyBorder="1" applyProtection="1">
      <alignment vertical="center"/>
      <protection locked="0"/>
    </xf>
    <xf numFmtId="0" fontId="28" fillId="35" borderId="0" xfId="0" applyFont="1" applyFill="1" applyBorder="1" applyAlignment="1" applyProtection="1">
      <alignment vertical="center"/>
      <protection locked="0"/>
    </xf>
    <xf numFmtId="0" fontId="28" fillId="35" borderId="0" xfId="0" applyFont="1" applyFill="1" applyBorder="1" applyAlignment="1" applyProtection="1">
      <alignment vertical="top"/>
      <protection locked="0"/>
    </xf>
    <xf numFmtId="0" fontId="28" fillId="35" borderId="18" xfId="0" applyFont="1" applyFill="1" applyBorder="1" applyAlignment="1" applyProtection="1">
      <alignment vertical="top"/>
      <protection locked="0"/>
    </xf>
    <xf numFmtId="0" fontId="28" fillId="35" borderId="18" xfId="0" applyFont="1" applyFill="1" applyBorder="1" applyAlignment="1" applyProtection="1">
      <alignment vertical="center" wrapText="1"/>
      <protection locked="0"/>
    </xf>
    <xf numFmtId="0" fontId="29" fillId="35" borderId="18" xfId="0" applyFont="1" applyFill="1" applyBorder="1" applyAlignment="1" applyProtection="1">
      <alignment vertical="center"/>
      <protection locked="0"/>
    </xf>
    <xf numFmtId="0" fontId="9" fillId="35" borderId="21" xfId="0" applyFont="1" applyFill="1" applyBorder="1" applyAlignment="1" applyProtection="1">
      <alignment vertical="center"/>
      <protection locked="0"/>
    </xf>
    <xf numFmtId="0" fontId="9" fillId="35" borderId="18" xfId="0" applyFont="1" applyFill="1" applyBorder="1" applyAlignment="1" applyProtection="1">
      <alignment vertical="center"/>
      <protection locked="0"/>
    </xf>
    <xf numFmtId="0" fontId="9" fillId="35" borderId="33" xfId="0" applyFont="1" applyFill="1" applyBorder="1" applyAlignment="1" applyProtection="1">
      <alignment vertical="center"/>
      <protection locked="0"/>
    </xf>
    <xf numFmtId="0" fontId="29" fillId="35" borderId="0" xfId="0" applyFont="1" applyFill="1" applyBorder="1" applyAlignment="1" applyProtection="1">
      <alignment vertical="center"/>
      <protection locked="0"/>
    </xf>
    <xf numFmtId="0" fontId="9" fillId="35" borderId="31" xfId="0" applyFont="1" applyFill="1" applyBorder="1" applyAlignment="1" applyProtection="1">
      <alignment horizontal="center" vertical="center"/>
      <protection locked="0"/>
    </xf>
    <xf numFmtId="0" fontId="28" fillId="35" borderId="0" xfId="0" applyFont="1" applyFill="1" applyBorder="1" applyAlignment="1" applyProtection="1">
      <alignment vertical="center" wrapText="1"/>
      <protection locked="0"/>
    </xf>
    <xf numFmtId="0" fontId="28" fillId="35" borderId="0" xfId="0" applyFont="1" applyFill="1" applyAlignment="1" applyProtection="1">
      <alignment vertical="center" wrapText="1"/>
      <protection locked="0"/>
    </xf>
    <xf numFmtId="0" fontId="29" fillId="35" borderId="89" xfId="0" applyFont="1" applyFill="1" applyBorder="1" applyAlignment="1" applyProtection="1">
      <alignment horizontal="center" vertical="center" wrapText="1"/>
      <protection locked="0"/>
    </xf>
    <xf numFmtId="0" fontId="29" fillId="35" borderId="62" xfId="0" applyFont="1" applyFill="1" applyBorder="1" applyAlignment="1" applyProtection="1">
      <alignment vertical="center"/>
      <protection locked="0"/>
    </xf>
    <xf numFmtId="0" fontId="29" fillId="35" borderId="72" xfId="0" applyFont="1" applyFill="1" applyBorder="1" applyAlignment="1" applyProtection="1">
      <alignment horizontal="center" vertical="center" wrapText="1"/>
      <protection locked="0"/>
    </xf>
    <xf numFmtId="0" fontId="29" fillId="35" borderId="54" xfId="0" applyFont="1" applyFill="1" applyBorder="1" applyAlignment="1" applyProtection="1">
      <alignment vertical="center"/>
      <protection locked="0"/>
    </xf>
    <xf numFmtId="0" fontId="29" fillId="35" borderId="90" xfId="0" applyFont="1" applyFill="1" applyBorder="1" applyAlignment="1" applyProtection="1">
      <alignment horizontal="center" vertical="center" wrapText="1"/>
      <protection locked="0"/>
    </xf>
    <xf numFmtId="0" fontId="29" fillId="35" borderId="87" xfId="0" applyFont="1" applyFill="1" applyBorder="1" applyAlignment="1" applyProtection="1">
      <alignment vertical="center"/>
      <protection locked="0"/>
    </xf>
    <xf numFmtId="0" fontId="8" fillId="35" borderId="93" xfId="0" applyFont="1" applyFill="1" applyBorder="1" applyProtection="1">
      <alignment vertical="center"/>
      <protection locked="0"/>
    </xf>
    <xf numFmtId="0" fontId="0" fillId="35" borderId="44" xfId="0" applyFont="1" applyFill="1" applyBorder="1" applyProtection="1">
      <alignment vertical="center"/>
      <protection locked="0"/>
    </xf>
    <xf numFmtId="0" fontId="0" fillId="35" borderId="24" xfId="0" applyFont="1" applyFill="1" applyBorder="1" applyProtection="1">
      <alignment vertical="center"/>
      <protection locked="0"/>
    </xf>
    <xf numFmtId="0" fontId="0" fillId="35" borderId="25" xfId="0" applyFont="1" applyFill="1" applyBorder="1" applyProtection="1">
      <alignment vertical="center"/>
      <protection locked="0"/>
    </xf>
    <xf numFmtId="0" fontId="8" fillId="35" borderId="94" xfId="0" applyFont="1" applyFill="1" applyBorder="1" applyAlignment="1" applyProtection="1">
      <alignment horizontal="center" vertical="center"/>
      <protection locked="0"/>
    </xf>
    <xf numFmtId="0" fontId="77" fillId="35" borderId="11" xfId="0" applyFont="1" applyFill="1" applyBorder="1" applyAlignment="1" applyProtection="1">
      <alignment horizontal="center" vertical="center"/>
      <protection locked="0"/>
    </xf>
    <xf numFmtId="0" fontId="8" fillId="35" borderId="36" xfId="0" applyFont="1" applyFill="1" applyBorder="1" applyAlignment="1" applyProtection="1">
      <alignment horizontal="center" vertical="center"/>
      <protection locked="0"/>
    </xf>
    <xf numFmtId="0" fontId="8" fillId="35" borderId="55" xfId="0" applyFont="1" applyFill="1" applyBorder="1" applyAlignment="1" applyProtection="1">
      <alignment horizontal="center" vertical="center"/>
      <protection locked="0"/>
    </xf>
    <xf numFmtId="0" fontId="77" fillId="35" borderId="52" xfId="0" applyFont="1" applyFill="1" applyBorder="1" applyAlignment="1" applyProtection="1">
      <alignment horizontal="center" vertical="center"/>
      <protection locked="0"/>
    </xf>
    <xf numFmtId="0" fontId="8" fillId="35" borderId="51" xfId="0" applyFont="1" applyFill="1" applyBorder="1" applyAlignment="1" applyProtection="1">
      <alignment horizontal="center" vertical="center"/>
      <protection locked="0"/>
    </xf>
    <xf numFmtId="0" fontId="51" fillId="0" borderId="10" xfId="0" applyFont="1" applyBorder="1" applyAlignment="1">
      <alignment horizontal="center" vertical="center"/>
    </xf>
    <xf numFmtId="0" fontId="0" fillId="0" borderId="14" xfId="0" applyBorder="1" applyAlignment="1">
      <alignment horizontal="center" vertical="top" wrapText="1"/>
    </xf>
    <xf numFmtId="0" fontId="0" fillId="0" borderId="21" xfId="0" applyBorder="1" applyAlignment="1">
      <alignment horizontal="center" vertical="top" wrapText="1"/>
    </xf>
    <xf numFmtId="0" fontId="0" fillId="0" borderId="33" xfId="0" applyBorder="1" applyAlignment="1">
      <alignment horizontal="center" vertical="top" wrapText="1"/>
    </xf>
    <xf numFmtId="0" fontId="0" fillId="0" borderId="0" xfId="0" applyBorder="1" applyAlignment="1">
      <alignment horizontal="center" vertical="top" wrapText="1"/>
    </xf>
    <xf numFmtId="0" fontId="0" fillId="0" borderId="17" xfId="0" applyBorder="1" applyAlignment="1">
      <alignment horizontal="center" vertical="top" wrapText="1"/>
    </xf>
    <xf numFmtId="0" fontId="0" fillId="0" borderId="18" xfId="0" applyBorder="1" applyAlignment="1">
      <alignment horizontal="center" vertical="top" wrapText="1"/>
    </xf>
    <xf numFmtId="0" fontId="0" fillId="0" borderId="94" xfId="0" applyBorder="1" applyAlignment="1">
      <alignment horizontal="center" vertical="top" wrapText="1"/>
    </xf>
    <xf numFmtId="0" fontId="0" fillId="0" borderId="23" xfId="0" applyBorder="1" applyAlignment="1">
      <alignment horizontal="center" vertical="top" wrapText="1"/>
    </xf>
    <xf numFmtId="0" fontId="0" fillId="0" borderId="55" xfId="0" applyBorder="1" applyAlignment="1">
      <alignment horizontal="center" vertical="top" wrapText="1"/>
    </xf>
    <xf numFmtId="0" fontId="0" fillId="0" borderId="27" xfId="0" applyBorder="1" applyAlignment="1">
      <alignment horizontal="center" vertical="top" wrapText="1"/>
    </xf>
    <xf numFmtId="0" fontId="0" fillId="0" borderId="12" xfId="0" applyBorder="1" applyAlignment="1">
      <alignment vertical="center" wrapText="1"/>
    </xf>
    <xf numFmtId="0" fontId="0" fillId="0" borderId="11" xfId="0" applyBorder="1" applyAlignment="1">
      <alignment vertical="center" wrapText="1"/>
    </xf>
    <xf numFmtId="0" fontId="48" fillId="0" borderId="0" xfId="0" applyFont="1" applyAlignment="1">
      <alignment horizontal="left" vertical="center" wrapText="1"/>
    </xf>
    <xf numFmtId="0" fontId="50" fillId="31" borderId="10" xfId="0" applyFont="1" applyFill="1" applyBorder="1" applyAlignment="1">
      <alignment horizontal="center" vertical="center" wrapText="1"/>
    </xf>
    <xf numFmtId="0" fontId="50" fillId="31" borderId="12" xfId="0" applyFont="1" applyFill="1" applyBorder="1" applyAlignment="1">
      <alignment horizontal="center" vertical="center" wrapText="1"/>
    </xf>
    <xf numFmtId="0" fontId="50" fillId="31" borderId="50" xfId="0" applyFont="1" applyFill="1" applyBorder="1" applyAlignment="1">
      <alignment horizontal="center" vertical="center" wrapText="1"/>
    </xf>
    <xf numFmtId="0" fontId="50" fillId="31" borderId="22" xfId="0" applyFont="1" applyFill="1" applyBorder="1" applyAlignment="1">
      <alignment horizontal="center" vertical="center" wrapText="1"/>
    </xf>
    <xf numFmtId="0" fontId="42" fillId="0" borderId="150" xfId="0" applyFont="1" applyBorder="1" applyAlignment="1">
      <alignment horizontal="center" vertical="top" wrapText="1"/>
    </xf>
    <xf numFmtId="0" fontId="44" fillId="29" borderId="0" xfId="0" applyFont="1" applyFill="1" applyAlignment="1">
      <alignment horizontal="center" vertical="top" wrapText="1"/>
    </xf>
    <xf numFmtId="0" fontId="45" fillId="0" borderId="18" xfId="0" applyFont="1" applyBorder="1" applyAlignment="1">
      <alignment horizontal="left" vertical="top" wrapText="1"/>
    </xf>
    <xf numFmtId="0" fontId="31" fillId="27" borderId="12" xfId="0" applyFont="1" applyFill="1" applyBorder="1" applyAlignment="1">
      <alignment vertical="center"/>
    </xf>
    <xf numFmtId="0" fontId="31" fillId="27" borderId="11" xfId="0" applyFont="1" applyFill="1" applyBorder="1" applyAlignment="1">
      <alignment vertical="center"/>
    </xf>
    <xf numFmtId="0" fontId="0" fillId="0" borderId="12" xfId="0" applyBorder="1" applyAlignment="1">
      <alignment vertical="center"/>
    </xf>
    <xf numFmtId="0" fontId="0" fillId="0" borderId="11" xfId="0" applyBorder="1" applyAlignment="1">
      <alignment vertical="center"/>
    </xf>
    <xf numFmtId="0" fontId="0" fillId="30" borderId="10" xfId="0" applyFill="1" applyBorder="1" applyAlignment="1" applyProtection="1">
      <alignment vertical="center"/>
      <protection locked="0"/>
    </xf>
    <xf numFmtId="0" fontId="0" fillId="0" borderId="13" xfId="0" applyBorder="1" applyAlignment="1">
      <alignment vertical="center" wrapText="1" shrinkToFit="1"/>
    </xf>
    <xf numFmtId="0" fontId="0" fillId="0" borderId="92" xfId="0" applyBorder="1" applyAlignment="1">
      <alignment vertical="center" wrapText="1" shrinkToFit="1"/>
    </xf>
    <xf numFmtId="0" fontId="0" fillId="30" borderId="117" xfId="0" applyFill="1" applyBorder="1" applyAlignment="1" applyProtection="1">
      <alignment horizontal="left" vertical="center"/>
      <protection locked="0"/>
    </xf>
    <xf numFmtId="0" fontId="0" fillId="30" borderId="118" xfId="0" applyFill="1" applyBorder="1" applyAlignment="1" applyProtection="1">
      <alignment horizontal="left" vertical="center"/>
      <protection locked="0"/>
    </xf>
    <xf numFmtId="0" fontId="0" fillId="30" borderId="119" xfId="0" applyFill="1" applyBorder="1" applyAlignment="1" applyProtection="1">
      <alignment horizontal="left" vertical="center"/>
      <protection locked="0"/>
    </xf>
    <xf numFmtId="0" fontId="40" fillId="30" borderId="55" xfId="48" applyFill="1" applyBorder="1" applyAlignment="1" applyProtection="1">
      <alignment horizontal="left" vertical="center"/>
      <protection locked="0"/>
    </xf>
    <xf numFmtId="0" fontId="0" fillId="30" borderId="29" xfId="0" applyFill="1" applyBorder="1" applyAlignment="1" applyProtection="1">
      <alignment horizontal="left" vertical="center"/>
      <protection locked="0"/>
    </xf>
    <xf numFmtId="0" fontId="0" fillId="30" borderId="61" xfId="0" applyFill="1" applyBorder="1" applyAlignment="1" applyProtection="1">
      <alignment horizontal="left" vertical="center"/>
      <protection locked="0"/>
    </xf>
    <xf numFmtId="0" fontId="0" fillId="30" borderId="27" xfId="0" applyFill="1" applyBorder="1" applyAlignment="1" applyProtection="1">
      <alignment horizontal="left" vertical="center"/>
      <protection locked="0"/>
    </xf>
    <xf numFmtId="0" fontId="0" fillId="0" borderId="10" xfId="0" applyBorder="1" applyAlignment="1">
      <alignment horizontal="left" vertical="center"/>
    </xf>
    <xf numFmtId="0" fontId="0" fillId="0" borderId="12" xfId="0" applyBorder="1" applyAlignment="1">
      <alignment horizontal="left" vertical="center"/>
    </xf>
    <xf numFmtId="0" fontId="0" fillId="30" borderId="94" xfId="0" applyFill="1" applyBorder="1" applyAlignment="1" applyProtection="1">
      <alignment horizontal="left" vertical="center"/>
      <protection locked="0"/>
    </xf>
    <xf numFmtId="0" fontId="0" fillId="30" borderId="10" xfId="0" applyFill="1" applyBorder="1" applyAlignment="1" applyProtection="1">
      <alignment horizontal="left" vertical="center"/>
      <protection locked="0"/>
    </xf>
    <xf numFmtId="0" fontId="0" fillId="30" borderId="12" xfId="0" applyFill="1" applyBorder="1" applyAlignment="1" applyProtection="1">
      <alignment horizontal="left" vertical="center"/>
      <protection locked="0"/>
    </xf>
    <xf numFmtId="0" fontId="0" fillId="30" borderId="23" xfId="0" applyFill="1" applyBorder="1" applyAlignment="1" applyProtection="1">
      <alignment horizontal="left" vertical="center"/>
      <protection locked="0"/>
    </xf>
    <xf numFmtId="0" fontId="0" fillId="30" borderId="12" xfId="0" applyFill="1" applyBorder="1" applyAlignment="1" applyProtection="1">
      <alignment vertical="center"/>
      <protection locked="0"/>
    </xf>
    <xf numFmtId="0" fontId="0" fillId="30" borderId="36" xfId="0" applyFill="1" applyBorder="1" applyAlignment="1" applyProtection="1">
      <alignment vertical="center"/>
      <protection locked="0"/>
    </xf>
    <xf numFmtId="0" fontId="0" fillId="30" borderId="11" xfId="0" applyFill="1" applyBorder="1" applyAlignment="1" applyProtection="1">
      <alignment vertical="center"/>
      <protection locked="0"/>
    </xf>
    <xf numFmtId="0" fontId="0" fillId="30" borderId="29" xfId="0" applyFill="1" applyBorder="1" applyAlignment="1" applyProtection="1">
      <alignment vertical="center"/>
      <protection locked="0"/>
    </xf>
    <xf numFmtId="0" fontId="0" fillId="30" borderId="96" xfId="0" applyFill="1" applyBorder="1" applyAlignment="1" applyProtection="1">
      <alignment vertical="center"/>
      <protection locked="0"/>
    </xf>
    <xf numFmtId="0" fontId="0" fillId="0" borderId="0" xfId="0" applyAlignment="1">
      <alignment horizontal="left" vertical="top" wrapText="1"/>
    </xf>
    <xf numFmtId="0" fontId="0" fillId="30" borderId="138" xfId="0" applyFill="1" applyBorder="1" applyAlignment="1" applyProtection="1">
      <alignment horizontal="left" vertical="center"/>
      <protection locked="0"/>
    </xf>
    <xf numFmtId="0" fontId="0" fillId="30" borderId="13" xfId="0" applyFill="1" applyBorder="1" applyAlignment="1" applyProtection="1">
      <alignment horizontal="left" vertical="center"/>
      <protection locked="0"/>
    </xf>
    <xf numFmtId="0" fontId="0" fillId="30" borderId="14" xfId="0" applyFill="1" applyBorder="1" applyAlignment="1" applyProtection="1">
      <alignment horizontal="left" vertical="center"/>
      <protection locked="0"/>
    </xf>
    <xf numFmtId="0" fontId="0" fillId="30" borderId="95" xfId="0" applyFill="1" applyBorder="1" applyAlignment="1" applyProtection="1">
      <alignment horizontal="left" vertical="center"/>
      <protection locked="0"/>
    </xf>
    <xf numFmtId="0" fontId="0" fillId="0" borderId="13" xfId="0" applyBorder="1" applyAlignment="1">
      <alignment horizontal="center" vertical="center" wrapText="1"/>
    </xf>
    <xf numFmtId="0" fontId="0" fillId="0" borderId="149" xfId="0" applyBorder="1" applyAlignment="1">
      <alignment horizontal="center" vertical="center" wrapText="1"/>
    </xf>
    <xf numFmtId="0" fontId="37" fillId="0" borderId="13" xfId="0" applyFont="1" applyBorder="1" applyAlignment="1">
      <alignment horizontal="center" vertical="center" wrapText="1"/>
    </xf>
    <xf numFmtId="0" fontId="37" fillId="0" borderId="149" xfId="0" applyFont="1" applyBorder="1" applyAlignment="1">
      <alignment horizontal="center" vertical="center" wrapText="1"/>
    </xf>
    <xf numFmtId="0" fontId="0" fillId="30" borderId="50" xfId="0" applyFill="1" applyBorder="1" applyAlignment="1" applyProtection="1">
      <alignment horizontal="left" vertical="center"/>
      <protection locked="0"/>
    </xf>
    <xf numFmtId="0" fontId="0" fillId="30" borderId="96" xfId="0" applyFill="1" applyBorder="1" applyAlignment="1" applyProtection="1">
      <alignment horizontal="left" vertical="center"/>
      <protection locked="0"/>
    </xf>
    <xf numFmtId="0" fontId="0" fillId="30" borderId="146" xfId="0" applyFill="1" applyBorder="1" applyAlignment="1" applyProtection="1">
      <alignment horizontal="left" vertical="center"/>
      <protection locked="0"/>
    </xf>
    <xf numFmtId="0" fontId="0" fillId="30" borderId="22" xfId="0" applyFill="1" applyBorder="1" applyAlignment="1" applyProtection="1">
      <alignment horizontal="left" vertical="center"/>
      <protection locked="0"/>
    </xf>
    <xf numFmtId="0" fontId="0" fillId="30" borderId="92" xfId="0" applyFill="1" applyBorder="1" applyAlignment="1" applyProtection="1">
      <alignment horizontal="left" vertical="center"/>
      <protection locked="0"/>
    </xf>
    <xf numFmtId="0" fontId="0" fillId="30" borderId="17" xfId="0" applyFill="1" applyBorder="1" applyAlignment="1" applyProtection="1">
      <alignment horizontal="left" vertical="center"/>
      <protection locked="0"/>
    </xf>
    <xf numFmtId="0" fontId="0" fillId="30" borderId="116" xfId="0" applyFill="1" applyBorder="1" applyAlignment="1" applyProtection="1">
      <alignment horizontal="left" vertical="center"/>
      <protection locked="0"/>
    </xf>
    <xf numFmtId="0" fontId="0" fillId="30" borderId="139" xfId="0" applyFill="1" applyBorder="1" applyAlignment="1" applyProtection="1">
      <alignment horizontal="left" vertical="center"/>
      <protection locked="0"/>
    </xf>
    <xf numFmtId="0" fontId="0" fillId="0" borderId="10" xfId="0" applyBorder="1" applyAlignment="1">
      <alignment vertical="center"/>
    </xf>
    <xf numFmtId="0" fontId="0" fillId="0" borderId="13" xfId="0" applyBorder="1" applyAlignment="1">
      <alignment horizontal="center" vertical="center"/>
    </xf>
    <xf numFmtId="0" fontId="0" fillId="0" borderId="149" xfId="0" applyBorder="1" applyAlignment="1">
      <alignment horizontal="center" vertical="center"/>
    </xf>
    <xf numFmtId="0" fontId="0" fillId="0" borderId="12" xfId="0" applyBorder="1" applyAlignment="1">
      <alignment horizontal="center" vertical="center" wrapText="1"/>
    </xf>
    <xf numFmtId="0" fontId="0" fillId="0" borderId="36" xfId="0" applyBorder="1" applyAlignment="1">
      <alignment horizontal="center" vertical="center" wrapText="1"/>
    </xf>
    <xf numFmtId="0" fontId="0" fillId="0" borderId="11" xfId="0" applyBorder="1" applyAlignment="1">
      <alignment horizontal="center" vertical="center" wrapText="1"/>
    </xf>
    <xf numFmtId="0" fontId="0" fillId="30" borderId="61" xfId="0" applyFill="1" applyBorder="1" applyAlignment="1" applyProtection="1">
      <alignment vertical="center"/>
      <protection locked="0"/>
    </xf>
    <xf numFmtId="0" fontId="0" fillId="30" borderId="51" xfId="0" applyFill="1" applyBorder="1" applyAlignment="1" applyProtection="1">
      <alignment vertical="center"/>
      <protection locked="0"/>
    </xf>
    <xf numFmtId="0" fontId="0" fillId="30" borderId="52" xfId="0" applyFill="1" applyBorder="1" applyAlignment="1" applyProtection="1">
      <alignment vertical="center"/>
      <protection locked="0"/>
    </xf>
    <xf numFmtId="0" fontId="0" fillId="0" borderId="92" xfId="0" applyBorder="1" applyAlignment="1">
      <alignment horizontal="center" vertical="center"/>
    </xf>
    <xf numFmtId="0" fontId="0" fillId="0" borderId="21" xfId="0" applyBorder="1" applyAlignment="1">
      <alignment horizontal="center" vertical="center" wrapText="1"/>
    </xf>
    <xf numFmtId="0" fontId="0" fillId="0" borderId="15" xfId="0" applyBorder="1" applyAlignment="1">
      <alignment horizontal="center" vertical="center" wrapText="1"/>
    </xf>
    <xf numFmtId="0" fontId="0" fillId="0" borderId="105" xfId="0" applyBorder="1" applyAlignment="1">
      <alignment horizontal="center" vertical="center" wrapText="1"/>
    </xf>
    <xf numFmtId="0" fontId="0" fillId="0" borderId="147" xfId="0" applyBorder="1" applyAlignment="1">
      <alignment horizontal="center" vertical="center" wrapText="1"/>
    </xf>
    <xf numFmtId="0" fontId="0" fillId="0" borderId="101" xfId="0" applyBorder="1" applyAlignment="1">
      <alignment horizontal="center" vertical="center" wrapText="1"/>
    </xf>
    <xf numFmtId="0" fontId="0" fillId="0" borderId="101" xfId="0" applyBorder="1" applyAlignment="1">
      <alignment horizontal="center" vertical="center"/>
    </xf>
    <xf numFmtId="0" fontId="0" fillId="0" borderId="14" xfId="0" applyBorder="1" applyAlignment="1">
      <alignment horizontal="center" vertical="center"/>
    </xf>
    <xf numFmtId="0" fontId="0" fillId="0" borderId="21" xfId="0" applyBorder="1" applyAlignment="1">
      <alignment horizontal="center" vertical="center"/>
    </xf>
    <xf numFmtId="0" fontId="0" fillId="0" borderId="15" xfId="0" applyBorder="1" applyAlignment="1">
      <alignment horizontal="center" vertical="center"/>
    </xf>
    <xf numFmtId="0" fontId="0" fillId="0" borderId="148" xfId="0" applyBorder="1" applyAlignment="1">
      <alignment horizontal="center" vertical="center"/>
    </xf>
    <xf numFmtId="0" fontId="0" fillId="0" borderId="105" xfId="0" applyBorder="1" applyAlignment="1">
      <alignment horizontal="center" vertical="center"/>
    </xf>
    <xf numFmtId="0" fontId="0" fillId="0" borderId="147" xfId="0" applyBorder="1" applyAlignment="1">
      <alignment horizontal="center" vertical="center"/>
    </xf>
    <xf numFmtId="0" fontId="29" fillId="0" borderId="0" xfId="0" applyFont="1" applyFill="1" applyBorder="1" applyAlignment="1" applyProtection="1">
      <alignment horizontal="left" vertical="top" wrapText="1"/>
      <protection locked="0"/>
    </xf>
    <xf numFmtId="0" fontId="29" fillId="0" borderId="0" xfId="0" applyFont="1" applyFill="1" applyAlignment="1" applyProtection="1">
      <alignment horizontal="left" vertical="top" wrapText="1"/>
      <protection locked="0"/>
    </xf>
    <xf numFmtId="0" fontId="29" fillId="0" borderId="0" xfId="0" applyFont="1" applyFill="1" applyBorder="1" applyAlignment="1" applyProtection="1">
      <alignment horizontal="left" vertical="center" wrapText="1"/>
      <protection locked="0"/>
    </xf>
    <xf numFmtId="176" fontId="9" fillId="34" borderId="26" xfId="0" applyNumberFormat="1" applyFont="1" applyFill="1" applyBorder="1" applyAlignment="1" applyProtection="1">
      <alignment vertical="center"/>
      <protection locked="0"/>
    </xf>
    <xf numFmtId="176" fontId="9" fillId="28" borderId="31" xfId="0" applyNumberFormat="1" applyFont="1" applyFill="1" applyBorder="1" applyAlignment="1" applyProtection="1">
      <alignment vertical="center"/>
      <protection locked="0"/>
    </xf>
    <xf numFmtId="176" fontId="9" fillId="28" borderId="32" xfId="0" applyNumberFormat="1" applyFont="1" applyFill="1" applyBorder="1" applyAlignment="1" applyProtection="1">
      <alignment vertical="center"/>
      <protection locked="0"/>
    </xf>
    <xf numFmtId="0" fontId="9" fillId="0" borderId="107" xfId="0" applyFont="1" applyFill="1" applyBorder="1" applyAlignment="1" applyProtection="1">
      <alignment horizontal="center" vertical="center"/>
      <protection locked="0"/>
    </xf>
    <xf numFmtId="0" fontId="9" fillId="0" borderId="111" xfId="0" applyFont="1" applyFill="1" applyBorder="1" applyAlignment="1" applyProtection="1">
      <alignment horizontal="center" vertical="center"/>
      <protection locked="0"/>
    </xf>
    <xf numFmtId="0" fontId="9" fillId="0" borderId="36" xfId="0" applyFont="1" applyFill="1" applyBorder="1" applyAlignment="1" applyProtection="1">
      <alignment horizontal="left" vertical="center"/>
      <protection locked="0"/>
    </xf>
    <xf numFmtId="0" fontId="9" fillId="0" borderId="70" xfId="0" applyFont="1" applyFill="1" applyBorder="1" applyAlignment="1" applyProtection="1">
      <alignment horizontal="left" vertical="center"/>
      <protection locked="0"/>
    </xf>
    <xf numFmtId="0" fontId="9" fillId="34" borderId="31" xfId="0" applyFont="1" applyFill="1" applyBorder="1" applyAlignment="1" applyProtection="1">
      <alignment horizontal="center" vertical="center"/>
      <protection locked="0"/>
    </xf>
    <xf numFmtId="0" fontId="9" fillId="28" borderId="31" xfId="0" applyFont="1" applyFill="1" applyBorder="1" applyAlignment="1" applyProtection="1">
      <alignment horizontal="center" vertical="center"/>
      <protection locked="0"/>
    </xf>
    <xf numFmtId="0" fontId="9" fillId="0" borderId="31" xfId="0" applyFont="1" applyFill="1" applyBorder="1" applyAlignment="1" applyProtection="1">
      <alignment horizontal="center" vertical="center"/>
      <protection locked="0"/>
    </xf>
    <xf numFmtId="0" fontId="9" fillId="0" borderId="14" xfId="0" applyFont="1" applyFill="1" applyBorder="1" applyAlignment="1" applyProtection="1">
      <alignment horizontal="left" vertical="center"/>
      <protection locked="0"/>
    </xf>
    <xf numFmtId="0" fontId="9" fillId="0" borderId="21" xfId="0" applyFont="1" applyFill="1" applyBorder="1" applyAlignment="1" applyProtection="1">
      <alignment horizontal="left" vertical="center"/>
      <protection locked="0"/>
    </xf>
    <xf numFmtId="0" fontId="9" fillId="0" borderId="15" xfId="0" applyFont="1" applyFill="1" applyBorder="1" applyAlignment="1" applyProtection="1">
      <alignment horizontal="left" vertical="center"/>
      <protection locked="0"/>
    </xf>
    <xf numFmtId="0" fontId="9" fillId="0" borderId="17" xfId="0" applyFont="1" applyFill="1" applyBorder="1" applyAlignment="1" applyProtection="1">
      <alignment horizontal="left" vertical="center"/>
      <protection locked="0"/>
    </xf>
    <xf numFmtId="0" fontId="9" fillId="0" borderId="18" xfId="0" applyFont="1" applyFill="1" applyBorder="1" applyAlignment="1" applyProtection="1">
      <alignment horizontal="left" vertical="center"/>
      <protection locked="0"/>
    </xf>
    <xf numFmtId="0" fontId="9" fillId="0" borderId="19" xfId="0" applyFont="1" applyFill="1" applyBorder="1" applyAlignment="1" applyProtection="1">
      <alignment horizontal="left" vertical="center"/>
      <protection locked="0"/>
    </xf>
    <xf numFmtId="176" fontId="9" fillId="34" borderId="26" xfId="0" applyNumberFormat="1" applyFont="1" applyFill="1" applyBorder="1" applyAlignment="1" applyProtection="1">
      <alignment horizontal="right" vertical="center"/>
      <protection locked="0"/>
    </xf>
    <xf numFmtId="0" fontId="9" fillId="28" borderId="31" xfId="0" applyFont="1" applyFill="1" applyBorder="1" applyAlignment="1" applyProtection="1">
      <alignment horizontal="right" vertical="center"/>
      <protection locked="0"/>
    </xf>
    <xf numFmtId="0" fontId="9" fillId="28" borderId="32" xfId="0" applyFont="1" applyFill="1" applyBorder="1" applyAlignment="1" applyProtection="1">
      <alignment horizontal="right" vertical="center"/>
      <protection locked="0"/>
    </xf>
    <xf numFmtId="0" fontId="9" fillId="0" borderId="0" xfId="0" applyFont="1" applyFill="1" applyBorder="1" applyAlignment="1" applyProtection="1">
      <alignment horizontal="center" vertical="center"/>
      <protection locked="0"/>
    </xf>
    <xf numFmtId="0" fontId="9" fillId="0" borderId="16" xfId="0" applyFont="1" applyFill="1" applyBorder="1" applyAlignment="1" applyProtection="1">
      <alignment horizontal="center" vertical="center"/>
      <protection locked="0"/>
    </xf>
    <xf numFmtId="0" fontId="61" fillId="0" borderId="71" xfId="0" applyFont="1" applyFill="1" applyBorder="1" applyAlignment="1" applyProtection="1">
      <alignment vertical="center" wrapText="1" shrinkToFit="1"/>
      <protection locked="0"/>
    </xf>
    <xf numFmtId="0" fontId="61" fillId="0" borderId="54" xfId="0" applyFont="1" applyBorder="1" applyAlignment="1" applyProtection="1">
      <alignment vertical="center" wrapText="1" shrinkToFit="1"/>
      <protection locked="0"/>
    </xf>
    <xf numFmtId="176" fontId="9" fillId="26" borderId="0" xfId="0" applyNumberFormat="1" applyFont="1" applyFill="1" applyBorder="1" applyAlignment="1" applyProtection="1">
      <alignment horizontal="right" vertical="center"/>
      <protection locked="0"/>
    </xf>
    <xf numFmtId="0" fontId="9" fillId="26" borderId="0" xfId="0" applyFont="1" applyFill="1" applyBorder="1" applyAlignment="1" applyProtection="1">
      <alignment horizontal="right" vertical="center"/>
      <protection locked="0"/>
    </xf>
    <xf numFmtId="0" fontId="9" fillId="0" borderId="54" xfId="0" applyFont="1" applyFill="1" applyBorder="1" applyAlignment="1" applyProtection="1">
      <alignment horizontal="center" vertical="center"/>
      <protection locked="0"/>
    </xf>
    <xf numFmtId="0" fontId="9" fillId="0" borderId="67" xfId="0" applyFont="1" applyFill="1" applyBorder="1" applyAlignment="1" applyProtection="1">
      <alignment horizontal="center" vertical="center"/>
      <protection locked="0"/>
    </xf>
    <xf numFmtId="0" fontId="61" fillId="0" borderId="33" xfId="0" applyFont="1" applyFill="1" applyBorder="1" applyAlignment="1" applyProtection="1">
      <alignment horizontal="center" vertical="center" textRotation="255"/>
      <protection locked="0"/>
    </xf>
    <xf numFmtId="0" fontId="9" fillId="0" borderId="74" xfId="0" applyFont="1" applyFill="1" applyBorder="1" applyAlignment="1" applyProtection="1">
      <alignment horizontal="center" vertical="center"/>
      <protection locked="0"/>
    </xf>
    <xf numFmtId="0" fontId="9" fillId="0" borderId="82" xfId="0" applyFont="1" applyFill="1" applyBorder="1" applyAlignment="1" applyProtection="1">
      <alignment horizontal="center" vertical="center"/>
      <protection locked="0"/>
    </xf>
    <xf numFmtId="176" fontId="9" fillId="28" borderId="31" xfId="0" applyNumberFormat="1" applyFont="1" applyFill="1" applyBorder="1" applyAlignment="1" applyProtection="1">
      <alignment horizontal="right" vertical="center"/>
      <protection locked="0"/>
    </xf>
    <xf numFmtId="176" fontId="9" fillId="28" borderId="32" xfId="0" applyNumberFormat="1" applyFont="1" applyFill="1" applyBorder="1" applyAlignment="1" applyProtection="1">
      <alignment horizontal="right" vertical="center"/>
      <protection locked="0"/>
    </xf>
    <xf numFmtId="0" fontId="61" fillId="0" borderId="0" xfId="0" applyFont="1" applyFill="1" applyBorder="1" applyAlignment="1" applyProtection="1">
      <alignment vertical="center" wrapText="1"/>
      <protection locked="0"/>
    </xf>
    <xf numFmtId="0" fontId="61" fillId="0" borderId="37" xfId="0" applyFont="1" applyFill="1" applyBorder="1" applyAlignment="1" applyProtection="1">
      <alignment vertical="center" wrapText="1"/>
      <protection locked="0"/>
    </xf>
    <xf numFmtId="176" fontId="9" fillId="34" borderId="43" xfId="0" applyNumberFormat="1" applyFont="1" applyFill="1" applyBorder="1" applyAlignment="1" applyProtection="1">
      <alignment horizontal="right" vertical="center"/>
      <protection locked="0"/>
    </xf>
    <xf numFmtId="0" fontId="9" fillId="28" borderId="44" xfId="0" applyFont="1" applyFill="1" applyBorder="1" applyAlignment="1" applyProtection="1">
      <alignment horizontal="right" vertical="center"/>
      <protection locked="0"/>
    </xf>
    <xf numFmtId="0" fontId="9" fillId="28" borderId="45" xfId="0" applyFont="1" applyFill="1" applyBorder="1" applyAlignment="1" applyProtection="1">
      <alignment horizontal="right" vertical="center"/>
      <protection locked="0"/>
    </xf>
    <xf numFmtId="0" fontId="9" fillId="0" borderId="102" xfId="0" applyFont="1" applyFill="1" applyBorder="1" applyAlignment="1" applyProtection="1">
      <alignment horizontal="center" vertical="center"/>
      <protection locked="0"/>
    </xf>
    <xf numFmtId="0" fontId="9" fillId="0" borderId="64" xfId="0" applyFont="1" applyFill="1" applyBorder="1" applyAlignment="1" applyProtection="1">
      <alignment horizontal="center" vertical="center"/>
      <protection locked="0"/>
    </xf>
    <xf numFmtId="0" fontId="9" fillId="0" borderId="65" xfId="0" applyFont="1" applyFill="1" applyBorder="1" applyAlignment="1" applyProtection="1">
      <alignment horizontal="center" vertical="center"/>
      <protection locked="0"/>
    </xf>
    <xf numFmtId="0" fontId="9" fillId="0" borderId="64" xfId="0" applyFont="1" applyFill="1" applyBorder="1" applyAlignment="1" applyProtection="1">
      <alignment vertical="center"/>
    </xf>
    <xf numFmtId="0" fontId="9" fillId="0" borderId="65" xfId="0" applyFont="1" applyFill="1" applyBorder="1" applyAlignment="1" applyProtection="1">
      <alignment vertical="center"/>
    </xf>
    <xf numFmtId="0" fontId="9" fillId="0" borderId="18" xfId="0" applyFont="1" applyFill="1" applyBorder="1" applyAlignment="1" applyProtection="1">
      <alignment vertical="center" wrapText="1"/>
    </xf>
    <xf numFmtId="0" fontId="9" fillId="0" borderId="19" xfId="0" applyFont="1" applyFill="1" applyBorder="1" applyAlignment="1" applyProtection="1">
      <alignment vertical="center" wrapText="1"/>
    </xf>
    <xf numFmtId="0" fontId="9" fillId="0" borderId="10" xfId="0" applyFont="1" applyFill="1" applyBorder="1" applyAlignment="1" applyProtection="1">
      <alignment horizontal="center" vertical="center"/>
      <protection locked="0"/>
    </xf>
    <xf numFmtId="0" fontId="9" fillId="0" borderId="10" xfId="0" applyFont="1" applyFill="1" applyBorder="1" applyAlignment="1" applyProtection="1">
      <alignment vertical="center"/>
    </xf>
    <xf numFmtId="0" fontId="9" fillId="0" borderId="10" xfId="0" applyFont="1" applyFill="1" applyBorder="1" applyAlignment="1" applyProtection="1">
      <alignment horizontal="left" vertical="center"/>
    </xf>
    <xf numFmtId="0" fontId="9" fillId="0" borderId="64" xfId="0" applyFont="1" applyFill="1" applyBorder="1" applyAlignment="1" applyProtection="1">
      <alignment horizontal="left" vertical="center"/>
    </xf>
    <xf numFmtId="0" fontId="9" fillId="0" borderId="65" xfId="0" applyFont="1" applyFill="1" applyBorder="1" applyAlignment="1" applyProtection="1">
      <alignment horizontal="left" vertical="center"/>
    </xf>
    <xf numFmtId="0" fontId="9" fillId="0" borderId="18" xfId="0" applyFont="1" applyFill="1" applyBorder="1" applyAlignment="1" applyProtection="1">
      <alignment vertical="center"/>
    </xf>
    <xf numFmtId="0" fontId="9" fillId="0" borderId="19" xfId="0" applyFont="1" applyFill="1" applyBorder="1" applyAlignment="1" applyProtection="1">
      <alignment vertical="center"/>
    </xf>
    <xf numFmtId="0" fontId="9" fillId="0" borderId="33"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16" xfId="0" applyFont="1" applyFill="1" applyBorder="1" applyAlignment="1" applyProtection="1">
      <alignment vertical="center"/>
    </xf>
    <xf numFmtId="0" fontId="9" fillId="0" borderId="17" xfId="0" applyFont="1" applyFill="1" applyBorder="1" applyAlignment="1" applyProtection="1">
      <alignment vertical="center"/>
    </xf>
    <xf numFmtId="0" fontId="9" fillId="0" borderId="14" xfId="0" applyFont="1" applyFill="1" applyBorder="1" applyAlignment="1" applyProtection="1">
      <alignment horizontal="center" vertical="center" wrapText="1"/>
      <protection locked="0"/>
    </xf>
    <xf numFmtId="0" fontId="9" fillId="0" borderId="21" xfId="0" applyFont="1" applyFill="1" applyBorder="1" applyAlignment="1" applyProtection="1">
      <alignment horizontal="center" vertical="center" wrapText="1"/>
      <protection locked="0"/>
    </xf>
    <xf numFmtId="0" fontId="9" fillId="0" borderId="15" xfId="0" applyFont="1" applyFill="1" applyBorder="1" applyAlignment="1" applyProtection="1">
      <alignment horizontal="center" vertical="center" wrapText="1"/>
      <protection locked="0"/>
    </xf>
    <xf numFmtId="0" fontId="9" fillId="0" borderId="33" xfId="0"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protection locked="0"/>
    </xf>
    <xf numFmtId="0" fontId="9" fillId="0" borderId="16" xfId="0" applyFont="1" applyFill="1" applyBorder="1" applyAlignment="1" applyProtection="1">
      <alignment horizontal="center" vertical="center" wrapText="1"/>
      <protection locked="0"/>
    </xf>
    <xf numFmtId="0" fontId="9" fillId="0" borderId="102" xfId="0" applyFont="1" applyFill="1" applyBorder="1" applyAlignment="1" applyProtection="1">
      <alignment horizontal="center" vertical="center" wrapText="1"/>
      <protection locked="0"/>
    </xf>
    <xf numFmtId="0" fontId="9" fillId="0" borderId="64" xfId="0" applyFont="1" applyFill="1" applyBorder="1" applyAlignment="1" applyProtection="1">
      <alignment horizontal="center" vertical="center" wrapText="1"/>
      <protection locked="0"/>
    </xf>
    <xf numFmtId="0" fontId="9" fillId="0" borderId="65" xfId="0"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protection locked="0"/>
    </xf>
    <xf numFmtId="0" fontId="9" fillId="0" borderId="36" xfId="0" applyFont="1" applyBorder="1" applyAlignment="1" applyProtection="1">
      <alignment horizontal="center" vertical="center"/>
      <protection locked="0"/>
    </xf>
    <xf numFmtId="176" fontId="9" fillId="26" borderId="12" xfId="0" applyNumberFormat="1" applyFont="1" applyFill="1" applyBorder="1" applyAlignment="1" applyProtection="1">
      <alignment horizontal="right" vertical="center"/>
      <protection locked="0"/>
    </xf>
    <xf numFmtId="0" fontId="9" fillId="26" borderId="36" xfId="0" applyFont="1" applyFill="1" applyBorder="1" applyAlignment="1" applyProtection="1">
      <alignment horizontal="right" vertical="center"/>
      <protection locked="0"/>
    </xf>
    <xf numFmtId="0" fontId="9" fillId="0" borderId="36" xfId="0" applyFont="1" applyFill="1" applyBorder="1" applyAlignment="1" applyProtection="1">
      <alignment horizontal="center" vertical="center"/>
      <protection locked="0"/>
    </xf>
    <xf numFmtId="176" fontId="9" fillId="0" borderId="14" xfId="0" applyNumberFormat="1" applyFont="1" applyFill="1" applyBorder="1" applyAlignment="1" applyProtection="1">
      <alignment vertical="center"/>
      <protection locked="0"/>
    </xf>
    <xf numFmtId="176" fontId="9" fillId="0" borderId="21" xfId="0" applyNumberFormat="1" applyFont="1" applyFill="1" applyBorder="1" applyAlignment="1" applyProtection="1">
      <alignment vertical="center"/>
      <protection locked="0"/>
    </xf>
    <xf numFmtId="0" fontId="61" fillId="0" borderId="14" xfId="0" applyFont="1" applyFill="1" applyBorder="1" applyAlignment="1" applyProtection="1">
      <alignment vertical="center"/>
      <protection locked="0"/>
    </xf>
    <xf numFmtId="0" fontId="61" fillId="0" borderId="21" xfId="0" applyFont="1" applyBorder="1" applyAlignment="1" applyProtection="1">
      <alignment vertical="center"/>
      <protection locked="0"/>
    </xf>
    <xf numFmtId="0" fontId="28" fillId="0" borderId="12" xfId="0" applyFont="1" applyFill="1" applyBorder="1" applyAlignment="1" applyProtection="1">
      <alignment vertical="center"/>
      <protection locked="0"/>
    </xf>
    <xf numFmtId="0" fontId="28" fillId="0" borderId="36" xfId="0" applyFont="1" applyFill="1" applyBorder="1" applyAlignment="1" applyProtection="1">
      <alignment vertical="center"/>
      <protection locked="0"/>
    </xf>
    <xf numFmtId="0" fontId="28" fillId="0" borderId="70" xfId="0" applyFont="1" applyFill="1" applyBorder="1" applyAlignment="1" applyProtection="1">
      <alignment vertical="center"/>
      <protection locked="0"/>
    </xf>
    <xf numFmtId="0" fontId="9" fillId="0" borderId="17" xfId="0" applyFont="1" applyFill="1" applyBorder="1" applyAlignment="1" applyProtection="1">
      <alignment horizontal="center" vertical="center"/>
      <protection locked="0"/>
    </xf>
    <xf numFmtId="0" fontId="9" fillId="0" borderId="18" xfId="0" applyFont="1" applyFill="1" applyBorder="1" applyAlignment="1" applyProtection="1">
      <alignment horizontal="center" vertical="center"/>
      <protection locked="0"/>
    </xf>
    <xf numFmtId="0" fontId="9" fillId="0" borderId="19" xfId="0" applyFont="1" applyFill="1" applyBorder="1" applyAlignment="1" applyProtection="1">
      <alignment horizontal="center" vertical="center"/>
      <protection locked="0"/>
    </xf>
    <xf numFmtId="0" fontId="28" fillId="0" borderId="14" xfId="0" applyFont="1" applyFill="1" applyBorder="1" applyAlignment="1" applyProtection="1">
      <alignment horizontal="center" vertical="center" wrapText="1"/>
      <protection locked="0"/>
    </xf>
    <xf numFmtId="0" fontId="28" fillId="0" borderId="21" xfId="0" applyFont="1" applyFill="1" applyBorder="1" applyAlignment="1" applyProtection="1">
      <alignment horizontal="center" vertical="center" wrapText="1"/>
      <protection locked="0"/>
    </xf>
    <xf numFmtId="0" fontId="28" fillId="0" borderId="39" xfId="0" applyFont="1" applyFill="1" applyBorder="1" applyAlignment="1" applyProtection="1">
      <alignment horizontal="center" vertical="center" wrapText="1"/>
      <protection locked="0"/>
    </xf>
    <xf numFmtId="0" fontId="28" fillId="0" borderId="33"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0" fontId="28" fillId="0" borderId="37" xfId="0" applyFont="1" applyFill="1" applyBorder="1" applyAlignment="1" applyProtection="1">
      <alignment horizontal="center" vertical="center" wrapText="1"/>
      <protection locked="0"/>
    </xf>
    <xf numFmtId="0" fontId="28" fillId="0" borderId="17" xfId="0" applyFont="1" applyFill="1" applyBorder="1" applyAlignment="1" applyProtection="1">
      <alignment horizontal="center" vertical="center" wrapText="1"/>
      <protection locked="0"/>
    </xf>
    <xf numFmtId="0" fontId="28" fillId="0" borderId="18" xfId="0" applyFont="1" applyFill="1" applyBorder="1" applyAlignment="1" applyProtection="1">
      <alignment horizontal="center" vertical="center" wrapText="1"/>
      <protection locked="0"/>
    </xf>
    <xf numFmtId="0" fontId="28" fillId="0" borderId="98" xfId="0" applyFont="1" applyFill="1" applyBorder="1" applyAlignment="1" applyProtection="1">
      <alignment horizontal="center" vertical="center" wrapText="1"/>
      <protection locked="0"/>
    </xf>
    <xf numFmtId="0" fontId="28" fillId="0" borderId="99" xfId="0" applyFont="1" applyFill="1" applyBorder="1" applyAlignment="1" applyProtection="1">
      <alignment horizontal="center" vertical="center" wrapText="1"/>
      <protection locked="0"/>
    </xf>
    <xf numFmtId="0" fontId="28" fillId="0" borderId="77" xfId="0" applyFont="1" applyFill="1" applyBorder="1" applyAlignment="1" applyProtection="1">
      <alignment horizontal="center" vertical="center" wrapText="1"/>
      <protection locked="0"/>
    </xf>
    <xf numFmtId="0" fontId="28" fillId="0" borderId="104" xfId="0" applyFont="1" applyFill="1" applyBorder="1" applyAlignment="1" applyProtection="1">
      <alignment horizontal="center" vertical="center" wrapText="1"/>
      <protection locked="0"/>
    </xf>
    <xf numFmtId="0" fontId="28" fillId="0" borderId="91" xfId="0" applyFont="1" applyFill="1" applyBorder="1" applyAlignment="1" applyProtection="1">
      <alignment horizontal="center" vertical="center" wrapText="1"/>
      <protection locked="0"/>
    </xf>
    <xf numFmtId="0" fontId="28" fillId="0" borderId="74" xfId="0" applyFont="1" applyFill="1" applyBorder="1" applyAlignment="1" applyProtection="1">
      <alignment horizontal="center" vertical="center" wrapText="1"/>
      <protection locked="0"/>
    </xf>
    <xf numFmtId="0" fontId="28" fillId="0" borderId="137" xfId="0" applyFont="1" applyFill="1" applyBorder="1" applyAlignment="1" applyProtection="1">
      <alignment horizontal="center" vertical="center" wrapText="1"/>
      <protection locked="0"/>
    </xf>
    <xf numFmtId="0" fontId="29" fillId="26" borderId="54" xfId="0" applyFont="1" applyFill="1" applyBorder="1" applyAlignment="1" applyProtection="1">
      <alignment horizontal="left" vertical="center" wrapText="1"/>
      <protection locked="0"/>
    </xf>
    <xf numFmtId="0" fontId="29" fillId="26" borderId="57" xfId="0" applyFont="1" applyFill="1" applyBorder="1" applyAlignment="1" applyProtection="1">
      <alignment horizontal="left" vertical="center" wrapText="1"/>
      <protection locked="0"/>
    </xf>
    <xf numFmtId="0" fontId="29" fillId="26" borderId="64" xfId="0" applyFont="1" applyFill="1" applyBorder="1" applyAlignment="1" applyProtection="1">
      <alignment vertical="center" wrapText="1"/>
      <protection locked="0"/>
    </xf>
    <xf numFmtId="0" fontId="29" fillId="26" borderId="54" xfId="0" applyFont="1" applyFill="1" applyBorder="1" applyAlignment="1" applyProtection="1">
      <alignment vertical="center" wrapText="1"/>
      <protection locked="0"/>
    </xf>
    <xf numFmtId="0" fontId="28" fillId="0" borderId="42" xfId="0" applyFont="1" applyFill="1" applyBorder="1" applyAlignment="1" applyProtection="1">
      <alignment horizontal="center" vertical="center"/>
      <protection locked="0"/>
    </xf>
    <xf numFmtId="0" fontId="28" fillId="0" borderId="49" xfId="0" applyFont="1" applyFill="1" applyBorder="1" applyAlignment="1" applyProtection="1">
      <alignment horizontal="center" vertical="center"/>
      <protection locked="0"/>
    </xf>
    <xf numFmtId="0" fontId="28" fillId="0" borderId="14" xfId="0" applyFont="1" applyFill="1" applyBorder="1" applyAlignment="1" applyProtection="1">
      <alignment horizontal="center" vertical="center"/>
      <protection locked="0"/>
    </xf>
    <xf numFmtId="0" fontId="28" fillId="0" borderId="21" xfId="0" applyFont="1" applyFill="1" applyBorder="1" applyAlignment="1" applyProtection="1">
      <alignment horizontal="center" vertical="center"/>
      <protection locked="0"/>
    </xf>
    <xf numFmtId="0" fontId="28" fillId="0" borderId="39" xfId="0" applyFont="1" applyFill="1" applyBorder="1" applyAlignment="1" applyProtection="1">
      <alignment horizontal="center" vertical="center"/>
      <protection locked="0"/>
    </xf>
    <xf numFmtId="0" fontId="28" fillId="0" borderId="33"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vertical="center"/>
      <protection locked="0"/>
    </xf>
    <xf numFmtId="0" fontId="28" fillId="0" borderId="37" xfId="0" applyFont="1" applyFill="1" applyBorder="1" applyAlignment="1" applyProtection="1">
      <alignment horizontal="center" vertical="center"/>
      <protection locked="0"/>
    </xf>
    <xf numFmtId="0" fontId="28" fillId="0" borderId="17" xfId="0" applyFont="1" applyFill="1" applyBorder="1" applyAlignment="1" applyProtection="1">
      <alignment horizontal="center" vertical="center"/>
      <protection locked="0"/>
    </xf>
    <xf numFmtId="0" fontId="28" fillId="0" borderId="18" xfId="0" applyFont="1" applyFill="1" applyBorder="1" applyAlignment="1" applyProtection="1">
      <alignment horizontal="center" vertical="center"/>
      <protection locked="0"/>
    </xf>
    <xf numFmtId="0" fontId="28" fillId="0" borderId="98" xfId="0" applyFont="1" applyFill="1" applyBorder="1" applyAlignment="1" applyProtection="1">
      <alignment horizontal="center" vertical="center"/>
      <protection locked="0"/>
    </xf>
    <xf numFmtId="0" fontId="29" fillId="26" borderId="0" xfId="0" applyFont="1" applyFill="1" applyAlignment="1" applyProtection="1">
      <alignment horizontal="left" vertical="center" wrapText="1"/>
      <protection locked="0"/>
    </xf>
    <xf numFmtId="0" fontId="28" fillId="26" borderId="36" xfId="0" applyFont="1" applyFill="1" applyBorder="1" applyAlignment="1" applyProtection="1">
      <alignment vertical="center" wrapText="1"/>
      <protection locked="0"/>
    </xf>
    <xf numFmtId="0" fontId="28" fillId="26" borderId="11" xfId="0" applyFont="1" applyFill="1" applyBorder="1" applyAlignment="1" applyProtection="1">
      <alignment vertical="center" wrapText="1"/>
      <protection locked="0"/>
    </xf>
    <xf numFmtId="0" fontId="28" fillId="0" borderId="12" xfId="0" applyFont="1" applyFill="1" applyBorder="1" applyAlignment="1" applyProtection="1">
      <alignment horizontal="center" vertical="center"/>
      <protection locked="0"/>
    </xf>
    <xf numFmtId="0" fontId="28" fillId="0" borderId="36" xfId="0" applyFont="1" applyFill="1" applyBorder="1" applyAlignment="1" applyProtection="1">
      <alignment horizontal="center" vertical="center"/>
      <protection locked="0"/>
    </xf>
    <xf numFmtId="0" fontId="28" fillId="0" borderId="70" xfId="0" applyFont="1" applyFill="1" applyBorder="1" applyAlignment="1" applyProtection="1">
      <alignment horizontal="center" vertical="center"/>
      <protection locked="0"/>
    </xf>
    <xf numFmtId="0" fontId="28" fillId="0" borderId="12" xfId="0" applyFont="1" applyFill="1" applyBorder="1" applyAlignment="1" applyProtection="1">
      <alignment vertical="center" wrapText="1"/>
      <protection locked="0"/>
    </xf>
    <xf numFmtId="0" fontId="28" fillId="0" borderId="36" xfId="0" applyFont="1" applyFill="1" applyBorder="1" applyAlignment="1" applyProtection="1">
      <alignment vertical="center" wrapText="1"/>
      <protection locked="0"/>
    </xf>
    <xf numFmtId="0" fontId="28" fillId="0" borderId="70" xfId="0" applyFont="1" applyFill="1" applyBorder="1" applyAlignment="1" applyProtection="1">
      <alignment vertical="center" wrapText="1"/>
      <protection locked="0"/>
    </xf>
    <xf numFmtId="0" fontId="28" fillId="27" borderId="21" xfId="0" applyFont="1" applyFill="1" applyBorder="1" applyAlignment="1" applyProtection="1">
      <alignment horizontal="center" vertical="center"/>
      <protection locked="0"/>
    </xf>
    <xf numFmtId="0" fontId="28" fillId="27" borderId="15" xfId="0" applyFont="1" applyFill="1" applyBorder="1" applyAlignment="1" applyProtection="1">
      <alignment horizontal="center" vertical="center"/>
      <protection locked="0"/>
    </xf>
    <xf numFmtId="0" fontId="29" fillId="35" borderId="87" xfId="0" applyFont="1" applyFill="1" applyBorder="1" applyAlignment="1" applyProtection="1">
      <alignment vertical="center" wrapText="1"/>
      <protection locked="0"/>
    </xf>
    <xf numFmtId="0" fontId="29" fillId="24" borderId="87" xfId="0" applyFont="1" applyFill="1" applyBorder="1" applyAlignment="1" applyProtection="1">
      <alignment vertical="center" wrapText="1"/>
      <protection locked="0"/>
    </xf>
    <xf numFmtId="0" fontId="29" fillId="34" borderId="0" xfId="0" applyFont="1" applyFill="1" applyBorder="1" applyAlignment="1" applyProtection="1">
      <alignment vertical="center"/>
      <protection locked="0"/>
    </xf>
    <xf numFmtId="0" fontId="29" fillId="28" borderId="0" xfId="0" applyFont="1" applyFill="1" applyBorder="1" applyAlignment="1" applyProtection="1">
      <alignment vertical="center"/>
      <protection locked="0"/>
    </xf>
    <xf numFmtId="0" fontId="29" fillId="0" borderId="54" xfId="0" applyFont="1" applyFill="1" applyBorder="1" applyAlignment="1" applyProtection="1">
      <alignment horizontal="left" vertical="center" wrapText="1"/>
      <protection locked="0"/>
    </xf>
    <xf numFmtId="0" fontId="32" fillId="27" borderId="61" xfId="0" applyFont="1" applyFill="1" applyBorder="1" applyAlignment="1" applyProtection="1">
      <alignment horizontal="center" vertical="center" wrapText="1"/>
      <protection locked="0"/>
    </xf>
    <xf numFmtId="0" fontId="32" fillId="27" borderId="51" xfId="0" applyFont="1" applyFill="1" applyBorder="1" applyAlignment="1" applyProtection="1">
      <alignment horizontal="center" vertical="center" wrapText="1"/>
      <protection locked="0"/>
    </xf>
    <xf numFmtId="0" fontId="32" fillId="27" borderId="52" xfId="0" applyFont="1" applyFill="1" applyBorder="1" applyAlignment="1" applyProtection="1">
      <alignment horizontal="center" vertical="center" wrapText="1"/>
      <protection locked="0"/>
    </xf>
    <xf numFmtId="0" fontId="28" fillId="0" borderId="109" xfId="0" applyFont="1" applyFill="1" applyBorder="1" applyAlignment="1" applyProtection="1">
      <alignment vertical="center"/>
      <protection locked="0"/>
    </xf>
    <xf numFmtId="0" fontId="28" fillId="0" borderId="44" xfId="0" applyFont="1" applyFill="1" applyBorder="1" applyAlignment="1" applyProtection="1">
      <alignment vertical="center"/>
      <protection locked="0"/>
    </xf>
    <xf numFmtId="0" fontId="28" fillId="0" borderId="45" xfId="0" applyFont="1" applyFill="1" applyBorder="1" applyAlignment="1" applyProtection="1">
      <alignment vertical="center"/>
      <protection locked="0"/>
    </xf>
    <xf numFmtId="0" fontId="29" fillId="26" borderId="68" xfId="0" applyFont="1" applyFill="1" applyBorder="1" applyAlignment="1" applyProtection="1">
      <alignment horizontal="left" vertical="center" wrapText="1"/>
      <protection locked="0"/>
    </xf>
    <xf numFmtId="0" fontId="29" fillId="26" borderId="87" xfId="0" applyFont="1" applyFill="1" applyBorder="1" applyAlignment="1" applyProtection="1">
      <alignment horizontal="left" vertical="center" wrapText="1"/>
      <protection locked="0"/>
    </xf>
    <xf numFmtId="0" fontId="28" fillId="0" borderId="110" xfId="0" applyFont="1" applyFill="1" applyBorder="1" applyAlignment="1" applyProtection="1">
      <alignment vertical="center"/>
      <protection locked="0"/>
    </xf>
    <xf numFmtId="0" fontId="28" fillId="0" borderId="105" xfId="0" applyFont="1" applyFill="1" applyBorder="1" applyAlignment="1" applyProtection="1">
      <alignment vertical="center"/>
      <protection locked="0"/>
    </xf>
    <xf numFmtId="0" fontId="28" fillId="0" borderId="106" xfId="0" applyFont="1" applyFill="1" applyBorder="1" applyAlignment="1" applyProtection="1">
      <alignment vertical="center"/>
      <protection locked="0"/>
    </xf>
    <xf numFmtId="0" fontId="29" fillId="26" borderId="77" xfId="0" applyFont="1" applyFill="1" applyBorder="1" applyAlignment="1" applyProtection="1">
      <alignment horizontal="left" vertical="center" wrapText="1"/>
      <protection locked="0"/>
    </xf>
    <xf numFmtId="0" fontId="29" fillId="34" borderId="31" xfId="0" applyFont="1" applyFill="1" applyBorder="1" applyAlignment="1" applyProtection="1">
      <alignment horizontal="center" vertical="center"/>
      <protection locked="0"/>
    </xf>
    <xf numFmtId="0" fontId="29" fillId="28" borderId="31" xfId="0" applyFont="1" applyFill="1" applyBorder="1" applyAlignment="1" applyProtection="1">
      <alignment horizontal="center" vertical="center"/>
      <protection locked="0"/>
    </xf>
    <xf numFmtId="0" fontId="29" fillId="35" borderId="26" xfId="0" applyFont="1" applyFill="1" applyBorder="1" applyAlignment="1" applyProtection="1">
      <alignment horizontal="left" vertical="center" wrapText="1"/>
      <protection locked="0"/>
    </xf>
    <xf numFmtId="0" fontId="29" fillId="25" borderId="31" xfId="0" applyFont="1" applyFill="1" applyBorder="1" applyAlignment="1" applyProtection="1">
      <alignment horizontal="left" vertical="center"/>
      <protection locked="0"/>
    </xf>
    <xf numFmtId="0" fontId="29" fillId="25" borderId="32" xfId="0" applyFont="1" applyFill="1" applyBorder="1" applyAlignment="1" applyProtection="1">
      <alignment horizontal="left" vertical="center"/>
      <protection locked="0"/>
    </xf>
    <xf numFmtId="0" fontId="28" fillId="0" borderId="47" xfId="0" applyFont="1" applyFill="1" applyBorder="1" applyAlignment="1" applyProtection="1">
      <alignment horizontal="left" vertical="center" wrapText="1"/>
      <protection locked="0"/>
    </xf>
    <xf numFmtId="0" fontId="28" fillId="0" borderId="21" xfId="0" applyFont="1" applyFill="1" applyBorder="1" applyAlignment="1" applyProtection="1">
      <alignment horizontal="left" vertical="center" wrapText="1"/>
      <protection locked="0"/>
    </xf>
    <xf numFmtId="0" fontId="28" fillId="0" borderId="46" xfId="0" applyFont="1" applyFill="1" applyBorder="1" applyAlignment="1" applyProtection="1">
      <alignment horizontal="left" vertical="center" wrapText="1"/>
      <protection locked="0"/>
    </xf>
    <xf numFmtId="0" fontId="28" fillId="0" borderId="40" xfId="0" applyFont="1" applyFill="1" applyBorder="1" applyAlignment="1" applyProtection="1">
      <alignment horizontal="left" vertical="center" wrapText="1"/>
      <protection locked="0"/>
    </xf>
    <xf numFmtId="0" fontId="28" fillId="0" borderId="0" xfId="0" applyFont="1" applyFill="1" applyBorder="1" applyAlignment="1" applyProtection="1">
      <alignment horizontal="left" vertical="center" wrapText="1"/>
      <protection locked="0"/>
    </xf>
    <xf numFmtId="0" fontId="28" fillId="0" borderId="75" xfId="0" applyFont="1" applyFill="1" applyBorder="1" applyAlignment="1" applyProtection="1">
      <alignment horizontal="left" vertical="center" wrapText="1"/>
      <protection locked="0"/>
    </xf>
    <xf numFmtId="0" fontId="29" fillId="26" borderId="57" xfId="0" applyFont="1" applyFill="1" applyBorder="1" applyAlignment="1" applyProtection="1">
      <alignment vertical="center" wrapText="1"/>
      <protection locked="0"/>
    </xf>
    <xf numFmtId="0" fontId="72" fillId="26" borderId="54" xfId="0" applyFont="1" applyFill="1" applyBorder="1" applyAlignment="1" applyProtection="1">
      <alignment vertical="center" wrapText="1"/>
      <protection locked="0"/>
    </xf>
    <xf numFmtId="0" fontId="72" fillId="26" borderId="57" xfId="0" applyFont="1" applyFill="1" applyBorder="1" applyAlignment="1" applyProtection="1">
      <alignment vertical="center" wrapText="1"/>
      <protection locked="0"/>
    </xf>
    <xf numFmtId="0" fontId="29" fillId="0" borderId="66" xfId="0" applyFont="1" applyFill="1" applyBorder="1" applyAlignment="1" applyProtection="1">
      <alignment horizontal="left" vertical="center" wrapText="1"/>
      <protection locked="0"/>
    </xf>
    <xf numFmtId="0" fontId="29" fillId="0" borderId="67" xfId="0" applyFont="1" applyFill="1" applyBorder="1" applyAlignment="1" applyProtection="1">
      <alignment horizontal="left" vertical="center" wrapText="1"/>
      <protection locked="0"/>
    </xf>
    <xf numFmtId="0" fontId="29" fillId="0" borderId="73" xfId="0" applyFont="1" applyFill="1" applyBorder="1" applyAlignment="1" applyProtection="1">
      <alignment horizontal="left" vertical="center" wrapText="1"/>
      <protection locked="0"/>
    </xf>
    <xf numFmtId="0" fontId="29" fillId="0" borderId="74" xfId="0" applyFont="1" applyFill="1" applyBorder="1" applyAlignment="1" applyProtection="1">
      <alignment horizontal="left" vertical="center" wrapText="1"/>
      <protection locked="0"/>
    </xf>
    <xf numFmtId="0" fontId="29" fillId="0" borderId="82" xfId="0" applyFont="1" applyFill="1" applyBorder="1" applyAlignment="1" applyProtection="1">
      <alignment horizontal="left" vertical="center" wrapText="1"/>
      <protection locked="0"/>
    </xf>
    <xf numFmtId="0" fontId="29" fillId="0" borderId="21" xfId="0" applyFont="1" applyFill="1" applyBorder="1" applyAlignment="1" applyProtection="1">
      <alignment vertical="top" wrapText="1"/>
      <protection locked="0"/>
    </xf>
    <xf numFmtId="49" fontId="28" fillId="0" borderId="14" xfId="0" applyNumberFormat="1" applyFont="1" applyFill="1" applyBorder="1" applyAlignment="1" applyProtection="1">
      <alignment horizontal="center" vertical="center" wrapText="1"/>
      <protection locked="0"/>
    </xf>
    <xf numFmtId="49" fontId="28" fillId="0" borderId="21" xfId="0" applyNumberFormat="1" applyFont="1" applyFill="1" applyBorder="1" applyAlignment="1" applyProtection="1">
      <alignment horizontal="center" vertical="center" wrapText="1"/>
      <protection locked="0"/>
    </xf>
    <xf numFmtId="49" fontId="28" fillId="0" borderId="15" xfId="0" applyNumberFormat="1" applyFont="1" applyFill="1" applyBorder="1" applyAlignment="1" applyProtection="1">
      <alignment horizontal="center" vertical="center" wrapText="1"/>
      <protection locked="0"/>
    </xf>
    <xf numFmtId="0" fontId="9" fillId="0" borderId="84" xfId="0" applyFont="1" applyFill="1" applyBorder="1" applyAlignment="1" applyProtection="1">
      <alignment horizontal="center" vertical="center"/>
      <protection locked="0"/>
    </xf>
    <xf numFmtId="0" fontId="9" fillId="0" borderId="85" xfId="0" applyFont="1" applyFill="1" applyBorder="1" applyAlignment="1" applyProtection="1">
      <alignment horizontal="center" vertical="center"/>
      <protection locked="0"/>
    </xf>
    <xf numFmtId="0" fontId="9" fillId="0" borderId="113" xfId="0" applyFont="1" applyFill="1" applyBorder="1" applyAlignment="1" applyProtection="1">
      <alignment horizontal="center" vertical="center"/>
      <protection locked="0"/>
    </xf>
    <xf numFmtId="0" fontId="28" fillId="0" borderId="48" xfId="0" applyFont="1" applyFill="1" applyBorder="1" applyAlignment="1" applyProtection="1">
      <alignment horizontal="left" vertical="center" wrapText="1"/>
      <protection locked="0"/>
    </xf>
    <xf numFmtId="0" fontId="28" fillId="0" borderId="36" xfId="0" applyFont="1" applyFill="1" applyBorder="1" applyAlignment="1" applyProtection="1">
      <alignment horizontal="left" vertical="center" wrapText="1"/>
      <protection locked="0"/>
    </xf>
    <xf numFmtId="0" fontId="28" fillId="0" borderId="18" xfId="0" applyFont="1" applyFill="1" applyBorder="1" applyAlignment="1" applyProtection="1">
      <alignment horizontal="left" vertical="center" wrapText="1"/>
      <protection locked="0"/>
    </xf>
    <xf numFmtId="0" fontId="28" fillId="0" borderId="19" xfId="0" applyFont="1" applyFill="1" applyBorder="1" applyAlignment="1" applyProtection="1">
      <alignment horizontal="left" vertical="center" wrapText="1"/>
      <protection locked="0"/>
    </xf>
    <xf numFmtId="178" fontId="9" fillId="35" borderId="26" xfId="0" applyNumberFormat="1" applyFont="1" applyFill="1" applyBorder="1" applyAlignment="1" applyProtection="1">
      <alignment vertical="center"/>
      <protection locked="0"/>
    </xf>
    <xf numFmtId="178" fontId="9" fillId="25" borderId="31" xfId="0" applyNumberFormat="1" applyFont="1" applyFill="1" applyBorder="1" applyAlignment="1" applyProtection="1">
      <alignment vertical="center"/>
      <protection locked="0"/>
    </xf>
    <xf numFmtId="178" fontId="9" fillId="25" borderId="32" xfId="0" applyNumberFormat="1" applyFont="1" applyFill="1" applyBorder="1" applyAlignment="1" applyProtection="1">
      <alignment vertical="center"/>
      <protection locked="0"/>
    </xf>
    <xf numFmtId="176" fontId="29" fillId="26" borderId="77" xfId="0" applyNumberFormat="1" applyFont="1" applyFill="1" applyBorder="1" applyAlignment="1" applyProtection="1">
      <alignment vertical="center" shrinkToFit="1"/>
      <protection locked="0"/>
    </xf>
    <xf numFmtId="176" fontId="29" fillId="26" borderId="0" xfId="0" applyNumberFormat="1" applyFont="1" applyFill="1" applyBorder="1" applyAlignment="1" applyProtection="1">
      <alignment vertical="center" shrinkToFit="1"/>
      <protection locked="0"/>
    </xf>
    <xf numFmtId="176" fontId="9" fillId="35" borderId="43" xfId="0" applyNumberFormat="1" applyFont="1" applyFill="1" applyBorder="1" applyAlignment="1" applyProtection="1">
      <alignment horizontal="right" vertical="center"/>
      <protection locked="0"/>
    </xf>
    <xf numFmtId="0" fontId="9" fillId="25" borderId="44" xfId="0" applyFont="1" applyFill="1" applyBorder="1" applyAlignment="1" applyProtection="1">
      <alignment horizontal="right" vertical="center"/>
      <protection locked="0"/>
    </xf>
    <xf numFmtId="0" fontId="9" fillId="25" borderId="45" xfId="0" applyFont="1" applyFill="1" applyBorder="1" applyAlignment="1" applyProtection="1">
      <alignment horizontal="right" vertical="center"/>
      <protection locked="0"/>
    </xf>
    <xf numFmtId="176" fontId="9" fillId="35" borderId="26" xfId="0" applyNumberFormat="1" applyFont="1" applyFill="1" applyBorder="1" applyAlignment="1" applyProtection="1">
      <alignment vertical="center"/>
      <protection locked="0"/>
    </xf>
    <xf numFmtId="176" fontId="9" fillId="25" borderId="31" xfId="0" applyNumberFormat="1" applyFont="1" applyFill="1" applyBorder="1" applyAlignment="1" applyProtection="1">
      <alignment vertical="center"/>
      <protection locked="0"/>
    </xf>
    <xf numFmtId="176" fontId="9" fillId="25" borderId="32" xfId="0" applyNumberFormat="1" applyFont="1" applyFill="1" applyBorder="1" applyAlignment="1" applyProtection="1">
      <alignment vertical="center"/>
      <protection locked="0"/>
    </xf>
    <xf numFmtId="176" fontId="9" fillId="26" borderId="134" xfId="0" applyNumberFormat="1" applyFont="1" applyFill="1" applyBorder="1" applyAlignment="1" applyProtection="1">
      <alignment horizontal="center" vertical="center"/>
      <protection locked="0"/>
    </xf>
    <xf numFmtId="176" fontId="9" fillId="26" borderId="135" xfId="0" applyNumberFormat="1" applyFont="1" applyFill="1" applyBorder="1" applyAlignment="1" applyProtection="1">
      <alignment horizontal="center" vertical="center"/>
      <protection locked="0"/>
    </xf>
    <xf numFmtId="176" fontId="9" fillId="26" borderId="136" xfId="0" applyNumberFormat="1" applyFont="1" applyFill="1" applyBorder="1" applyAlignment="1" applyProtection="1">
      <alignment horizontal="center" vertical="center"/>
      <protection locked="0"/>
    </xf>
    <xf numFmtId="176" fontId="9" fillId="26" borderId="33" xfId="0" applyNumberFormat="1" applyFont="1" applyFill="1" applyBorder="1" applyAlignment="1" applyProtection="1">
      <alignment vertical="center"/>
      <protection locked="0"/>
    </xf>
    <xf numFmtId="176" fontId="9" fillId="26" borderId="0" xfId="0" applyNumberFormat="1" applyFont="1" applyFill="1" applyBorder="1" applyAlignment="1" applyProtection="1">
      <alignment vertical="center"/>
      <protection locked="0"/>
    </xf>
    <xf numFmtId="182" fontId="9" fillId="35" borderId="43" xfId="0" applyNumberFormat="1" applyFont="1" applyFill="1" applyBorder="1" applyAlignment="1" applyProtection="1">
      <alignment vertical="center"/>
      <protection locked="0"/>
    </xf>
    <xf numFmtId="182" fontId="9" fillId="25" borderId="44" xfId="0" applyNumberFormat="1" applyFont="1" applyFill="1" applyBorder="1" applyAlignment="1" applyProtection="1">
      <alignment vertical="center"/>
      <protection locked="0"/>
    </xf>
    <xf numFmtId="182" fontId="9" fillId="25" borderId="45" xfId="0" applyNumberFormat="1" applyFont="1" applyFill="1" applyBorder="1" applyAlignment="1" applyProtection="1">
      <alignment vertical="center"/>
      <protection locked="0"/>
    </xf>
    <xf numFmtId="0" fontId="29" fillId="0" borderId="0" xfId="0" applyFont="1" applyFill="1" applyBorder="1" applyAlignment="1" applyProtection="1">
      <alignment vertical="center" wrapText="1"/>
      <protection locked="0"/>
    </xf>
    <xf numFmtId="0" fontId="28" fillId="0" borderId="40" xfId="0" applyFont="1" applyFill="1" applyBorder="1" applyAlignment="1" applyProtection="1">
      <alignment vertical="center" wrapText="1"/>
      <protection locked="0"/>
    </xf>
    <xf numFmtId="0" fontId="28" fillId="0" borderId="0" xfId="0" applyFont="1" applyFill="1" applyBorder="1" applyAlignment="1" applyProtection="1">
      <alignment vertical="center" wrapText="1"/>
      <protection locked="0"/>
    </xf>
    <xf numFmtId="0" fontId="28" fillId="0" borderId="16" xfId="0" applyFont="1" applyFill="1" applyBorder="1" applyAlignment="1" applyProtection="1">
      <alignment vertical="center" wrapText="1"/>
      <protection locked="0"/>
    </xf>
    <xf numFmtId="0" fontId="29" fillId="0" borderId="26" xfId="0" applyFont="1" applyFill="1" applyBorder="1" applyAlignment="1" applyProtection="1">
      <alignment horizontal="center" vertical="center"/>
      <protection locked="0"/>
    </xf>
    <xf numFmtId="0" fontId="29" fillId="0" borderId="31" xfId="0" applyFont="1" applyFill="1" applyBorder="1" applyAlignment="1" applyProtection="1">
      <alignment horizontal="center" vertical="center"/>
      <protection locked="0"/>
    </xf>
    <xf numFmtId="0" fontId="29" fillId="0" borderId="0" xfId="0" applyFont="1" applyFill="1" applyBorder="1" applyAlignment="1" applyProtection="1">
      <alignment vertical="top" wrapText="1"/>
      <protection locked="0"/>
    </xf>
    <xf numFmtId="0" fontId="29" fillId="35" borderId="31" xfId="0" applyFont="1" applyFill="1" applyBorder="1" applyAlignment="1" applyProtection="1">
      <alignment horizontal="center" vertical="center"/>
      <protection locked="0"/>
    </xf>
    <xf numFmtId="0" fontId="29" fillId="25" borderId="31" xfId="0" applyFont="1" applyFill="1" applyBorder="1" applyAlignment="1" applyProtection="1">
      <alignment horizontal="center" vertical="center"/>
      <protection locked="0"/>
    </xf>
    <xf numFmtId="0" fontId="28" fillId="29" borderId="26" xfId="0" applyFont="1" applyFill="1" applyBorder="1" applyAlignment="1" applyProtection="1">
      <alignment vertical="center"/>
      <protection locked="0"/>
    </xf>
    <xf numFmtId="0" fontId="28" fillId="29" borderId="31" xfId="0" applyFont="1" applyFill="1" applyBorder="1" applyAlignment="1" applyProtection="1">
      <alignment vertical="center"/>
      <protection locked="0"/>
    </xf>
    <xf numFmtId="0" fontId="28" fillId="29" borderId="32" xfId="0" applyFont="1" applyFill="1" applyBorder="1" applyAlignment="1" applyProtection="1">
      <alignment vertical="center"/>
      <protection locked="0"/>
    </xf>
    <xf numFmtId="0" fontId="28" fillId="0" borderId="14" xfId="0" applyFont="1" applyFill="1" applyBorder="1" applyAlignment="1" applyProtection="1">
      <alignment vertical="center" wrapText="1"/>
      <protection locked="0"/>
    </xf>
    <xf numFmtId="0" fontId="28" fillId="0" borderId="21" xfId="0" applyFont="1" applyFill="1" applyBorder="1" applyAlignment="1" applyProtection="1">
      <alignment vertical="center" wrapText="1"/>
      <protection locked="0"/>
    </xf>
    <xf numFmtId="0" fontId="28" fillId="0" borderId="33" xfId="0" applyFont="1" applyFill="1" applyBorder="1" applyAlignment="1" applyProtection="1">
      <alignment vertical="center" wrapText="1"/>
      <protection locked="0"/>
    </xf>
    <xf numFmtId="0" fontId="28" fillId="0" borderId="17" xfId="0" applyFont="1" applyFill="1" applyBorder="1" applyAlignment="1" applyProtection="1">
      <alignment vertical="center" wrapText="1"/>
      <protection locked="0"/>
    </xf>
    <xf numFmtId="0" fontId="28" fillId="0" borderId="18" xfId="0" applyFont="1" applyFill="1" applyBorder="1" applyAlignment="1" applyProtection="1">
      <alignment vertical="center" wrapText="1"/>
      <protection locked="0"/>
    </xf>
    <xf numFmtId="0" fontId="28" fillId="0" borderId="76" xfId="0" applyFont="1" applyFill="1" applyBorder="1" applyAlignment="1" applyProtection="1">
      <alignment vertical="center" wrapText="1"/>
      <protection locked="0"/>
    </xf>
    <xf numFmtId="0" fontId="28" fillId="0" borderId="77" xfId="0" applyFont="1" applyFill="1" applyBorder="1" applyAlignment="1" applyProtection="1">
      <alignment vertical="center" wrapText="1"/>
      <protection locked="0"/>
    </xf>
    <xf numFmtId="0" fontId="28" fillId="0" borderId="83" xfId="0" applyFont="1" applyFill="1" applyBorder="1" applyAlignment="1" applyProtection="1">
      <alignment vertical="center" wrapText="1"/>
      <protection locked="0"/>
    </xf>
    <xf numFmtId="0" fontId="28" fillId="0" borderId="15" xfId="0" applyFont="1" applyFill="1" applyBorder="1" applyAlignment="1" applyProtection="1">
      <alignment vertical="center" wrapText="1"/>
      <protection locked="0"/>
    </xf>
    <xf numFmtId="0" fontId="28" fillId="0" borderId="19" xfId="0" applyFont="1" applyFill="1" applyBorder="1" applyAlignment="1" applyProtection="1">
      <alignment vertical="center" wrapText="1"/>
      <protection locked="0"/>
    </xf>
    <xf numFmtId="0" fontId="29" fillId="35" borderId="26" xfId="0" applyFont="1" applyFill="1" applyBorder="1" applyAlignment="1" applyProtection="1">
      <alignment vertical="center" wrapText="1"/>
      <protection locked="0"/>
    </xf>
    <xf numFmtId="0" fontId="29" fillId="25" borderId="31" xfId="0" applyFont="1" applyFill="1" applyBorder="1" applyAlignment="1" applyProtection="1">
      <alignment vertical="center"/>
      <protection locked="0"/>
    </xf>
    <xf numFmtId="0" fontId="29" fillId="25" borderId="32" xfId="0" applyFont="1" applyFill="1" applyBorder="1" applyAlignment="1" applyProtection="1">
      <alignment vertical="center"/>
      <protection locked="0"/>
    </xf>
    <xf numFmtId="0" fontId="28" fillId="0" borderId="11" xfId="0" applyFont="1" applyFill="1" applyBorder="1" applyAlignment="1" applyProtection="1">
      <alignment vertical="center" wrapText="1"/>
      <protection locked="0"/>
    </xf>
    <xf numFmtId="0" fontId="9" fillId="35" borderId="26" xfId="0" applyFont="1" applyFill="1" applyBorder="1" applyAlignment="1" applyProtection="1">
      <alignment vertical="center"/>
      <protection locked="0"/>
    </xf>
    <xf numFmtId="0" fontId="9" fillId="25" borderId="31" xfId="0" applyFont="1" applyFill="1" applyBorder="1" applyAlignment="1" applyProtection="1">
      <alignment vertical="center"/>
      <protection locked="0"/>
    </xf>
    <xf numFmtId="0" fontId="9" fillId="25" borderId="32" xfId="0" applyFont="1" applyFill="1" applyBorder="1" applyAlignment="1" applyProtection="1">
      <alignment vertical="center"/>
      <protection locked="0"/>
    </xf>
    <xf numFmtId="0" fontId="64" fillId="34" borderId="26" xfId="0" applyFont="1" applyFill="1" applyBorder="1" applyAlignment="1" applyProtection="1">
      <alignment horizontal="left" vertical="center" wrapText="1"/>
      <protection locked="0"/>
    </xf>
    <xf numFmtId="0" fontId="64" fillId="28" borderId="31" xfId="0" applyFont="1" applyFill="1" applyBorder="1" applyAlignment="1" applyProtection="1">
      <alignment horizontal="left" vertical="center" wrapText="1"/>
      <protection locked="0"/>
    </xf>
    <xf numFmtId="0" fontId="64" fillId="28" borderId="32" xfId="0" applyFont="1" applyFill="1" applyBorder="1" applyAlignment="1" applyProtection="1">
      <alignment horizontal="left" vertical="center" wrapText="1"/>
      <protection locked="0"/>
    </xf>
    <xf numFmtId="0" fontId="61" fillId="0" borderId="58" xfId="0" applyFont="1" applyFill="1" applyBorder="1" applyAlignment="1" applyProtection="1">
      <alignment horizontal="center" vertical="center"/>
      <protection locked="0"/>
    </xf>
    <xf numFmtId="0" fontId="61" fillId="0" borderId="40" xfId="0" applyFont="1" applyFill="1" applyBorder="1" applyAlignment="1" applyProtection="1">
      <alignment horizontal="center" vertical="center"/>
      <protection locked="0"/>
    </xf>
    <xf numFmtId="0" fontId="29" fillId="34" borderId="26" xfId="0" applyFont="1" applyFill="1" applyBorder="1" applyAlignment="1" applyProtection="1">
      <alignment horizontal="left" vertical="center" wrapText="1"/>
      <protection locked="0"/>
    </xf>
    <xf numFmtId="0" fontId="29" fillId="28" borderId="31" xfId="0" applyFont="1" applyFill="1" applyBorder="1" applyAlignment="1" applyProtection="1">
      <alignment horizontal="left" vertical="center" wrapText="1"/>
      <protection locked="0"/>
    </xf>
    <xf numFmtId="0" fontId="29" fillId="28" borderId="32" xfId="0" applyFont="1" applyFill="1" applyBorder="1" applyAlignment="1" applyProtection="1">
      <alignment horizontal="left" vertical="center" wrapText="1"/>
      <protection locked="0"/>
    </xf>
    <xf numFmtId="0" fontId="29" fillId="26" borderId="0" xfId="0" applyFont="1" applyFill="1" applyBorder="1" applyAlignment="1" applyProtection="1">
      <alignment vertical="center" wrapText="1"/>
      <protection locked="0"/>
    </xf>
    <xf numFmtId="0" fontId="28" fillId="35" borderId="0" xfId="0" applyFont="1" applyFill="1" applyBorder="1" applyAlignment="1" applyProtection="1">
      <alignment vertical="center"/>
      <protection locked="0"/>
    </xf>
    <xf numFmtId="0" fontId="28" fillId="25" borderId="0" xfId="0" applyFont="1" applyFill="1" applyBorder="1" applyAlignment="1" applyProtection="1">
      <alignment vertical="center"/>
      <protection locked="0"/>
    </xf>
    <xf numFmtId="0" fontId="29" fillId="34" borderId="26" xfId="0" applyFont="1" applyFill="1" applyBorder="1" applyAlignment="1" applyProtection="1">
      <alignment vertical="center" wrapText="1"/>
      <protection locked="0"/>
    </xf>
    <xf numFmtId="0" fontId="29" fillId="28" borderId="31" xfId="0" applyFont="1" applyFill="1" applyBorder="1" applyAlignment="1" applyProtection="1">
      <alignment vertical="center"/>
      <protection locked="0"/>
    </xf>
    <xf numFmtId="0" fontId="29" fillId="28" borderId="32" xfId="0" applyFont="1" applyFill="1" applyBorder="1" applyAlignment="1" applyProtection="1">
      <alignment vertical="center"/>
      <protection locked="0"/>
    </xf>
    <xf numFmtId="0" fontId="73" fillId="0" borderId="0" xfId="0"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0" fontId="73" fillId="29" borderId="0" xfId="0" applyFont="1" applyFill="1" applyBorder="1" applyAlignment="1" applyProtection="1">
      <alignment vertical="center" shrinkToFit="1"/>
      <protection locked="0"/>
    </xf>
    <xf numFmtId="0" fontId="75" fillId="0" borderId="0" xfId="0" applyFont="1" applyFill="1" applyBorder="1" applyAlignment="1" applyProtection="1">
      <alignment horizontal="center" vertical="center" shrinkToFit="1"/>
      <protection locked="0"/>
    </xf>
    <xf numFmtId="0" fontId="74" fillId="0" borderId="0" xfId="0" applyFont="1" applyFill="1" applyBorder="1" applyAlignment="1" applyProtection="1">
      <alignment horizontal="center" vertical="center"/>
      <protection locked="0"/>
    </xf>
    <xf numFmtId="0" fontId="74" fillId="0" borderId="37" xfId="0" applyFont="1" applyFill="1" applyBorder="1" applyAlignment="1" applyProtection="1">
      <alignment horizontal="center" vertical="center"/>
      <protection locked="0"/>
    </xf>
    <xf numFmtId="0" fontId="73" fillId="26" borderId="0" xfId="0" applyFont="1" applyFill="1" applyBorder="1" applyAlignment="1" applyProtection="1">
      <alignment horizontal="left" vertical="center" wrapText="1"/>
      <protection locked="0"/>
    </xf>
    <xf numFmtId="0" fontId="73" fillId="29" borderId="0" xfId="0" applyFont="1" applyFill="1" applyBorder="1" applyAlignment="1" applyProtection="1">
      <alignment horizontal="center" vertical="center"/>
      <protection locked="0"/>
    </xf>
    <xf numFmtId="0" fontId="0" fillId="29" borderId="0" xfId="0" applyFont="1" applyFill="1" applyBorder="1" applyAlignment="1" applyProtection="1">
      <alignment horizontal="center" vertical="center"/>
      <protection locked="0"/>
    </xf>
    <xf numFmtId="0" fontId="73" fillId="0" borderId="0" xfId="0" applyFont="1" applyFill="1" applyBorder="1" applyAlignment="1" applyProtection="1">
      <alignment horizontal="center" vertical="center"/>
      <protection locked="0"/>
    </xf>
    <xf numFmtId="0" fontId="73" fillId="29" borderId="37" xfId="0" applyFont="1" applyFill="1" applyBorder="1" applyAlignment="1" applyProtection="1">
      <alignment vertical="center" shrinkToFit="1"/>
      <protection locked="0"/>
    </xf>
    <xf numFmtId="0" fontId="9" fillId="35" borderId="31" xfId="0" applyFont="1" applyFill="1" applyBorder="1" applyAlignment="1" applyProtection="1">
      <alignment horizontal="center" vertical="center"/>
      <protection locked="0"/>
    </xf>
    <xf numFmtId="0" fontId="9" fillId="24" borderId="31" xfId="0" applyFont="1" applyFill="1" applyBorder="1" applyAlignment="1" applyProtection="1">
      <alignment horizontal="center" vertical="center"/>
      <protection locked="0"/>
    </xf>
    <xf numFmtId="0" fontId="72" fillId="26" borderId="54" xfId="0" applyFont="1" applyFill="1" applyBorder="1" applyAlignment="1" applyProtection="1">
      <alignment horizontal="left" vertical="center" wrapText="1"/>
      <protection locked="0"/>
    </xf>
    <xf numFmtId="0" fontId="72" fillId="26" borderId="57" xfId="0" applyFont="1" applyFill="1" applyBorder="1" applyAlignment="1" applyProtection="1">
      <alignment horizontal="left" vertical="center" wrapText="1"/>
      <protection locked="0"/>
    </xf>
    <xf numFmtId="0" fontId="29" fillId="35" borderId="0" xfId="0" applyFont="1" applyFill="1" applyBorder="1" applyAlignment="1" applyProtection="1">
      <alignment vertical="center"/>
      <protection locked="0"/>
    </xf>
    <xf numFmtId="0" fontId="29" fillId="25" borderId="0" xfId="0" applyFont="1" applyFill="1" applyBorder="1" applyAlignment="1" applyProtection="1">
      <alignment vertical="center"/>
      <protection locked="0"/>
    </xf>
    <xf numFmtId="49" fontId="29" fillId="0" borderId="12" xfId="0" applyNumberFormat="1" applyFont="1" applyFill="1" applyBorder="1" applyAlignment="1" applyProtection="1">
      <alignment vertical="center" wrapText="1"/>
      <protection locked="0"/>
    </xf>
    <xf numFmtId="49" fontId="29" fillId="0" borderId="36" xfId="0" applyNumberFormat="1" applyFont="1" applyFill="1" applyBorder="1" applyAlignment="1" applyProtection="1">
      <alignment vertical="center" wrapText="1"/>
      <protection locked="0"/>
    </xf>
    <xf numFmtId="49" fontId="29" fillId="0" borderId="11" xfId="0" applyNumberFormat="1" applyFont="1" applyFill="1" applyBorder="1" applyAlignment="1" applyProtection="1">
      <alignment vertical="center" wrapText="1"/>
      <protection locked="0"/>
    </xf>
    <xf numFmtId="176" fontId="9" fillId="26" borderId="26" xfId="0" applyNumberFormat="1" applyFont="1" applyFill="1" applyBorder="1" applyAlignment="1" applyProtection="1">
      <alignment vertical="center"/>
      <protection locked="0"/>
    </xf>
    <xf numFmtId="176" fontId="9" fillId="26" borderId="31" xfId="0" applyNumberFormat="1" applyFont="1" applyFill="1" applyBorder="1" applyAlignment="1" applyProtection="1">
      <alignment vertical="center"/>
      <protection locked="0"/>
    </xf>
    <xf numFmtId="176" fontId="9" fillId="26" borderId="32" xfId="0" applyNumberFormat="1" applyFont="1" applyFill="1" applyBorder="1" applyAlignment="1" applyProtection="1">
      <alignment vertical="center"/>
      <protection locked="0"/>
    </xf>
    <xf numFmtId="0" fontId="9" fillId="26" borderId="127" xfId="0" applyFont="1" applyFill="1" applyBorder="1" applyAlignment="1" applyProtection="1">
      <alignment horizontal="center" vertical="center"/>
      <protection locked="0"/>
    </xf>
    <xf numFmtId="0" fontId="9" fillId="26" borderId="128" xfId="0" applyFont="1" applyFill="1" applyBorder="1" applyAlignment="1" applyProtection="1">
      <alignment horizontal="center" vertical="center"/>
      <protection locked="0"/>
    </xf>
    <xf numFmtId="0" fontId="9" fillId="26" borderId="129" xfId="0" applyFont="1" applyFill="1" applyBorder="1" applyAlignment="1" applyProtection="1">
      <alignment horizontal="center" vertical="center"/>
      <protection locked="0"/>
    </xf>
    <xf numFmtId="0" fontId="9" fillId="26" borderId="131" xfId="0" applyFont="1" applyFill="1" applyBorder="1" applyAlignment="1" applyProtection="1">
      <alignment horizontal="center" vertical="center"/>
      <protection locked="0"/>
    </xf>
    <xf numFmtId="0" fontId="9" fillId="26" borderId="132" xfId="0" applyFont="1" applyFill="1" applyBorder="1" applyAlignment="1" applyProtection="1">
      <alignment horizontal="center" vertical="center"/>
      <protection locked="0"/>
    </xf>
    <xf numFmtId="0" fontId="9" fillId="26" borderId="133" xfId="0" applyFont="1" applyFill="1" applyBorder="1" applyAlignment="1" applyProtection="1">
      <alignment horizontal="center" vertical="center"/>
      <protection locked="0"/>
    </xf>
    <xf numFmtId="0" fontId="9" fillId="0" borderId="36" xfId="0" applyFont="1" applyFill="1" applyBorder="1" applyAlignment="1" applyProtection="1">
      <alignment vertical="center"/>
      <protection locked="0"/>
    </xf>
    <xf numFmtId="0" fontId="9" fillId="35" borderId="26" xfId="0" applyFont="1" applyFill="1" applyBorder="1" applyAlignment="1" applyProtection="1">
      <alignment horizontal="center" vertical="center"/>
      <protection locked="0"/>
    </xf>
    <xf numFmtId="0" fontId="9" fillId="25" borderId="32" xfId="0" applyFont="1" applyFill="1" applyBorder="1" applyAlignment="1" applyProtection="1">
      <alignment horizontal="center" vertical="center"/>
      <protection locked="0"/>
    </xf>
    <xf numFmtId="0" fontId="9" fillId="0" borderId="21" xfId="0" applyFont="1" applyFill="1" applyBorder="1" applyAlignment="1" applyProtection="1">
      <alignment horizontal="center" vertical="center"/>
      <protection locked="0"/>
    </xf>
    <xf numFmtId="176" fontId="29" fillId="26" borderId="18" xfId="0" applyNumberFormat="1" applyFont="1" applyFill="1" applyBorder="1" applyAlignment="1" applyProtection="1">
      <alignment vertical="center" shrinkToFit="1"/>
      <protection locked="0"/>
    </xf>
    <xf numFmtId="176" fontId="9" fillId="26" borderId="91" xfId="0" applyNumberFormat="1" applyFont="1" applyFill="1" applyBorder="1" applyAlignment="1" applyProtection="1">
      <alignment vertical="center"/>
      <protection locked="0"/>
    </xf>
    <xf numFmtId="176" fontId="9" fillId="26" borderId="74" xfId="0" applyNumberFormat="1" applyFont="1" applyFill="1" applyBorder="1" applyAlignment="1" applyProtection="1">
      <alignment vertical="center"/>
      <protection locked="0"/>
    </xf>
    <xf numFmtId="176" fontId="9" fillId="35" borderId="43" xfId="0" applyNumberFormat="1" applyFont="1" applyFill="1" applyBorder="1" applyAlignment="1" applyProtection="1">
      <alignment vertical="center"/>
      <protection locked="0"/>
    </xf>
    <xf numFmtId="176" fontId="9" fillId="25" borderId="44" xfId="0" applyNumberFormat="1" applyFont="1" applyFill="1" applyBorder="1" applyAlignment="1" applyProtection="1">
      <alignment vertical="center"/>
      <protection locked="0"/>
    </xf>
    <xf numFmtId="176" fontId="9" fillId="25" borderId="45" xfId="0" applyNumberFormat="1" applyFont="1" applyFill="1" applyBorder="1" applyAlignment="1" applyProtection="1">
      <alignment vertical="center"/>
      <protection locked="0"/>
    </xf>
    <xf numFmtId="0" fontId="29" fillId="0" borderId="0" xfId="0" applyFont="1" applyFill="1" applyAlignment="1" applyProtection="1">
      <alignment horizontal="center" vertical="center"/>
      <protection locked="0"/>
    </xf>
    <xf numFmtId="176" fontId="9" fillId="35" borderId="26" xfId="0" applyNumberFormat="1" applyFont="1" applyFill="1" applyBorder="1" applyAlignment="1" applyProtection="1">
      <alignment horizontal="right" vertical="center"/>
      <protection locked="0"/>
    </xf>
    <xf numFmtId="0" fontId="9" fillId="25" borderId="31" xfId="0" applyFont="1" applyFill="1" applyBorder="1" applyAlignment="1" applyProtection="1">
      <alignment horizontal="right" vertical="center"/>
      <protection locked="0"/>
    </xf>
    <xf numFmtId="0" fontId="9" fillId="25" borderId="32" xfId="0" applyFont="1" applyFill="1" applyBorder="1" applyAlignment="1" applyProtection="1">
      <alignment horizontal="right" vertical="center"/>
      <protection locked="0"/>
    </xf>
    <xf numFmtId="0" fontId="27" fillId="30" borderId="0" xfId="0" applyFont="1" applyFill="1" applyAlignment="1" applyProtection="1">
      <alignment horizontal="center" vertical="center"/>
      <protection locked="0"/>
    </xf>
    <xf numFmtId="0" fontId="9" fillId="0" borderId="77" xfId="0" applyNumberFormat="1" applyFont="1" applyFill="1" applyBorder="1" applyAlignment="1" applyProtection="1">
      <alignment vertical="center"/>
    </xf>
    <xf numFmtId="0" fontId="9" fillId="0" borderId="36" xfId="0" applyFont="1" applyFill="1" applyBorder="1" applyAlignment="1" applyProtection="1">
      <alignment vertical="center" shrinkToFit="1"/>
      <protection locked="0"/>
    </xf>
    <xf numFmtId="0" fontId="9" fillId="26" borderId="134" xfId="0" applyFont="1" applyFill="1" applyBorder="1" applyAlignment="1" applyProtection="1">
      <alignment horizontal="center" vertical="center"/>
      <protection locked="0"/>
    </xf>
    <xf numFmtId="0" fontId="9" fillId="26" borderId="135" xfId="0" applyFont="1" applyFill="1" applyBorder="1" applyAlignment="1" applyProtection="1">
      <alignment horizontal="center" vertical="center"/>
      <protection locked="0"/>
    </xf>
    <xf numFmtId="0" fontId="9" fillId="26" borderId="136" xfId="0" applyFont="1" applyFill="1" applyBorder="1" applyAlignment="1" applyProtection="1">
      <alignment horizontal="center" vertical="center"/>
      <protection locked="0"/>
    </xf>
    <xf numFmtId="0" fontId="28" fillId="0" borderId="91" xfId="0" applyFont="1" applyFill="1" applyBorder="1" applyAlignment="1" applyProtection="1">
      <alignment vertical="center" wrapText="1"/>
      <protection locked="0"/>
    </xf>
    <xf numFmtId="0" fontId="28" fillId="0" borderId="74" xfId="0" applyFont="1" applyFill="1" applyBorder="1" applyAlignment="1" applyProtection="1">
      <alignment vertical="center" wrapText="1"/>
      <protection locked="0"/>
    </xf>
    <xf numFmtId="0" fontId="61" fillId="0" borderId="14" xfId="0" applyFont="1" applyFill="1" applyBorder="1" applyAlignment="1" applyProtection="1">
      <alignment vertical="center" wrapText="1"/>
      <protection locked="0"/>
    </xf>
    <xf numFmtId="0" fontId="9" fillId="0" borderId="101" xfId="0" applyFont="1" applyFill="1" applyBorder="1" applyAlignment="1" applyProtection="1">
      <alignment horizontal="center" vertical="center"/>
      <protection locked="0"/>
    </xf>
    <xf numFmtId="0" fontId="61" fillId="0" borderId="71" xfId="0" applyFont="1" applyFill="1" applyBorder="1" applyAlignment="1" applyProtection="1">
      <alignment horizontal="left" vertical="center" wrapText="1"/>
      <protection locked="0"/>
    </xf>
    <xf numFmtId="0" fontId="61" fillId="0" borderId="54" xfId="0" applyFont="1" applyFill="1" applyBorder="1" applyAlignment="1" applyProtection="1">
      <alignment horizontal="left" vertical="center" wrapText="1"/>
      <protection locked="0"/>
    </xf>
    <xf numFmtId="0" fontId="28" fillId="26" borderId="102" xfId="0" applyFont="1" applyFill="1" applyBorder="1" applyAlignment="1" applyProtection="1">
      <alignment vertical="center" wrapText="1"/>
      <protection locked="0"/>
    </xf>
    <xf numFmtId="0" fontId="28" fillId="26" borderId="64" xfId="0" applyFont="1" applyFill="1" applyBorder="1" applyAlignment="1" applyProtection="1">
      <alignment vertical="center" wrapText="1"/>
      <protection locked="0"/>
    </xf>
    <xf numFmtId="0" fontId="28" fillId="26" borderId="103" xfId="0" applyFont="1" applyFill="1" applyBorder="1" applyAlignment="1" applyProtection="1">
      <alignment vertical="center" wrapText="1"/>
      <protection locked="0"/>
    </xf>
    <xf numFmtId="0" fontId="9" fillId="26" borderId="33" xfId="0" applyFont="1" applyFill="1" applyBorder="1" applyAlignment="1" applyProtection="1">
      <alignment vertical="center"/>
      <protection locked="0"/>
    </xf>
    <xf numFmtId="0" fontId="9" fillId="26" borderId="0" xfId="0" applyFont="1" applyFill="1" applyBorder="1" applyAlignment="1" applyProtection="1">
      <alignment vertical="center"/>
      <protection locked="0"/>
    </xf>
    <xf numFmtId="0" fontId="9" fillId="26" borderId="16" xfId="0" applyFont="1" applyFill="1" applyBorder="1" applyAlignment="1" applyProtection="1">
      <alignment vertical="center"/>
      <protection locked="0"/>
    </xf>
    <xf numFmtId="0" fontId="29" fillId="26" borderId="14" xfId="0" applyFont="1" applyFill="1" applyBorder="1" applyAlignment="1" applyProtection="1">
      <alignment horizontal="center" vertical="center" wrapText="1"/>
      <protection locked="0"/>
    </xf>
    <xf numFmtId="0" fontId="29" fillId="26" borderId="21" xfId="0" applyFont="1" applyFill="1" applyBorder="1" applyAlignment="1" applyProtection="1">
      <alignment horizontal="center" vertical="center" wrapText="1"/>
      <protection locked="0"/>
    </xf>
    <xf numFmtId="0" fontId="29" fillId="26" borderId="11" xfId="0" applyFont="1" applyFill="1" applyBorder="1" applyAlignment="1" applyProtection="1">
      <alignment horizontal="center" vertical="center" wrapText="1"/>
      <protection locked="0"/>
    </xf>
    <xf numFmtId="176" fontId="9" fillId="0" borderId="12" xfId="0" applyNumberFormat="1" applyFont="1" applyFill="1" applyBorder="1" applyAlignment="1" applyProtection="1">
      <alignment vertical="center"/>
      <protection locked="0"/>
    </xf>
    <xf numFmtId="176" fontId="9" fillId="0" borderId="36" xfId="0" applyNumberFormat="1" applyFont="1" applyFill="1" applyBorder="1" applyAlignment="1" applyProtection="1">
      <alignment vertical="center"/>
      <protection locked="0"/>
    </xf>
    <xf numFmtId="0" fontId="9" fillId="0" borderId="140" xfId="0" applyFont="1" applyFill="1" applyBorder="1" applyAlignment="1" applyProtection="1">
      <alignment horizontal="center" vertical="center"/>
      <protection locked="0"/>
    </xf>
    <xf numFmtId="0" fontId="29" fillId="26" borderId="14" xfId="0" applyFont="1" applyFill="1" applyBorder="1" applyAlignment="1" applyProtection="1">
      <alignment horizontal="center" vertical="center"/>
      <protection locked="0"/>
    </xf>
    <xf numFmtId="0" fontId="29" fillId="26" borderId="21" xfId="0" applyFont="1" applyFill="1" applyBorder="1" applyAlignment="1" applyProtection="1">
      <alignment horizontal="center" vertical="center"/>
      <protection locked="0"/>
    </xf>
    <xf numFmtId="0" fontId="29" fillId="26" borderId="11" xfId="0" applyFont="1" applyFill="1" applyBorder="1" applyAlignment="1" applyProtection="1">
      <alignment horizontal="center" vertical="center"/>
      <protection locked="0"/>
    </xf>
    <xf numFmtId="0" fontId="28" fillId="0" borderId="81" xfId="0" applyFont="1" applyFill="1" applyBorder="1" applyAlignment="1" applyProtection="1">
      <alignment horizontal="center" vertical="center"/>
      <protection locked="0"/>
    </xf>
    <xf numFmtId="0" fontId="9" fillId="34" borderId="58" xfId="0" applyFont="1" applyFill="1" applyBorder="1" applyAlignment="1" applyProtection="1">
      <alignment horizontal="center" vertical="center"/>
      <protection locked="0"/>
    </xf>
    <xf numFmtId="0" fontId="9" fillId="28" borderId="58" xfId="0" applyFont="1" applyFill="1" applyBorder="1" applyAlignment="1" applyProtection="1">
      <alignment horizontal="center" vertical="center"/>
      <protection locked="0"/>
    </xf>
    <xf numFmtId="0" fontId="61" fillId="0" borderId="76" xfId="0" applyFont="1" applyFill="1" applyBorder="1" applyAlignment="1" applyProtection="1">
      <alignment horizontal="center" vertical="center"/>
      <protection locked="0"/>
    </xf>
    <xf numFmtId="0" fontId="29" fillId="26" borderId="62" xfId="0" applyFont="1" applyFill="1" applyBorder="1" applyAlignment="1" applyProtection="1">
      <alignment horizontal="left" vertical="center" wrapText="1"/>
      <protection locked="0"/>
    </xf>
    <xf numFmtId="0" fontId="29" fillId="26" borderId="59" xfId="0" applyFont="1" applyFill="1" applyBorder="1" applyAlignment="1" applyProtection="1">
      <alignment horizontal="left" vertical="center" wrapText="1"/>
      <protection locked="0"/>
    </xf>
    <xf numFmtId="49" fontId="28" fillId="0" borderId="12" xfId="0" applyNumberFormat="1" applyFont="1" applyFill="1" applyBorder="1" applyAlignment="1" applyProtection="1">
      <alignment horizontal="center" vertical="center" wrapText="1"/>
      <protection locked="0"/>
    </xf>
    <xf numFmtId="49" fontId="28" fillId="0" borderId="36" xfId="0" applyNumberFormat="1" applyFont="1" applyFill="1" applyBorder="1" applyAlignment="1" applyProtection="1">
      <alignment horizontal="center" vertical="center" wrapText="1"/>
      <protection locked="0"/>
    </xf>
    <xf numFmtId="49" fontId="28" fillId="0" borderId="11" xfId="0" applyNumberFormat="1" applyFont="1" applyFill="1" applyBorder="1" applyAlignment="1" applyProtection="1">
      <alignment horizontal="center" vertical="center" wrapText="1"/>
      <protection locked="0"/>
    </xf>
    <xf numFmtId="0" fontId="29" fillId="0" borderId="63" xfId="0" applyFont="1" applyFill="1" applyBorder="1" applyAlignment="1" applyProtection="1">
      <alignment vertical="center" wrapText="1"/>
      <protection locked="0"/>
    </xf>
    <xf numFmtId="0" fontId="29" fillId="0" borderId="64" xfId="0" applyFont="1" applyFill="1" applyBorder="1" applyAlignment="1" applyProtection="1">
      <alignment vertical="center" wrapText="1"/>
      <protection locked="0"/>
    </xf>
    <xf numFmtId="0" fontId="29" fillId="0" borderId="65" xfId="0" applyFont="1" applyFill="1" applyBorder="1" applyAlignment="1" applyProtection="1">
      <alignment vertical="center" wrapText="1"/>
      <protection locked="0"/>
    </xf>
    <xf numFmtId="0" fontId="29" fillId="26" borderId="74" xfId="0" applyFont="1" applyFill="1" applyBorder="1" applyAlignment="1" applyProtection="1">
      <alignment vertical="center" wrapText="1"/>
      <protection locked="0"/>
    </xf>
    <xf numFmtId="0" fontId="8" fillId="0" borderId="26" xfId="0" applyFont="1" applyFill="1" applyBorder="1" applyAlignment="1" applyProtection="1">
      <alignment vertical="center"/>
    </xf>
    <xf numFmtId="0" fontId="8" fillId="0" borderId="31" xfId="0" applyFont="1" applyFill="1" applyBorder="1" applyAlignment="1" applyProtection="1">
      <alignment vertical="center"/>
    </xf>
    <xf numFmtId="0" fontId="8" fillId="0" borderId="32" xfId="0" applyFont="1" applyFill="1" applyBorder="1" applyAlignment="1" applyProtection="1">
      <alignment vertical="center"/>
    </xf>
    <xf numFmtId="0" fontId="8" fillId="0" borderId="10"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 fillId="26" borderId="17" xfId="0" applyFont="1" applyFill="1" applyBorder="1" applyAlignment="1" applyProtection="1">
      <alignment vertical="center" wrapText="1"/>
    </xf>
    <xf numFmtId="0" fontId="8" fillId="26" borderId="19" xfId="0" applyFont="1" applyFill="1" applyBorder="1" applyAlignment="1" applyProtection="1">
      <alignment vertical="center" wrapText="1"/>
    </xf>
    <xf numFmtId="0" fontId="0" fillId="26" borderId="13" xfId="0" applyFont="1" applyFill="1" applyBorder="1" applyAlignment="1" applyProtection="1">
      <alignment horizontal="center" vertical="center" textRotation="255" wrapText="1"/>
    </xf>
    <xf numFmtId="0" fontId="0" fillId="26" borderId="101" xfId="0" applyFont="1" applyFill="1" applyBorder="1" applyAlignment="1" applyProtection="1">
      <alignment horizontal="center" vertical="center" textRotation="255" wrapText="1"/>
    </xf>
    <xf numFmtId="0" fontId="8" fillId="26" borderId="14" xfId="0" applyFont="1" applyFill="1" applyBorder="1" applyAlignment="1" applyProtection="1">
      <alignment horizontal="center" vertical="center" wrapText="1" shrinkToFit="1"/>
    </xf>
    <xf numFmtId="0" fontId="8" fillId="26" borderId="21" xfId="0" applyFont="1" applyFill="1" applyBorder="1" applyAlignment="1" applyProtection="1">
      <alignment horizontal="center" vertical="center" wrapText="1" shrinkToFit="1"/>
    </xf>
    <xf numFmtId="0" fontId="8" fillId="26" borderId="15" xfId="0" applyFont="1" applyFill="1" applyBorder="1" applyAlignment="1" applyProtection="1">
      <alignment horizontal="center" vertical="center" wrapText="1" shrinkToFit="1"/>
    </xf>
    <xf numFmtId="0" fontId="8" fillId="26" borderId="33" xfId="0" applyFont="1" applyFill="1" applyBorder="1" applyAlignment="1" applyProtection="1">
      <alignment horizontal="center" vertical="center" wrapText="1" shrinkToFit="1"/>
    </xf>
    <xf numFmtId="0" fontId="8" fillId="26" borderId="0" xfId="0" applyFont="1" applyFill="1" applyBorder="1" applyAlignment="1" applyProtection="1">
      <alignment horizontal="center" vertical="center" wrapText="1" shrinkToFit="1"/>
    </xf>
    <xf numFmtId="0" fontId="8" fillId="26" borderId="16" xfId="0" applyFont="1" applyFill="1" applyBorder="1" applyAlignment="1" applyProtection="1">
      <alignment horizontal="center" vertical="center" wrapText="1" shrinkToFit="1"/>
    </xf>
    <xf numFmtId="0" fontId="8" fillId="26" borderId="13" xfId="0" applyFont="1" applyFill="1" applyBorder="1" applyAlignment="1" applyProtection="1">
      <alignment horizontal="center" vertical="center" wrapText="1" shrinkToFit="1"/>
    </xf>
    <xf numFmtId="0" fontId="8" fillId="26" borderId="101" xfId="0" applyFont="1" applyFill="1" applyBorder="1" applyAlignment="1" applyProtection="1">
      <alignment horizontal="center" vertical="center" wrapText="1" shrinkToFit="1"/>
    </xf>
    <xf numFmtId="0" fontId="8" fillId="26" borderId="13" xfId="0" applyFont="1" applyFill="1" applyBorder="1" applyAlignment="1" applyProtection="1">
      <alignment horizontal="center" vertical="center" shrinkToFit="1"/>
    </xf>
    <xf numFmtId="0" fontId="8" fillId="26" borderId="101" xfId="0" applyFont="1" applyFill="1" applyBorder="1" applyAlignment="1" applyProtection="1">
      <alignment horizontal="center" vertical="center" shrinkToFit="1"/>
    </xf>
    <xf numFmtId="0" fontId="8" fillId="26" borderId="14" xfId="0" applyFont="1" applyFill="1" applyBorder="1" applyAlignment="1" applyProtection="1">
      <alignment horizontal="center" vertical="center" shrinkToFit="1"/>
    </xf>
    <xf numFmtId="0" fontId="8" fillId="26" borderId="33" xfId="0" applyFont="1" applyFill="1" applyBorder="1" applyAlignment="1" applyProtection="1">
      <alignment horizontal="center" vertical="center" shrinkToFit="1"/>
    </xf>
    <xf numFmtId="0" fontId="8" fillId="26" borderId="13" xfId="0" applyFont="1" applyFill="1" applyBorder="1" applyAlignment="1" applyProtection="1">
      <alignment horizontal="center" vertical="center" wrapText="1"/>
    </xf>
    <xf numFmtId="0" fontId="8" fillId="26" borderId="101" xfId="0" applyFont="1" applyFill="1" applyBorder="1" applyAlignment="1" applyProtection="1">
      <alignment horizontal="center" vertical="center" wrapText="1"/>
    </xf>
    <xf numFmtId="0" fontId="8" fillId="26" borderId="95" xfId="0" applyFont="1" applyFill="1" applyBorder="1" applyAlignment="1" applyProtection="1">
      <alignment horizontal="center" vertical="center" wrapText="1"/>
    </xf>
    <xf numFmtId="0" fontId="8" fillId="26" borderId="100" xfId="0" applyFont="1" applyFill="1" applyBorder="1" applyAlignment="1" applyProtection="1">
      <alignment horizontal="center" vertical="center" wrapText="1"/>
    </xf>
    <xf numFmtId="0" fontId="8" fillId="0" borderId="12" xfId="0" applyFont="1" applyFill="1" applyBorder="1" applyAlignment="1" applyProtection="1">
      <alignment vertical="center"/>
    </xf>
    <xf numFmtId="0" fontId="8" fillId="0" borderId="36" xfId="0" applyFont="1" applyFill="1" applyBorder="1" applyAlignment="1" applyProtection="1">
      <alignment vertical="center"/>
    </xf>
    <xf numFmtId="0" fontId="8" fillId="26" borderId="14" xfId="0" applyFont="1" applyFill="1" applyBorder="1" applyAlignment="1" applyProtection="1">
      <alignment horizontal="center" vertical="center"/>
    </xf>
    <xf numFmtId="0" fontId="8" fillId="26" borderId="15" xfId="0" applyFont="1" applyFill="1" applyBorder="1" applyAlignment="1" applyProtection="1">
      <alignment horizontal="center" vertical="center"/>
    </xf>
    <xf numFmtId="0" fontId="8" fillId="26" borderId="33" xfId="0" applyFont="1" applyFill="1" applyBorder="1" applyAlignment="1" applyProtection="1">
      <alignment horizontal="center" vertical="center"/>
    </xf>
    <xf numFmtId="0" fontId="8" fillId="26" borderId="16" xfId="0" applyFont="1" applyFill="1" applyBorder="1" applyAlignment="1" applyProtection="1">
      <alignment horizontal="center" vertical="center"/>
    </xf>
    <xf numFmtId="0" fontId="8" fillId="26" borderId="17" xfId="0" applyFont="1" applyFill="1" applyBorder="1" applyAlignment="1" applyProtection="1">
      <alignment horizontal="center" vertical="center"/>
    </xf>
    <xf numFmtId="0" fontId="8" fillId="26" borderId="19" xfId="0" applyFont="1" applyFill="1" applyBorder="1" applyAlignment="1" applyProtection="1">
      <alignment horizontal="center" vertical="center"/>
    </xf>
    <xf numFmtId="0" fontId="8" fillId="26" borderId="12" xfId="0" applyFont="1" applyFill="1" applyBorder="1" applyAlignment="1" applyProtection="1">
      <alignment vertical="center"/>
    </xf>
    <xf numFmtId="0" fontId="8" fillId="26" borderId="36" xfId="0" applyFont="1" applyFill="1" applyBorder="1" applyAlignment="1" applyProtection="1">
      <alignment vertical="center"/>
    </xf>
    <xf numFmtId="0" fontId="8" fillId="26" borderId="11" xfId="0" applyFont="1" applyFill="1" applyBorder="1" applyAlignment="1" applyProtection="1">
      <alignment vertical="center"/>
    </xf>
    <xf numFmtId="0" fontId="8" fillId="26" borderId="21" xfId="0" applyFont="1" applyFill="1" applyBorder="1" applyAlignment="1" applyProtection="1">
      <alignment horizontal="center" vertical="center"/>
    </xf>
    <xf numFmtId="0" fontId="8" fillId="26" borderId="0" xfId="0" applyFont="1" applyFill="1" applyBorder="1" applyAlignment="1" applyProtection="1">
      <alignment horizontal="center" vertical="center"/>
    </xf>
    <xf numFmtId="0" fontId="8" fillId="26" borderId="56" xfId="0" applyFont="1" applyFill="1" applyBorder="1" applyAlignment="1" applyProtection="1">
      <alignment horizontal="center" vertical="center" wrapText="1"/>
    </xf>
    <xf numFmtId="0" fontId="8" fillId="26" borderId="19" xfId="0" applyFont="1" applyFill="1" applyBorder="1" applyAlignment="1" applyProtection="1">
      <alignment horizontal="center" vertical="center" wrapText="1"/>
    </xf>
    <xf numFmtId="0" fontId="8" fillId="26" borderId="15" xfId="0" applyFont="1" applyFill="1" applyBorder="1" applyAlignment="1" applyProtection="1">
      <alignment horizontal="center" vertical="center" wrapText="1"/>
    </xf>
    <xf numFmtId="0" fontId="8" fillId="26" borderId="92" xfId="0" applyFont="1" applyFill="1" applyBorder="1" applyAlignment="1" applyProtection="1">
      <alignment horizontal="center" vertical="center" textRotation="255"/>
    </xf>
    <xf numFmtId="0" fontId="8" fillId="26" borderId="13" xfId="0" applyFont="1" applyFill="1" applyBorder="1" applyAlignment="1" applyProtection="1">
      <alignment horizontal="center" vertical="center" textRotation="255"/>
    </xf>
    <xf numFmtId="0" fontId="8" fillId="26" borderId="16" xfId="0" applyFont="1" applyFill="1" applyBorder="1" applyAlignment="1" applyProtection="1">
      <alignment horizontal="center" vertical="center" wrapText="1"/>
    </xf>
    <xf numFmtId="0" fontId="8" fillId="26" borderId="101" xfId="0" applyFont="1" applyFill="1" applyBorder="1" applyAlignment="1" applyProtection="1">
      <alignment horizontal="center" vertical="center" textRotation="255"/>
    </xf>
    <xf numFmtId="0" fontId="8" fillId="26" borderId="12" xfId="0" applyFont="1" applyFill="1" applyBorder="1" applyAlignment="1" applyProtection="1">
      <alignment vertical="center" wrapText="1"/>
    </xf>
    <xf numFmtId="0" fontId="8" fillId="26" borderId="36" xfId="0" applyFont="1" applyFill="1" applyBorder="1" applyAlignment="1" applyProtection="1">
      <alignment vertical="center" wrapText="1"/>
    </xf>
    <xf numFmtId="0" fontId="8" fillId="26" borderId="14" xfId="0" applyFont="1" applyFill="1" applyBorder="1" applyAlignment="1" applyProtection="1">
      <alignment vertical="center"/>
    </xf>
    <xf numFmtId="0" fontId="8" fillId="26" borderId="21" xfId="0" applyFont="1" applyFill="1" applyBorder="1" applyAlignment="1" applyProtection="1">
      <alignment vertical="center"/>
    </xf>
    <xf numFmtId="0" fontId="8" fillId="26" borderId="14" xfId="0" applyFont="1" applyFill="1" applyBorder="1" applyAlignment="1" applyProtection="1">
      <alignment horizontal="center" vertical="center" wrapText="1"/>
    </xf>
    <xf numFmtId="0" fontId="8" fillId="26" borderId="33" xfId="0" applyFont="1" applyFill="1" applyBorder="1" applyAlignment="1" applyProtection="1">
      <alignment horizontal="center" vertical="center" wrapText="1"/>
    </xf>
    <xf numFmtId="0" fontId="8" fillId="26" borderId="13" xfId="0" applyFont="1" applyFill="1" applyBorder="1" applyAlignment="1" applyProtection="1">
      <alignment horizontal="center" vertical="center"/>
    </xf>
    <xf numFmtId="0" fontId="8" fillId="26" borderId="101" xfId="0" applyFont="1" applyFill="1" applyBorder="1" applyAlignment="1" applyProtection="1">
      <alignment horizontal="center" vertical="center"/>
    </xf>
    <xf numFmtId="0" fontId="36" fillId="0" borderId="12"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11"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21" xfId="0" applyFont="1" applyBorder="1" applyAlignment="1">
      <alignment horizontal="center" vertical="center" wrapText="1"/>
    </xf>
    <xf numFmtId="0" fontId="36" fillId="0" borderId="33"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17"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10" xfId="0" applyFont="1" applyBorder="1" applyAlignment="1">
      <alignment horizontal="center" vertical="center"/>
    </xf>
    <xf numFmtId="0" fontId="36" fillId="0" borderId="13" xfId="0" applyFont="1" applyBorder="1" applyAlignment="1">
      <alignment horizontal="center" vertical="center" wrapText="1"/>
    </xf>
    <xf numFmtId="0" fontId="36" fillId="0" borderId="92" xfId="0" applyFont="1" applyBorder="1" applyAlignment="1">
      <alignment horizontal="center" vertical="center" wrapText="1"/>
    </xf>
    <xf numFmtId="0" fontId="36" fillId="0" borderId="10" xfId="0" applyFont="1" applyBorder="1" applyAlignment="1">
      <alignment horizontal="center" vertical="center" wrapText="1"/>
    </xf>
    <xf numFmtId="0" fontId="80" fillId="0" borderId="12" xfId="49" applyFont="1" applyBorder="1" applyAlignment="1">
      <alignment vertical="center" wrapText="1"/>
    </xf>
    <xf numFmtId="0" fontId="80" fillId="0" borderId="36" xfId="49" applyFont="1" applyBorder="1" applyAlignment="1">
      <alignment vertical="center"/>
    </xf>
    <xf numFmtId="0" fontId="80" fillId="0" borderId="11" xfId="49" applyFont="1" applyBorder="1" applyAlignment="1">
      <alignment vertical="center"/>
    </xf>
    <xf numFmtId="0" fontId="0" fillId="0" borderId="12" xfId="49" applyFont="1" applyBorder="1" applyAlignment="1">
      <alignment horizontal="left" vertical="center"/>
    </xf>
    <xf numFmtId="0" fontId="0" fillId="0" borderId="36" xfId="49" applyFont="1" applyBorder="1" applyAlignment="1">
      <alignment horizontal="left" vertical="center"/>
    </xf>
    <xf numFmtId="0" fontId="0" fillId="0" borderId="11" xfId="49" applyFont="1" applyBorder="1" applyAlignment="1">
      <alignment horizontal="left" vertical="center"/>
    </xf>
    <xf numFmtId="0" fontId="80" fillId="0" borderId="36" xfId="49" applyFont="1" applyBorder="1" applyAlignment="1">
      <alignment vertical="center" wrapText="1"/>
    </xf>
    <xf numFmtId="0" fontId="80" fillId="0" borderId="11" xfId="49" applyFont="1" applyBorder="1" applyAlignment="1">
      <alignment vertical="center" wrapText="1"/>
    </xf>
    <xf numFmtId="0" fontId="80" fillId="0" borderId="10" xfId="49" applyFont="1" applyBorder="1" applyAlignment="1">
      <alignment vertical="center" wrapText="1"/>
    </xf>
    <xf numFmtId="0" fontId="80" fillId="0" borderId="10" xfId="49" applyFont="1" applyBorder="1" applyAlignment="1">
      <alignment vertical="center"/>
    </xf>
    <xf numFmtId="0" fontId="28" fillId="0" borderId="14" xfId="0" applyFont="1" applyBorder="1" applyAlignment="1">
      <alignment vertical="distributed" wrapText="1"/>
    </xf>
    <xf numFmtId="0" fontId="28" fillId="0" borderId="21" xfId="0" applyFont="1" applyBorder="1" applyAlignment="1">
      <alignment vertical="distributed" wrapText="1"/>
    </xf>
    <xf numFmtId="0" fontId="28" fillId="0" borderId="15" xfId="0" applyFont="1" applyBorder="1" applyAlignment="1">
      <alignment vertical="distributed" wrapText="1"/>
    </xf>
    <xf numFmtId="0" fontId="28" fillId="0" borderId="33" xfId="0" applyFont="1" applyBorder="1" applyAlignment="1">
      <alignment vertical="distributed" wrapText="1"/>
    </xf>
    <xf numFmtId="0" fontId="28" fillId="0" borderId="0" xfId="0" applyFont="1" applyBorder="1" applyAlignment="1">
      <alignment vertical="distributed" wrapText="1"/>
    </xf>
    <xf numFmtId="0" fontId="28" fillId="0" borderId="16" xfId="0" applyFont="1" applyBorder="1" applyAlignment="1">
      <alignment vertical="distributed" wrapText="1"/>
    </xf>
    <xf numFmtId="0" fontId="28" fillId="0" borderId="14" xfId="0" applyFont="1" applyBorder="1" applyAlignment="1">
      <alignment vertical="center" wrapText="1"/>
    </xf>
    <xf numFmtId="0" fontId="28" fillId="0" borderId="21" xfId="0" applyFont="1" applyBorder="1" applyAlignment="1">
      <alignment vertical="center" wrapText="1"/>
    </xf>
    <xf numFmtId="0" fontId="28" fillId="0" borderId="15" xfId="0" applyFont="1" applyBorder="1" applyAlignment="1">
      <alignment vertical="center" wrapText="1"/>
    </xf>
    <xf numFmtId="0" fontId="28" fillId="0" borderId="33" xfId="0" applyFont="1" applyBorder="1" applyAlignment="1">
      <alignment vertical="center" wrapText="1"/>
    </xf>
    <xf numFmtId="0" fontId="28" fillId="0" borderId="0" xfId="0" applyFont="1" applyBorder="1" applyAlignment="1">
      <alignment vertical="center" wrapText="1"/>
    </xf>
    <xf numFmtId="0" fontId="28" fillId="0" borderId="16" xfId="0" applyFont="1" applyBorder="1" applyAlignment="1">
      <alignment vertical="center" wrapText="1"/>
    </xf>
    <xf numFmtId="0" fontId="28" fillId="0" borderId="17" xfId="0" applyFont="1" applyBorder="1" applyAlignment="1">
      <alignment vertical="center" wrapText="1"/>
    </xf>
    <xf numFmtId="0" fontId="28" fillId="0" borderId="18" xfId="0" applyFont="1" applyBorder="1" applyAlignment="1">
      <alignment vertical="center" wrapText="1"/>
    </xf>
    <xf numFmtId="0" fontId="28" fillId="0" borderId="19" xfId="0" applyFont="1" applyBorder="1" applyAlignment="1">
      <alignment vertical="center" wrapText="1"/>
    </xf>
    <xf numFmtId="0" fontId="28" fillId="0" borderId="0" xfId="0" applyFont="1" applyBorder="1" applyAlignment="1">
      <alignment horizontal="right" vertical="center"/>
    </xf>
    <xf numFmtId="0" fontId="28" fillId="0" borderId="16" xfId="0" applyFont="1" applyBorder="1" applyAlignment="1">
      <alignment horizontal="right" vertical="center"/>
    </xf>
    <xf numFmtId="0" fontId="28" fillId="0" borderId="0" xfId="0" applyFont="1" applyAlignment="1">
      <alignment vertical="center" wrapText="1"/>
    </xf>
    <xf numFmtId="0" fontId="28" fillId="0" borderId="21" xfId="0" applyFont="1" applyBorder="1" applyAlignment="1">
      <alignment vertical="center"/>
    </xf>
    <xf numFmtId="0" fontId="0" fillId="0" borderId="21" xfId="0" applyBorder="1" applyAlignment="1">
      <alignment vertical="center"/>
    </xf>
  </cellXfs>
  <cellStyles count="5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4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3"/>
    <cellStyle name="標準 3" xfId="45"/>
    <cellStyle name="標準 3 2" xfId="46"/>
    <cellStyle name="標準 3 3" xfId="47"/>
    <cellStyle name="標準 4" xfId="49"/>
    <cellStyle name="標準_18　資料　居宅介護支援費単価_【６０億以内】230815-自立課調整後（最終）" xfId="50"/>
    <cellStyle name="良い" xfId="44" builtinId="26" customBuiltin="1"/>
  </cellStyles>
  <dxfs count="6">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colors>
    <mruColors>
      <color rgb="FFEFFFFF"/>
      <color rgb="FFCCFFFF"/>
      <color rgb="FFDDFFFF"/>
      <color rgb="FFD5FFD5"/>
      <color rgb="FFD5FFFF"/>
      <color rgb="FFEBFFFF"/>
      <color rgb="FFF7FFFE"/>
      <color rgb="FFF3FFF3"/>
      <color rgb="FFCCFFCC"/>
      <color rgb="FFE5FF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Relationship Id="rId8" Target="worksheets/sheet8.xml" Type="http://schemas.openxmlformats.org/officeDocument/2006/relationships/worksheet" /><Relationship Id="rId13" Target="externalLinks/externalLink3.xml" Type="http://schemas.openxmlformats.org/officeDocument/2006/relationships/externalLink" /><Relationship Id="rId3" Target="worksheets/sheet3.xml" Type="http://schemas.openxmlformats.org/officeDocument/2006/relationships/worksheet" /><Relationship Id="rId7" Target="worksheets/sheet7.xml" Type="http://schemas.openxmlformats.org/officeDocument/2006/relationships/worksheet" /><Relationship Id="rId12" Target="externalLinks/externalLink2.xml" Type="http://schemas.openxmlformats.org/officeDocument/2006/relationships/externalLink" /><Relationship Id="rId17" Target="calcChain.xml" Type="http://schemas.openxmlformats.org/officeDocument/2006/relationships/calcChain" /><Relationship Id="rId2" Target="worksheets/sheet2.xml" Type="http://schemas.openxmlformats.org/officeDocument/2006/relationships/worksheet" /><Relationship Id="rId16" Target="sharedStrings.xml" Type="http://schemas.openxmlformats.org/officeDocument/2006/relationships/sharedStrings" /><Relationship Id="rId1" Target="worksheets/sheet1.xml" Type="http://schemas.openxmlformats.org/officeDocument/2006/relationships/worksheet" /><Relationship Id="rId6" Target="worksheets/sheet6.xml" Type="http://schemas.openxmlformats.org/officeDocument/2006/relationships/worksheet" /><Relationship Id="rId11" Target="externalLinks/externalLink1.xml" Type="http://schemas.openxmlformats.org/officeDocument/2006/relationships/externalLink" /><Relationship Id="rId5" Target="worksheets/sheet5.xml" Type="http://schemas.openxmlformats.org/officeDocument/2006/relationships/worksheet" /><Relationship Id="rId15" Target="styles.xml" Type="http://schemas.openxmlformats.org/officeDocument/2006/relationships/styles" /><Relationship Id="rId10" Target="worksheets/sheet10.xml" Type="http://schemas.openxmlformats.org/officeDocument/2006/relationships/worksheet" /><Relationship Id="rId4" Target="worksheets/sheet4.xml" Type="http://schemas.openxmlformats.org/officeDocument/2006/relationships/worksheet" /><Relationship Id="rId9" Target="worksheets/sheet9.xml" Type="http://schemas.openxmlformats.org/officeDocument/2006/relationships/worksheet" /><Relationship Id="rId14" Target="theme/theme1.xml" Type="http://schemas.openxmlformats.org/officeDocument/2006/relationships/theme"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AM$20" lockText="1" noThreeD="1"/>
</file>

<file path=xl/ctrlProps/ctrlProp28.xml><?xml version="1.0" encoding="utf-8"?>
<formControlPr xmlns="http://schemas.microsoft.com/office/spreadsheetml/2009/9/main" objectType="CheckBox" fmlaLink="$AL$20"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Radio" checked="Checked" firstButton="1"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4</xdr:col>
      <xdr:colOff>19051</xdr:colOff>
      <xdr:row>28</xdr:row>
      <xdr:rowOff>76200</xdr:rowOff>
    </xdr:from>
    <xdr:to>
      <xdr:col>5</xdr:col>
      <xdr:colOff>1026581</xdr:colOff>
      <xdr:row>29</xdr:row>
      <xdr:rowOff>638175</xdr:rowOff>
    </xdr:to>
    <xdr:sp macro="" textlink="">
      <xdr:nvSpPr>
        <xdr:cNvPr id="2" name="正方形/長方形 1"/>
        <xdr:cNvSpPr/>
      </xdr:nvSpPr>
      <xdr:spPr bwMode="auto">
        <a:xfrm>
          <a:off x="7646671" y="9425940"/>
          <a:ext cx="2775370" cy="1255395"/>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ctr"/>
          <a:r>
            <a:rPr kumimoji="1" lang="ja-JP" altLang="en-US" sz="1400">
              <a:latin typeface="+mn-ea"/>
              <a:ea typeface="+mn-ea"/>
            </a:rPr>
            <a:t>当該年度（４～３月）の</a:t>
          </a:r>
          <a:endParaRPr kumimoji="1" lang="en-US" altLang="ja-JP" sz="1400">
            <a:latin typeface="+mn-ea"/>
            <a:ea typeface="+mn-ea"/>
          </a:endParaRPr>
        </a:p>
        <a:p>
          <a:pPr algn="ctr"/>
          <a:r>
            <a:rPr kumimoji="1" lang="ja-JP" altLang="en-US" sz="1400">
              <a:latin typeface="+mn-ea"/>
              <a:ea typeface="+mn-ea"/>
            </a:rPr>
            <a:t>グループ別の賃金総額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当該年度（４～３月）の</a:t>
          </a:r>
          <a:endParaRPr kumimoji="1" lang="en-US" altLang="ja-JP" sz="1400">
            <a:latin typeface="+mn-ea"/>
            <a:ea typeface="+mn-ea"/>
          </a:endParaRPr>
        </a:p>
        <a:p>
          <a:pPr algn="ctr"/>
          <a:r>
            <a:rPr kumimoji="1" lang="ja-JP" altLang="en-US" sz="1400">
              <a:latin typeface="+mn-ea"/>
              <a:ea typeface="+mn-ea"/>
            </a:rPr>
            <a:t>グループ別の常勤換算職員数</a:t>
          </a:r>
          <a:endParaRPr kumimoji="1" lang="en-US" altLang="ja-JP" sz="1400">
            <a:latin typeface="+mn-ea"/>
            <a:ea typeface="+mn-ea"/>
          </a:endParaRPr>
        </a:p>
      </xdr:txBody>
    </xdr:sp>
    <xdr:clientData/>
  </xdr:twoCellAnchor>
  <xdr:twoCellAnchor>
    <xdr:from>
      <xdr:col>0</xdr:col>
      <xdr:colOff>1889018</xdr:colOff>
      <xdr:row>9</xdr:row>
      <xdr:rowOff>76200</xdr:rowOff>
    </xdr:from>
    <xdr:to>
      <xdr:col>5</xdr:col>
      <xdr:colOff>1939637</xdr:colOff>
      <xdr:row>16</xdr:row>
      <xdr:rowOff>121648</xdr:rowOff>
    </xdr:to>
    <xdr:grpSp>
      <xdr:nvGrpSpPr>
        <xdr:cNvPr id="3" name="グループ化 2">
          <a:extLst>
            <a:ext uri="{FF2B5EF4-FFF2-40B4-BE49-F238E27FC236}">
              <a16:creationId xmlns:a16="http://schemas.microsoft.com/office/drawing/2014/main" id="{00000000-0008-0000-0000-000002000000}"/>
            </a:ext>
          </a:extLst>
        </xdr:cNvPr>
        <xdr:cNvGrpSpPr/>
      </xdr:nvGrpSpPr>
      <xdr:grpSpPr>
        <a:xfrm>
          <a:off x="1889018" y="4362450"/>
          <a:ext cx="10460083" cy="1759948"/>
          <a:chOff x="97972" y="4260273"/>
          <a:chExt cx="8755084" cy="1789215"/>
        </a:xfrm>
      </xdr:grpSpPr>
      <xdr:sp macro="" textlink="">
        <xdr:nvSpPr>
          <xdr:cNvPr id="4" name="四角形: 角を丸くする 2">
            <a:extLst>
              <a:ext uri="{FF2B5EF4-FFF2-40B4-BE49-F238E27FC236}">
                <a16:creationId xmlns:a16="http://schemas.microsoft.com/office/drawing/2014/main" id="{00000000-0008-0000-0000-000003000000}"/>
              </a:ext>
            </a:extLst>
          </xdr:cNvPr>
          <xdr:cNvSpPr/>
        </xdr:nvSpPr>
        <xdr:spPr bwMode="auto">
          <a:xfrm>
            <a:off x="97972" y="4260273"/>
            <a:ext cx="8755084" cy="1789215"/>
          </a:xfrm>
          <a:prstGeom prst="roundRect">
            <a:avLst>
              <a:gd name="adj" fmla="val 0"/>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400" b="1">
              <a:solidFill>
                <a:sysClr val="windowText" lastClr="000000"/>
              </a:solidFill>
            </a:endParaRPr>
          </a:p>
        </xdr:txBody>
      </xdr:sp>
      <xdr:sp macro="" textlink="">
        <xdr:nvSpPr>
          <xdr:cNvPr id="5" name="フローチャート: 書類 4">
            <a:extLst>
              <a:ext uri="{FF2B5EF4-FFF2-40B4-BE49-F238E27FC236}">
                <a16:creationId xmlns:a16="http://schemas.microsoft.com/office/drawing/2014/main" id="{00000000-0008-0000-0000-000004000000}"/>
              </a:ext>
            </a:extLst>
          </xdr:cNvPr>
          <xdr:cNvSpPr/>
        </xdr:nvSpPr>
        <xdr:spPr bwMode="auto">
          <a:xfrm>
            <a:off x="1295400"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基本情報入力シート</a:t>
            </a:r>
            <a:endParaRPr kumimoji="1" lang="en-US" altLang="ja-JP" sz="1800" b="1"/>
          </a:p>
          <a:p>
            <a:pPr algn="l"/>
            <a:endParaRPr kumimoji="1" lang="en-US" altLang="ja-JP" sz="1800" b="1"/>
          </a:p>
        </xdr:txBody>
      </xdr:sp>
      <xdr:sp macro="" textlink="">
        <xdr:nvSpPr>
          <xdr:cNvPr id="6" name="フローチャート: 書類 5">
            <a:extLst>
              <a:ext uri="{FF2B5EF4-FFF2-40B4-BE49-F238E27FC236}">
                <a16:creationId xmlns:a16="http://schemas.microsoft.com/office/drawing/2014/main" id="{00000000-0008-0000-0000-000005000000}"/>
              </a:ext>
            </a:extLst>
          </xdr:cNvPr>
          <xdr:cNvSpPr/>
        </xdr:nvSpPr>
        <xdr:spPr bwMode="auto">
          <a:xfrm>
            <a:off x="4196937" y="4412672"/>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2-2</a:t>
            </a:r>
          </a:p>
          <a:p>
            <a:pPr algn="l"/>
            <a:endParaRPr kumimoji="1" lang="en-US" altLang="ja-JP" sz="1800" b="1"/>
          </a:p>
        </xdr:txBody>
      </xdr:sp>
      <xdr:sp macro="" textlink="">
        <xdr:nvSpPr>
          <xdr:cNvPr id="7" name="フローチャート: 書類 6">
            <a:extLst>
              <a:ext uri="{FF2B5EF4-FFF2-40B4-BE49-F238E27FC236}">
                <a16:creationId xmlns:a16="http://schemas.microsoft.com/office/drawing/2014/main" id="{00000000-0008-0000-0000-000006000000}"/>
              </a:ext>
            </a:extLst>
          </xdr:cNvPr>
          <xdr:cNvSpPr/>
        </xdr:nvSpPr>
        <xdr:spPr bwMode="auto">
          <a:xfrm>
            <a:off x="4545281" y="4900550"/>
            <a:ext cx="1077685"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2-3</a:t>
            </a:r>
          </a:p>
        </xdr:txBody>
      </xdr:sp>
      <xdr:sp macro="" textlink="">
        <xdr:nvSpPr>
          <xdr:cNvPr id="8" name="フローチャート: 書類 7">
            <a:extLst>
              <a:ext uri="{FF2B5EF4-FFF2-40B4-BE49-F238E27FC236}">
                <a16:creationId xmlns:a16="http://schemas.microsoft.com/office/drawing/2014/main" id="{00000000-0008-0000-0000-000007000000}"/>
              </a:ext>
            </a:extLst>
          </xdr:cNvPr>
          <xdr:cNvSpPr/>
        </xdr:nvSpPr>
        <xdr:spPr bwMode="auto">
          <a:xfrm>
            <a:off x="7538852" y="4607626"/>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2-1</a:t>
            </a:r>
          </a:p>
        </xdr:txBody>
      </xdr:sp>
      <xdr:sp macro="" textlink="">
        <xdr:nvSpPr>
          <xdr:cNvPr id="9" name="矢印: 右 7">
            <a:extLst>
              <a:ext uri="{FF2B5EF4-FFF2-40B4-BE49-F238E27FC236}">
                <a16:creationId xmlns:a16="http://schemas.microsoft.com/office/drawing/2014/main" id="{00000000-0008-0000-0000-000008000000}"/>
              </a:ext>
            </a:extLst>
          </xdr:cNvPr>
          <xdr:cNvSpPr/>
        </xdr:nvSpPr>
        <xdr:spPr bwMode="auto">
          <a:xfrm>
            <a:off x="2565068" y="4932218"/>
            <a:ext cx="1493323"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10" name="四角形: 角を丸くする 8">
            <a:extLst>
              <a:ext uri="{FF2B5EF4-FFF2-40B4-BE49-F238E27FC236}">
                <a16:creationId xmlns:a16="http://schemas.microsoft.com/office/drawing/2014/main" id="{00000000-0008-0000-0000-000009000000}"/>
              </a:ext>
            </a:extLst>
          </xdr:cNvPr>
          <xdr:cNvSpPr/>
        </xdr:nvSpPr>
        <xdr:spPr bwMode="auto">
          <a:xfrm>
            <a:off x="97973" y="4260273"/>
            <a:ext cx="1132114" cy="618506"/>
          </a:xfrm>
          <a:prstGeom prst="round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400" b="1">
                <a:solidFill>
                  <a:sysClr val="windowText" lastClr="000000"/>
                </a:solidFill>
              </a:rPr>
              <a:t>ワークシート入力の流れ</a:t>
            </a:r>
          </a:p>
        </xdr:txBody>
      </xdr:sp>
      <xdr:sp macro="" textlink="">
        <xdr:nvSpPr>
          <xdr:cNvPr id="11" name="矢印: 右 9">
            <a:extLst>
              <a:ext uri="{FF2B5EF4-FFF2-40B4-BE49-F238E27FC236}">
                <a16:creationId xmlns:a16="http://schemas.microsoft.com/office/drawing/2014/main" id="{00000000-0008-0000-0000-00000A000000}"/>
              </a:ext>
            </a:extLst>
          </xdr:cNvPr>
          <xdr:cNvSpPr/>
        </xdr:nvSpPr>
        <xdr:spPr bwMode="auto">
          <a:xfrm>
            <a:off x="5797136" y="4932218"/>
            <a:ext cx="1502229"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00000000-0008-0000-0000-00000B000000}"/>
              </a:ext>
            </a:extLst>
          </xdr:cNvPr>
          <xdr:cNvSpPr txBox="1"/>
        </xdr:nvSpPr>
        <xdr:spPr>
          <a:xfrm>
            <a:off x="2543300" y="5333998"/>
            <a:ext cx="1420774"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一部自動転記</a:t>
            </a:r>
          </a:p>
        </xdr:txBody>
      </xdr:sp>
      <xdr:sp macro="" textlink="">
        <xdr:nvSpPr>
          <xdr:cNvPr id="13" name="テキスト ボックス 12">
            <a:extLst>
              <a:ext uri="{FF2B5EF4-FFF2-40B4-BE49-F238E27FC236}">
                <a16:creationId xmlns:a16="http://schemas.microsoft.com/office/drawing/2014/main" id="{00000000-0008-0000-0000-00000C000000}"/>
              </a:ext>
            </a:extLst>
          </xdr:cNvPr>
          <xdr:cNvSpPr txBox="1"/>
        </xdr:nvSpPr>
        <xdr:spPr>
          <a:xfrm>
            <a:off x="5764482" y="5333998"/>
            <a:ext cx="1420774"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一部自動転記</a:t>
            </a:r>
          </a:p>
        </xdr:txBody>
      </xdr:sp>
    </xdr:grpSp>
    <xdr:clientData/>
  </xdr:twoCellAnchor>
  <xdr:twoCellAnchor>
    <xdr:from>
      <xdr:col>4</xdr:col>
      <xdr:colOff>47625</xdr:colOff>
      <xdr:row>26</xdr:row>
      <xdr:rowOff>263525</xdr:rowOff>
    </xdr:from>
    <xdr:to>
      <xdr:col>5</xdr:col>
      <xdr:colOff>1590675</xdr:colOff>
      <xdr:row>27</xdr:row>
      <xdr:rowOff>657225</xdr:rowOff>
    </xdr:to>
    <xdr:sp macro="" textlink="">
      <xdr:nvSpPr>
        <xdr:cNvPr id="14" name="正方形/長方形 13"/>
        <xdr:cNvSpPr/>
      </xdr:nvSpPr>
      <xdr:spPr bwMode="auto">
        <a:xfrm>
          <a:off x="7677150" y="8274050"/>
          <a:ext cx="3314700" cy="1089025"/>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加算見込額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前年度のグループ別の</a:t>
          </a:r>
          <a:endParaRPr kumimoji="1" lang="en-US" altLang="ja-JP" sz="1400">
            <a:latin typeface="+mn-ea"/>
            <a:ea typeface="+mn-ea"/>
          </a:endParaRPr>
        </a:p>
        <a:p>
          <a:pPr algn="ctr"/>
          <a:r>
            <a:rPr kumimoji="1" lang="ja-JP" altLang="en-US" sz="1400">
              <a:latin typeface="+mn-ea"/>
              <a:ea typeface="+mn-ea"/>
            </a:rPr>
            <a:t>一月あたり常勤換算職員数</a:t>
          </a:r>
          <a:endParaRPr kumimoji="1" lang="en-US" altLang="ja-JP" sz="1400">
            <a:latin typeface="+mn-ea"/>
            <a:ea typeface="+mn-ea"/>
          </a:endParaRPr>
        </a:p>
      </xdr:txBody>
    </xdr:sp>
    <xdr:clientData/>
  </xdr:twoCellAnchor>
  <xdr:twoCellAnchor>
    <xdr:from>
      <xdr:col>4</xdr:col>
      <xdr:colOff>465663</xdr:colOff>
      <xdr:row>26</xdr:row>
      <xdr:rowOff>638810</xdr:rowOff>
    </xdr:from>
    <xdr:to>
      <xdr:col>5</xdr:col>
      <xdr:colOff>746013</xdr:colOff>
      <xdr:row>26</xdr:row>
      <xdr:rowOff>638810</xdr:rowOff>
    </xdr:to>
    <xdr:cxnSp macro="">
      <xdr:nvCxnSpPr>
        <xdr:cNvPr id="15" name="直線コネクタ 14"/>
        <xdr:cNvCxnSpPr/>
      </xdr:nvCxnSpPr>
      <xdr:spPr bwMode="auto">
        <a:xfrm>
          <a:off x="8093283" y="8601710"/>
          <a:ext cx="2048190" cy="0"/>
        </a:xfrm>
        <a:prstGeom prst="line">
          <a:avLst/>
        </a:prstGeom>
        <a:ln>
          <a:headEnd type="none" w="med" len="med"/>
          <a:tailEnd type="non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1361005</xdr:colOff>
      <xdr:row>26</xdr:row>
      <xdr:rowOff>584200</xdr:rowOff>
    </xdr:from>
    <xdr:to>
      <xdr:col>5</xdr:col>
      <xdr:colOff>2165337</xdr:colOff>
      <xdr:row>27</xdr:row>
      <xdr:rowOff>55033</xdr:rowOff>
    </xdr:to>
    <xdr:sp macro="" textlink="">
      <xdr:nvSpPr>
        <xdr:cNvPr id="16" name="正方形/長方形 15"/>
        <xdr:cNvSpPr/>
      </xdr:nvSpPr>
      <xdr:spPr bwMode="auto">
        <a:xfrm>
          <a:off x="10756465" y="8547100"/>
          <a:ext cx="804332" cy="164253"/>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en-US" altLang="ja-JP" sz="2400">
              <a:latin typeface="+mn-ea"/>
              <a:ea typeface="+mn-ea"/>
            </a:rPr>
            <a:t>×</a:t>
          </a:r>
        </a:p>
      </xdr:txBody>
    </xdr:sp>
    <xdr:clientData/>
  </xdr:twoCellAnchor>
  <xdr:twoCellAnchor>
    <xdr:from>
      <xdr:col>5</xdr:col>
      <xdr:colOff>2389708</xdr:colOff>
      <xdr:row>26</xdr:row>
      <xdr:rowOff>351366</xdr:rowOff>
    </xdr:from>
    <xdr:to>
      <xdr:col>5</xdr:col>
      <xdr:colOff>4429126</xdr:colOff>
      <xdr:row>27</xdr:row>
      <xdr:rowOff>428625</xdr:rowOff>
    </xdr:to>
    <xdr:sp macro="" textlink="">
      <xdr:nvSpPr>
        <xdr:cNvPr id="17" name="正方形/長方形 16"/>
        <xdr:cNvSpPr/>
      </xdr:nvSpPr>
      <xdr:spPr bwMode="auto">
        <a:xfrm>
          <a:off x="11785168" y="8314266"/>
          <a:ext cx="2039418" cy="770679"/>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事業所が定める</a:t>
          </a:r>
          <a:endParaRPr kumimoji="1" lang="en-US" altLang="ja-JP" sz="1400">
            <a:latin typeface="+mn-ea"/>
            <a:ea typeface="+mn-ea"/>
          </a:endParaRPr>
        </a:p>
        <a:p>
          <a:pPr algn="ctr"/>
          <a:r>
            <a:rPr kumimoji="1" lang="ja-JP" altLang="en-US" sz="1400">
              <a:latin typeface="+mn-ea"/>
              <a:ea typeface="+mn-ea"/>
            </a:rPr>
            <a:t>配分比率</a:t>
          </a:r>
          <a:endParaRPr kumimoji="1" lang="en-US" altLang="ja-JP" sz="1400">
            <a:latin typeface="+mn-ea"/>
            <a:ea typeface="+mn-ea"/>
          </a:endParaRPr>
        </a:p>
        <a:p>
          <a:pPr algn="ctr"/>
          <a:r>
            <a:rPr kumimoji="1" lang="ja-JP" altLang="en-US" sz="1400">
              <a:latin typeface="+mn-ea"/>
              <a:ea typeface="+mn-ea"/>
            </a:rPr>
            <a:t>（規程の範囲内）</a:t>
          </a:r>
          <a:endParaRPr kumimoji="1" lang="en-US" altLang="ja-JP" sz="1400">
            <a:latin typeface="+mn-ea"/>
            <a:ea typeface="+mn-ea"/>
          </a:endParaRPr>
        </a:p>
      </xdr:txBody>
    </xdr:sp>
    <xdr:clientData/>
  </xdr:twoCellAnchor>
  <xdr:twoCellAnchor>
    <xdr:from>
      <xdr:col>4</xdr:col>
      <xdr:colOff>301624</xdr:colOff>
      <xdr:row>28</xdr:row>
      <xdr:rowOff>638175</xdr:rowOff>
    </xdr:from>
    <xdr:to>
      <xdr:col>5</xdr:col>
      <xdr:colOff>847725</xdr:colOff>
      <xdr:row>28</xdr:row>
      <xdr:rowOff>638175</xdr:rowOff>
    </xdr:to>
    <xdr:cxnSp macro="">
      <xdr:nvCxnSpPr>
        <xdr:cNvPr id="18" name="直線コネクタ 17"/>
        <xdr:cNvCxnSpPr/>
      </xdr:nvCxnSpPr>
      <xdr:spPr bwMode="auto">
        <a:xfrm flipV="1">
          <a:off x="7929244" y="9987915"/>
          <a:ext cx="2313941" cy="0"/>
        </a:xfrm>
        <a:prstGeom prst="line">
          <a:avLst/>
        </a:prstGeom>
        <a:ln>
          <a:headEnd type="none" w="med" len="med"/>
          <a:tailEnd type="non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1346186</xdr:colOff>
      <xdr:row>28</xdr:row>
      <xdr:rowOff>577844</xdr:rowOff>
    </xdr:from>
    <xdr:to>
      <xdr:col>5</xdr:col>
      <xdr:colOff>2150518</xdr:colOff>
      <xdr:row>29</xdr:row>
      <xdr:rowOff>48677</xdr:rowOff>
    </xdr:to>
    <xdr:sp macro="" textlink="">
      <xdr:nvSpPr>
        <xdr:cNvPr id="19" name="正方形/長方形 18"/>
        <xdr:cNvSpPr/>
      </xdr:nvSpPr>
      <xdr:spPr bwMode="auto">
        <a:xfrm>
          <a:off x="10741646" y="9927584"/>
          <a:ext cx="804332" cy="164253"/>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2400">
              <a:latin typeface="+mn-ea"/>
              <a:ea typeface="+mn-ea"/>
            </a:rPr>
            <a:t>ー</a:t>
          </a:r>
          <a:endParaRPr kumimoji="1" lang="en-US" altLang="ja-JP" sz="2400">
            <a:latin typeface="+mn-ea"/>
            <a:ea typeface="+mn-ea"/>
          </a:endParaRPr>
        </a:p>
      </xdr:txBody>
    </xdr:sp>
    <xdr:clientData/>
  </xdr:twoCellAnchor>
  <xdr:twoCellAnchor>
    <xdr:from>
      <xdr:col>5</xdr:col>
      <xdr:colOff>2107746</xdr:colOff>
      <xdr:row>28</xdr:row>
      <xdr:rowOff>74838</xdr:rowOff>
    </xdr:from>
    <xdr:to>
      <xdr:col>5</xdr:col>
      <xdr:colOff>5003347</xdr:colOff>
      <xdr:row>29</xdr:row>
      <xdr:rowOff>685799</xdr:rowOff>
    </xdr:to>
    <xdr:sp macro="" textlink="">
      <xdr:nvSpPr>
        <xdr:cNvPr id="20" name="正方形/長方形 19"/>
        <xdr:cNvSpPr/>
      </xdr:nvSpPr>
      <xdr:spPr bwMode="auto">
        <a:xfrm>
          <a:off x="11502117" y="9403895"/>
          <a:ext cx="2895601" cy="130764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前年度（前年１～</a:t>
          </a:r>
          <a:r>
            <a:rPr kumimoji="1" lang="en-US" altLang="ja-JP" sz="1400">
              <a:latin typeface="+mn-ea"/>
              <a:ea typeface="+mn-ea"/>
            </a:rPr>
            <a:t>12</a:t>
          </a:r>
          <a:r>
            <a:rPr kumimoji="1" lang="ja-JP" altLang="en-US" sz="1400">
              <a:latin typeface="+mn-ea"/>
              <a:ea typeface="+mn-ea"/>
            </a:rPr>
            <a:t>月）の</a:t>
          </a:r>
          <a:endParaRPr kumimoji="1" lang="en-US" altLang="ja-JP" sz="1400">
            <a:latin typeface="+mn-ea"/>
            <a:ea typeface="+mn-ea"/>
          </a:endParaRPr>
        </a:p>
        <a:p>
          <a:pPr algn="ctr"/>
          <a:r>
            <a:rPr kumimoji="1" lang="ja-JP" altLang="en-US" sz="1400">
              <a:latin typeface="+mn-ea"/>
              <a:ea typeface="+mn-ea"/>
            </a:rPr>
            <a:t>グループ別の賃金総額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前年度（前年１～</a:t>
          </a:r>
          <a:r>
            <a:rPr kumimoji="1" lang="en-US" altLang="ja-JP" sz="1400">
              <a:latin typeface="+mn-ea"/>
              <a:ea typeface="+mn-ea"/>
            </a:rPr>
            <a:t>12</a:t>
          </a:r>
          <a:r>
            <a:rPr kumimoji="1" lang="ja-JP" altLang="en-US" sz="1400">
              <a:latin typeface="+mn-ea"/>
              <a:ea typeface="+mn-ea"/>
            </a:rPr>
            <a:t>月）の</a:t>
          </a:r>
          <a:endParaRPr kumimoji="1" lang="en-US" altLang="ja-JP" sz="1400">
            <a:latin typeface="+mn-ea"/>
            <a:ea typeface="+mn-ea"/>
          </a:endParaRPr>
        </a:p>
        <a:p>
          <a:pPr algn="ctr"/>
          <a:r>
            <a:rPr kumimoji="1" lang="ja-JP" altLang="en-US" sz="1400">
              <a:latin typeface="+mn-ea"/>
              <a:ea typeface="+mn-ea"/>
            </a:rPr>
            <a:t>グループ別の常勤換算職員数</a:t>
          </a:r>
          <a:endParaRPr kumimoji="1" lang="en-US" altLang="ja-JP" sz="1400">
            <a:latin typeface="+mn-ea"/>
            <a:ea typeface="+mn-ea"/>
          </a:endParaRPr>
        </a:p>
      </xdr:txBody>
    </xdr:sp>
    <xdr:clientData/>
  </xdr:twoCellAnchor>
  <xdr:twoCellAnchor>
    <xdr:from>
      <xdr:col>5</xdr:col>
      <xdr:colOff>2362200</xdr:colOff>
      <xdr:row>28</xdr:row>
      <xdr:rowOff>643043</xdr:rowOff>
    </xdr:from>
    <xdr:to>
      <xdr:col>5</xdr:col>
      <xdr:colOff>4823694</xdr:colOff>
      <xdr:row>28</xdr:row>
      <xdr:rowOff>643043</xdr:rowOff>
    </xdr:to>
    <xdr:cxnSp macro="">
      <xdr:nvCxnSpPr>
        <xdr:cNvPr id="21" name="直線コネクタ 20"/>
        <xdr:cNvCxnSpPr/>
      </xdr:nvCxnSpPr>
      <xdr:spPr bwMode="auto">
        <a:xfrm>
          <a:off x="11757660" y="9992783"/>
          <a:ext cx="2461494" cy="0"/>
        </a:xfrm>
        <a:prstGeom prst="line">
          <a:avLst/>
        </a:prstGeom>
        <a:ln>
          <a:headEnd type="none" w="med" len="med"/>
          <a:tailEnd type="non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209549</xdr:colOff>
      <xdr:row>27</xdr:row>
      <xdr:rowOff>448732</xdr:rowOff>
    </xdr:from>
    <xdr:to>
      <xdr:col>3</xdr:col>
      <xdr:colOff>95249</xdr:colOff>
      <xdr:row>28</xdr:row>
      <xdr:rowOff>257175</xdr:rowOff>
    </xdr:to>
    <xdr:sp macro="" textlink="">
      <xdr:nvSpPr>
        <xdr:cNvPr id="22" name="正方形/長方形 21"/>
        <xdr:cNvSpPr/>
      </xdr:nvSpPr>
      <xdr:spPr bwMode="auto">
        <a:xfrm>
          <a:off x="2114549" y="9105052"/>
          <a:ext cx="2125980" cy="501863"/>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r>
            <a:rPr kumimoji="1" lang="ja-JP" altLang="en-US" sz="1400">
              <a:latin typeface="+mn-ea"/>
              <a:ea typeface="+mn-ea"/>
            </a:rPr>
            <a:t>加算の算定により賃金改善を行う（行った）賃金総額</a:t>
          </a:r>
          <a:endParaRPr kumimoji="1" lang="en-US" altLang="ja-JP" sz="1400">
            <a:latin typeface="+mn-ea"/>
            <a:ea typeface="+mn-ea"/>
          </a:endParaRPr>
        </a:p>
      </xdr:txBody>
    </xdr:sp>
    <xdr:clientData/>
  </xdr:twoCellAnchor>
  <xdr:twoCellAnchor>
    <xdr:from>
      <xdr:col>1</xdr:col>
      <xdr:colOff>304800</xdr:colOff>
      <xdr:row>26</xdr:row>
      <xdr:rowOff>410632</xdr:rowOff>
    </xdr:from>
    <xdr:to>
      <xdr:col>3</xdr:col>
      <xdr:colOff>2571751</xdr:colOff>
      <xdr:row>27</xdr:row>
      <xdr:rowOff>161925</xdr:rowOff>
    </xdr:to>
    <xdr:sp macro="" textlink="">
      <xdr:nvSpPr>
        <xdr:cNvPr id="23" name="正方形/長方形 22"/>
        <xdr:cNvSpPr/>
      </xdr:nvSpPr>
      <xdr:spPr bwMode="auto">
        <a:xfrm>
          <a:off x="2209800" y="8373532"/>
          <a:ext cx="4507231" cy="444713"/>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ctr"/>
          <a:r>
            <a:rPr kumimoji="1" lang="ja-JP" altLang="en-US" sz="1600" b="0">
              <a:latin typeface="+mn-ea"/>
              <a:ea typeface="+mn-ea"/>
            </a:rPr>
            <a:t>各グループ別に以下の計算を行う</a:t>
          </a:r>
          <a:endParaRPr kumimoji="1" lang="en-US" altLang="ja-JP" sz="1600" b="0">
            <a:latin typeface="+mn-ea"/>
            <a:ea typeface="+mn-ea"/>
          </a:endParaRPr>
        </a:p>
      </xdr:txBody>
    </xdr:sp>
    <xdr:clientData/>
  </xdr:twoCellAnchor>
  <xdr:twoCellAnchor>
    <xdr:from>
      <xdr:col>3</xdr:col>
      <xdr:colOff>847724</xdr:colOff>
      <xdr:row>27</xdr:row>
      <xdr:rowOff>448732</xdr:rowOff>
    </xdr:from>
    <xdr:to>
      <xdr:col>3</xdr:col>
      <xdr:colOff>3086100</xdr:colOff>
      <xdr:row>28</xdr:row>
      <xdr:rowOff>257175</xdr:rowOff>
    </xdr:to>
    <xdr:sp macro="" textlink="">
      <xdr:nvSpPr>
        <xdr:cNvPr id="24" name="正方形/長方形 23"/>
        <xdr:cNvSpPr/>
      </xdr:nvSpPr>
      <xdr:spPr bwMode="auto">
        <a:xfrm>
          <a:off x="4993004" y="9105052"/>
          <a:ext cx="2238376" cy="501863"/>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r>
            <a:rPr kumimoji="1" lang="ja-JP" altLang="en-US" sz="1400">
              <a:latin typeface="+mn-ea"/>
              <a:ea typeface="+mn-ea"/>
            </a:rPr>
            <a:t>初めて加算を取得する（した）月の前年度の賃金総額</a:t>
          </a:r>
          <a:endParaRPr kumimoji="1" lang="en-US" altLang="ja-JP" sz="1400">
            <a:latin typeface="+mn-ea"/>
            <a:ea typeface="+mn-ea"/>
          </a:endParaRPr>
        </a:p>
      </xdr:txBody>
    </xdr:sp>
    <xdr:clientData/>
  </xdr:twoCellAnchor>
  <xdr:twoCellAnchor>
    <xdr:from>
      <xdr:col>2</xdr:col>
      <xdr:colOff>485775</xdr:colOff>
      <xdr:row>28</xdr:row>
      <xdr:rowOff>496357</xdr:rowOff>
    </xdr:from>
    <xdr:to>
      <xdr:col>3</xdr:col>
      <xdr:colOff>1733550</xdr:colOff>
      <xdr:row>29</xdr:row>
      <xdr:rowOff>304800</xdr:rowOff>
    </xdr:to>
    <xdr:sp macro="" textlink="">
      <xdr:nvSpPr>
        <xdr:cNvPr id="25" name="正方形/長方形 24"/>
        <xdr:cNvSpPr/>
      </xdr:nvSpPr>
      <xdr:spPr bwMode="auto">
        <a:xfrm>
          <a:off x="3267075" y="9846097"/>
          <a:ext cx="2611755" cy="501863"/>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ctr"/>
          <a:r>
            <a:rPr kumimoji="1" lang="ja-JP" altLang="en-US" sz="1400">
              <a:latin typeface="+mn-ea"/>
              <a:ea typeface="+mn-ea"/>
            </a:rPr>
            <a:t>人数（原則常勤換算職員数）</a:t>
          </a:r>
          <a:endParaRPr kumimoji="1" lang="en-US" altLang="ja-JP" sz="1400">
            <a:latin typeface="+mn-ea"/>
            <a:ea typeface="+mn-ea"/>
          </a:endParaRPr>
        </a:p>
      </xdr:txBody>
    </xdr:sp>
    <xdr:clientData/>
  </xdr:twoCellAnchor>
  <xdr:twoCellAnchor>
    <xdr:from>
      <xdr:col>1</xdr:col>
      <xdr:colOff>266700</xdr:colOff>
      <xdr:row>28</xdr:row>
      <xdr:rowOff>286385</xdr:rowOff>
    </xdr:from>
    <xdr:to>
      <xdr:col>3</xdr:col>
      <xdr:colOff>3009900</xdr:colOff>
      <xdr:row>28</xdr:row>
      <xdr:rowOff>286385</xdr:rowOff>
    </xdr:to>
    <xdr:cxnSp macro="">
      <xdr:nvCxnSpPr>
        <xdr:cNvPr id="26" name="直線コネクタ 25"/>
        <xdr:cNvCxnSpPr/>
      </xdr:nvCxnSpPr>
      <xdr:spPr bwMode="auto">
        <a:xfrm>
          <a:off x="2171700" y="9636125"/>
          <a:ext cx="4983480" cy="0"/>
        </a:xfrm>
        <a:prstGeom prst="line">
          <a:avLst/>
        </a:prstGeom>
        <a:ln>
          <a:headEnd type="none" w="med" len="med"/>
          <a:tailEnd type="non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41261</xdr:colOff>
      <xdr:row>27</xdr:row>
      <xdr:rowOff>606419</xdr:rowOff>
    </xdr:from>
    <xdr:to>
      <xdr:col>3</xdr:col>
      <xdr:colOff>845593</xdr:colOff>
      <xdr:row>28</xdr:row>
      <xdr:rowOff>77252</xdr:rowOff>
    </xdr:to>
    <xdr:sp macro="" textlink="">
      <xdr:nvSpPr>
        <xdr:cNvPr id="27" name="正方形/長方形 26"/>
        <xdr:cNvSpPr/>
      </xdr:nvSpPr>
      <xdr:spPr bwMode="auto">
        <a:xfrm>
          <a:off x="4186541" y="9262739"/>
          <a:ext cx="804332" cy="164253"/>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2400">
              <a:latin typeface="+mn-ea"/>
              <a:ea typeface="+mn-ea"/>
            </a:rPr>
            <a:t>ー</a:t>
          </a:r>
          <a:endParaRPr kumimoji="1" lang="en-US" altLang="ja-JP" sz="2400">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809625</xdr:colOff>
      <xdr:row>1</xdr:row>
      <xdr:rowOff>142874</xdr:rowOff>
    </xdr:from>
    <xdr:to>
      <xdr:col>26</xdr:col>
      <xdr:colOff>864973</xdr:colOff>
      <xdr:row>7</xdr:row>
      <xdr:rowOff>38100</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6358778" y="393886"/>
          <a:ext cx="4681136" cy="1401296"/>
          <a:chOff x="6172200" y="2790824"/>
          <a:chExt cx="5086350" cy="1381126"/>
        </a:xfrm>
      </xdr:grpSpPr>
      <xdr:sp macro="" textlink="">
        <xdr:nvSpPr>
          <xdr:cNvPr id="2" name="正方形/長方形 1">
            <a:extLst>
              <a:ext uri="{FF2B5EF4-FFF2-40B4-BE49-F238E27FC236}">
                <a16:creationId xmlns:a16="http://schemas.microsoft.com/office/drawing/2014/main" id="{00000000-0008-0000-0100-000002000000}"/>
              </a:ext>
            </a:extLst>
          </xdr:cNvPr>
          <xdr:cNvSpPr/>
        </xdr:nvSpPr>
        <xdr:spPr bwMode="auto">
          <a:xfrm>
            <a:off x="6172200" y="2790824"/>
            <a:ext cx="5086350"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処遇改善加算及び特定加算の算定に共通して必要な情報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pPr algn="l"/>
            <a:r>
              <a:rPr kumimoji="1" lang="ja-JP" altLang="en-US" sz="1100"/>
              <a:t>　　　　　　特定加算の算定に必要な情報　入力セル</a:t>
            </a:r>
          </a:p>
        </xdr:txBody>
      </xdr:sp>
      <xdr:sp macro="" textlink="">
        <xdr:nvSpPr>
          <xdr:cNvPr id="3" name="正方形/長方形 2">
            <a:extLst>
              <a:ext uri="{FF2B5EF4-FFF2-40B4-BE49-F238E27FC236}">
                <a16:creationId xmlns:a16="http://schemas.microsoft.com/office/drawing/2014/main" id="{00000000-0008-0000-0100-000003000000}"/>
              </a:ext>
            </a:extLst>
          </xdr:cNvPr>
          <xdr:cNvSpPr/>
        </xdr:nvSpPr>
        <xdr:spPr bwMode="auto">
          <a:xfrm>
            <a:off x="6343650" y="3648075"/>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bwMode="auto">
          <a:xfrm>
            <a:off x="6343650" y="3829050"/>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6343650" y="3467100"/>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204784</xdr:colOff>
          <xdr:row>172</xdr:row>
          <xdr:rowOff>0</xdr:rowOff>
        </xdr:from>
        <xdr:to>
          <xdr:col>5</xdr:col>
          <xdr:colOff>6803</xdr:colOff>
          <xdr:row>177</xdr:row>
          <xdr:rowOff>73685</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738184" y="47442119"/>
              <a:ext cx="198259" cy="1239542"/>
              <a:chOff x="904875" y="8182025"/>
              <a:chExt cx="209550" cy="970340"/>
            </a:xfrm>
          </xdr:grpSpPr>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0200-000001280100}"/>
                  </a:ext>
                </a:extLst>
              </xdr:cNvPr>
              <xdr:cNvSpPr/>
            </xdr:nvSpPr>
            <xdr:spPr bwMode="auto">
              <a:xfrm>
                <a:off x="904875" y="8182025"/>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0200-000002280100}"/>
                  </a:ext>
                </a:extLst>
              </xdr:cNvPr>
              <xdr:cNvSpPr/>
            </xdr:nvSpPr>
            <xdr:spPr bwMode="auto">
              <a:xfrm>
                <a:off x="904875" y="8895190"/>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0200-000003280100}"/>
                  </a:ext>
                </a:extLst>
              </xdr:cNvPr>
              <xdr:cNvSpPr/>
            </xdr:nvSpPr>
            <xdr:spPr bwMode="auto">
              <a:xfrm>
                <a:off x="904875" y="849868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80" name="Check Box 4" hidden="1">
                <a:extLst>
                  <a:ext uri="{63B3BB69-23CF-44E3-9099-C40C66FF867C}">
                    <a14:compatExt spid="_x0000_s75780"/>
                  </a:ext>
                  <a:ext uri="{FF2B5EF4-FFF2-40B4-BE49-F238E27FC236}">
                    <a16:creationId xmlns:a16="http://schemas.microsoft.com/office/drawing/2014/main" id="{00000000-0008-0000-0200-000004280100}"/>
                  </a:ext>
                </a:extLst>
              </xdr:cNvPr>
              <xdr:cNvSpPr/>
            </xdr:nvSpPr>
            <xdr:spPr bwMode="auto">
              <a:xfrm>
                <a:off x="904875" y="8632035"/>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81" name="Check Box 5" hidden="1">
                <a:extLst>
                  <a:ext uri="{63B3BB69-23CF-44E3-9099-C40C66FF867C}">
                    <a14:compatExt spid="_x0000_s75781"/>
                  </a:ext>
                  <a:ext uri="{FF2B5EF4-FFF2-40B4-BE49-F238E27FC236}">
                    <a16:creationId xmlns:a16="http://schemas.microsoft.com/office/drawing/2014/main" id="{00000000-0008-0000-0200-000005280100}"/>
                  </a:ext>
                </a:extLst>
              </xdr:cNvPr>
              <xdr:cNvSpPr/>
            </xdr:nvSpPr>
            <xdr:spPr bwMode="auto">
              <a:xfrm>
                <a:off x="904875" y="8761811"/>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183</xdr:row>
          <xdr:rowOff>161925</xdr:rowOff>
        </xdr:from>
        <xdr:to>
          <xdr:col>4</xdr:col>
          <xdr:colOff>171450</xdr:colOff>
          <xdr:row>185</xdr:row>
          <xdr:rowOff>0</xdr:rowOff>
        </xdr:to>
        <xdr:sp macro="" textlink="">
          <xdr:nvSpPr>
            <xdr:cNvPr id="75782" name="Check Box 6" hidden="1">
              <a:extLst>
                <a:ext uri="{63B3BB69-23CF-44E3-9099-C40C66FF867C}">
                  <a14:compatExt spid="_x0000_s75782"/>
                </a:ext>
                <a:ext uri="{FF2B5EF4-FFF2-40B4-BE49-F238E27FC236}">
                  <a16:creationId xmlns:a16="http://schemas.microsoft.com/office/drawing/2014/main" id="{00000000-0008-0000-0200-00000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176</xdr:row>
          <xdr:rowOff>133350</xdr:rowOff>
        </xdr:from>
        <xdr:to>
          <xdr:col>4</xdr:col>
          <xdr:colOff>171450</xdr:colOff>
          <xdr:row>178</xdr:row>
          <xdr:rowOff>66675</xdr:rowOff>
        </xdr:to>
        <xdr:sp macro="" textlink="">
          <xdr:nvSpPr>
            <xdr:cNvPr id="75783" name="Check Box 7" hidden="1">
              <a:extLst>
                <a:ext uri="{63B3BB69-23CF-44E3-9099-C40C66FF867C}">
                  <a14:compatExt spid="_x0000_s75783"/>
                </a:ext>
                <a:ext uri="{FF2B5EF4-FFF2-40B4-BE49-F238E27FC236}">
                  <a16:creationId xmlns:a16="http://schemas.microsoft.com/office/drawing/2014/main" id="{00000000-0008-0000-02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177</xdr:row>
          <xdr:rowOff>133350</xdr:rowOff>
        </xdr:from>
        <xdr:to>
          <xdr:col>4</xdr:col>
          <xdr:colOff>171450</xdr:colOff>
          <xdr:row>179</xdr:row>
          <xdr:rowOff>57150</xdr:rowOff>
        </xdr:to>
        <xdr:sp macro="" textlink="">
          <xdr:nvSpPr>
            <xdr:cNvPr id="75784" name="Check Box 8" hidden="1">
              <a:extLst>
                <a:ext uri="{63B3BB69-23CF-44E3-9099-C40C66FF867C}">
                  <a14:compatExt spid="_x0000_s75784"/>
                </a:ext>
                <a:ext uri="{FF2B5EF4-FFF2-40B4-BE49-F238E27FC236}">
                  <a16:creationId xmlns:a16="http://schemas.microsoft.com/office/drawing/2014/main" id="{00000000-0008-0000-0200-00000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178</xdr:row>
          <xdr:rowOff>171450</xdr:rowOff>
        </xdr:from>
        <xdr:to>
          <xdr:col>4</xdr:col>
          <xdr:colOff>171450</xdr:colOff>
          <xdr:row>179</xdr:row>
          <xdr:rowOff>257175</xdr:rowOff>
        </xdr:to>
        <xdr:sp macro="" textlink="">
          <xdr:nvSpPr>
            <xdr:cNvPr id="75785" name="Check Box 9" hidden="1">
              <a:extLst>
                <a:ext uri="{63B3BB69-23CF-44E3-9099-C40C66FF867C}">
                  <a14:compatExt spid="_x0000_s75785"/>
                </a:ext>
                <a:ext uri="{FF2B5EF4-FFF2-40B4-BE49-F238E27FC236}">
                  <a16:creationId xmlns:a16="http://schemas.microsoft.com/office/drawing/2014/main" id="{00000000-0008-0000-0200-00000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179</xdr:row>
          <xdr:rowOff>400050</xdr:rowOff>
        </xdr:from>
        <xdr:to>
          <xdr:col>4</xdr:col>
          <xdr:colOff>171450</xdr:colOff>
          <xdr:row>181</xdr:row>
          <xdr:rowOff>47625</xdr:rowOff>
        </xdr:to>
        <xdr:sp macro="" textlink="">
          <xdr:nvSpPr>
            <xdr:cNvPr id="75786" name="Check Box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180</xdr:row>
          <xdr:rowOff>114300</xdr:rowOff>
        </xdr:from>
        <xdr:to>
          <xdr:col>4</xdr:col>
          <xdr:colOff>171450</xdr:colOff>
          <xdr:row>182</xdr:row>
          <xdr:rowOff>38100</xdr:rowOff>
        </xdr:to>
        <xdr:sp macro="" textlink="">
          <xdr:nvSpPr>
            <xdr:cNvPr id="75787" name="Check Box 11" hidden="1">
              <a:extLst>
                <a:ext uri="{63B3BB69-23CF-44E3-9099-C40C66FF867C}">
                  <a14:compatExt spid="_x0000_s75787"/>
                </a:ext>
                <a:ext uri="{FF2B5EF4-FFF2-40B4-BE49-F238E27FC236}">
                  <a16:creationId xmlns:a16="http://schemas.microsoft.com/office/drawing/2014/main" id="{00000000-0008-0000-02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182</xdr:row>
          <xdr:rowOff>0</xdr:rowOff>
        </xdr:from>
        <xdr:to>
          <xdr:col>4</xdr:col>
          <xdr:colOff>171450</xdr:colOff>
          <xdr:row>182</xdr:row>
          <xdr:rowOff>266700</xdr:rowOff>
        </xdr:to>
        <xdr:sp macro="" textlink="">
          <xdr:nvSpPr>
            <xdr:cNvPr id="75788" name="Check Box 12" hidden="1">
              <a:extLst>
                <a:ext uri="{63B3BB69-23CF-44E3-9099-C40C66FF867C}">
                  <a14:compatExt spid="_x0000_s75788"/>
                </a:ext>
                <a:ext uri="{FF2B5EF4-FFF2-40B4-BE49-F238E27FC236}">
                  <a16:creationId xmlns:a16="http://schemas.microsoft.com/office/drawing/2014/main" id="{00000000-0008-0000-02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182</xdr:row>
          <xdr:rowOff>266700</xdr:rowOff>
        </xdr:from>
        <xdr:to>
          <xdr:col>4</xdr:col>
          <xdr:colOff>171450</xdr:colOff>
          <xdr:row>184</xdr:row>
          <xdr:rowOff>47625</xdr:rowOff>
        </xdr:to>
        <xdr:sp macro="" textlink="">
          <xdr:nvSpPr>
            <xdr:cNvPr id="75789" name="Check Box 13" hidden="1">
              <a:extLst>
                <a:ext uri="{63B3BB69-23CF-44E3-9099-C40C66FF867C}">
                  <a14:compatExt spid="_x0000_s75789"/>
                </a:ext>
                <a:ext uri="{FF2B5EF4-FFF2-40B4-BE49-F238E27FC236}">
                  <a16:creationId xmlns:a16="http://schemas.microsoft.com/office/drawing/2014/main" id="{00000000-0008-0000-0200-00000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184</xdr:row>
          <xdr:rowOff>104775</xdr:rowOff>
        </xdr:from>
        <xdr:to>
          <xdr:col>4</xdr:col>
          <xdr:colOff>171450</xdr:colOff>
          <xdr:row>186</xdr:row>
          <xdr:rowOff>38100</xdr:rowOff>
        </xdr:to>
        <xdr:sp macro="" textlink="">
          <xdr:nvSpPr>
            <xdr:cNvPr id="75790" name="Check Box 14" hidden="1">
              <a:extLst>
                <a:ext uri="{63B3BB69-23CF-44E3-9099-C40C66FF867C}">
                  <a14:compatExt spid="_x0000_s75790"/>
                </a:ext>
                <a:ext uri="{FF2B5EF4-FFF2-40B4-BE49-F238E27FC236}">
                  <a16:creationId xmlns:a16="http://schemas.microsoft.com/office/drawing/2014/main" id="{00000000-0008-0000-0200-00000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185</xdr:row>
          <xdr:rowOff>142875</xdr:rowOff>
        </xdr:from>
        <xdr:to>
          <xdr:col>5</xdr:col>
          <xdr:colOff>19050</xdr:colOff>
          <xdr:row>193</xdr:row>
          <xdr:rowOff>28575</xdr:rowOff>
        </xdr:to>
        <xdr:grpSp>
          <xdr:nvGrpSpPr>
            <xdr:cNvPr id="19" name="Group 41">
              <a:extLst>
                <a:ext uri="{FF2B5EF4-FFF2-40B4-BE49-F238E27FC236}">
                  <a16:creationId xmlns:a16="http://schemas.microsoft.com/office/drawing/2014/main" id="{00000000-0008-0000-0200-000013000000}"/>
                </a:ext>
              </a:extLst>
            </xdr:cNvPr>
            <xdr:cNvGrpSpPr>
              <a:grpSpLocks/>
            </xdr:cNvGrpSpPr>
          </xdr:nvGrpSpPr>
          <xdr:grpSpPr bwMode="auto">
            <a:xfrm>
              <a:off x="777240" y="50518695"/>
              <a:ext cx="171450" cy="13868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188</xdr:row>
          <xdr:rowOff>95250</xdr:rowOff>
        </xdr:from>
        <xdr:to>
          <xdr:col>4</xdr:col>
          <xdr:colOff>180975</xdr:colOff>
          <xdr:row>190</xdr:row>
          <xdr:rowOff>57150</xdr:rowOff>
        </xdr:to>
        <xdr:sp macro="" textlink="">
          <xdr:nvSpPr>
            <xdr:cNvPr id="75791" name="Check Box 15" hidden="1">
              <a:extLst>
                <a:ext uri="{63B3BB69-23CF-44E3-9099-C40C66FF867C}">
                  <a14:compatExt spid="_x0000_s75791"/>
                </a:ext>
                <a:ext uri="{FF2B5EF4-FFF2-40B4-BE49-F238E27FC236}">
                  <a16:creationId xmlns:a16="http://schemas.microsoft.com/office/drawing/2014/main" id="{00000000-0008-0000-0200-00000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185</xdr:row>
          <xdr:rowOff>123825</xdr:rowOff>
        </xdr:from>
        <xdr:to>
          <xdr:col>5</xdr:col>
          <xdr:colOff>0</xdr:colOff>
          <xdr:row>187</xdr:row>
          <xdr:rowOff>85725</xdr:rowOff>
        </xdr:to>
        <xdr:sp macro="" textlink="">
          <xdr:nvSpPr>
            <xdr:cNvPr id="75792" name="Check Box 16" hidden="1">
              <a:extLst>
                <a:ext uri="{63B3BB69-23CF-44E3-9099-C40C66FF867C}">
                  <a14:compatExt spid="_x0000_s75792"/>
                </a:ext>
                <a:ext uri="{FF2B5EF4-FFF2-40B4-BE49-F238E27FC236}">
                  <a16:creationId xmlns:a16="http://schemas.microsoft.com/office/drawing/2014/main" id="{00000000-0008-0000-0200-00001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186</xdr:row>
          <xdr:rowOff>142875</xdr:rowOff>
        </xdr:from>
        <xdr:to>
          <xdr:col>4</xdr:col>
          <xdr:colOff>180975</xdr:colOff>
          <xdr:row>187</xdr:row>
          <xdr:rowOff>266700</xdr:rowOff>
        </xdr:to>
        <xdr:sp macro="" textlink="">
          <xdr:nvSpPr>
            <xdr:cNvPr id="75793" name="Check Box 17" hidden="1">
              <a:extLst>
                <a:ext uri="{63B3BB69-23CF-44E3-9099-C40C66FF867C}">
                  <a14:compatExt spid="_x0000_s75793"/>
                </a:ext>
                <a:ext uri="{FF2B5EF4-FFF2-40B4-BE49-F238E27FC236}">
                  <a16:creationId xmlns:a16="http://schemas.microsoft.com/office/drawing/2014/main" id="{00000000-0008-0000-0200-00001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187</xdr:row>
          <xdr:rowOff>266700</xdr:rowOff>
        </xdr:from>
        <xdr:to>
          <xdr:col>4</xdr:col>
          <xdr:colOff>180975</xdr:colOff>
          <xdr:row>189</xdr:row>
          <xdr:rowOff>57150</xdr:rowOff>
        </xdr:to>
        <xdr:sp macro="" textlink="">
          <xdr:nvSpPr>
            <xdr:cNvPr id="75794" name="Check Box 18" hidden="1">
              <a:extLst>
                <a:ext uri="{63B3BB69-23CF-44E3-9099-C40C66FF867C}">
                  <a14:compatExt spid="_x0000_s75794"/>
                </a:ext>
                <a:ext uri="{FF2B5EF4-FFF2-40B4-BE49-F238E27FC236}">
                  <a16:creationId xmlns:a16="http://schemas.microsoft.com/office/drawing/2014/main" id="{00000000-0008-0000-0200-00001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189</xdr:row>
          <xdr:rowOff>104775</xdr:rowOff>
        </xdr:from>
        <xdr:to>
          <xdr:col>4</xdr:col>
          <xdr:colOff>180975</xdr:colOff>
          <xdr:row>191</xdr:row>
          <xdr:rowOff>57150</xdr:rowOff>
        </xdr:to>
        <xdr:sp macro="" textlink="">
          <xdr:nvSpPr>
            <xdr:cNvPr id="75795" name="Check Box 19" hidden="1">
              <a:extLst>
                <a:ext uri="{63B3BB69-23CF-44E3-9099-C40C66FF867C}">
                  <a14:compatExt spid="_x0000_s75795"/>
                </a:ext>
                <a:ext uri="{FF2B5EF4-FFF2-40B4-BE49-F238E27FC236}">
                  <a16:creationId xmlns:a16="http://schemas.microsoft.com/office/drawing/2014/main" id="{00000000-0008-0000-0200-00001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191</xdr:row>
          <xdr:rowOff>104775</xdr:rowOff>
        </xdr:from>
        <xdr:to>
          <xdr:col>4</xdr:col>
          <xdr:colOff>180975</xdr:colOff>
          <xdr:row>193</xdr:row>
          <xdr:rowOff>57150</xdr:rowOff>
        </xdr:to>
        <xdr:sp macro="" textlink="">
          <xdr:nvSpPr>
            <xdr:cNvPr id="75796" name="Check Box 20" hidden="1">
              <a:extLst>
                <a:ext uri="{63B3BB69-23CF-44E3-9099-C40C66FF867C}">
                  <a14:compatExt spid="_x0000_s75796"/>
                </a:ext>
                <a:ext uri="{FF2B5EF4-FFF2-40B4-BE49-F238E27FC236}">
                  <a16:creationId xmlns:a16="http://schemas.microsoft.com/office/drawing/2014/main" id="{00000000-0008-0000-0200-00001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190</xdr:row>
          <xdr:rowOff>114300</xdr:rowOff>
        </xdr:from>
        <xdr:to>
          <xdr:col>4</xdr:col>
          <xdr:colOff>180975</xdr:colOff>
          <xdr:row>192</xdr:row>
          <xdr:rowOff>66675</xdr:rowOff>
        </xdr:to>
        <xdr:sp macro="" textlink="">
          <xdr:nvSpPr>
            <xdr:cNvPr id="75797" name="Check Box 21" hidden="1">
              <a:extLst>
                <a:ext uri="{63B3BB69-23CF-44E3-9099-C40C66FF867C}">
                  <a14:compatExt spid="_x0000_s75797"/>
                </a:ext>
                <a:ext uri="{FF2B5EF4-FFF2-40B4-BE49-F238E27FC236}">
                  <a16:creationId xmlns:a16="http://schemas.microsoft.com/office/drawing/2014/main" id="{00000000-0008-0000-0200-00001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197</xdr:row>
          <xdr:rowOff>47625</xdr:rowOff>
        </xdr:from>
        <xdr:to>
          <xdr:col>5</xdr:col>
          <xdr:colOff>19050</xdr:colOff>
          <xdr:row>197</xdr:row>
          <xdr:rowOff>180975</xdr:rowOff>
        </xdr:to>
        <xdr:sp macro="" textlink="">
          <xdr:nvSpPr>
            <xdr:cNvPr id="75798" name="Check Box 22" hidden="1">
              <a:extLst>
                <a:ext uri="{63B3BB69-23CF-44E3-9099-C40C66FF867C}">
                  <a14:compatExt spid="_x0000_s75798"/>
                </a:ext>
                <a:ext uri="{FF2B5EF4-FFF2-40B4-BE49-F238E27FC236}">
                  <a16:creationId xmlns:a16="http://schemas.microsoft.com/office/drawing/2014/main" id="{00000000-0008-0000-0200-00001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198</xdr:row>
          <xdr:rowOff>38100</xdr:rowOff>
        </xdr:from>
        <xdr:to>
          <xdr:col>5</xdr:col>
          <xdr:colOff>19050</xdr:colOff>
          <xdr:row>198</xdr:row>
          <xdr:rowOff>161925</xdr:rowOff>
        </xdr:to>
        <xdr:sp macro="" textlink="">
          <xdr:nvSpPr>
            <xdr:cNvPr id="75799" name="Check Box 23" hidden="1">
              <a:extLst>
                <a:ext uri="{63B3BB69-23CF-44E3-9099-C40C66FF867C}">
                  <a14:compatExt spid="_x0000_s75799"/>
                </a:ext>
                <a:ext uri="{FF2B5EF4-FFF2-40B4-BE49-F238E27FC236}">
                  <a16:creationId xmlns:a16="http://schemas.microsoft.com/office/drawing/2014/main" id="{00000000-0008-0000-0200-00001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198</xdr:row>
          <xdr:rowOff>171450</xdr:rowOff>
        </xdr:from>
        <xdr:to>
          <xdr:col>5</xdr:col>
          <xdr:colOff>0</xdr:colOff>
          <xdr:row>200</xdr:row>
          <xdr:rowOff>28575</xdr:rowOff>
        </xdr:to>
        <xdr:sp macro="" textlink="">
          <xdr:nvSpPr>
            <xdr:cNvPr id="75800" name="Check Box 24" hidden="1">
              <a:extLst>
                <a:ext uri="{63B3BB69-23CF-44E3-9099-C40C66FF867C}">
                  <a14:compatExt spid="_x0000_s75800"/>
                </a:ext>
                <a:ext uri="{FF2B5EF4-FFF2-40B4-BE49-F238E27FC236}">
                  <a16:creationId xmlns:a16="http://schemas.microsoft.com/office/drawing/2014/main" id="{00000000-0008-0000-0200-00001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38100</xdr:colOff>
          <xdr:row>201</xdr:row>
          <xdr:rowOff>0</xdr:rowOff>
        </xdr:from>
        <xdr:to>
          <xdr:col>5</xdr:col>
          <xdr:colOff>19050</xdr:colOff>
          <xdr:row>201</xdr:row>
          <xdr:rowOff>28575</xdr:rowOff>
        </xdr:to>
        <xdr:grpSp>
          <xdr:nvGrpSpPr>
            <xdr:cNvPr id="32" name="Group 41">
              <a:extLst>
                <a:ext uri="{FF2B5EF4-FFF2-40B4-BE49-F238E27FC236}">
                  <a16:creationId xmlns:a16="http://schemas.microsoft.com/office/drawing/2014/main" id="{00000000-0008-0000-0200-000020000000}"/>
                </a:ext>
              </a:extLst>
            </xdr:cNvPr>
            <xdr:cNvGrpSpPr>
              <a:grpSpLocks/>
            </xdr:cNvGrpSpPr>
          </xdr:nvGrpSpPr>
          <xdr:grpSpPr bwMode="auto">
            <a:xfrm>
              <a:off x="777240" y="53309520"/>
              <a:ext cx="17145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199</xdr:row>
          <xdr:rowOff>152400</xdr:rowOff>
        </xdr:from>
        <xdr:to>
          <xdr:col>5</xdr:col>
          <xdr:colOff>38100</xdr:colOff>
          <xdr:row>201</xdr:row>
          <xdr:rowOff>38100</xdr:rowOff>
        </xdr:to>
        <xdr:sp macro="" textlink="">
          <xdr:nvSpPr>
            <xdr:cNvPr id="75801" name="Check Box 25" hidden="1">
              <a:extLst>
                <a:ext uri="{63B3BB69-23CF-44E3-9099-C40C66FF867C}">
                  <a14:compatExt spid="_x0000_s75801"/>
                </a:ext>
                <a:ext uri="{FF2B5EF4-FFF2-40B4-BE49-F238E27FC236}">
                  <a16:creationId xmlns:a16="http://schemas.microsoft.com/office/drawing/2014/main" id="{00000000-0008-0000-0200-00001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197</xdr:row>
          <xdr:rowOff>28575</xdr:rowOff>
        </xdr:from>
        <xdr:to>
          <xdr:col>22</xdr:col>
          <xdr:colOff>28575</xdr:colOff>
          <xdr:row>197</xdr:row>
          <xdr:rowOff>171450</xdr:rowOff>
        </xdr:to>
        <xdr:sp macro="" textlink="">
          <xdr:nvSpPr>
            <xdr:cNvPr id="75802" name="Check Box 26" hidden="1">
              <a:extLst>
                <a:ext uri="{63B3BB69-23CF-44E3-9099-C40C66FF867C}">
                  <a14:compatExt spid="_x0000_s75802"/>
                </a:ext>
                <a:ext uri="{FF2B5EF4-FFF2-40B4-BE49-F238E27FC236}">
                  <a16:creationId xmlns:a16="http://schemas.microsoft.com/office/drawing/2014/main" id="{00000000-0008-0000-0200-00001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205</xdr:row>
          <xdr:rowOff>0</xdr:rowOff>
        </xdr:from>
        <xdr:to>
          <xdr:col>2</xdr:col>
          <xdr:colOff>19050</xdr:colOff>
          <xdr:row>206</xdr:row>
          <xdr:rowOff>19050</xdr:rowOff>
        </xdr:to>
        <xdr:sp macro="" textlink="">
          <xdr:nvSpPr>
            <xdr:cNvPr id="75882" name="Check Box 106" hidden="1">
              <a:extLst>
                <a:ext uri="{63B3BB69-23CF-44E3-9099-C40C66FF867C}">
                  <a14:compatExt spid="_x0000_s75882"/>
                </a:ext>
                <a:ext uri="{FF2B5EF4-FFF2-40B4-BE49-F238E27FC236}">
                  <a16:creationId xmlns:a16="http://schemas.microsoft.com/office/drawing/2014/main" id="{00000000-0008-0000-0200-00006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206</xdr:row>
          <xdr:rowOff>0</xdr:rowOff>
        </xdr:from>
        <xdr:to>
          <xdr:col>2</xdr:col>
          <xdr:colOff>19050</xdr:colOff>
          <xdr:row>207</xdr:row>
          <xdr:rowOff>19050</xdr:rowOff>
        </xdr:to>
        <xdr:sp macro="" textlink="">
          <xdr:nvSpPr>
            <xdr:cNvPr id="75886" name="Check Box 110" hidden="1">
              <a:extLst>
                <a:ext uri="{63B3BB69-23CF-44E3-9099-C40C66FF867C}">
                  <a14:compatExt spid="_x0000_s75886"/>
                </a:ext>
                <a:ext uri="{FF2B5EF4-FFF2-40B4-BE49-F238E27FC236}">
                  <a16:creationId xmlns:a16="http://schemas.microsoft.com/office/drawing/2014/main" id="{00000000-0008-0000-0200-00006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207</xdr:row>
          <xdr:rowOff>0</xdr:rowOff>
        </xdr:from>
        <xdr:to>
          <xdr:col>2</xdr:col>
          <xdr:colOff>19050</xdr:colOff>
          <xdr:row>208</xdr:row>
          <xdr:rowOff>19050</xdr:rowOff>
        </xdr:to>
        <xdr:sp macro="" textlink="">
          <xdr:nvSpPr>
            <xdr:cNvPr id="75887" name="Check Box 111" hidden="1">
              <a:extLst>
                <a:ext uri="{63B3BB69-23CF-44E3-9099-C40C66FF867C}">
                  <a14:compatExt spid="_x0000_s75887"/>
                </a:ext>
                <a:ext uri="{FF2B5EF4-FFF2-40B4-BE49-F238E27FC236}">
                  <a16:creationId xmlns:a16="http://schemas.microsoft.com/office/drawing/2014/main" id="{00000000-0008-0000-0200-00006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211</xdr:row>
          <xdr:rowOff>0</xdr:rowOff>
        </xdr:from>
        <xdr:to>
          <xdr:col>2</xdr:col>
          <xdr:colOff>19050</xdr:colOff>
          <xdr:row>212</xdr:row>
          <xdr:rowOff>19050</xdr:rowOff>
        </xdr:to>
        <xdr:sp macro="" textlink="">
          <xdr:nvSpPr>
            <xdr:cNvPr id="75888" name="Check Box 112" hidden="1">
              <a:extLst>
                <a:ext uri="{63B3BB69-23CF-44E3-9099-C40C66FF867C}">
                  <a14:compatExt spid="_x0000_s75888"/>
                </a:ext>
                <a:ext uri="{FF2B5EF4-FFF2-40B4-BE49-F238E27FC236}">
                  <a16:creationId xmlns:a16="http://schemas.microsoft.com/office/drawing/2014/main" id="{00000000-0008-0000-0200-00007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102053</xdr:colOff>
      <xdr:row>53</xdr:row>
      <xdr:rowOff>102905</xdr:rowOff>
    </xdr:from>
    <xdr:to>
      <xdr:col>1</xdr:col>
      <xdr:colOff>175205</xdr:colOff>
      <xdr:row>56</xdr:row>
      <xdr:rowOff>134887</xdr:rowOff>
    </xdr:to>
    <xdr:sp macro="" textlink="">
      <xdr:nvSpPr>
        <xdr:cNvPr id="84" name="左大かっこ 83">
          <a:extLst>
            <a:ext uri="{FF2B5EF4-FFF2-40B4-BE49-F238E27FC236}">
              <a16:creationId xmlns:a16="http://schemas.microsoft.com/office/drawing/2014/main" id="{00000000-0008-0000-0200-000054000000}"/>
            </a:ext>
          </a:extLst>
        </xdr:cNvPr>
        <xdr:cNvSpPr/>
      </xdr:nvSpPr>
      <xdr:spPr bwMode="auto">
        <a:xfrm>
          <a:off x="269693" y="12147585"/>
          <a:ext cx="73152" cy="1073382"/>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96090</xdr:colOff>
      <xdr:row>74</xdr:row>
      <xdr:rowOff>119065</xdr:rowOff>
    </xdr:from>
    <xdr:to>
      <xdr:col>1</xdr:col>
      <xdr:colOff>169242</xdr:colOff>
      <xdr:row>77</xdr:row>
      <xdr:rowOff>187048</xdr:rowOff>
    </xdr:to>
    <xdr:sp macro="" textlink="">
      <xdr:nvSpPr>
        <xdr:cNvPr id="86" name="左大かっこ 85">
          <a:extLst>
            <a:ext uri="{FF2B5EF4-FFF2-40B4-BE49-F238E27FC236}">
              <a16:creationId xmlns:a16="http://schemas.microsoft.com/office/drawing/2014/main" id="{00000000-0008-0000-0200-000056000000}"/>
            </a:ext>
          </a:extLst>
        </xdr:cNvPr>
        <xdr:cNvSpPr/>
      </xdr:nvSpPr>
      <xdr:spPr bwMode="auto">
        <a:xfrm>
          <a:off x="286590" y="11651119"/>
          <a:ext cx="73152" cy="8640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17</xdr:col>
          <xdr:colOff>180975</xdr:colOff>
          <xdr:row>19</xdr:row>
          <xdr:rowOff>9525</xdr:rowOff>
        </xdr:from>
        <xdr:to>
          <xdr:col>19</xdr:col>
          <xdr:colOff>0</xdr:colOff>
          <xdr:row>20</xdr:row>
          <xdr:rowOff>9525</xdr:rowOff>
        </xdr:to>
        <xdr:sp macro="" textlink="">
          <xdr:nvSpPr>
            <xdr:cNvPr id="75907" name="Check Box 131" hidden="1">
              <a:extLst>
                <a:ext uri="{63B3BB69-23CF-44E3-9099-C40C66FF867C}">
                  <a14:compatExt spid="_x0000_s75907"/>
                </a:ext>
                <a:ext uri="{FF2B5EF4-FFF2-40B4-BE49-F238E27FC236}">
                  <a16:creationId xmlns:a16="http://schemas.microsoft.com/office/drawing/2014/main" id="{00000000-0008-0000-0200-00008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xdr:row>
          <xdr:rowOff>9525</xdr:rowOff>
        </xdr:from>
        <xdr:to>
          <xdr:col>2</xdr:col>
          <xdr:colOff>38100</xdr:colOff>
          <xdr:row>20</xdr:row>
          <xdr:rowOff>9525</xdr:rowOff>
        </xdr:to>
        <xdr:sp macro="" textlink="">
          <xdr:nvSpPr>
            <xdr:cNvPr id="75908" name="Check Box 132" hidden="1">
              <a:extLst>
                <a:ext uri="{63B3BB69-23CF-44E3-9099-C40C66FF867C}">
                  <a14:compatExt spid="_x0000_s75908"/>
                </a:ext>
                <a:ext uri="{FF2B5EF4-FFF2-40B4-BE49-F238E27FC236}">
                  <a16:creationId xmlns:a16="http://schemas.microsoft.com/office/drawing/2014/main" id="{00000000-0008-0000-0200-00008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111</xdr:row>
          <xdr:rowOff>228600</xdr:rowOff>
        </xdr:from>
        <xdr:to>
          <xdr:col>5</xdr:col>
          <xdr:colOff>28575</xdr:colOff>
          <xdr:row>112</xdr:row>
          <xdr:rowOff>219075</xdr:rowOff>
        </xdr:to>
        <xdr:sp macro="" textlink="">
          <xdr:nvSpPr>
            <xdr:cNvPr id="75915" name="Check Box 139" hidden="1">
              <a:extLst>
                <a:ext uri="{63B3BB69-23CF-44E3-9099-C40C66FF867C}">
                  <a14:compatExt spid="_x0000_s75915"/>
                </a:ext>
                <a:ext uri="{FF2B5EF4-FFF2-40B4-BE49-F238E27FC236}">
                  <a16:creationId xmlns:a16="http://schemas.microsoft.com/office/drawing/2014/main" id="{00000000-0008-0000-0200-00008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109</xdr:row>
          <xdr:rowOff>219075</xdr:rowOff>
        </xdr:from>
        <xdr:to>
          <xdr:col>5</xdr:col>
          <xdr:colOff>28575</xdr:colOff>
          <xdr:row>111</xdr:row>
          <xdr:rowOff>9525</xdr:rowOff>
        </xdr:to>
        <xdr:sp macro="" textlink="">
          <xdr:nvSpPr>
            <xdr:cNvPr id="75916" name="Check Box 140" hidden="1">
              <a:extLst>
                <a:ext uri="{63B3BB69-23CF-44E3-9099-C40C66FF867C}">
                  <a14:compatExt spid="_x0000_s75916"/>
                </a:ext>
                <a:ext uri="{FF2B5EF4-FFF2-40B4-BE49-F238E27FC236}">
                  <a16:creationId xmlns:a16="http://schemas.microsoft.com/office/drawing/2014/main" id="{00000000-0008-0000-0200-00008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109</xdr:row>
          <xdr:rowOff>219075</xdr:rowOff>
        </xdr:from>
        <xdr:to>
          <xdr:col>9</xdr:col>
          <xdr:colOff>28575</xdr:colOff>
          <xdr:row>111</xdr:row>
          <xdr:rowOff>9525</xdr:rowOff>
        </xdr:to>
        <xdr:sp macro="" textlink="">
          <xdr:nvSpPr>
            <xdr:cNvPr id="75917" name="Check Box 141" hidden="1">
              <a:extLst>
                <a:ext uri="{63B3BB69-23CF-44E3-9099-C40C66FF867C}">
                  <a14:compatExt spid="_x0000_s75917"/>
                </a:ext>
                <a:ext uri="{FF2B5EF4-FFF2-40B4-BE49-F238E27FC236}">
                  <a16:creationId xmlns:a16="http://schemas.microsoft.com/office/drawing/2014/main" id="{00000000-0008-0000-0200-00008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109</xdr:row>
          <xdr:rowOff>219075</xdr:rowOff>
        </xdr:from>
        <xdr:to>
          <xdr:col>15</xdr:col>
          <xdr:colOff>28575</xdr:colOff>
          <xdr:row>111</xdr:row>
          <xdr:rowOff>9525</xdr:rowOff>
        </xdr:to>
        <xdr:sp macro="" textlink="">
          <xdr:nvSpPr>
            <xdr:cNvPr id="75918" name="Check Box 142" hidden="1">
              <a:extLst>
                <a:ext uri="{63B3BB69-23CF-44E3-9099-C40C66FF867C}">
                  <a14:compatExt spid="_x0000_s75918"/>
                </a:ext>
                <a:ext uri="{FF2B5EF4-FFF2-40B4-BE49-F238E27FC236}">
                  <a16:creationId xmlns:a16="http://schemas.microsoft.com/office/drawing/2014/main" id="{00000000-0008-0000-0200-00008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109</xdr:row>
          <xdr:rowOff>219075</xdr:rowOff>
        </xdr:from>
        <xdr:to>
          <xdr:col>22</xdr:col>
          <xdr:colOff>28575</xdr:colOff>
          <xdr:row>111</xdr:row>
          <xdr:rowOff>9525</xdr:rowOff>
        </xdr:to>
        <xdr:sp macro="" textlink="">
          <xdr:nvSpPr>
            <xdr:cNvPr id="75919" name="Check Box 143" hidden="1">
              <a:extLst>
                <a:ext uri="{63B3BB69-23CF-44E3-9099-C40C66FF867C}">
                  <a14:compatExt spid="_x0000_s75919"/>
                </a:ext>
                <a:ext uri="{FF2B5EF4-FFF2-40B4-BE49-F238E27FC236}">
                  <a16:creationId xmlns:a16="http://schemas.microsoft.com/office/drawing/2014/main" id="{00000000-0008-0000-0200-00008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109</xdr:row>
          <xdr:rowOff>219075</xdr:rowOff>
        </xdr:from>
        <xdr:to>
          <xdr:col>26</xdr:col>
          <xdr:colOff>28575</xdr:colOff>
          <xdr:row>111</xdr:row>
          <xdr:rowOff>9525</xdr:rowOff>
        </xdr:to>
        <xdr:sp macro="" textlink="">
          <xdr:nvSpPr>
            <xdr:cNvPr id="75920" name="Check Box 144" hidden="1">
              <a:extLst>
                <a:ext uri="{63B3BB69-23CF-44E3-9099-C40C66FF867C}">
                  <a14:compatExt spid="_x0000_s75920"/>
                </a:ext>
                <a:ext uri="{FF2B5EF4-FFF2-40B4-BE49-F238E27FC236}">
                  <a16:creationId xmlns:a16="http://schemas.microsoft.com/office/drawing/2014/main" id="{00000000-0008-0000-0200-00009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112</xdr:row>
          <xdr:rowOff>0</xdr:rowOff>
        </xdr:from>
        <xdr:to>
          <xdr:col>11</xdr:col>
          <xdr:colOff>38100</xdr:colOff>
          <xdr:row>112</xdr:row>
          <xdr:rowOff>219075</xdr:rowOff>
        </xdr:to>
        <xdr:sp macro="" textlink="">
          <xdr:nvSpPr>
            <xdr:cNvPr id="75921" name="Check Box 145" hidden="1">
              <a:extLst>
                <a:ext uri="{63B3BB69-23CF-44E3-9099-C40C66FF867C}">
                  <a14:compatExt spid="_x0000_s75921"/>
                </a:ext>
                <a:ext uri="{FF2B5EF4-FFF2-40B4-BE49-F238E27FC236}">
                  <a16:creationId xmlns:a16="http://schemas.microsoft.com/office/drawing/2014/main" id="{00000000-0008-0000-0200-00009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112</xdr:row>
          <xdr:rowOff>0</xdr:rowOff>
        </xdr:from>
        <xdr:to>
          <xdr:col>18</xdr:col>
          <xdr:colOff>19050</xdr:colOff>
          <xdr:row>112</xdr:row>
          <xdr:rowOff>219075</xdr:rowOff>
        </xdr:to>
        <xdr:sp macro="" textlink="">
          <xdr:nvSpPr>
            <xdr:cNvPr id="75922" name="Check Box 146" hidden="1">
              <a:extLst>
                <a:ext uri="{63B3BB69-23CF-44E3-9099-C40C66FF867C}">
                  <a14:compatExt spid="_x0000_s75922"/>
                </a:ext>
                <a:ext uri="{FF2B5EF4-FFF2-40B4-BE49-F238E27FC236}">
                  <a16:creationId xmlns:a16="http://schemas.microsoft.com/office/drawing/2014/main" id="{00000000-0008-0000-0200-00009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117</xdr:row>
          <xdr:rowOff>0</xdr:rowOff>
        </xdr:from>
        <xdr:to>
          <xdr:col>22</xdr:col>
          <xdr:colOff>38100</xdr:colOff>
          <xdr:row>117</xdr:row>
          <xdr:rowOff>219075</xdr:rowOff>
        </xdr:to>
        <xdr:sp macro="" textlink="">
          <xdr:nvSpPr>
            <xdr:cNvPr id="75923" name="Check Box 147" hidden="1">
              <a:extLst>
                <a:ext uri="{63B3BB69-23CF-44E3-9099-C40C66FF867C}">
                  <a14:compatExt spid="_x0000_s75923"/>
                </a:ext>
                <a:ext uri="{FF2B5EF4-FFF2-40B4-BE49-F238E27FC236}">
                  <a16:creationId xmlns:a16="http://schemas.microsoft.com/office/drawing/2014/main" id="{00000000-0008-0000-0200-00009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117</xdr:row>
          <xdr:rowOff>0</xdr:rowOff>
        </xdr:from>
        <xdr:to>
          <xdr:col>26</xdr:col>
          <xdr:colOff>38100</xdr:colOff>
          <xdr:row>117</xdr:row>
          <xdr:rowOff>219075</xdr:rowOff>
        </xdr:to>
        <xdr:sp macro="" textlink="">
          <xdr:nvSpPr>
            <xdr:cNvPr id="75924" name="Check Box 148" hidden="1">
              <a:extLst>
                <a:ext uri="{63B3BB69-23CF-44E3-9099-C40C66FF867C}">
                  <a14:compatExt spid="_x0000_s75924"/>
                </a:ext>
                <a:ext uri="{FF2B5EF4-FFF2-40B4-BE49-F238E27FC236}">
                  <a16:creationId xmlns:a16="http://schemas.microsoft.com/office/drawing/2014/main" id="{00000000-0008-0000-0200-00009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121</xdr:row>
          <xdr:rowOff>838200</xdr:rowOff>
        </xdr:from>
        <xdr:to>
          <xdr:col>5</xdr:col>
          <xdr:colOff>28575</xdr:colOff>
          <xdr:row>123</xdr:row>
          <xdr:rowOff>123825</xdr:rowOff>
        </xdr:to>
        <xdr:sp macro="" textlink="">
          <xdr:nvSpPr>
            <xdr:cNvPr id="75925" name="Check Box 149" hidden="1">
              <a:extLst>
                <a:ext uri="{63B3BB69-23CF-44E3-9099-C40C66FF867C}">
                  <a14:compatExt spid="_x0000_s75925"/>
                </a:ext>
                <a:ext uri="{FF2B5EF4-FFF2-40B4-BE49-F238E27FC236}">
                  <a16:creationId xmlns:a16="http://schemas.microsoft.com/office/drawing/2014/main" id="{00000000-0008-0000-0200-00009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121</xdr:row>
          <xdr:rowOff>838200</xdr:rowOff>
        </xdr:from>
        <xdr:to>
          <xdr:col>16</xdr:col>
          <xdr:colOff>38100</xdr:colOff>
          <xdr:row>123</xdr:row>
          <xdr:rowOff>123825</xdr:rowOff>
        </xdr:to>
        <xdr:sp macro="" textlink="">
          <xdr:nvSpPr>
            <xdr:cNvPr id="75926" name="Check Box 150" hidden="1">
              <a:extLst>
                <a:ext uri="{63B3BB69-23CF-44E3-9099-C40C66FF867C}">
                  <a14:compatExt spid="_x0000_s75926"/>
                </a:ext>
                <a:ext uri="{FF2B5EF4-FFF2-40B4-BE49-F238E27FC236}">
                  <a16:creationId xmlns:a16="http://schemas.microsoft.com/office/drawing/2014/main" id="{00000000-0008-0000-0200-00009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121</xdr:row>
          <xdr:rowOff>838200</xdr:rowOff>
        </xdr:from>
        <xdr:to>
          <xdr:col>24</xdr:col>
          <xdr:colOff>38100</xdr:colOff>
          <xdr:row>123</xdr:row>
          <xdr:rowOff>123825</xdr:rowOff>
        </xdr:to>
        <xdr:sp macro="" textlink="">
          <xdr:nvSpPr>
            <xdr:cNvPr id="75927" name="Check Box 151" hidden="1">
              <a:extLst>
                <a:ext uri="{63B3BB69-23CF-44E3-9099-C40C66FF867C}">
                  <a14:compatExt spid="_x0000_s75927"/>
                </a:ext>
                <a:ext uri="{FF2B5EF4-FFF2-40B4-BE49-F238E27FC236}">
                  <a16:creationId xmlns:a16="http://schemas.microsoft.com/office/drawing/2014/main" id="{00000000-0008-0000-0200-00009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125</xdr:row>
          <xdr:rowOff>171450</xdr:rowOff>
        </xdr:from>
        <xdr:to>
          <xdr:col>5</xdr:col>
          <xdr:colOff>28575</xdr:colOff>
          <xdr:row>127</xdr:row>
          <xdr:rowOff>38100</xdr:rowOff>
        </xdr:to>
        <xdr:sp macro="" textlink="">
          <xdr:nvSpPr>
            <xdr:cNvPr id="75928" name="Check Box 152" hidden="1">
              <a:extLst>
                <a:ext uri="{63B3BB69-23CF-44E3-9099-C40C66FF867C}">
                  <a14:compatExt spid="_x0000_s75928"/>
                </a:ext>
                <a:ext uri="{FF2B5EF4-FFF2-40B4-BE49-F238E27FC236}">
                  <a16:creationId xmlns:a16="http://schemas.microsoft.com/office/drawing/2014/main" id="{00000000-0008-0000-0200-00009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123</xdr:row>
          <xdr:rowOff>323850</xdr:rowOff>
        </xdr:from>
        <xdr:to>
          <xdr:col>9</xdr:col>
          <xdr:colOff>28575</xdr:colOff>
          <xdr:row>125</xdr:row>
          <xdr:rowOff>28575</xdr:rowOff>
        </xdr:to>
        <xdr:sp macro="" textlink="">
          <xdr:nvSpPr>
            <xdr:cNvPr id="75930" name="Check Box 154" hidden="1">
              <a:extLst>
                <a:ext uri="{63B3BB69-23CF-44E3-9099-C40C66FF867C}">
                  <a14:compatExt spid="_x0000_s75930"/>
                </a:ext>
                <a:ext uri="{FF2B5EF4-FFF2-40B4-BE49-F238E27FC236}">
                  <a16:creationId xmlns:a16="http://schemas.microsoft.com/office/drawing/2014/main" id="{00000000-0008-0000-0200-00009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123</xdr:row>
          <xdr:rowOff>323850</xdr:rowOff>
        </xdr:from>
        <xdr:to>
          <xdr:col>15</xdr:col>
          <xdr:colOff>28575</xdr:colOff>
          <xdr:row>125</xdr:row>
          <xdr:rowOff>28575</xdr:rowOff>
        </xdr:to>
        <xdr:sp macro="" textlink="">
          <xdr:nvSpPr>
            <xdr:cNvPr id="75931" name="Check Box 155" hidden="1">
              <a:extLst>
                <a:ext uri="{63B3BB69-23CF-44E3-9099-C40C66FF867C}">
                  <a14:compatExt spid="_x0000_s75931"/>
                </a:ext>
                <a:ext uri="{FF2B5EF4-FFF2-40B4-BE49-F238E27FC236}">
                  <a16:creationId xmlns:a16="http://schemas.microsoft.com/office/drawing/2014/main" id="{00000000-0008-0000-0200-00009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124</xdr:row>
          <xdr:rowOff>0</xdr:rowOff>
        </xdr:from>
        <xdr:to>
          <xdr:col>22</xdr:col>
          <xdr:colOff>38100</xdr:colOff>
          <xdr:row>125</xdr:row>
          <xdr:rowOff>19050</xdr:rowOff>
        </xdr:to>
        <xdr:sp macro="" textlink="">
          <xdr:nvSpPr>
            <xdr:cNvPr id="75932" name="Check Box 156" hidden="1">
              <a:extLst>
                <a:ext uri="{63B3BB69-23CF-44E3-9099-C40C66FF867C}">
                  <a14:compatExt spid="_x0000_s75932"/>
                </a:ext>
                <a:ext uri="{FF2B5EF4-FFF2-40B4-BE49-F238E27FC236}">
                  <a16:creationId xmlns:a16="http://schemas.microsoft.com/office/drawing/2014/main" id="{00000000-0008-0000-0200-00009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124</xdr:row>
          <xdr:rowOff>0</xdr:rowOff>
        </xdr:from>
        <xdr:to>
          <xdr:col>25</xdr:col>
          <xdr:colOff>38100</xdr:colOff>
          <xdr:row>125</xdr:row>
          <xdr:rowOff>19050</xdr:rowOff>
        </xdr:to>
        <xdr:sp macro="" textlink="">
          <xdr:nvSpPr>
            <xdr:cNvPr id="75933" name="Check Box 157" hidden="1">
              <a:extLst>
                <a:ext uri="{63B3BB69-23CF-44E3-9099-C40C66FF867C}">
                  <a14:compatExt spid="_x0000_s75933"/>
                </a:ext>
                <a:ext uri="{FF2B5EF4-FFF2-40B4-BE49-F238E27FC236}">
                  <a16:creationId xmlns:a16="http://schemas.microsoft.com/office/drawing/2014/main" id="{00000000-0008-0000-0200-00009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125</xdr:row>
          <xdr:rowOff>171450</xdr:rowOff>
        </xdr:from>
        <xdr:to>
          <xdr:col>11</xdr:col>
          <xdr:colOff>38100</xdr:colOff>
          <xdr:row>127</xdr:row>
          <xdr:rowOff>28575</xdr:rowOff>
        </xdr:to>
        <xdr:sp macro="" textlink="">
          <xdr:nvSpPr>
            <xdr:cNvPr id="75934" name="Check Box 158" hidden="1">
              <a:extLst>
                <a:ext uri="{63B3BB69-23CF-44E3-9099-C40C66FF867C}">
                  <a14:compatExt spid="_x0000_s75934"/>
                </a:ext>
                <a:ext uri="{FF2B5EF4-FFF2-40B4-BE49-F238E27FC236}">
                  <a16:creationId xmlns:a16="http://schemas.microsoft.com/office/drawing/2014/main" id="{00000000-0008-0000-0200-00009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125</xdr:row>
          <xdr:rowOff>171450</xdr:rowOff>
        </xdr:from>
        <xdr:to>
          <xdr:col>18</xdr:col>
          <xdr:colOff>28575</xdr:colOff>
          <xdr:row>127</xdr:row>
          <xdr:rowOff>28575</xdr:rowOff>
        </xdr:to>
        <xdr:sp macro="" textlink="">
          <xdr:nvSpPr>
            <xdr:cNvPr id="75935" name="Check Box 159" hidden="1">
              <a:extLst>
                <a:ext uri="{63B3BB69-23CF-44E3-9099-C40C66FF867C}">
                  <a14:compatExt spid="_x0000_s75935"/>
                </a:ext>
                <a:ext uri="{FF2B5EF4-FFF2-40B4-BE49-F238E27FC236}">
                  <a16:creationId xmlns:a16="http://schemas.microsoft.com/office/drawing/2014/main" id="{00000000-0008-0000-0200-00009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131</xdr:row>
          <xdr:rowOff>142875</xdr:rowOff>
        </xdr:from>
        <xdr:to>
          <xdr:col>21</xdr:col>
          <xdr:colOff>28575</xdr:colOff>
          <xdr:row>133</xdr:row>
          <xdr:rowOff>28575</xdr:rowOff>
        </xdr:to>
        <xdr:sp macro="" textlink="">
          <xdr:nvSpPr>
            <xdr:cNvPr id="75936" name="Check Box 160" hidden="1">
              <a:extLst>
                <a:ext uri="{63B3BB69-23CF-44E3-9099-C40C66FF867C}">
                  <a14:compatExt spid="_x0000_s75936"/>
                </a:ext>
                <a:ext uri="{FF2B5EF4-FFF2-40B4-BE49-F238E27FC236}">
                  <a16:creationId xmlns:a16="http://schemas.microsoft.com/office/drawing/2014/main" id="{00000000-0008-0000-0200-0000A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131</xdr:row>
          <xdr:rowOff>142875</xdr:rowOff>
        </xdr:from>
        <xdr:to>
          <xdr:col>25</xdr:col>
          <xdr:colOff>28575</xdr:colOff>
          <xdr:row>133</xdr:row>
          <xdr:rowOff>28575</xdr:rowOff>
        </xdr:to>
        <xdr:sp macro="" textlink="">
          <xdr:nvSpPr>
            <xdr:cNvPr id="75937" name="Check Box 161" hidden="1">
              <a:extLst>
                <a:ext uri="{63B3BB69-23CF-44E3-9099-C40C66FF867C}">
                  <a14:compatExt spid="_x0000_s75937"/>
                </a:ext>
                <a:ext uri="{FF2B5EF4-FFF2-40B4-BE49-F238E27FC236}">
                  <a16:creationId xmlns:a16="http://schemas.microsoft.com/office/drawing/2014/main" id="{00000000-0008-0000-0200-0000A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123</xdr:row>
          <xdr:rowOff>323850</xdr:rowOff>
        </xdr:from>
        <xdr:to>
          <xdr:col>5</xdr:col>
          <xdr:colOff>19050</xdr:colOff>
          <xdr:row>125</xdr:row>
          <xdr:rowOff>28575</xdr:rowOff>
        </xdr:to>
        <xdr:sp macro="" textlink="">
          <xdr:nvSpPr>
            <xdr:cNvPr id="75940" name="Check Box 164" hidden="1">
              <a:extLst>
                <a:ext uri="{63B3BB69-23CF-44E3-9099-C40C66FF867C}">
                  <a14:compatExt spid="_x0000_s75940"/>
                </a:ext>
                <a:ext uri="{FF2B5EF4-FFF2-40B4-BE49-F238E27FC236}">
                  <a16:creationId xmlns:a16="http://schemas.microsoft.com/office/drawing/2014/main" id="{00000000-0008-0000-0200-0000A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145</xdr:row>
          <xdr:rowOff>57150</xdr:rowOff>
        </xdr:from>
        <xdr:to>
          <xdr:col>29</xdr:col>
          <xdr:colOff>0</xdr:colOff>
          <xdr:row>147</xdr:row>
          <xdr:rowOff>28575</xdr:rowOff>
        </xdr:to>
        <xdr:sp macro="" textlink="">
          <xdr:nvSpPr>
            <xdr:cNvPr id="75943" name="Check Box 167" hidden="1">
              <a:extLst>
                <a:ext uri="{63B3BB69-23CF-44E3-9099-C40C66FF867C}">
                  <a14:compatExt spid="_x0000_s75943"/>
                </a:ext>
                <a:ext uri="{FF2B5EF4-FFF2-40B4-BE49-F238E27FC236}">
                  <a16:creationId xmlns:a16="http://schemas.microsoft.com/office/drawing/2014/main" id="{00000000-0008-0000-0200-0000A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161</xdr:row>
          <xdr:rowOff>323850</xdr:rowOff>
        </xdr:from>
        <xdr:to>
          <xdr:col>11</xdr:col>
          <xdr:colOff>0</xdr:colOff>
          <xdr:row>163</xdr:row>
          <xdr:rowOff>28575</xdr:rowOff>
        </xdr:to>
        <xdr:sp macro="" textlink="">
          <xdr:nvSpPr>
            <xdr:cNvPr id="75944" name="Check Box 168" hidden="1">
              <a:extLst>
                <a:ext uri="{63B3BB69-23CF-44E3-9099-C40C66FF867C}">
                  <a14:compatExt spid="_x0000_s75944"/>
                </a:ext>
                <a:ext uri="{FF2B5EF4-FFF2-40B4-BE49-F238E27FC236}">
                  <a16:creationId xmlns:a16="http://schemas.microsoft.com/office/drawing/2014/main" id="{00000000-0008-0000-0200-0000A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163</xdr:row>
          <xdr:rowOff>85725</xdr:rowOff>
        </xdr:from>
        <xdr:to>
          <xdr:col>11</xdr:col>
          <xdr:colOff>0</xdr:colOff>
          <xdr:row>163</xdr:row>
          <xdr:rowOff>361950</xdr:rowOff>
        </xdr:to>
        <xdr:sp macro="" textlink="">
          <xdr:nvSpPr>
            <xdr:cNvPr id="75945" name="Check Box 169" hidden="1">
              <a:extLst>
                <a:ext uri="{63B3BB69-23CF-44E3-9099-C40C66FF867C}">
                  <a14:compatExt spid="_x0000_s75945"/>
                </a:ext>
                <a:ext uri="{FF2B5EF4-FFF2-40B4-BE49-F238E27FC236}">
                  <a16:creationId xmlns:a16="http://schemas.microsoft.com/office/drawing/2014/main" id="{00000000-0008-0000-0200-0000A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164</xdr:row>
          <xdr:rowOff>28575</xdr:rowOff>
        </xdr:from>
        <xdr:to>
          <xdr:col>11</xdr:col>
          <xdr:colOff>19050</xdr:colOff>
          <xdr:row>164</xdr:row>
          <xdr:rowOff>419100</xdr:rowOff>
        </xdr:to>
        <xdr:sp macro="" textlink="">
          <xdr:nvSpPr>
            <xdr:cNvPr id="75946" name="Check Box 170" hidden="1">
              <a:extLst>
                <a:ext uri="{63B3BB69-23CF-44E3-9099-C40C66FF867C}">
                  <a14:compatExt spid="_x0000_s75946"/>
                </a:ext>
                <a:ext uri="{FF2B5EF4-FFF2-40B4-BE49-F238E27FC236}">
                  <a16:creationId xmlns:a16="http://schemas.microsoft.com/office/drawing/2014/main" id="{00000000-0008-0000-0200-0000A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145</xdr:row>
          <xdr:rowOff>57150</xdr:rowOff>
        </xdr:from>
        <xdr:to>
          <xdr:col>33</xdr:col>
          <xdr:colOff>0</xdr:colOff>
          <xdr:row>147</xdr:row>
          <xdr:rowOff>28575</xdr:rowOff>
        </xdr:to>
        <xdr:sp macro="" textlink="">
          <xdr:nvSpPr>
            <xdr:cNvPr id="75947" name="Check Box 171" hidden="1">
              <a:extLst>
                <a:ext uri="{63B3BB69-23CF-44E3-9099-C40C66FF867C}">
                  <a14:compatExt spid="_x0000_s75947"/>
                </a:ext>
                <a:ext uri="{FF2B5EF4-FFF2-40B4-BE49-F238E27FC236}">
                  <a16:creationId xmlns:a16="http://schemas.microsoft.com/office/drawing/2014/main" id="{00000000-0008-0000-0200-0000A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150</xdr:row>
          <xdr:rowOff>85725</xdr:rowOff>
        </xdr:from>
        <xdr:to>
          <xdr:col>29</xdr:col>
          <xdr:colOff>0</xdr:colOff>
          <xdr:row>152</xdr:row>
          <xdr:rowOff>47625</xdr:rowOff>
        </xdr:to>
        <xdr:sp macro="" textlink="">
          <xdr:nvSpPr>
            <xdr:cNvPr id="75948" name="Check Box 172" hidden="1">
              <a:extLst>
                <a:ext uri="{63B3BB69-23CF-44E3-9099-C40C66FF867C}">
                  <a14:compatExt spid="_x0000_s75948"/>
                </a:ext>
                <a:ext uri="{FF2B5EF4-FFF2-40B4-BE49-F238E27FC236}">
                  <a16:creationId xmlns:a16="http://schemas.microsoft.com/office/drawing/2014/main" id="{00000000-0008-0000-0200-0000A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161925</xdr:colOff>
          <xdr:row>150</xdr:row>
          <xdr:rowOff>85725</xdr:rowOff>
        </xdr:from>
        <xdr:to>
          <xdr:col>32</xdr:col>
          <xdr:colOff>180975</xdr:colOff>
          <xdr:row>152</xdr:row>
          <xdr:rowOff>47625</xdr:rowOff>
        </xdr:to>
        <xdr:sp macro="" textlink="">
          <xdr:nvSpPr>
            <xdr:cNvPr id="75949" name="Check Box 173" hidden="1">
              <a:extLst>
                <a:ext uri="{63B3BB69-23CF-44E3-9099-C40C66FF867C}">
                  <a14:compatExt spid="_x0000_s75949"/>
                </a:ext>
                <a:ext uri="{FF2B5EF4-FFF2-40B4-BE49-F238E27FC236}">
                  <a16:creationId xmlns:a16="http://schemas.microsoft.com/office/drawing/2014/main" id="{00000000-0008-0000-0200-0000A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155</xdr:row>
          <xdr:rowOff>161925</xdr:rowOff>
        </xdr:from>
        <xdr:to>
          <xdr:col>11</xdr:col>
          <xdr:colOff>9525</xdr:colOff>
          <xdr:row>155</xdr:row>
          <xdr:rowOff>419100</xdr:rowOff>
        </xdr:to>
        <xdr:sp macro="" textlink="">
          <xdr:nvSpPr>
            <xdr:cNvPr id="75950" name="Check Box 174" hidden="1">
              <a:extLst>
                <a:ext uri="{63B3BB69-23CF-44E3-9099-C40C66FF867C}">
                  <a14:compatExt spid="_x0000_s75950"/>
                </a:ext>
                <a:ext uri="{FF2B5EF4-FFF2-40B4-BE49-F238E27FC236}">
                  <a16:creationId xmlns:a16="http://schemas.microsoft.com/office/drawing/2014/main" id="{00000000-0008-0000-0200-0000A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157</xdr:row>
          <xdr:rowOff>219075</xdr:rowOff>
        </xdr:from>
        <xdr:to>
          <xdr:col>11</xdr:col>
          <xdr:colOff>0</xdr:colOff>
          <xdr:row>157</xdr:row>
          <xdr:rowOff>552450</xdr:rowOff>
        </xdr:to>
        <xdr:sp macro="" textlink="">
          <xdr:nvSpPr>
            <xdr:cNvPr id="75951" name="Check Box 175" hidden="1">
              <a:extLst>
                <a:ext uri="{63B3BB69-23CF-44E3-9099-C40C66FF867C}">
                  <a14:compatExt spid="_x0000_s75951"/>
                </a:ext>
                <a:ext uri="{FF2B5EF4-FFF2-40B4-BE49-F238E27FC236}">
                  <a16:creationId xmlns:a16="http://schemas.microsoft.com/office/drawing/2014/main" id="{00000000-0008-0000-0200-0000A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160</xdr:row>
          <xdr:rowOff>0</xdr:rowOff>
        </xdr:from>
        <xdr:to>
          <xdr:col>29</xdr:col>
          <xdr:colOff>0</xdr:colOff>
          <xdr:row>161</xdr:row>
          <xdr:rowOff>19050</xdr:rowOff>
        </xdr:to>
        <xdr:sp macro="" textlink="">
          <xdr:nvSpPr>
            <xdr:cNvPr id="75952" name="Check Box 176" hidden="1">
              <a:extLst>
                <a:ext uri="{63B3BB69-23CF-44E3-9099-C40C66FF867C}">
                  <a14:compatExt spid="_x0000_s75952"/>
                </a:ext>
                <a:ext uri="{FF2B5EF4-FFF2-40B4-BE49-F238E27FC236}">
                  <a16:creationId xmlns:a16="http://schemas.microsoft.com/office/drawing/2014/main" id="{00000000-0008-0000-0200-0000B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160</xdr:row>
          <xdr:rowOff>0</xdr:rowOff>
        </xdr:from>
        <xdr:to>
          <xdr:col>33</xdr:col>
          <xdr:colOff>0</xdr:colOff>
          <xdr:row>161</xdr:row>
          <xdr:rowOff>19050</xdr:rowOff>
        </xdr:to>
        <xdr:sp macro="" textlink="">
          <xdr:nvSpPr>
            <xdr:cNvPr id="75953" name="Check Box 177" hidden="1">
              <a:extLst>
                <a:ext uri="{63B3BB69-23CF-44E3-9099-C40C66FF867C}">
                  <a14:compatExt spid="_x0000_s75953"/>
                </a:ext>
                <a:ext uri="{FF2B5EF4-FFF2-40B4-BE49-F238E27FC236}">
                  <a16:creationId xmlns:a16="http://schemas.microsoft.com/office/drawing/2014/main" id="{00000000-0008-0000-0200-0000B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199</xdr:row>
          <xdr:rowOff>0</xdr:rowOff>
        </xdr:from>
        <xdr:to>
          <xdr:col>5</xdr:col>
          <xdr:colOff>19050</xdr:colOff>
          <xdr:row>201</xdr:row>
          <xdr:rowOff>0</xdr:rowOff>
        </xdr:to>
        <xdr:grpSp>
          <xdr:nvGrpSpPr>
            <xdr:cNvPr id="153" name="Group 41">
              <a:extLst>
                <a:ext uri="{FF2B5EF4-FFF2-40B4-BE49-F238E27FC236}">
                  <a16:creationId xmlns:a16="http://schemas.microsoft.com/office/drawing/2014/main" id="{00000000-0008-0000-0200-000099000000}"/>
                </a:ext>
              </a:extLst>
            </xdr:cNvPr>
            <xdr:cNvGrpSpPr>
              <a:grpSpLocks/>
            </xdr:cNvGrpSpPr>
          </xdr:nvGrpSpPr>
          <xdr:grpSpPr bwMode="auto">
            <a:xfrm>
              <a:off x="777240" y="52928520"/>
              <a:ext cx="171450" cy="381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198</xdr:row>
          <xdr:rowOff>28575</xdr:rowOff>
        </xdr:from>
        <xdr:to>
          <xdr:col>22</xdr:col>
          <xdr:colOff>28575</xdr:colOff>
          <xdr:row>198</xdr:row>
          <xdr:rowOff>171450</xdr:rowOff>
        </xdr:to>
        <xdr:sp macro="" textlink="">
          <xdr:nvSpPr>
            <xdr:cNvPr id="75971" name="Check Box 195" hidden="1">
              <a:extLst>
                <a:ext uri="{63B3BB69-23CF-44E3-9099-C40C66FF867C}">
                  <a14:compatExt spid="_x0000_s75971"/>
                </a:ext>
                <a:ext uri="{FF2B5EF4-FFF2-40B4-BE49-F238E27FC236}">
                  <a16:creationId xmlns:a16="http://schemas.microsoft.com/office/drawing/2014/main" id="{00000000-0008-0000-0200-0000C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199</xdr:row>
          <xdr:rowOff>19050</xdr:rowOff>
        </xdr:from>
        <xdr:to>
          <xdr:col>22</xdr:col>
          <xdr:colOff>28575</xdr:colOff>
          <xdr:row>199</xdr:row>
          <xdr:rowOff>161925</xdr:rowOff>
        </xdr:to>
        <xdr:sp macro="" textlink="">
          <xdr:nvSpPr>
            <xdr:cNvPr id="75972" name="Check Box 196" hidden="1">
              <a:extLst>
                <a:ext uri="{63B3BB69-23CF-44E3-9099-C40C66FF867C}">
                  <a14:compatExt spid="_x0000_s75972"/>
                </a:ext>
                <a:ext uri="{FF2B5EF4-FFF2-40B4-BE49-F238E27FC236}">
                  <a16:creationId xmlns:a16="http://schemas.microsoft.com/office/drawing/2014/main" id="{00000000-0008-0000-0200-0000C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200</xdr:row>
          <xdr:rowOff>19050</xdr:rowOff>
        </xdr:from>
        <xdr:to>
          <xdr:col>27</xdr:col>
          <xdr:colOff>47625</xdr:colOff>
          <xdr:row>200</xdr:row>
          <xdr:rowOff>161925</xdr:rowOff>
        </xdr:to>
        <xdr:sp macro="" textlink="">
          <xdr:nvSpPr>
            <xdr:cNvPr id="75973" name="Check Box 197" hidden="1">
              <a:extLst>
                <a:ext uri="{63B3BB69-23CF-44E3-9099-C40C66FF867C}">
                  <a14:compatExt spid="_x0000_s75973"/>
                </a:ext>
                <a:ext uri="{FF2B5EF4-FFF2-40B4-BE49-F238E27FC236}">
                  <a16:creationId xmlns:a16="http://schemas.microsoft.com/office/drawing/2014/main" id="{00000000-0008-0000-0200-0000C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108</xdr:row>
          <xdr:rowOff>171450</xdr:rowOff>
        </xdr:from>
        <xdr:to>
          <xdr:col>33</xdr:col>
          <xdr:colOff>47625</xdr:colOff>
          <xdr:row>110</xdr:row>
          <xdr:rowOff>28575</xdr:rowOff>
        </xdr:to>
        <xdr:sp macro="" textlink="">
          <xdr:nvSpPr>
            <xdr:cNvPr id="75978" name="Check Box 202" hidden="1">
              <a:extLst>
                <a:ext uri="{63B3BB69-23CF-44E3-9099-C40C66FF867C}">
                  <a14:compatExt spid="_x0000_s75978"/>
                </a:ext>
                <a:ext uri="{FF2B5EF4-FFF2-40B4-BE49-F238E27FC236}">
                  <a16:creationId xmlns:a16="http://schemas.microsoft.com/office/drawing/2014/main" id="{00000000-0008-0000-0200-0000C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119</xdr:row>
          <xdr:rowOff>123825</xdr:rowOff>
        </xdr:from>
        <xdr:to>
          <xdr:col>33</xdr:col>
          <xdr:colOff>47625</xdr:colOff>
          <xdr:row>121</xdr:row>
          <xdr:rowOff>28575</xdr:rowOff>
        </xdr:to>
        <xdr:sp macro="" textlink="">
          <xdr:nvSpPr>
            <xdr:cNvPr id="75979" name="Check Box 203" hidden="1">
              <a:extLst>
                <a:ext uri="{63B3BB69-23CF-44E3-9099-C40C66FF867C}">
                  <a14:compatExt spid="_x0000_s75979"/>
                </a:ext>
                <a:ext uri="{FF2B5EF4-FFF2-40B4-BE49-F238E27FC236}">
                  <a16:creationId xmlns:a16="http://schemas.microsoft.com/office/drawing/2014/main" id="{00000000-0008-0000-0200-0000C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142</xdr:row>
          <xdr:rowOff>190500</xdr:rowOff>
        </xdr:from>
        <xdr:to>
          <xdr:col>33</xdr:col>
          <xdr:colOff>47625</xdr:colOff>
          <xdr:row>144</xdr:row>
          <xdr:rowOff>38100</xdr:rowOff>
        </xdr:to>
        <xdr:sp macro="" textlink="">
          <xdr:nvSpPr>
            <xdr:cNvPr id="75982" name="Check Box 206" hidden="1">
              <a:extLst>
                <a:ext uri="{63B3BB69-23CF-44E3-9099-C40C66FF867C}">
                  <a14:compatExt spid="_x0000_s75982"/>
                </a:ext>
                <a:ext uri="{FF2B5EF4-FFF2-40B4-BE49-F238E27FC236}">
                  <a16:creationId xmlns:a16="http://schemas.microsoft.com/office/drawing/2014/main" id="{00000000-0008-0000-0200-0000C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167</xdr:row>
          <xdr:rowOff>142875</xdr:rowOff>
        </xdr:from>
        <xdr:to>
          <xdr:col>33</xdr:col>
          <xdr:colOff>47625</xdr:colOff>
          <xdr:row>169</xdr:row>
          <xdr:rowOff>38100</xdr:rowOff>
        </xdr:to>
        <xdr:sp macro="" textlink="">
          <xdr:nvSpPr>
            <xdr:cNvPr id="75983" name="Check Box 207" hidden="1">
              <a:extLst>
                <a:ext uri="{63B3BB69-23CF-44E3-9099-C40C66FF867C}">
                  <a14:compatExt spid="_x0000_s75983"/>
                </a:ext>
                <a:ext uri="{FF2B5EF4-FFF2-40B4-BE49-F238E27FC236}">
                  <a16:creationId xmlns:a16="http://schemas.microsoft.com/office/drawing/2014/main" id="{00000000-0008-0000-0200-0000C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194</xdr:row>
          <xdr:rowOff>152400</xdr:rowOff>
        </xdr:from>
        <xdr:to>
          <xdr:col>33</xdr:col>
          <xdr:colOff>38100</xdr:colOff>
          <xdr:row>196</xdr:row>
          <xdr:rowOff>38100</xdr:rowOff>
        </xdr:to>
        <xdr:sp macro="" textlink="">
          <xdr:nvSpPr>
            <xdr:cNvPr id="75984" name="Check Box 208" hidden="1">
              <a:extLst>
                <a:ext uri="{63B3BB69-23CF-44E3-9099-C40C66FF867C}">
                  <a14:compatExt spid="_x0000_s75984"/>
                </a:ext>
                <a:ext uri="{FF2B5EF4-FFF2-40B4-BE49-F238E27FC236}">
                  <a16:creationId xmlns:a16="http://schemas.microsoft.com/office/drawing/2014/main" id="{00000000-0008-0000-02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83</xdr:row>
          <xdr:rowOff>9525</xdr:rowOff>
        </xdr:from>
        <xdr:to>
          <xdr:col>11</xdr:col>
          <xdr:colOff>28575</xdr:colOff>
          <xdr:row>84</xdr:row>
          <xdr:rowOff>0</xdr:rowOff>
        </xdr:to>
        <xdr:sp macro="" textlink="">
          <xdr:nvSpPr>
            <xdr:cNvPr id="75985" name="Option Button 209" hidden="1">
              <a:extLst>
                <a:ext uri="{63B3BB69-23CF-44E3-9099-C40C66FF867C}">
                  <a14:compatExt spid="_x0000_s75985"/>
                </a:ext>
                <a:ext uri="{FF2B5EF4-FFF2-40B4-BE49-F238E27FC236}">
                  <a16:creationId xmlns:a16="http://schemas.microsoft.com/office/drawing/2014/main" id="{00000000-0008-0000-0200-0000D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85</xdr:row>
          <xdr:rowOff>9525</xdr:rowOff>
        </xdr:from>
        <xdr:to>
          <xdr:col>11</xdr:col>
          <xdr:colOff>19050</xdr:colOff>
          <xdr:row>86</xdr:row>
          <xdr:rowOff>0</xdr:rowOff>
        </xdr:to>
        <xdr:sp macro="" textlink="">
          <xdr:nvSpPr>
            <xdr:cNvPr id="75986" name="Option Button 210" hidden="1">
              <a:extLst>
                <a:ext uri="{63B3BB69-23CF-44E3-9099-C40C66FF867C}">
                  <a14:compatExt spid="_x0000_s75986"/>
                </a:ext>
                <a:ext uri="{FF2B5EF4-FFF2-40B4-BE49-F238E27FC236}">
                  <a16:creationId xmlns:a16="http://schemas.microsoft.com/office/drawing/2014/main" id="{00000000-0008-0000-0200-0000D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87</xdr:row>
          <xdr:rowOff>9525</xdr:rowOff>
        </xdr:from>
        <xdr:to>
          <xdr:col>11</xdr:col>
          <xdr:colOff>19050</xdr:colOff>
          <xdr:row>88</xdr:row>
          <xdr:rowOff>0</xdr:rowOff>
        </xdr:to>
        <xdr:sp macro="" textlink="">
          <xdr:nvSpPr>
            <xdr:cNvPr id="75987" name="Option Button 211" hidden="1">
              <a:extLst>
                <a:ext uri="{63B3BB69-23CF-44E3-9099-C40C66FF867C}">
                  <a14:compatExt spid="_x0000_s75987"/>
                </a:ext>
                <a:ext uri="{FF2B5EF4-FFF2-40B4-BE49-F238E27FC236}">
                  <a16:creationId xmlns:a16="http://schemas.microsoft.com/office/drawing/2014/main" id="{00000000-0008-0000-0200-0000D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89</xdr:row>
          <xdr:rowOff>9525</xdr:rowOff>
        </xdr:from>
        <xdr:to>
          <xdr:col>11</xdr:col>
          <xdr:colOff>19050</xdr:colOff>
          <xdr:row>90</xdr:row>
          <xdr:rowOff>0</xdr:rowOff>
        </xdr:to>
        <xdr:sp macro="" textlink="">
          <xdr:nvSpPr>
            <xdr:cNvPr id="75988" name="Option Button 212" hidden="1">
              <a:extLst>
                <a:ext uri="{63B3BB69-23CF-44E3-9099-C40C66FF867C}">
                  <a14:compatExt spid="_x0000_s75988"/>
                </a:ext>
                <a:ext uri="{FF2B5EF4-FFF2-40B4-BE49-F238E27FC236}">
                  <a16:creationId xmlns:a16="http://schemas.microsoft.com/office/drawing/2014/main" id="{00000000-0008-0000-0200-0000D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209</xdr:row>
          <xdr:rowOff>47625</xdr:rowOff>
        </xdr:from>
        <xdr:to>
          <xdr:col>2</xdr:col>
          <xdr:colOff>19050</xdr:colOff>
          <xdr:row>209</xdr:row>
          <xdr:rowOff>276225</xdr:rowOff>
        </xdr:to>
        <xdr:sp macro="" textlink="">
          <xdr:nvSpPr>
            <xdr:cNvPr id="75989" name="Check Box 213" hidden="1">
              <a:extLst>
                <a:ext uri="{63B3BB69-23CF-44E3-9099-C40C66FF867C}">
                  <a14:compatExt spid="_x0000_s75989"/>
                </a:ext>
                <a:ext uri="{FF2B5EF4-FFF2-40B4-BE49-F238E27FC236}">
                  <a16:creationId xmlns:a16="http://schemas.microsoft.com/office/drawing/2014/main" id="{00000000-0008-0000-0200-0000D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207</xdr:row>
          <xdr:rowOff>0</xdr:rowOff>
        </xdr:from>
        <xdr:to>
          <xdr:col>2</xdr:col>
          <xdr:colOff>19050</xdr:colOff>
          <xdr:row>208</xdr:row>
          <xdr:rowOff>19050</xdr:rowOff>
        </xdr:to>
        <xdr:sp macro="" textlink="">
          <xdr:nvSpPr>
            <xdr:cNvPr id="75990" name="Check Box 214" hidden="1">
              <a:extLst>
                <a:ext uri="{63B3BB69-23CF-44E3-9099-C40C66FF867C}">
                  <a14:compatExt spid="_x0000_s75990"/>
                </a:ext>
                <a:ext uri="{FF2B5EF4-FFF2-40B4-BE49-F238E27FC236}">
                  <a16:creationId xmlns:a16="http://schemas.microsoft.com/office/drawing/2014/main" id="{00000000-0008-0000-0200-0000D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210</xdr:row>
          <xdr:rowOff>47625</xdr:rowOff>
        </xdr:from>
        <xdr:to>
          <xdr:col>2</xdr:col>
          <xdr:colOff>19050</xdr:colOff>
          <xdr:row>210</xdr:row>
          <xdr:rowOff>276225</xdr:rowOff>
        </xdr:to>
        <xdr:sp macro="" textlink="">
          <xdr:nvSpPr>
            <xdr:cNvPr id="75996" name="Check Box 220" hidden="1">
              <a:extLst>
                <a:ext uri="{63B3BB69-23CF-44E3-9099-C40C66FF867C}">
                  <a14:compatExt spid="_x0000_s75996"/>
                </a:ext>
                <a:ext uri="{FF2B5EF4-FFF2-40B4-BE49-F238E27FC236}">
                  <a16:creationId xmlns:a16="http://schemas.microsoft.com/office/drawing/2014/main" id="{00000000-0008-0000-0200-0000D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36</xdr:col>
      <xdr:colOff>279400</xdr:colOff>
      <xdr:row>2</xdr:row>
      <xdr:rowOff>31750</xdr:rowOff>
    </xdr:from>
    <xdr:to>
      <xdr:col>44</xdr:col>
      <xdr:colOff>245850</xdr:colOff>
      <xdr:row>11</xdr:row>
      <xdr:rowOff>142876</xdr:rowOff>
    </xdr:to>
    <xdr:grpSp>
      <xdr:nvGrpSpPr>
        <xdr:cNvPr id="102" name="グループ化 101">
          <a:extLst>
            <a:ext uri="{FF2B5EF4-FFF2-40B4-BE49-F238E27FC236}">
              <a16:creationId xmlns:a16="http://schemas.microsoft.com/office/drawing/2014/main" id="{00000000-0008-0000-0200-000066000000}"/>
            </a:ext>
          </a:extLst>
        </xdr:cNvPr>
        <xdr:cNvGrpSpPr/>
      </xdr:nvGrpSpPr>
      <xdr:grpSpPr>
        <a:xfrm>
          <a:off x="6428740" y="382270"/>
          <a:ext cx="4713710" cy="1574166"/>
          <a:chOff x="6172200" y="2790824"/>
          <a:chExt cx="5086350" cy="1381126"/>
        </a:xfrm>
      </xdr:grpSpPr>
      <xdr:sp macro="" textlink="">
        <xdr:nvSpPr>
          <xdr:cNvPr id="108" name="正方形/長方形 107">
            <a:extLst>
              <a:ext uri="{FF2B5EF4-FFF2-40B4-BE49-F238E27FC236}">
                <a16:creationId xmlns:a16="http://schemas.microsoft.com/office/drawing/2014/main" id="{00000000-0008-0000-0200-00006C000000}"/>
              </a:ext>
            </a:extLst>
          </xdr:cNvPr>
          <xdr:cNvSpPr/>
        </xdr:nvSpPr>
        <xdr:spPr bwMode="auto">
          <a:xfrm>
            <a:off x="6172200" y="2790824"/>
            <a:ext cx="5086350"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処遇改善加算及び特定加算の算定に共通して必要な情報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pPr algn="l"/>
            <a:r>
              <a:rPr kumimoji="1" lang="ja-JP" altLang="en-US" sz="1100"/>
              <a:t>　　　　　　特定加算の算定に必要な情報　入力セル</a:t>
            </a:r>
          </a:p>
        </xdr:txBody>
      </xdr:sp>
      <xdr:sp macro="" textlink="">
        <xdr:nvSpPr>
          <xdr:cNvPr id="109" name="正方形/長方形 108">
            <a:extLst>
              <a:ext uri="{FF2B5EF4-FFF2-40B4-BE49-F238E27FC236}">
                <a16:creationId xmlns:a16="http://schemas.microsoft.com/office/drawing/2014/main" id="{00000000-0008-0000-0200-00006D000000}"/>
              </a:ext>
            </a:extLst>
          </xdr:cNvPr>
          <xdr:cNvSpPr/>
        </xdr:nvSpPr>
        <xdr:spPr bwMode="auto">
          <a:xfrm>
            <a:off x="6351873" y="3835271"/>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10" name="正方形/長方形 109">
            <a:extLst>
              <a:ext uri="{FF2B5EF4-FFF2-40B4-BE49-F238E27FC236}">
                <a16:creationId xmlns:a16="http://schemas.microsoft.com/office/drawing/2014/main" id="{00000000-0008-0000-0200-00006E000000}"/>
              </a:ext>
            </a:extLst>
          </xdr:cNvPr>
          <xdr:cNvSpPr/>
        </xdr:nvSpPr>
        <xdr:spPr bwMode="auto">
          <a:xfrm>
            <a:off x="6343650" y="3648540"/>
            <a:ext cx="323850" cy="142875"/>
          </a:xfrm>
          <a:prstGeom prst="rect">
            <a:avLst/>
          </a:prstGeom>
          <a:solidFill>
            <a:srgbClr val="D5FFD5"/>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11" name="正方形/長方形 110">
            <a:extLst>
              <a:ext uri="{FF2B5EF4-FFF2-40B4-BE49-F238E27FC236}">
                <a16:creationId xmlns:a16="http://schemas.microsoft.com/office/drawing/2014/main" id="{00000000-0008-0000-0200-00006F000000}"/>
              </a:ext>
            </a:extLst>
          </xdr:cNvPr>
          <xdr:cNvSpPr/>
        </xdr:nvSpPr>
        <xdr:spPr bwMode="auto">
          <a:xfrm>
            <a:off x="6343650" y="3467100"/>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2</xdr:col>
          <xdr:colOff>0</xdr:colOff>
          <xdr:row>93</xdr:row>
          <xdr:rowOff>0</xdr:rowOff>
        </xdr:from>
        <xdr:to>
          <xdr:col>3</xdr:col>
          <xdr:colOff>28575</xdr:colOff>
          <xdr:row>94</xdr:row>
          <xdr:rowOff>28575</xdr:rowOff>
        </xdr:to>
        <xdr:sp macro="" textlink="">
          <xdr:nvSpPr>
            <xdr:cNvPr id="76021" name="Check Box 245" hidden="1">
              <a:extLst>
                <a:ext uri="{63B3BB69-23CF-44E3-9099-C40C66FF867C}">
                  <a14:compatExt spid="_x0000_s76021"/>
                </a:ext>
                <a:ext uri="{FF2B5EF4-FFF2-40B4-BE49-F238E27FC236}">
                  <a16:creationId xmlns:a16="http://schemas.microsoft.com/office/drawing/2014/main" id="{00000000-0008-0000-0200-0000F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93</xdr:row>
          <xdr:rowOff>219075</xdr:rowOff>
        </xdr:from>
        <xdr:to>
          <xdr:col>3</xdr:col>
          <xdr:colOff>28575</xdr:colOff>
          <xdr:row>95</xdr:row>
          <xdr:rowOff>9525</xdr:rowOff>
        </xdr:to>
        <xdr:sp macro="" textlink="">
          <xdr:nvSpPr>
            <xdr:cNvPr id="76022" name="Check Box 246" hidden="1">
              <a:extLst>
                <a:ext uri="{63B3BB69-23CF-44E3-9099-C40C66FF867C}">
                  <a14:compatExt spid="_x0000_s76022"/>
                </a:ext>
                <a:ext uri="{FF2B5EF4-FFF2-40B4-BE49-F238E27FC236}">
                  <a16:creationId xmlns:a16="http://schemas.microsoft.com/office/drawing/2014/main" id="{00000000-0008-0000-0200-0000F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95</xdr:row>
          <xdr:rowOff>19050</xdr:rowOff>
        </xdr:from>
        <xdr:to>
          <xdr:col>3</xdr:col>
          <xdr:colOff>28575</xdr:colOff>
          <xdr:row>95</xdr:row>
          <xdr:rowOff>266700</xdr:rowOff>
        </xdr:to>
        <xdr:sp macro="" textlink="">
          <xdr:nvSpPr>
            <xdr:cNvPr id="76023" name="Check Box 247" hidden="1">
              <a:extLst>
                <a:ext uri="{63B3BB69-23CF-44E3-9099-C40C66FF867C}">
                  <a14:compatExt spid="_x0000_s76023"/>
                </a:ext>
                <a:ext uri="{FF2B5EF4-FFF2-40B4-BE49-F238E27FC236}">
                  <a16:creationId xmlns:a16="http://schemas.microsoft.com/office/drawing/2014/main" id="{00000000-0008-0000-0200-0000F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95</xdr:row>
          <xdr:rowOff>304800</xdr:rowOff>
        </xdr:from>
        <xdr:to>
          <xdr:col>3</xdr:col>
          <xdr:colOff>28575</xdr:colOff>
          <xdr:row>96</xdr:row>
          <xdr:rowOff>219075</xdr:rowOff>
        </xdr:to>
        <xdr:sp macro="" textlink="">
          <xdr:nvSpPr>
            <xdr:cNvPr id="76024" name="Check Box 248" hidden="1">
              <a:extLst>
                <a:ext uri="{63B3BB69-23CF-44E3-9099-C40C66FF867C}">
                  <a14:compatExt spid="_x0000_s76024"/>
                </a:ext>
                <a:ext uri="{FF2B5EF4-FFF2-40B4-BE49-F238E27FC236}">
                  <a16:creationId xmlns:a16="http://schemas.microsoft.com/office/drawing/2014/main" id="{00000000-0008-0000-0200-0000F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95250</xdr:colOff>
      <xdr:row>93</xdr:row>
      <xdr:rowOff>50800</xdr:rowOff>
    </xdr:from>
    <xdr:to>
      <xdr:col>1</xdr:col>
      <xdr:colOff>168402</xdr:colOff>
      <xdr:row>96</xdr:row>
      <xdr:rowOff>165100</xdr:rowOff>
    </xdr:to>
    <xdr:sp macro="" textlink="">
      <xdr:nvSpPr>
        <xdr:cNvPr id="106" name="左大かっこ 105">
          <a:extLst>
            <a:ext uri="{FF2B5EF4-FFF2-40B4-BE49-F238E27FC236}">
              <a16:creationId xmlns:a16="http://schemas.microsoft.com/office/drawing/2014/main" id="{00000000-0008-0000-0200-00006A000000}"/>
            </a:ext>
          </a:extLst>
        </xdr:cNvPr>
        <xdr:cNvSpPr/>
      </xdr:nvSpPr>
      <xdr:spPr bwMode="auto">
        <a:xfrm>
          <a:off x="285750" y="16167100"/>
          <a:ext cx="73152" cy="9144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0</xdr:colOff>
      <xdr:row>58</xdr:row>
      <xdr:rowOff>0</xdr:rowOff>
    </xdr:from>
    <xdr:to>
      <xdr:col>37</xdr:col>
      <xdr:colOff>0</xdr:colOff>
      <xdr:row>60</xdr:row>
      <xdr:rowOff>0</xdr:rowOff>
    </xdr:to>
    <xdr:cxnSp macro="">
      <xdr:nvCxnSpPr>
        <xdr:cNvPr id="5" name="直線コネクタ 4">
          <a:extLst>
            <a:ext uri="{FF2B5EF4-FFF2-40B4-BE49-F238E27FC236}">
              <a16:creationId xmlns:a16="http://schemas.microsoft.com/office/drawing/2014/main" id="{00000000-0008-0000-0200-000005000000}"/>
            </a:ext>
          </a:extLst>
        </xdr:cNvPr>
        <xdr:cNvCxnSpPr/>
      </xdr:nvCxnSpPr>
      <xdr:spPr bwMode="auto">
        <a:xfrm>
          <a:off x="6183549" y="7114162"/>
          <a:ext cx="282102" cy="252919"/>
        </a:xfrm>
        <a:prstGeom prst="line">
          <a:avLst/>
        </a:prstGeom>
        <a:ln>
          <a:headEnd type="arrow"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0</xdr:colOff>
          <xdr:row>207</xdr:row>
          <xdr:rowOff>0</xdr:rowOff>
        </xdr:from>
        <xdr:to>
          <xdr:col>2</xdr:col>
          <xdr:colOff>19050</xdr:colOff>
          <xdr:row>208</xdr:row>
          <xdr:rowOff>19050</xdr:rowOff>
        </xdr:to>
        <xdr:sp macro="" textlink="">
          <xdr:nvSpPr>
            <xdr:cNvPr id="76028" name="Check Box 252" hidden="1">
              <a:extLst>
                <a:ext uri="{63B3BB69-23CF-44E3-9099-C40C66FF867C}">
                  <a14:compatExt spid="_x0000_s76028"/>
                </a:ext>
                <a:ext uri="{FF2B5EF4-FFF2-40B4-BE49-F238E27FC236}">
                  <a16:creationId xmlns:a16="http://schemas.microsoft.com/office/drawing/2014/main" id="{00000000-0008-0000-0200-00006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208</xdr:row>
          <xdr:rowOff>0</xdr:rowOff>
        </xdr:from>
        <xdr:to>
          <xdr:col>2</xdr:col>
          <xdr:colOff>19050</xdr:colOff>
          <xdr:row>209</xdr:row>
          <xdr:rowOff>19050</xdr:rowOff>
        </xdr:to>
        <xdr:sp macro="" textlink="">
          <xdr:nvSpPr>
            <xdr:cNvPr id="76029" name="Check Box 253" hidden="1">
              <a:extLst>
                <a:ext uri="{63B3BB69-23CF-44E3-9099-C40C66FF867C}">
                  <a14:compatExt spid="_x0000_s76029"/>
                </a:ext>
                <a:ext uri="{FF2B5EF4-FFF2-40B4-BE49-F238E27FC236}">
                  <a16:creationId xmlns:a16="http://schemas.microsoft.com/office/drawing/2014/main" id="{00000000-0008-0000-0200-00006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208</xdr:row>
          <xdr:rowOff>0</xdr:rowOff>
        </xdr:from>
        <xdr:to>
          <xdr:col>2</xdr:col>
          <xdr:colOff>19050</xdr:colOff>
          <xdr:row>209</xdr:row>
          <xdr:rowOff>19050</xdr:rowOff>
        </xdr:to>
        <xdr:sp macro="" textlink="">
          <xdr:nvSpPr>
            <xdr:cNvPr id="76030" name="Check Box 254" hidden="1">
              <a:extLst>
                <a:ext uri="{63B3BB69-23CF-44E3-9099-C40C66FF867C}">
                  <a14:compatExt spid="_x0000_s76030"/>
                </a:ext>
                <a:ext uri="{FF2B5EF4-FFF2-40B4-BE49-F238E27FC236}">
                  <a16:creationId xmlns:a16="http://schemas.microsoft.com/office/drawing/2014/main" id="{00000000-0008-0000-0200-0000D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102053</xdr:colOff>
      <xdr:row>33</xdr:row>
      <xdr:rowOff>102905</xdr:rowOff>
    </xdr:from>
    <xdr:to>
      <xdr:col>1</xdr:col>
      <xdr:colOff>175205</xdr:colOff>
      <xdr:row>36</xdr:row>
      <xdr:rowOff>134887</xdr:rowOff>
    </xdr:to>
    <xdr:sp macro="" textlink="">
      <xdr:nvSpPr>
        <xdr:cNvPr id="104" name="左大かっこ 103">
          <a:extLst>
            <a:ext uri="{FF2B5EF4-FFF2-40B4-BE49-F238E27FC236}">
              <a16:creationId xmlns:a16="http://schemas.microsoft.com/office/drawing/2014/main" id="{00000000-0008-0000-0200-000054000000}"/>
            </a:ext>
          </a:extLst>
        </xdr:cNvPr>
        <xdr:cNvSpPr/>
      </xdr:nvSpPr>
      <xdr:spPr bwMode="auto">
        <a:xfrm>
          <a:off x="269693" y="10232425"/>
          <a:ext cx="73152" cy="1073382"/>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0</xdr:colOff>
      <xdr:row>38</xdr:row>
      <xdr:rowOff>0</xdr:rowOff>
    </xdr:from>
    <xdr:to>
      <xdr:col>37</xdr:col>
      <xdr:colOff>0</xdr:colOff>
      <xdr:row>40</xdr:row>
      <xdr:rowOff>0</xdr:rowOff>
    </xdr:to>
    <xdr:cxnSp macro="">
      <xdr:nvCxnSpPr>
        <xdr:cNvPr id="105" name="直線コネクタ 104">
          <a:extLst>
            <a:ext uri="{FF2B5EF4-FFF2-40B4-BE49-F238E27FC236}">
              <a16:creationId xmlns:a16="http://schemas.microsoft.com/office/drawing/2014/main" id="{00000000-0008-0000-0200-000005000000}"/>
            </a:ext>
          </a:extLst>
        </xdr:cNvPr>
        <xdr:cNvCxnSpPr/>
      </xdr:nvCxnSpPr>
      <xdr:spPr bwMode="auto">
        <a:xfrm>
          <a:off x="6162040" y="11709400"/>
          <a:ext cx="284480" cy="254000"/>
        </a:xfrm>
        <a:prstGeom prst="line">
          <a:avLst/>
        </a:prstGeom>
        <a:ln>
          <a:headEnd type="arrow"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116840</xdr:colOff>
      <xdr:row>33</xdr:row>
      <xdr:rowOff>233680</xdr:rowOff>
    </xdr:from>
    <xdr:to>
      <xdr:col>44</xdr:col>
      <xdr:colOff>370840</xdr:colOff>
      <xdr:row>35</xdr:row>
      <xdr:rowOff>121920</xdr:rowOff>
    </xdr:to>
    <xdr:sp macro="" textlink="">
      <xdr:nvSpPr>
        <xdr:cNvPr id="2" name="テキスト ボックス 1"/>
        <xdr:cNvSpPr txBox="1"/>
      </xdr:nvSpPr>
      <xdr:spPr>
        <a:xfrm>
          <a:off x="6563360" y="6502400"/>
          <a:ext cx="4734560" cy="42672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加算を取得する前年の１～</a:t>
          </a:r>
          <a:r>
            <a:rPr kumimoji="1" lang="en-US" altLang="ja-JP" sz="1100"/>
            <a:t>12</a:t>
          </a:r>
          <a:r>
            <a:rPr kumimoji="1" lang="ja-JP" altLang="en-US" sz="1100"/>
            <a:t>月の実績を入力してください</a:t>
          </a:r>
          <a:endParaRPr kumimoji="1" lang="en-US" altLang="ja-JP" sz="1100"/>
        </a:p>
      </xdr:txBody>
    </xdr:sp>
    <xdr:clientData/>
  </xdr:twoCellAnchor>
  <xdr:twoCellAnchor>
    <xdr:from>
      <xdr:col>36</xdr:col>
      <xdr:colOff>106680</xdr:colOff>
      <xdr:row>33</xdr:row>
      <xdr:rowOff>5080</xdr:rowOff>
    </xdr:from>
    <xdr:to>
      <xdr:col>37</xdr:col>
      <xdr:colOff>86360</xdr:colOff>
      <xdr:row>36</xdr:row>
      <xdr:rowOff>233680</xdr:rowOff>
    </xdr:to>
    <xdr:sp macro="" textlink="">
      <xdr:nvSpPr>
        <xdr:cNvPr id="4" name="右中かっこ 3"/>
        <xdr:cNvSpPr/>
      </xdr:nvSpPr>
      <xdr:spPr bwMode="auto">
        <a:xfrm>
          <a:off x="6268720" y="6273800"/>
          <a:ext cx="264160" cy="1148080"/>
        </a:xfrm>
        <a:prstGeom prst="rightBrace">
          <a:avLst/>
        </a:prstGeom>
        <a:noFill/>
        <a:ln w="12700" cap="flat" cmpd="sng" algn="ctr">
          <a:solidFill>
            <a:sysClr val="windowText" lastClr="0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10160</xdr:colOff>
      <xdr:row>54</xdr:row>
      <xdr:rowOff>81280</xdr:rowOff>
    </xdr:from>
    <xdr:to>
      <xdr:col>44</xdr:col>
      <xdr:colOff>264160</xdr:colOff>
      <xdr:row>55</xdr:row>
      <xdr:rowOff>116840</xdr:rowOff>
    </xdr:to>
    <xdr:sp macro="" textlink="">
      <xdr:nvSpPr>
        <xdr:cNvPr id="112" name="テキスト ボックス 111"/>
        <xdr:cNvSpPr txBox="1"/>
      </xdr:nvSpPr>
      <xdr:spPr>
        <a:xfrm>
          <a:off x="6456680" y="12120880"/>
          <a:ext cx="4734560" cy="3048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加算を取得する前年の１～</a:t>
          </a:r>
          <a:r>
            <a:rPr kumimoji="1" lang="en-US" altLang="ja-JP" sz="1100"/>
            <a:t>12</a:t>
          </a:r>
          <a:r>
            <a:rPr kumimoji="1" lang="ja-JP" altLang="en-US" sz="1100"/>
            <a:t>月の実績を入力してください</a:t>
          </a:r>
          <a:endParaRPr kumimoji="1" lang="en-US" altLang="ja-JP" sz="1100"/>
        </a:p>
      </xdr:txBody>
    </xdr:sp>
    <xdr:clientData/>
  </xdr:twoCellAnchor>
  <xdr:twoCellAnchor>
    <xdr:from>
      <xdr:col>36</xdr:col>
      <xdr:colOff>25400</xdr:colOff>
      <xdr:row>53</xdr:row>
      <xdr:rowOff>25400</xdr:rowOff>
    </xdr:from>
    <xdr:to>
      <xdr:col>37</xdr:col>
      <xdr:colOff>5080</xdr:colOff>
      <xdr:row>56</xdr:row>
      <xdr:rowOff>254000</xdr:rowOff>
    </xdr:to>
    <xdr:sp macro="" textlink="">
      <xdr:nvSpPr>
        <xdr:cNvPr id="113" name="右中かっこ 112"/>
        <xdr:cNvSpPr/>
      </xdr:nvSpPr>
      <xdr:spPr bwMode="auto">
        <a:xfrm>
          <a:off x="6187440" y="11795760"/>
          <a:ext cx="264160" cy="1036320"/>
        </a:xfrm>
        <a:prstGeom prst="rightBrace">
          <a:avLst/>
        </a:prstGeom>
        <a:noFill/>
        <a:ln w="12700" cap="flat" cmpd="sng" algn="ctr">
          <a:solidFill>
            <a:sysClr val="windowText" lastClr="0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269240</xdr:colOff>
      <xdr:row>75</xdr:row>
      <xdr:rowOff>55880</xdr:rowOff>
    </xdr:from>
    <xdr:to>
      <xdr:col>44</xdr:col>
      <xdr:colOff>238760</xdr:colOff>
      <xdr:row>76</xdr:row>
      <xdr:rowOff>91440</xdr:rowOff>
    </xdr:to>
    <xdr:sp macro="" textlink="">
      <xdr:nvSpPr>
        <xdr:cNvPr id="114" name="テキスト ボックス 113"/>
        <xdr:cNvSpPr txBox="1"/>
      </xdr:nvSpPr>
      <xdr:spPr>
        <a:xfrm>
          <a:off x="6431280" y="18049240"/>
          <a:ext cx="4734560" cy="3048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加算を取得する前年の１～</a:t>
          </a:r>
          <a:r>
            <a:rPr kumimoji="1" lang="en-US" altLang="ja-JP" sz="1100"/>
            <a:t>12</a:t>
          </a:r>
          <a:r>
            <a:rPr kumimoji="1" lang="ja-JP" altLang="en-US" sz="1100"/>
            <a:t>月の実績を入力してください</a:t>
          </a:r>
          <a:endParaRPr kumimoji="1" lang="en-US" altLang="ja-JP" sz="1100"/>
        </a:p>
      </xdr:txBody>
    </xdr:sp>
    <xdr:clientData/>
  </xdr:twoCellAnchor>
  <xdr:twoCellAnchor>
    <xdr:from>
      <xdr:col>36</xdr:col>
      <xdr:colOff>0</xdr:colOff>
      <xdr:row>74</xdr:row>
      <xdr:rowOff>0</xdr:rowOff>
    </xdr:from>
    <xdr:to>
      <xdr:col>36</xdr:col>
      <xdr:colOff>264160</xdr:colOff>
      <xdr:row>77</xdr:row>
      <xdr:rowOff>228600</xdr:rowOff>
    </xdr:to>
    <xdr:sp macro="" textlink="">
      <xdr:nvSpPr>
        <xdr:cNvPr id="115" name="右中かっこ 114"/>
        <xdr:cNvSpPr/>
      </xdr:nvSpPr>
      <xdr:spPr bwMode="auto">
        <a:xfrm>
          <a:off x="6162040" y="17724120"/>
          <a:ext cx="264160" cy="1036320"/>
        </a:xfrm>
        <a:prstGeom prst="rightBrace">
          <a:avLst/>
        </a:prstGeom>
        <a:noFill/>
        <a:ln w="12700" cap="flat" cmpd="sng" algn="ctr">
          <a:solidFill>
            <a:sysClr val="windowText" lastClr="0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19</xdr:col>
      <xdr:colOff>139148</xdr:colOff>
      <xdr:row>44</xdr:row>
      <xdr:rowOff>139148</xdr:rowOff>
    </xdr:from>
    <xdr:to>
      <xdr:col>35</xdr:col>
      <xdr:colOff>8713</xdr:colOff>
      <xdr:row>44</xdr:row>
      <xdr:rowOff>1441442</xdr:rowOff>
    </xdr:to>
    <xdr:pic>
      <xdr:nvPicPr>
        <xdr:cNvPr id="122" name="図 12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061" y="9693965"/>
          <a:ext cx="2520000" cy="1302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22860</xdr:colOff>
      <xdr:row>23</xdr:row>
      <xdr:rowOff>175260</xdr:rowOff>
    </xdr:from>
    <xdr:ext cx="5745480" cy="6751320"/>
    <xdr:sp macro="" textlink="">
      <xdr:nvSpPr>
        <xdr:cNvPr id="6" name="テキスト ボックス 5"/>
        <xdr:cNvSpPr txBox="1"/>
      </xdr:nvSpPr>
      <xdr:spPr>
        <a:xfrm>
          <a:off x="190500" y="4168140"/>
          <a:ext cx="5745480" cy="6751320"/>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9600"/>
            <a:t>記載不要</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25</xdr:col>
      <xdr:colOff>126274</xdr:colOff>
      <xdr:row>0</xdr:row>
      <xdr:rowOff>67590</xdr:rowOff>
    </xdr:from>
    <xdr:to>
      <xdr:col>34</xdr:col>
      <xdr:colOff>66361</xdr:colOff>
      <xdr:row>5</xdr:row>
      <xdr:rowOff>222432</xdr:rowOff>
    </xdr:to>
    <xdr:pic>
      <xdr:nvPicPr>
        <xdr:cNvPr id="6"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60434" y="67590"/>
          <a:ext cx="3231927" cy="1648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134472</xdr:colOff>
      <xdr:row>9</xdr:row>
      <xdr:rowOff>1129553</xdr:rowOff>
    </xdr:from>
    <xdr:ext cx="1550894" cy="573742"/>
    <xdr:sp macro="" textlink="">
      <xdr:nvSpPr>
        <xdr:cNvPr id="3" name="テキスト ボックス 2"/>
        <xdr:cNvSpPr txBox="1"/>
      </xdr:nvSpPr>
      <xdr:spPr>
        <a:xfrm>
          <a:off x="519954" y="3478306"/>
          <a:ext cx="1550894" cy="573742"/>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400">
              <a:solidFill>
                <a:srgbClr val="FF0000"/>
              </a:solidFill>
            </a:rPr>
            <a:t>記載必要</a:t>
          </a:r>
        </a:p>
      </xdr:txBody>
    </xdr:sp>
    <xdr:clientData/>
  </xdr:oneCellAnchor>
  <xdr:oneCellAnchor>
    <xdr:from>
      <xdr:col>11</xdr:col>
      <xdr:colOff>726141</xdr:colOff>
      <xdr:row>1</xdr:row>
      <xdr:rowOff>116541</xdr:rowOff>
    </xdr:from>
    <xdr:ext cx="1550894" cy="573742"/>
    <xdr:sp macro="" textlink="">
      <xdr:nvSpPr>
        <xdr:cNvPr id="4" name="テキスト ボックス 3"/>
        <xdr:cNvSpPr txBox="1"/>
      </xdr:nvSpPr>
      <xdr:spPr>
        <a:xfrm>
          <a:off x="2904565" y="385482"/>
          <a:ext cx="1550894" cy="573742"/>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400">
              <a:solidFill>
                <a:srgbClr val="FF0000"/>
              </a:solidFill>
            </a:rPr>
            <a:t>記載必要</a:t>
          </a:r>
        </a:p>
      </xdr:txBody>
    </xdr:sp>
    <xdr:clientData/>
  </xdr:oneCellAnchor>
  <xdr:oneCellAnchor>
    <xdr:from>
      <xdr:col>14</xdr:col>
      <xdr:colOff>573742</xdr:colOff>
      <xdr:row>9</xdr:row>
      <xdr:rowOff>1066799</xdr:rowOff>
    </xdr:from>
    <xdr:ext cx="1550894" cy="573742"/>
    <xdr:sp macro="" textlink="">
      <xdr:nvSpPr>
        <xdr:cNvPr id="5" name="テキスト ボックス 4"/>
        <xdr:cNvSpPr txBox="1"/>
      </xdr:nvSpPr>
      <xdr:spPr>
        <a:xfrm>
          <a:off x="5522260" y="3415552"/>
          <a:ext cx="1550894" cy="573742"/>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400">
              <a:solidFill>
                <a:srgbClr val="FF0000"/>
              </a:solidFill>
            </a:rPr>
            <a:t>記載必要</a:t>
          </a:r>
        </a:p>
      </xdr:txBody>
    </xdr:sp>
    <xdr:clientData/>
  </xdr:oneCellAnchor>
  <xdr:oneCellAnchor>
    <xdr:from>
      <xdr:col>15</xdr:col>
      <xdr:colOff>295835</xdr:colOff>
      <xdr:row>9</xdr:row>
      <xdr:rowOff>1057836</xdr:rowOff>
    </xdr:from>
    <xdr:ext cx="1550894" cy="573742"/>
    <xdr:sp macro="" textlink="">
      <xdr:nvSpPr>
        <xdr:cNvPr id="7" name="テキスト ボックス 6"/>
        <xdr:cNvSpPr txBox="1"/>
      </xdr:nvSpPr>
      <xdr:spPr>
        <a:xfrm>
          <a:off x="7808259" y="3406589"/>
          <a:ext cx="1550894" cy="573742"/>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400">
              <a:solidFill>
                <a:srgbClr val="FF0000"/>
              </a:solidFill>
            </a:rPr>
            <a:t>記載必要</a:t>
          </a:r>
        </a:p>
      </xdr:txBody>
    </xdr:sp>
    <xdr:clientData/>
  </xdr:oneCellAnchor>
  <xdr:oneCellAnchor>
    <xdr:from>
      <xdr:col>18</xdr:col>
      <xdr:colOff>726141</xdr:colOff>
      <xdr:row>9</xdr:row>
      <xdr:rowOff>1407458</xdr:rowOff>
    </xdr:from>
    <xdr:ext cx="1165412" cy="376518"/>
    <xdr:sp macro="" textlink="">
      <xdr:nvSpPr>
        <xdr:cNvPr id="8" name="テキスト ボックス 7"/>
        <xdr:cNvSpPr txBox="1"/>
      </xdr:nvSpPr>
      <xdr:spPr>
        <a:xfrm>
          <a:off x="11788588" y="3756211"/>
          <a:ext cx="1165412" cy="376518"/>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a:solidFill>
                <a:srgbClr val="FF0000"/>
              </a:solidFill>
            </a:rPr>
            <a:t>記載必要</a:t>
          </a:r>
        </a:p>
      </xdr:txBody>
    </xdr:sp>
    <xdr:clientData/>
  </xdr:oneCellAnchor>
  <xdr:oneCellAnchor>
    <xdr:from>
      <xdr:col>24</xdr:col>
      <xdr:colOff>98612</xdr:colOff>
      <xdr:row>9</xdr:row>
      <xdr:rowOff>1129552</xdr:rowOff>
    </xdr:from>
    <xdr:ext cx="1550894" cy="573742"/>
    <xdr:sp macro="" textlink="">
      <xdr:nvSpPr>
        <xdr:cNvPr id="9" name="テキスト ボックス 8"/>
        <xdr:cNvSpPr txBox="1"/>
      </xdr:nvSpPr>
      <xdr:spPr>
        <a:xfrm>
          <a:off x="14056659" y="3478305"/>
          <a:ext cx="1550894" cy="573742"/>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400">
              <a:solidFill>
                <a:srgbClr val="FF0000"/>
              </a:solidFill>
            </a:rPr>
            <a:t>記載必要</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26</xdr:col>
      <xdr:colOff>185056</xdr:colOff>
      <xdr:row>0</xdr:row>
      <xdr:rowOff>87086</xdr:rowOff>
    </xdr:from>
    <xdr:to>
      <xdr:col>35</xdr:col>
      <xdr:colOff>70715</xdr:colOff>
      <xdr:row>5</xdr:row>
      <xdr:rowOff>241928</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78942" y="87086"/>
          <a:ext cx="3227573" cy="1667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348343</xdr:colOff>
      <xdr:row>1</xdr:row>
      <xdr:rowOff>152400</xdr:rowOff>
    </xdr:from>
    <xdr:ext cx="1550894" cy="573742"/>
    <xdr:sp macro="" textlink="">
      <xdr:nvSpPr>
        <xdr:cNvPr id="4" name="テキスト ボックス 3"/>
        <xdr:cNvSpPr txBox="1"/>
      </xdr:nvSpPr>
      <xdr:spPr>
        <a:xfrm>
          <a:off x="2590800" y="424543"/>
          <a:ext cx="1550894" cy="573742"/>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400">
              <a:solidFill>
                <a:srgbClr val="FF0000"/>
              </a:solidFill>
            </a:rPr>
            <a:t>記載必要</a:t>
          </a:r>
        </a:p>
      </xdr:txBody>
    </xdr:sp>
    <xdr:clientData/>
  </xdr:oneCellAnchor>
  <xdr:oneCellAnchor>
    <xdr:from>
      <xdr:col>2</xdr:col>
      <xdr:colOff>32658</xdr:colOff>
      <xdr:row>9</xdr:row>
      <xdr:rowOff>1023258</xdr:rowOff>
    </xdr:from>
    <xdr:ext cx="1550894" cy="573742"/>
    <xdr:sp macro="" textlink="">
      <xdr:nvSpPr>
        <xdr:cNvPr id="6" name="テキスト ボックス 5"/>
        <xdr:cNvSpPr txBox="1"/>
      </xdr:nvSpPr>
      <xdr:spPr>
        <a:xfrm>
          <a:off x="609601" y="3374572"/>
          <a:ext cx="1550894" cy="573742"/>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400">
              <a:solidFill>
                <a:srgbClr val="FF0000"/>
              </a:solidFill>
            </a:rPr>
            <a:t>記載必要</a:t>
          </a:r>
        </a:p>
      </xdr:txBody>
    </xdr:sp>
    <xdr:clientData/>
  </xdr:oneCellAnchor>
  <xdr:oneCellAnchor>
    <xdr:from>
      <xdr:col>14</xdr:col>
      <xdr:colOff>522515</xdr:colOff>
      <xdr:row>9</xdr:row>
      <xdr:rowOff>957943</xdr:rowOff>
    </xdr:from>
    <xdr:ext cx="1550894" cy="573742"/>
    <xdr:sp macro="" textlink="">
      <xdr:nvSpPr>
        <xdr:cNvPr id="7" name="テキスト ボックス 6"/>
        <xdr:cNvSpPr txBox="1"/>
      </xdr:nvSpPr>
      <xdr:spPr>
        <a:xfrm>
          <a:off x="5268686" y="3309257"/>
          <a:ext cx="1550894" cy="573742"/>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400">
              <a:solidFill>
                <a:srgbClr val="FF0000"/>
              </a:solidFill>
            </a:rPr>
            <a:t>記載必要</a:t>
          </a:r>
        </a:p>
      </xdr:txBody>
    </xdr:sp>
    <xdr:clientData/>
  </xdr:oneCellAnchor>
  <xdr:oneCellAnchor>
    <xdr:from>
      <xdr:col>15</xdr:col>
      <xdr:colOff>326571</xdr:colOff>
      <xdr:row>9</xdr:row>
      <xdr:rowOff>968829</xdr:rowOff>
    </xdr:from>
    <xdr:ext cx="1550894" cy="573742"/>
    <xdr:sp macro="" textlink="">
      <xdr:nvSpPr>
        <xdr:cNvPr id="8" name="テキスト ボックス 7"/>
        <xdr:cNvSpPr txBox="1"/>
      </xdr:nvSpPr>
      <xdr:spPr>
        <a:xfrm>
          <a:off x="7641771" y="3320143"/>
          <a:ext cx="1550894" cy="573742"/>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400">
              <a:solidFill>
                <a:srgbClr val="FF0000"/>
              </a:solidFill>
            </a:rPr>
            <a:t>記載必要</a:t>
          </a:r>
        </a:p>
      </xdr:txBody>
    </xdr:sp>
    <xdr:clientData/>
  </xdr:oneCellAnchor>
  <xdr:oneCellAnchor>
    <xdr:from>
      <xdr:col>18</xdr:col>
      <xdr:colOff>794657</xdr:colOff>
      <xdr:row>9</xdr:row>
      <xdr:rowOff>1436915</xdr:rowOff>
    </xdr:from>
    <xdr:ext cx="1165412" cy="376518"/>
    <xdr:sp macro="" textlink="">
      <xdr:nvSpPr>
        <xdr:cNvPr id="9" name="テキスト ボックス 8"/>
        <xdr:cNvSpPr txBox="1"/>
      </xdr:nvSpPr>
      <xdr:spPr>
        <a:xfrm>
          <a:off x="11647714" y="3788229"/>
          <a:ext cx="1165412" cy="376518"/>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a:solidFill>
                <a:srgbClr val="FF0000"/>
              </a:solidFill>
            </a:rPr>
            <a:t>記載必要</a:t>
          </a:r>
        </a:p>
      </xdr:txBody>
    </xdr:sp>
    <xdr:clientData/>
  </xdr:oneCellAnchor>
  <xdr:oneCellAnchor>
    <xdr:from>
      <xdr:col>25</xdr:col>
      <xdr:colOff>108858</xdr:colOff>
      <xdr:row>9</xdr:row>
      <xdr:rowOff>1132114</xdr:rowOff>
    </xdr:from>
    <xdr:ext cx="1550894" cy="573742"/>
    <xdr:sp macro="" textlink="">
      <xdr:nvSpPr>
        <xdr:cNvPr id="10" name="テキスト ボックス 9"/>
        <xdr:cNvSpPr txBox="1"/>
      </xdr:nvSpPr>
      <xdr:spPr>
        <a:xfrm>
          <a:off x="16252372" y="3483428"/>
          <a:ext cx="1550894" cy="573742"/>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400">
              <a:solidFill>
                <a:srgbClr val="FF0000"/>
              </a:solidFill>
            </a:rPr>
            <a:t>記載必要</a:t>
          </a:r>
        </a:p>
      </xdr:txBody>
    </xdr:sp>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323850</xdr:colOff>
          <xdr:row>34</xdr:row>
          <xdr:rowOff>133350</xdr:rowOff>
        </xdr:to>
        <xdr:sp macro="" textlink="">
          <xdr:nvSpPr>
            <xdr:cNvPr id="82945" name="Object 1" hidden="1">
              <a:extLst>
                <a:ext uri="{63B3BB69-23CF-44E3-9099-C40C66FF867C}">
                  <a14:compatExt spid="_x0000_s829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12</xdr:col>
          <xdr:colOff>228600</xdr:colOff>
          <xdr:row>31</xdr:row>
          <xdr:rowOff>133350</xdr:rowOff>
        </xdr:to>
        <xdr:sp macro="" textlink="">
          <xdr:nvSpPr>
            <xdr:cNvPr id="83969" name="Object 1" hidden="1">
              <a:extLst>
                <a:ext uri="{63B3BB69-23CF-44E3-9099-C40C66FF867C}">
                  <a14:compatExt spid="_x0000_s839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omments" Target="../comments1.xml"/><Relationship Id="rId2" Type="http://schemas.openxmlformats.org/officeDocument/2006/relationships/drawing" Target="../drawings/drawing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4.vml"/><Relationship Id="rId1" Type="http://schemas.openxmlformats.org/officeDocument/2006/relationships/drawing" Target="../drawings/drawing6.xml"/><Relationship Id="rId4" Type="http://schemas.openxmlformats.org/officeDocument/2006/relationships/image" Target="../media/image2.emf"/></Relationships>
</file>

<file path=xl/worksheets/_rels/sheet9.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5.vml"/><Relationship Id="rId1" Type="http://schemas.openxmlformats.org/officeDocument/2006/relationships/drawing" Target="../drawings/drawing7.xml"/><Relationship Id="rId4" Type="http://schemas.openxmlformats.org/officeDocument/2006/relationships/image" Target="../media/image3.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80"/>
  <sheetViews>
    <sheetView showGridLines="0" tabSelected="1" view="pageBreakPreview" zoomScale="70" zoomScaleNormal="90" zoomScaleSheetLayoutView="70" workbookViewId="0">
      <selection activeCell="F14" sqref="F14"/>
    </sheetView>
  </sheetViews>
  <sheetFormatPr defaultRowHeight="13.5"/>
  <cols>
    <col min="1" max="1" width="27.75" style="42" customWidth="1"/>
    <col min="2" max="2" width="12.75" style="43" customWidth="1"/>
    <col min="3" max="3" width="19.875" style="44" customWidth="1"/>
    <col min="4" max="4" width="50.75" style="44" customWidth="1"/>
    <col min="5" max="5" width="25.75" style="44" customWidth="1"/>
    <col min="6" max="6" width="75.75" customWidth="1"/>
  </cols>
  <sheetData>
    <row r="1" spans="1:6" ht="45" customHeight="1" thickBot="1">
      <c r="A1" s="694" t="s">
        <v>322</v>
      </c>
      <c r="B1" s="694"/>
      <c r="C1" s="694"/>
      <c r="D1" s="694"/>
      <c r="E1" s="694"/>
      <c r="F1" s="694"/>
    </row>
    <row r="2" spans="1:6" ht="18" thickTop="1">
      <c r="A2" s="695" t="s">
        <v>239</v>
      </c>
      <c r="B2" s="695"/>
      <c r="C2" s="695"/>
      <c r="D2" s="695"/>
      <c r="E2" s="695"/>
      <c r="F2" s="695"/>
    </row>
    <row r="3" spans="1:6" s="37" customFormat="1" ht="8.1" customHeight="1">
      <c r="A3" s="696"/>
      <c r="B3" s="696"/>
      <c r="C3" s="696"/>
      <c r="D3" s="696"/>
      <c r="E3" s="59"/>
    </row>
    <row r="4" spans="1:6" s="39" customFormat="1" ht="30" customHeight="1">
      <c r="A4" s="38" t="s">
        <v>323</v>
      </c>
      <c r="B4" s="38" t="s">
        <v>240</v>
      </c>
      <c r="C4" s="60" t="s">
        <v>241</v>
      </c>
      <c r="D4" s="697" t="s">
        <v>242</v>
      </c>
      <c r="E4" s="698"/>
      <c r="F4" s="38" t="s">
        <v>243</v>
      </c>
    </row>
    <row r="5" spans="1:6" ht="19.899999999999999" customHeight="1">
      <c r="A5" s="61" t="s">
        <v>324</v>
      </c>
      <c r="B5" s="56">
        <v>1</v>
      </c>
      <c r="C5" s="56" t="s">
        <v>325</v>
      </c>
      <c r="D5" s="699" t="s">
        <v>245</v>
      </c>
      <c r="E5" s="700"/>
      <c r="F5" s="40" t="s">
        <v>246</v>
      </c>
    </row>
    <row r="6" spans="1:6" ht="45.75" customHeight="1">
      <c r="A6" s="62" t="s">
        <v>247</v>
      </c>
      <c r="B6" s="40">
        <v>1</v>
      </c>
      <c r="C6" s="63" t="s">
        <v>326</v>
      </c>
      <c r="D6" s="687" t="s">
        <v>248</v>
      </c>
      <c r="E6" s="688"/>
      <c r="F6" s="53" t="s">
        <v>246</v>
      </c>
    </row>
    <row r="7" spans="1:6" ht="58.5" customHeight="1">
      <c r="A7" s="62" t="s">
        <v>249</v>
      </c>
      <c r="B7" s="40">
        <v>1</v>
      </c>
      <c r="C7" s="63" t="s">
        <v>327</v>
      </c>
      <c r="D7" s="687" t="s">
        <v>250</v>
      </c>
      <c r="E7" s="688"/>
      <c r="F7" s="41" t="s">
        <v>251</v>
      </c>
    </row>
    <row r="8" spans="1:6" ht="53.45" customHeight="1">
      <c r="A8" s="62" t="s">
        <v>301</v>
      </c>
      <c r="B8" s="40">
        <v>1</v>
      </c>
      <c r="C8" s="63" t="s">
        <v>328</v>
      </c>
      <c r="D8" s="687" t="s">
        <v>329</v>
      </c>
      <c r="E8" s="688"/>
      <c r="F8" s="41" t="s">
        <v>251</v>
      </c>
    </row>
    <row r="9" spans="1:6" ht="58.5" customHeight="1">
      <c r="A9" s="62" t="s">
        <v>252</v>
      </c>
      <c r="B9" s="40">
        <v>1</v>
      </c>
      <c r="C9" s="63" t="s">
        <v>330</v>
      </c>
      <c r="D9" s="687" t="s">
        <v>331</v>
      </c>
      <c r="E9" s="688"/>
      <c r="F9" s="41" t="s">
        <v>251</v>
      </c>
    </row>
    <row r="10" spans="1:6" ht="19.149999999999999" customHeight="1">
      <c r="C10" s="43"/>
      <c r="D10" s="42"/>
      <c r="E10" s="42"/>
      <c r="F10" s="26"/>
    </row>
    <row r="11" spans="1:6" ht="19.149999999999999" customHeight="1">
      <c r="C11" s="43"/>
      <c r="D11" s="42"/>
      <c r="E11" s="42"/>
      <c r="F11" s="26"/>
    </row>
    <row r="12" spans="1:6" ht="19.149999999999999" customHeight="1">
      <c r="C12" s="43"/>
      <c r="D12" s="42"/>
      <c r="E12" s="42"/>
      <c r="F12" s="26"/>
    </row>
    <row r="13" spans="1:6" ht="19.149999999999999" customHeight="1">
      <c r="C13" s="43"/>
      <c r="D13" s="42"/>
      <c r="E13" s="42"/>
      <c r="F13" s="26"/>
    </row>
    <row r="14" spans="1:6" ht="19.149999999999999" customHeight="1">
      <c r="C14" s="43"/>
      <c r="D14" s="42"/>
      <c r="E14" s="42"/>
      <c r="F14" s="26"/>
    </row>
    <row r="15" spans="1:6" ht="19.149999999999999" customHeight="1">
      <c r="C15" s="43"/>
      <c r="D15" s="42"/>
      <c r="E15" s="42"/>
      <c r="F15" s="26"/>
    </row>
    <row r="16" spans="1:6" ht="19.149999999999999" customHeight="1">
      <c r="C16" s="43"/>
      <c r="D16" s="42"/>
      <c r="E16" s="42"/>
      <c r="F16" s="26"/>
    </row>
    <row r="17" spans="1:6" ht="11.45" customHeight="1">
      <c r="A17" s="689" t="s">
        <v>253</v>
      </c>
      <c r="B17" s="689"/>
      <c r="C17" s="689"/>
      <c r="D17" s="689"/>
      <c r="E17" s="55"/>
    </row>
    <row r="18" spans="1:6">
      <c r="A18" s="44" t="s">
        <v>254</v>
      </c>
      <c r="B18" s="45"/>
    </row>
    <row r="19" spans="1:6" s="48" customFormat="1" ht="17.25">
      <c r="A19" s="46" t="s">
        <v>332</v>
      </c>
      <c r="B19" s="47"/>
      <c r="C19" s="46"/>
      <c r="D19" s="46"/>
      <c r="E19" s="46"/>
    </row>
    <row r="20" spans="1:6" s="48" customFormat="1" ht="17.25">
      <c r="A20" s="46" t="s">
        <v>255</v>
      </c>
      <c r="B20" s="47"/>
      <c r="C20" s="46"/>
      <c r="D20" s="46"/>
      <c r="E20" s="46"/>
    </row>
    <row r="21" spans="1:6" s="48" customFormat="1" ht="17.25">
      <c r="A21" s="46" t="s">
        <v>256</v>
      </c>
      <c r="B21" s="47"/>
      <c r="C21" s="46"/>
      <c r="D21" s="46"/>
      <c r="E21" s="46"/>
    </row>
    <row r="22" spans="1:6" s="48" customFormat="1" ht="17.25">
      <c r="A22" s="46" t="s">
        <v>257</v>
      </c>
      <c r="B22" s="47"/>
      <c r="C22" s="46"/>
      <c r="D22" s="46"/>
      <c r="E22" s="46"/>
    </row>
    <row r="23" spans="1:6" s="48" customFormat="1" ht="17.25">
      <c r="A23" s="46" t="s">
        <v>547</v>
      </c>
      <c r="B23" s="47"/>
      <c r="C23" s="46"/>
      <c r="D23" s="46"/>
      <c r="E23" s="46"/>
    </row>
    <row r="24" spans="1:6" s="48" customFormat="1" ht="17.25">
      <c r="A24" s="46" t="s">
        <v>258</v>
      </c>
      <c r="B24" s="47"/>
      <c r="C24" s="46"/>
      <c r="D24" s="46"/>
      <c r="E24" s="46"/>
    </row>
    <row r="25" spans="1:6" ht="14.25" thickBot="1">
      <c r="A25" s="49"/>
      <c r="B25" s="45"/>
    </row>
    <row r="26" spans="1:6" ht="22.15" customHeight="1">
      <c r="A26" s="54"/>
      <c r="B26" s="690" t="s">
        <v>259</v>
      </c>
      <c r="C26" s="690"/>
      <c r="D26" s="691"/>
      <c r="E26" s="692" t="s">
        <v>260</v>
      </c>
      <c r="F26" s="693"/>
    </row>
    <row r="27" spans="1:6" ht="55.15" customHeight="1">
      <c r="A27" s="676" t="s">
        <v>261</v>
      </c>
      <c r="B27" s="677"/>
      <c r="C27" s="678"/>
      <c r="D27" s="678"/>
      <c r="E27" s="683"/>
      <c r="F27" s="684"/>
    </row>
    <row r="28" spans="1:6" ht="55.15" customHeight="1">
      <c r="A28" s="676"/>
      <c r="B28" s="679"/>
      <c r="C28" s="680"/>
      <c r="D28" s="680"/>
      <c r="E28" s="683"/>
      <c r="F28" s="684"/>
    </row>
    <row r="29" spans="1:6" ht="55.15" customHeight="1">
      <c r="A29" s="676" t="s">
        <v>262</v>
      </c>
      <c r="B29" s="679"/>
      <c r="C29" s="680"/>
      <c r="D29" s="680"/>
      <c r="E29" s="683"/>
      <c r="F29" s="684"/>
    </row>
    <row r="30" spans="1:6" ht="55.15" customHeight="1" thickBot="1">
      <c r="A30" s="676"/>
      <c r="B30" s="681"/>
      <c r="C30" s="682"/>
      <c r="D30" s="682"/>
      <c r="E30" s="685"/>
      <c r="F30" s="686"/>
    </row>
    <row r="31" spans="1:6">
      <c r="A31" s="44"/>
      <c r="B31" s="45"/>
      <c r="D31" s="45"/>
      <c r="E31" s="45"/>
    </row>
    <row r="32" spans="1:6">
      <c r="A32" s="44"/>
      <c r="B32" s="45"/>
      <c r="D32" s="45"/>
      <c r="E32" s="45"/>
    </row>
    <row r="33" spans="1:5">
      <c r="A33" s="44"/>
      <c r="B33" s="45"/>
      <c r="D33" s="45"/>
      <c r="E33" s="45"/>
    </row>
    <row r="34" spans="1:5">
      <c r="A34" s="44"/>
      <c r="B34" s="45"/>
    </row>
    <row r="35" spans="1:5">
      <c r="A35" s="44"/>
      <c r="B35" s="45"/>
    </row>
    <row r="36" spans="1:5" ht="14.45" customHeight="1">
      <c r="A36" s="44"/>
      <c r="B36" s="45"/>
    </row>
    <row r="37" spans="1:5" ht="14.45" customHeight="1">
      <c r="A37" s="44"/>
      <c r="B37" s="45"/>
    </row>
    <row r="38" spans="1:5" ht="17.25">
      <c r="A38" s="50"/>
      <c r="B38" s="51"/>
      <c r="C38" s="50"/>
    </row>
    <row r="39" spans="1:5">
      <c r="A39" s="44"/>
      <c r="B39" s="45"/>
    </row>
    <row r="40" spans="1:5">
      <c r="A40" s="44"/>
      <c r="B40" s="45"/>
    </row>
    <row r="41" spans="1:5">
      <c r="A41" s="44"/>
      <c r="B41" s="45"/>
    </row>
    <row r="42" spans="1:5">
      <c r="A42" s="44"/>
      <c r="B42" s="45"/>
    </row>
    <row r="43" spans="1:5">
      <c r="A43" s="44"/>
      <c r="B43" s="45"/>
    </row>
    <row r="63" ht="34.9" customHeight="1"/>
    <row r="64" ht="34.9" customHeight="1"/>
    <row r="68" ht="34.9" customHeight="1"/>
    <row r="69" ht="34.9" customHeight="1"/>
    <row r="71" ht="34.9" customHeight="1"/>
    <row r="72" ht="34.9" customHeight="1"/>
    <row r="74" ht="55.15" customHeight="1"/>
    <row r="75" ht="55.15" customHeight="1"/>
    <row r="79" ht="28.9" customHeight="1"/>
    <row r="80" ht="28.9" customHeight="1"/>
  </sheetData>
  <sheetProtection password="CAF4" sheet="1" objects="1" scenarios="1"/>
  <mergeCells count="17">
    <mergeCell ref="D6:E6"/>
    <mergeCell ref="A1:F1"/>
    <mergeCell ref="A2:F2"/>
    <mergeCell ref="A3:D3"/>
    <mergeCell ref="D4:E4"/>
    <mergeCell ref="D5:E5"/>
    <mergeCell ref="D7:E7"/>
    <mergeCell ref="D8:E8"/>
    <mergeCell ref="D9:E9"/>
    <mergeCell ref="A17:D17"/>
    <mergeCell ref="B26:D26"/>
    <mergeCell ref="E26:F26"/>
    <mergeCell ref="A27:A28"/>
    <mergeCell ref="B27:D30"/>
    <mergeCell ref="E27:F28"/>
    <mergeCell ref="A29:A30"/>
    <mergeCell ref="E29:F30"/>
  </mergeCells>
  <phoneticPr fontId="7"/>
  <pageMargins left="0.70866141732283472" right="0.70866141732283472" top="0.74803149606299213" bottom="0.15748031496062992" header="0.31496062992125984" footer="0.31496062992125984"/>
  <pageSetup paperSize="9" scale="6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59"/>
  <sheetViews>
    <sheetView showGridLines="0" topLeftCell="A43" zoomScaleNormal="100" workbookViewId="0">
      <selection sqref="A1:I59"/>
    </sheetView>
  </sheetViews>
  <sheetFormatPr defaultRowHeight="13.5"/>
  <cols>
    <col min="9" max="9" width="9" customWidth="1"/>
  </cols>
  <sheetData>
    <row r="1" spans="1:16" ht="18.75" customHeight="1">
      <c r="A1" s="1" t="s">
        <v>21</v>
      </c>
    </row>
    <row r="2" spans="1:16">
      <c r="A2" t="s">
        <v>22</v>
      </c>
      <c r="D2" t="s">
        <v>23</v>
      </c>
    </row>
    <row r="3" spans="1:16">
      <c r="E3" t="s">
        <v>24</v>
      </c>
    </row>
    <row r="6" spans="1:16">
      <c r="A6" s="1158" t="s">
        <v>25</v>
      </c>
      <c r="B6" s="1159"/>
      <c r="C6" s="1160"/>
      <c r="D6" s="1158" t="s">
        <v>26</v>
      </c>
      <c r="E6" s="1159"/>
      <c r="F6" s="1159"/>
      <c r="G6" s="1159"/>
      <c r="H6" s="1159"/>
      <c r="I6" s="1160"/>
    </row>
    <row r="7" spans="1:16">
      <c r="A7" s="1161"/>
      <c r="B7" s="1162"/>
      <c r="C7" s="1163"/>
      <c r="D7" s="1161"/>
      <c r="E7" s="1162"/>
      <c r="F7" s="1162"/>
      <c r="G7" s="1162"/>
      <c r="H7" s="1162"/>
      <c r="I7" s="1163"/>
    </row>
    <row r="8" spans="1:16">
      <c r="A8" s="1161"/>
      <c r="B8" s="1162"/>
      <c r="C8" s="1163"/>
      <c r="D8" s="1161"/>
      <c r="E8" s="1162"/>
      <c r="F8" s="1162"/>
      <c r="G8" s="1162"/>
      <c r="H8" s="1162"/>
      <c r="I8" s="1163"/>
    </row>
    <row r="9" spans="1:16">
      <c r="A9" s="1164"/>
      <c r="B9" s="1165"/>
      <c r="C9" s="1166"/>
      <c r="D9" s="1164"/>
      <c r="E9" s="1165"/>
      <c r="F9" s="1165"/>
      <c r="G9" s="1165"/>
      <c r="H9" s="1165"/>
      <c r="I9" s="1166"/>
    </row>
    <row r="10" spans="1:16">
      <c r="A10" s="7"/>
      <c r="B10" s="8"/>
      <c r="C10" s="9"/>
      <c r="D10" s="10"/>
      <c r="E10" s="11"/>
      <c r="F10" s="11"/>
      <c r="G10" s="11"/>
      <c r="H10" s="11"/>
      <c r="I10" s="12"/>
    </row>
    <row r="11" spans="1:16">
      <c r="A11" s="13"/>
      <c r="B11" s="14"/>
      <c r="C11" s="15"/>
      <c r="D11" s="1161" t="s">
        <v>27</v>
      </c>
      <c r="E11" s="1162"/>
      <c r="F11" s="1162"/>
      <c r="G11" s="1162"/>
      <c r="H11" s="1162"/>
      <c r="I11" s="1163"/>
    </row>
    <row r="12" spans="1:16">
      <c r="A12" s="13"/>
      <c r="B12" s="1167" t="s">
        <v>28</v>
      </c>
      <c r="C12" s="1168"/>
      <c r="D12" s="1161"/>
      <c r="E12" s="1162"/>
      <c r="F12" s="1162"/>
      <c r="G12" s="1162"/>
      <c r="H12" s="1162"/>
      <c r="I12" s="1163"/>
    </row>
    <row r="13" spans="1:16">
      <c r="A13" s="13"/>
      <c r="B13" s="14"/>
      <c r="C13" s="15"/>
      <c r="D13" s="1161"/>
      <c r="E13" s="1162"/>
      <c r="F13" s="1162"/>
      <c r="G13" s="1162"/>
      <c r="H13" s="1162"/>
      <c r="I13" s="1163"/>
    </row>
    <row r="14" spans="1:16">
      <c r="A14" s="16"/>
      <c r="B14" s="17"/>
      <c r="C14" s="18"/>
      <c r="D14" s="1164"/>
      <c r="E14" s="1165"/>
      <c r="F14" s="1165"/>
      <c r="G14" s="1165"/>
      <c r="H14" s="1165"/>
      <c r="I14" s="1166"/>
    </row>
    <row r="15" spans="1:16">
      <c r="A15" s="4" t="s">
        <v>29</v>
      </c>
      <c r="B15" s="4"/>
      <c r="C15" s="4"/>
      <c r="D15" s="4"/>
      <c r="E15" s="4"/>
      <c r="F15" s="4"/>
      <c r="G15" s="4"/>
      <c r="H15" s="4"/>
      <c r="I15" s="4"/>
      <c r="J15" s="4"/>
      <c r="K15" s="5"/>
      <c r="L15" s="5"/>
      <c r="M15" s="5"/>
      <c r="N15" s="5"/>
      <c r="O15" s="5"/>
      <c r="P15" s="5"/>
    </row>
    <row r="16" spans="1:16">
      <c r="A16" s="4" t="s">
        <v>30</v>
      </c>
      <c r="B16" s="4"/>
      <c r="C16" s="4"/>
      <c r="D16" s="4"/>
      <c r="E16" s="4"/>
      <c r="F16" s="4"/>
      <c r="G16" s="4"/>
      <c r="H16" s="4"/>
      <c r="I16" s="4"/>
      <c r="J16" s="4"/>
      <c r="K16" s="5"/>
      <c r="L16" s="5"/>
      <c r="M16" s="5"/>
      <c r="N16" s="5"/>
      <c r="O16" s="5"/>
      <c r="P16" s="5"/>
    </row>
    <row r="17" spans="1:10">
      <c r="A17" s="2" t="s">
        <v>31</v>
      </c>
      <c r="B17" s="4"/>
      <c r="C17" s="4"/>
      <c r="D17" s="4"/>
      <c r="E17" s="4"/>
      <c r="F17" s="4"/>
      <c r="G17" s="4"/>
      <c r="H17" s="4"/>
      <c r="I17" s="4"/>
      <c r="J17" s="4"/>
    </row>
    <row r="18" spans="1:10">
      <c r="B18" s="3" t="s">
        <v>32</v>
      </c>
      <c r="C18" s="19"/>
      <c r="D18" s="19"/>
      <c r="E18" s="19"/>
      <c r="F18" s="19"/>
      <c r="G18" s="19"/>
      <c r="H18" s="6"/>
    </row>
    <row r="19" spans="1:10">
      <c r="B19" s="1158" t="s">
        <v>33</v>
      </c>
      <c r="C19" s="1159"/>
      <c r="D19" s="1159"/>
      <c r="E19" s="1159"/>
      <c r="F19" s="1159"/>
      <c r="G19" s="1159"/>
      <c r="H19" s="1159"/>
      <c r="I19" s="1160"/>
    </row>
    <row r="20" spans="1:10">
      <c r="B20" s="1161"/>
      <c r="C20" s="1169"/>
      <c r="D20" s="1169"/>
      <c r="E20" s="1169"/>
      <c r="F20" s="1169"/>
      <c r="G20" s="1169"/>
      <c r="H20" s="1169"/>
      <c r="I20" s="1163"/>
    </row>
    <row r="21" spans="1:10">
      <c r="B21" s="1161"/>
      <c r="C21" s="1169"/>
      <c r="D21" s="1169"/>
      <c r="E21" s="1169"/>
      <c r="F21" s="1169"/>
      <c r="G21" s="1169"/>
      <c r="H21" s="1169"/>
      <c r="I21" s="1163"/>
    </row>
    <row r="22" spans="1:10">
      <c r="B22" s="1161"/>
      <c r="C22" s="1169"/>
      <c r="D22" s="1169"/>
      <c r="E22" s="1169"/>
      <c r="F22" s="1169"/>
      <c r="G22" s="1169"/>
      <c r="H22" s="1169"/>
      <c r="I22" s="1163"/>
    </row>
    <row r="23" spans="1:10">
      <c r="B23" s="1164"/>
      <c r="C23" s="1165"/>
      <c r="D23" s="1165"/>
      <c r="E23" s="1165"/>
      <c r="F23" s="1165"/>
      <c r="G23" s="1165"/>
      <c r="H23" s="1165"/>
      <c r="I23" s="1166"/>
    </row>
    <row r="24" spans="1:10" ht="13.5" customHeight="1">
      <c r="B24" s="1152" t="s">
        <v>34</v>
      </c>
      <c r="C24" s="1153"/>
      <c r="D24" s="1153"/>
      <c r="E24" s="1153"/>
      <c r="F24" s="1153"/>
      <c r="G24" s="1153"/>
      <c r="H24" s="1153"/>
      <c r="I24" s="1154"/>
    </row>
    <row r="25" spans="1:10">
      <c r="B25" s="1155"/>
      <c r="C25" s="1156"/>
      <c r="D25" s="1156"/>
      <c r="E25" s="1156"/>
      <c r="F25" s="1156"/>
      <c r="G25" s="1156"/>
      <c r="H25" s="1156"/>
      <c r="I25" s="1157"/>
    </row>
    <row r="26" spans="1:10">
      <c r="B26" s="1155"/>
      <c r="C26" s="1156"/>
      <c r="D26" s="1156"/>
      <c r="E26" s="1156"/>
      <c r="F26" s="1156"/>
      <c r="G26" s="1156"/>
      <c r="H26" s="1156"/>
      <c r="I26" s="1157"/>
    </row>
    <row r="27" spans="1:10">
      <c r="B27" s="1155"/>
      <c r="C27" s="1156"/>
      <c r="D27" s="1156"/>
      <c r="E27" s="1156"/>
      <c r="F27" s="1156"/>
      <c r="G27" s="1156"/>
      <c r="H27" s="1156"/>
      <c r="I27" s="1157"/>
    </row>
    <row r="28" spans="1:10">
      <c r="B28" s="1158" t="s">
        <v>35</v>
      </c>
      <c r="C28" s="1159"/>
      <c r="D28" s="1159"/>
      <c r="E28" s="1159"/>
      <c r="F28" s="1159"/>
      <c r="G28" s="1159"/>
      <c r="H28" s="1159"/>
      <c r="I28" s="1160"/>
    </row>
    <row r="29" spans="1:10">
      <c r="B29" s="1161"/>
      <c r="C29" s="1162"/>
      <c r="D29" s="1162"/>
      <c r="E29" s="1162"/>
      <c r="F29" s="1162"/>
      <c r="G29" s="1162"/>
      <c r="H29" s="1162"/>
      <c r="I29" s="1163"/>
    </row>
    <row r="30" spans="1:10">
      <c r="B30" s="1161"/>
      <c r="C30" s="1162"/>
      <c r="D30" s="1162"/>
      <c r="E30" s="1162"/>
      <c r="F30" s="1162"/>
      <c r="G30" s="1162"/>
      <c r="H30" s="1162"/>
      <c r="I30" s="1163"/>
    </row>
    <row r="31" spans="1:10">
      <c r="B31" s="1158" t="s">
        <v>36</v>
      </c>
      <c r="C31" s="1159"/>
      <c r="D31" s="1159"/>
      <c r="E31" s="1159"/>
      <c r="F31" s="1159"/>
      <c r="G31" s="1159"/>
      <c r="H31" s="1159"/>
      <c r="I31" s="1160"/>
    </row>
    <row r="32" spans="1:10">
      <c r="B32" s="1161"/>
      <c r="C32" s="1169"/>
      <c r="D32" s="1169"/>
      <c r="E32" s="1169"/>
      <c r="F32" s="1169"/>
      <c r="G32" s="1169"/>
      <c r="H32" s="1169"/>
      <c r="I32" s="1163"/>
    </row>
    <row r="33" spans="1:9">
      <c r="B33" s="1161"/>
      <c r="C33" s="1169"/>
      <c r="D33" s="1169"/>
      <c r="E33" s="1169"/>
      <c r="F33" s="1169"/>
      <c r="G33" s="1169"/>
      <c r="H33" s="1169"/>
      <c r="I33" s="1163"/>
    </row>
    <row r="34" spans="1:9">
      <c r="B34" s="1161"/>
      <c r="C34" s="1169"/>
      <c r="D34" s="1169"/>
      <c r="E34" s="1169"/>
      <c r="F34" s="1169"/>
      <c r="G34" s="1169"/>
      <c r="H34" s="1169"/>
      <c r="I34" s="1163"/>
    </row>
    <row r="35" spans="1:9">
      <c r="B35" s="1164"/>
      <c r="C35" s="1165"/>
      <c r="D35" s="1165"/>
      <c r="E35" s="1165"/>
      <c r="F35" s="1165"/>
      <c r="G35" s="1165"/>
      <c r="H35" s="1165"/>
      <c r="I35" s="1166"/>
    </row>
    <row r="36" spans="1:9">
      <c r="B36" s="8"/>
      <c r="C36" s="8"/>
      <c r="D36" s="8"/>
      <c r="E36" s="8"/>
      <c r="F36" s="8"/>
      <c r="G36" s="8"/>
      <c r="H36" s="8"/>
      <c r="I36" s="8"/>
    </row>
    <row r="37" spans="1:9" ht="13.5" customHeight="1">
      <c r="A37" s="1158" t="s">
        <v>37</v>
      </c>
      <c r="B37" s="1159"/>
      <c r="C37" s="1160"/>
      <c r="D37" s="1158" t="s">
        <v>38</v>
      </c>
      <c r="E37" s="1159"/>
      <c r="F37" s="1159"/>
      <c r="G37" s="1159"/>
      <c r="H37" s="1159"/>
      <c r="I37" s="1160"/>
    </row>
    <row r="38" spans="1:9">
      <c r="A38" s="1161"/>
      <c r="B38" s="1162"/>
      <c r="C38" s="1163"/>
      <c r="D38" s="1161"/>
      <c r="E38" s="1162"/>
      <c r="F38" s="1162"/>
      <c r="G38" s="1162"/>
      <c r="H38" s="1162"/>
      <c r="I38" s="1163"/>
    </row>
    <row r="39" spans="1:9">
      <c r="A39" s="1161"/>
      <c r="B39" s="1162"/>
      <c r="C39" s="1163"/>
      <c r="D39" s="1161"/>
      <c r="E39" s="1162"/>
      <c r="F39" s="1162"/>
      <c r="G39" s="1162"/>
      <c r="H39" s="1162"/>
      <c r="I39" s="1163"/>
    </row>
    <row r="40" spans="1:9">
      <c r="A40" s="1164"/>
      <c r="B40" s="1165"/>
      <c r="C40" s="1166"/>
      <c r="D40" s="1164"/>
      <c r="E40" s="1165"/>
      <c r="F40" s="1165"/>
      <c r="G40" s="1165"/>
      <c r="H40" s="1165"/>
      <c r="I40" s="1166"/>
    </row>
    <row r="41" spans="1:9">
      <c r="A41" s="8"/>
      <c r="B41" s="1170" t="s">
        <v>39</v>
      </c>
      <c r="C41" s="1171"/>
      <c r="D41" s="1171"/>
      <c r="E41" s="1171"/>
      <c r="F41" s="1171"/>
      <c r="G41" s="1171"/>
      <c r="H41" s="1171"/>
      <c r="I41" s="1171"/>
    </row>
    <row r="42" spans="1:9">
      <c r="A42" s="4" t="s">
        <v>40</v>
      </c>
      <c r="B42" s="4"/>
      <c r="C42" s="4"/>
      <c r="D42" s="4"/>
      <c r="E42" s="4"/>
      <c r="F42" s="4"/>
      <c r="G42" s="4"/>
      <c r="H42" s="4"/>
      <c r="I42" s="4"/>
    </row>
    <row r="43" spans="1:9">
      <c r="A43" s="4" t="s">
        <v>41</v>
      </c>
      <c r="B43" s="4"/>
      <c r="C43" s="4"/>
      <c r="D43" s="4"/>
      <c r="E43" s="4"/>
      <c r="F43" s="4"/>
      <c r="G43" s="4"/>
      <c r="H43" s="4"/>
      <c r="I43" s="4"/>
    </row>
    <row r="44" spans="1:9">
      <c r="A44" s="2" t="s">
        <v>42</v>
      </c>
      <c r="B44" s="4"/>
      <c r="C44" s="4"/>
      <c r="D44" s="4"/>
      <c r="E44" s="4"/>
      <c r="F44" s="4"/>
      <c r="G44" s="4"/>
      <c r="H44" s="4"/>
      <c r="I44" s="4"/>
    </row>
    <row r="45" spans="1:9">
      <c r="B45" s="1158" t="s">
        <v>43</v>
      </c>
      <c r="C45" s="1159"/>
      <c r="D45" s="1159"/>
      <c r="E45" s="1159"/>
      <c r="F45" s="1159"/>
      <c r="G45" s="1159"/>
      <c r="H45" s="1159"/>
      <c r="I45" s="1160"/>
    </row>
    <row r="46" spans="1:9">
      <c r="B46" s="1161"/>
      <c r="C46" s="1162"/>
      <c r="D46" s="1162"/>
      <c r="E46" s="1162"/>
      <c r="F46" s="1162"/>
      <c r="G46" s="1162"/>
      <c r="H46" s="1162"/>
      <c r="I46" s="1163"/>
    </row>
    <row r="47" spans="1:9">
      <c r="B47" s="1161"/>
      <c r="C47" s="1162"/>
      <c r="D47" s="1162"/>
      <c r="E47" s="1162"/>
      <c r="F47" s="1162"/>
      <c r="G47" s="1162"/>
      <c r="H47" s="1162"/>
      <c r="I47" s="1163"/>
    </row>
    <row r="48" spans="1:9">
      <c r="B48" s="1164"/>
      <c r="C48" s="1165"/>
      <c r="D48" s="1165"/>
      <c r="E48" s="1165"/>
      <c r="F48" s="1165"/>
      <c r="G48" s="1165"/>
      <c r="H48" s="1165"/>
      <c r="I48" s="1166"/>
    </row>
    <row r="49" spans="1:9">
      <c r="A49" s="4" t="s">
        <v>44</v>
      </c>
      <c r="B49" s="4"/>
      <c r="C49" s="4"/>
      <c r="D49" s="4"/>
      <c r="E49" s="4"/>
      <c r="F49" s="4"/>
      <c r="G49" s="4"/>
      <c r="H49" s="4"/>
      <c r="I49" s="4"/>
    </row>
    <row r="50" spans="1:9">
      <c r="A50" s="4" t="s">
        <v>45</v>
      </c>
      <c r="B50" s="4"/>
      <c r="C50" s="4"/>
      <c r="D50" s="4"/>
      <c r="E50" s="4"/>
      <c r="F50" s="4"/>
      <c r="G50" s="4"/>
      <c r="H50" s="4"/>
      <c r="I50" s="4"/>
    </row>
    <row r="51" spans="1:9">
      <c r="A51" s="2" t="s">
        <v>46</v>
      </c>
      <c r="B51" s="4"/>
      <c r="C51" s="4"/>
      <c r="D51" s="4"/>
      <c r="E51" s="4"/>
      <c r="F51" s="4"/>
      <c r="G51" s="4"/>
      <c r="H51" s="4"/>
      <c r="I51" s="4"/>
    </row>
    <row r="52" spans="1:9">
      <c r="A52" s="2"/>
      <c r="B52" s="4"/>
      <c r="C52" s="4"/>
      <c r="D52" s="4"/>
      <c r="E52" s="4"/>
      <c r="F52" s="4"/>
      <c r="G52" s="4"/>
      <c r="H52" s="4"/>
      <c r="I52" s="4"/>
    </row>
    <row r="53" spans="1:9">
      <c r="A53" s="1158" t="s">
        <v>47</v>
      </c>
      <c r="B53" s="1159"/>
      <c r="C53" s="1160"/>
      <c r="D53" s="1158" t="s">
        <v>48</v>
      </c>
      <c r="E53" s="1159"/>
      <c r="F53" s="1159"/>
      <c r="G53" s="1159"/>
      <c r="H53" s="1159"/>
      <c r="I53" s="1160"/>
    </row>
    <row r="54" spans="1:9">
      <c r="A54" s="1161"/>
      <c r="B54" s="1162"/>
      <c r="C54" s="1163"/>
      <c r="D54" s="1161"/>
      <c r="E54" s="1162"/>
      <c r="F54" s="1162"/>
      <c r="G54" s="1162"/>
      <c r="H54" s="1162"/>
      <c r="I54" s="1163"/>
    </row>
    <row r="55" spans="1:9">
      <c r="A55" s="1161"/>
      <c r="B55" s="1162"/>
      <c r="C55" s="1163"/>
      <c r="D55" s="1161"/>
      <c r="E55" s="1162"/>
      <c r="F55" s="1162"/>
      <c r="G55" s="1162"/>
      <c r="H55" s="1162"/>
      <c r="I55" s="1163"/>
    </row>
    <row r="56" spans="1:9">
      <c r="A56" s="1164"/>
      <c r="B56" s="1165"/>
      <c r="C56" s="1166"/>
      <c r="D56" s="1164"/>
      <c r="E56" s="1165"/>
      <c r="F56" s="1165"/>
      <c r="G56" s="1165"/>
      <c r="H56" s="1165"/>
      <c r="I56" s="1166"/>
    </row>
    <row r="57" spans="1:9">
      <c r="A57" s="4" t="s">
        <v>49</v>
      </c>
      <c r="B57" s="4"/>
      <c r="C57" s="4"/>
      <c r="D57" s="4"/>
      <c r="E57" s="4"/>
      <c r="F57" s="4"/>
      <c r="G57" s="4"/>
      <c r="H57" s="4"/>
      <c r="I57" s="4"/>
    </row>
    <row r="58" spans="1:9">
      <c r="A58" s="4" t="s">
        <v>50</v>
      </c>
      <c r="B58" s="4"/>
      <c r="C58" s="4"/>
      <c r="D58" s="4"/>
      <c r="E58" s="4"/>
      <c r="F58" s="4"/>
      <c r="G58" s="4"/>
      <c r="H58" s="4"/>
      <c r="I58" s="4"/>
    </row>
    <row r="59" spans="1:9">
      <c r="A59" s="2" t="s">
        <v>51</v>
      </c>
      <c r="B59" s="4"/>
      <c r="C59" s="4"/>
      <c r="D59" s="4"/>
      <c r="E59" s="4"/>
      <c r="F59" s="4"/>
      <c r="G59" s="4"/>
      <c r="H59" s="4"/>
      <c r="I59" s="4"/>
    </row>
  </sheetData>
  <mergeCells count="14">
    <mergeCell ref="A53:C56"/>
    <mergeCell ref="D53:I56"/>
    <mergeCell ref="B28:I30"/>
    <mergeCell ref="B31:I35"/>
    <mergeCell ref="A37:C40"/>
    <mergeCell ref="D37:I40"/>
    <mergeCell ref="B41:I41"/>
    <mergeCell ref="B45:I48"/>
    <mergeCell ref="B24:I27"/>
    <mergeCell ref="A6:C9"/>
    <mergeCell ref="D6:I9"/>
    <mergeCell ref="D11:I14"/>
    <mergeCell ref="B12:C12"/>
    <mergeCell ref="B19:I23"/>
  </mergeCells>
  <phoneticPr fontId="7"/>
  <pageMargins left="0.7" right="0.7" top="0.75" bottom="0.75" header="0.3" footer="0.3"/>
  <pageSetup paperSize="9" scale="9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41"/>
  <sheetViews>
    <sheetView showGridLines="0" view="pageBreakPreview" zoomScale="85" zoomScaleNormal="100" zoomScaleSheetLayoutView="85" workbookViewId="0">
      <selection activeCell="M20" sqref="M20:X20"/>
    </sheetView>
  </sheetViews>
  <sheetFormatPr defaultRowHeight="20.100000000000001" customHeight="1"/>
  <cols>
    <col min="1" max="1" width="4.75" customWidth="1"/>
    <col min="2" max="2" width="11" customWidth="1"/>
    <col min="3" max="22" width="2.625" customWidth="1"/>
    <col min="23" max="23" width="12.75" customWidth="1"/>
    <col min="24" max="24" width="25" customWidth="1"/>
    <col min="25" max="25" width="22.5" customWidth="1"/>
    <col min="26" max="26" width="20" bestFit="1" customWidth="1"/>
    <col min="27" max="27" width="14.75" bestFit="1" customWidth="1"/>
  </cols>
  <sheetData>
    <row r="1" spans="1:29" ht="20.100000000000001" customHeight="1">
      <c r="A1" s="27" t="s">
        <v>378</v>
      </c>
    </row>
    <row r="2" spans="1:29" ht="20.100000000000001" customHeight="1">
      <c r="A2" s="28" t="s">
        <v>152</v>
      </c>
    </row>
    <row r="4" spans="1:29" ht="20.100000000000001" customHeight="1">
      <c r="A4" t="s">
        <v>151</v>
      </c>
    </row>
    <row r="5" spans="1:29" ht="20.100000000000001" customHeight="1">
      <c r="A5" t="s">
        <v>193</v>
      </c>
    </row>
    <row r="6" spans="1:29" ht="20.100000000000001" customHeight="1">
      <c r="A6" t="s">
        <v>194</v>
      </c>
    </row>
    <row r="7" spans="1:29" ht="20.100000000000001" customHeight="1">
      <c r="A7" t="s">
        <v>133</v>
      </c>
    </row>
    <row r="9" spans="1:29" ht="20.100000000000001" customHeight="1">
      <c r="A9" s="27" t="s">
        <v>195</v>
      </c>
    </row>
    <row r="10" spans="1:29" ht="20.100000000000001" customHeight="1" thickBot="1">
      <c r="B10" t="s">
        <v>226</v>
      </c>
    </row>
    <row r="11" spans="1:29" ht="20.100000000000001" customHeight="1" thickBot="1">
      <c r="B11" s="29" t="s">
        <v>149</v>
      </c>
      <c r="C11" s="704" t="s">
        <v>482</v>
      </c>
      <c r="D11" s="705"/>
      <c r="E11" s="705"/>
      <c r="F11" s="705"/>
      <c r="G11" s="705"/>
      <c r="H11" s="705"/>
      <c r="I11" s="705"/>
      <c r="J11" s="705"/>
      <c r="K11" s="705"/>
      <c r="L11" s="706"/>
    </row>
    <row r="13" spans="1:29" ht="20.100000000000001" customHeight="1">
      <c r="A13" s="27" t="s">
        <v>196</v>
      </c>
    </row>
    <row r="14" spans="1:29" ht="20.100000000000001" customHeight="1" thickBot="1">
      <c r="B14" t="s">
        <v>218</v>
      </c>
    </row>
    <row r="15" spans="1:29" ht="20.100000000000001" customHeight="1">
      <c r="B15" s="23" t="s">
        <v>6</v>
      </c>
      <c r="C15" s="711" t="s">
        <v>8</v>
      </c>
      <c r="D15" s="711"/>
      <c r="E15" s="711"/>
      <c r="F15" s="711"/>
      <c r="G15" s="711"/>
      <c r="H15" s="711"/>
      <c r="I15" s="711"/>
      <c r="J15" s="711"/>
      <c r="K15" s="711"/>
      <c r="L15" s="712"/>
      <c r="M15" s="731"/>
      <c r="N15" s="732"/>
      <c r="O15" s="732"/>
      <c r="P15" s="732"/>
      <c r="Q15" s="732"/>
      <c r="R15" s="732"/>
      <c r="S15" s="732"/>
      <c r="T15" s="732"/>
      <c r="U15" s="732"/>
      <c r="V15" s="732"/>
      <c r="W15" s="733"/>
      <c r="X15" s="734"/>
    </row>
    <row r="16" spans="1:29" ht="20.100000000000001" customHeight="1" thickBot="1">
      <c r="B16" s="24"/>
      <c r="C16" s="711" t="s">
        <v>134</v>
      </c>
      <c r="D16" s="711"/>
      <c r="E16" s="711"/>
      <c r="F16" s="711"/>
      <c r="G16" s="711"/>
      <c r="H16" s="711"/>
      <c r="I16" s="711"/>
      <c r="J16" s="711"/>
      <c r="K16" s="711"/>
      <c r="L16" s="712"/>
      <c r="M16" s="713"/>
      <c r="N16" s="714"/>
      <c r="O16" s="714"/>
      <c r="P16" s="714"/>
      <c r="Q16" s="714"/>
      <c r="R16" s="714"/>
      <c r="S16" s="714"/>
      <c r="T16" s="714"/>
      <c r="U16" s="724"/>
      <c r="V16" s="724"/>
      <c r="W16" s="725"/>
      <c r="X16" s="726"/>
      <c r="AC16" t="s">
        <v>150</v>
      </c>
    </row>
    <row r="17" spans="1:29" ht="20.100000000000001" customHeight="1" thickBot="1">
      <c r="B17" s="23" t="s">
        <v>135</v>
      </c>
      <c r="C17" s="711" t="s">
        <v>7</v>
      </c>
      <c r="D17" s="711"/>
      <c r="E17" s="711"/>
      <c r="F17" s="711"/>
      <c r="G17" s="711"/>
      <c r="H17" s="711"/>
      <c r="I17" s="711"/>
      <c r="J17" s="711"/>
      <c r="K17" s="711"/>
      <c r="L17" s="712"/>
      <c r="M17" s="607"/>
      <c r="N17" s="477"/>
      <c r="O17" s="477"/>
      <c r="P17" s="30" t="s">
        <v>140</v>
      </c>
      <c r="Q17" s="477"/>
      <c r="R17" s="477"/>
      <c r="S17" s="477"/>
      <c r="T17" s="478"/>
      <c r="U17" s="31"/>
      <c r="V17" s="32"/>
      <c r="W17" s="32"/>
      <c r="X17" s="32"/>
      <c r="AC17" t="str">
        <f>CONCATENATE(M17,N17,O17,P17,Q17,R17,S17,T17)</f>
        <v>－</v>
      </c>
    </row>
    <row r="18" spans="1:29" ht="20.100000000000001" customHeight="1">
      <c r="B18" s="25"/>
      <c r="C18" s="711" t="s">
        <v>138</v>
      </c>
      <c r="D18" s="711"/>
      <c r="E18" s="711"/>
      <c r="F18" s="711"/>
      <c r="G18" s="711"/>
      <c r="H18" s="711"/>
      <c r="I18" s="711"/>
      <c r="J18" s="711"/>
      <c r="K18" s="711"/>
      <c r="L18" s="712"/>
      <c r="M18" s="713"/>
      <c r="N18" s="714"/>
      <c r="O18" s="714"/>
      <c r="P18" s="714"/>
      <c r="Q18" s="714"/>
      <c r="R18" s="714"/>
      <c r="S18" s="714"/>
      <c r="T18" s="714"/>
      <c r="U18" s="735"/>
      <c r="V18" s="735"/>
      <c r="W18" s="736"/>
      <c r="X18" s="737"/>
    </row>
    <row r="19" spans="1:29" ht="20.100000000000001" customHeight="1">
      <c r="B19" s="24"/>
      <c r="C19" s="711" t="s">
        <v>139</v>
      </c>
      <c r="D19" s="711"/>
      <c r="E19" s="711"/>
      <c r="F19" s="711"/>
      <c r="G19" s="711"/>
      <c r="H19" s="711"/>
      <c r="I19" s="711"/>
      <c r="J19" s="711"/>
      <c r="K19" s="711"/>
      <c r="L19" s="712"/>
      <c r="M19" s="713"/>
      <c r="N19" s="714"/>
      <c r="O19" s="714"/>
      <c r="P19" s="714"/>
      <c r="Q19" s="714"/>
      <c r="R19" s="714"/>
      <c r="S19" s="714"/>
      <c r="T19" s="714"/>
      <c r="U19" s="714"/>
      <c r="V19" s="714"/>
      <c r="W19" s="715"/>
      <c r="X19" s="716"/>
    </row>
    <row r="20" spans="1:29" ht="20.100000000000001" customHeight="1">
      <c r="B20" s="23" t="s">
        <v>136</v>
      </c>
      <c r="C20" s="711" t="s">
        <v>128</v>
      </c>
      <c r="D20" s="711"/>
      <c r="E20" s="711"/>
      <c r="F20" s="711"/>
      <c r="G20" s="711"/>
      <c r="H20" s="711"/>
      <c r="I20" s="711"/>
      <c r="J20" s="711"/>
      <c r="K20" s="711"/>
      <c r="L20" s="712"/>
      <c r="M20" s="713"/>
      <c r="N20" s="714"/>
      <c r="O20" s="714"/>
      <c r="P20" s="714"/>
      <c r="Q20" s="714"/>
      <c r="R20" s="714"/>
      <c r="S20" s="714"/>
      <c r="T20" s="714"/>
      <c r="U20" s="714"/>
      <c r="V20" s="714"/>
      <c r="W20" s="715"/>
      <c r="X20" s="716"/>
    </row>
    <row r="21" spans="1:29" ht="20.100000000000001" customHeight="1">
      <c r="B21" s="24"/>
      <c r="C21" s="711" t="s">
        <v>129</v>
      </c>
      <c r="D21" s="711"/>
      <c r="E21" s="711"/>
      <c r="F21" s="711"/>
      <c r="G21" s="711"/>
      <c r="H21" s="711"/>
      <c r="I21" s="711"/>
      <c r="J21" s="711"/>
      <c r="K21" s="711"/>
      <c r="L21" s="712"/>
      <c r="M21" s="723"/>
      <c r="N21" s="724"/>
      <c r="O21" s="724"/>
      <c r="P21" s="724"/>
      <c r="Q21" s="724"/>
      <c r="R21" s="724"/>
      <c r="S21" s="724"/>
      <c r="T21" s="724"/>
      <c r="U21" s="724"/>
      <c r="V21" s="724"/>
      <c r="W21" s="725"/>
      <c r="X21" s="726"/>
    </row>
    <row r="22" spans="1:29" ht="20.100000000000001" customHeight="1">
      <c r="B22" s="702" t="s">
        <v>187</v>
      </c>
      <c r="C22" s="711" t="s">
        <v>8</v>
      </c>
      <c r="D22" s="711"/>
      <c r="E22" s="711"/>
      <c r="F22" s="711"/>
      <c r="G22" s="711"/>
      <c r="H22" s="711"/>
      <c r="I22" s="711"/>
      <c r="J22" s="711"/>
      <c r="K22" s="711"/>
      <c r="L22" s="712"/>
      <c r="M22" s="713"/>
      <c r="N22" s="714"/>
      <c r="O22" s="714"/>
      <c r="P22" s="714"/>
      <c r="Q22" s="714"/>
      <c r="R22" s="714"/>
      <c r="S22" s="714"/>
      <c r="T22" s="714"/>
      <c r="U22" s="714"/>
      <c r="V22" s="714"/>
      <c r="W22" s="715"/>
      <c r="X22" s="716"/>
    </row>
    <row r="23" spans="1:29" ht="20.100000000000001" customHeight="1">
      <c r="B23" s="703"/>
      <c r="C23" s="739" t="s">
        <v>184</v>
      </c>
      <c r="D23" s="739"/>
      <c r="E23" s="739"/>
      <c r="F23" s="739"/>
      <c r="G23" s="739"/>
      <c r="H23" s="739"/>
      <c r="I23" s="739"/>
      <c r="J23" s="739"/>
      <c r="K23" s="739"/>
      <c r="L23" s="739"/>
      <c r="M23" s="713"/>
      <c r="N23" s="714"/>
      <c r="O23" s="714"/>
      <c r="P23" s="714"/>
      <c r="Q23" s="714"/>
      <c r="R23" s="714"/>
      <c r="S23" s="714"/>
      <c r="T23" s="714"/>
      <c r="U23" s="714"/>
      <c r="V23" s="714"/>
      <c r="W23" s="715"/>
      <c r="X23" s="716"/>
    </row>
    <row r="24" spans="1:29" ht="20.100000000000001" customHeight="1">
      <c r="B24" s="23" t="s">
        <v>185</v>
      </c>
      <c r="C24" s="711" t="s">
        <v>0</v>
      </c>
      <c r="D24" s="711"/>
      <c r="E24" s="711"/>
      <c r="F24" s="711"/>
      <c r="G24" s="711"/>
      <c r="H24" s="711"/>
      <c r="I24" s="711"/>
      <c r="J24" s="711"/>
      <c r="K24" s="711"/>
      <c r="L24" s="712"/>
      <c r="M24" s="738"/>
      <c r="N24" s="735"/>
      <c r="O24" s="735"/>
      <c r="P24" s="735"/>
      <c r="Q24" s="735"/>
      <c r="R24" s="735"/>
      <c r="S24" s="735"/>
      <c r="T24" s="735"/>
      <c r="U24" s="735"/>
      <c r="V24" s="735"/>
      <c r="W24" s="736"/>
      <c r="X24" s="737"/>
    </row>
    <row r="25" spans="1:29" ht="20.100000000000001" customHeight="1">
      <c r="B25" s="25"/>
      <c r="C25" s="711" t="s">
        <v>1</v>
      </c>
      <c r="D25" s="711"/>
      <c r="E25" s="711"/>
      <c r="F25" s="711"/>
      <c r="G25" s="711"/>
      <c r="H25" s="711"/>
      <c r="I25" s="711"/>
      <c r="J25" s="711"/>
      <c r="K25" s="711"/>
      <c r="L25" s="712"/>
      <c r="M25" s="713"/>
      <c r="N25" s="714"/>
      <c r="O25" s="714"/>
      <c r="P25" s="714"/>
      <c r="Q25" s="714"/>
      <c r="R25" s="714"/>
      <c r="S25" s="714"/>
      <c r="T25" s="714"/>
      <c r="U25" s="714"/>
      <c r="V25" s="714"/>
      <c r="W25" s="715"/>
      <c r="X25" s="716"/>
    </row>
    <row r="26" spans="1:29" ht="20.100000000000001" customHeight="1" thickBot="1">
      <c r="B26" s="35"/>
      <c r="C26" s="711" t="s">
        <v>186</v>
      </c>
      <c r="D26" s="711"/>
      <c r="E26" s="711"/>
      <c r="F26" s="711"/>
      <c r="G26" s="711"/>
      <c r="H26" s="711"/>
      <c r="I26" s="711"/>
      <c r="J26" s="711"/>
      <c r="K26" s="711"/>
      <c r="L26" s="712"/>
      <c r="M26" s="707"/>
      <c r="N26" s="708"/>
      <c r="O26" s="708"/>
      <c r="P26" s="708"/>
      <c r="Q26" s="708"/>
      <c r="R26" s="708"/>
      <c r="S26" s="708"/>
      <c r="T26" s="708"/>
      <c r="U26" s="708"/>
      <c r="V26" s="708"/>
      <c r="W26" s="709"/>
      <c r="X26" s="710"/>
    </row>
    <row r="28" spans="1:29" ht="20.100000000000001" customHeight="1">
      <c r="A28" s="27" t="s">
        <v>148</v>
      </c>
    </row>
    <row r="29" spans="1:29" ht="20.100000000000001" customHeight="1">
      <c r="B29" t="s">
        <v>217</v>
      </c>
      <c r="X29" s="26"/>
    </row>
    <row r="30" spans="1:29" ht="29.25" customHeight="1">
      <c r="B30" s="34" t="s">
        <v>156</v>
      </c>
      <c r="C30" s="722" t="s">
        <v>379</v>
      </c>
      <c r="D30" s="722"/>
      <c r="E30" s="722"/>
      <c r="F30" s="722"/>
      <c r="G30" s="722"/>
      <c r="H30" s="722"/>
      <c r="I30" s="722"/>
      <c r="J30" s="722"/>
      <c r="K30" s="722"/>
      <c r="L30" s="722"/>
      <c r="M30" s="722"/>
      <c r="N30" s="722"/>
      <c r="O30" s="722"/>
      <c r="P30" s="722"/>
      <c r="Q30" s="722"/>
      <c r="R30" s="722"/>
      <c r="S30" s="722"/>
      <c r="T30" s="722"/>
      <c r="U30" s="722"/>
      <c r="V30" s="722"/>
      <c r="W30" s="722"/>
      <c r="X30" s="722"/>
      <c r="Y30" s="722"/>
      <c r="Z30" s="722"/>
      <c r="AA30" s="722"/>
    </row>
    <row r="31" spans="1:29" ht="27" customHeight="1">
      <c r="B31" s="740" t="s">
        <v>137</v>
      </c>
      <c r="C31" s="749" t="s">
        <v>380</v>
      </c>
      <c r="D31" s="749"/>
      <c r="E31" s="749"/>
      <c r="F31" s="749"/>
      <c r="G31" s="749"/>
      <c r="H31" s="749"/>
      <c r="I31" s="749"/>
      <c r="J31" s="749"/>
      <c r="K31" s="749"/>
      <c r="L31" s="750"/>
      <c r="M31" s="755" t="s">
        <v>141</v>
      </c>
      <c r="N31" s="756"/>
      <c r="O31" s="756"/>
      <c r="P31" s="756"/>
      <c r="Q31" s="757"/>
      <c r="R31" s="742" t="s">
        <v>228</v>
      </c>
      <c r="S31" s="743"/>
      <c r="T31" s="743"/>
      <c r="U31" s="743"/>
      <c r="V31" s="743"/>
      <c r="W31" s="744"/>
      <c r="X31" s="740" t="s">
        <v>142</v>
      </c>
      <c r="Y31" s="740" t="s">
        <v>143</v>
      </c>
      <c r="Z31" s="729" t="s">
        <v>381</v>
      </c>
      <c r="AA31" s="727" t="s">
        <v>147</v>
      </c>
    </row>
    <row r="32" spans="1:29" ht="27" customHeight="1" thickBot="1">
      <c r="B32" s="748"/>
      <c r="C32" s="751"/>
      <c r="D32" s="751"/>
      <c r="E32" s="751"/>
      <c r="F32" s="751"/>
      <c r="G32" s="751"/>
      <c r="H32" s="751"/>
      <c r="I32" s="751"/>
      <c r="J32" s="751"/>
      <c r="K32" s="751"/>
      <c r="L32" s="752"/>
      <c r="M32" s="758"/>
      <c r="N32" s="759"/>
      <c r="O32" s="759"/>
      <c r="P32" s="759"/>
      <c r="Q32" s="760"/>
      <c r="R32" s="753" t="s">
        <v>231</v>
      </c>
      <c r="S32" s="754"/>
      <c r="T32" s="754"/>
      <c r="U32" s="754"/>
      <c r="V32" s="754"/>
      <c r="W32" s="36" t="s">
        <v>232</v>
      </c>
      <c r="X32" s="741"/>
      <c r="Y32" s="741"/>
      <c r="Z32" s="730"/>
      <c r="AA32" s="728"/>
    </row>
    <row r="33" spans="2:27" ht="37.5" customHeight="1">
      <c r="B33" s="29">
        <v>1</v>
      </c>
      <c r="C33" s="479">
        <v>1</v>
      </c>
      <c r="D33" s="480">
        <v>3</v>
      </c>
      <c r="E33" s="480"/>
      <c r="F33" s="480"/>
      <c r="G33" s="480"/>
      <c r="H33" s="480"/>
      <c r="I33" s="480"/>
      <c r="J33" s="480"/>
      <c r="K33" s="480"/>
      <c r="L33" s="481"/>
      <c r="M33" s="721" t="s">
        <v>482</v>
      </c>
      <c r="N33" s="721"/>
      <c r="O33" s="721"/>
      <c r="P33" s="721"/>
      <c r="Q33" s="721"/>
      <c r="R33" s="721" t="s">
        <v>482</v>
      </c>
      <c r="S33" s="721"/>
      <c r="T33" s="721"/>
      <c r="U33" s="721"/>
      <c r="V33" s="721"/>
      <c r="W33" s="482"/>
      <c r="X33" s="483"/>
      <c r="Y33" s="483"/>
      <c r="Z33" s="484"/>
      <c r="AA33" s="485"/>
    </row>
    <row r="34" spans="2:27" ht="37.5" customHeight="1">
      <c r="B34" s="29">
        <f>B33+1</f>
        <v>2</v>
      </c>
      <c r="C34" s="486">
        <v>1</v>
      </c>
      <c r="D34" s="487">
        <v>3</v>
      </c>
      <c r="E34" s="487"/>
      <c r="F34" s="487"/>
      <c r="G34" s="487"/>
      <c r="H34" s="487"/>
      <c r="I34" s="487"/>
      <c r="J34" s="487"/>
      <c r="K34" s="487"/>
      <c r="L34" s="488"/>
      <c r="M34" s="701" t="s">
        <v>482</v>
      </c>
      <c r="N34" s="701"/>
      <c r="O34" s="701"/>
      <c r="P34" s="701"/>
      <c r="Q34" s="701"/>
      <c r="R34" s="701" t="s">
        <v>482</v>
      </c>
      <c r="S34" s="701"/>
      <c r="T34" s="701"/>
      <c r="U34" s="701"/>
      <c r="V34" s="701"/>
      <c r="W34" s="489"/>
      <c r="X34" s="490"/>
      <c r="Y34" s="490"/>
      <c r="Z34" s="491"/>
      <c r="AA34" s="492"/>
    </row>
    <row r="35" spans="2:27" ht="37.5" customHeight="1">
      <c r="B35" s="29">
        <f t="shared" ref="B35:B71" si="0">B34+1</f>
        <v>3</v>
      </c>
      <c r="C35" s="486">
        <v>1</v>
      </c>
      <c r="D35" s="487">
        <v>3</v>
      </c>
      <c r="E35" s="487"/>
      <c r="F35" s="487"/>
      <c r="G35" s="487"/>
      <c r="H35" s="487"/>
      <c r="I35" s="487"/>
      <c r="J35" s="487"/>
      <c r="K35" s="487"/>
      <c r="L35" s="488"/>
      <c r="M35" s="701" t="s">
        <v>482</v>
      </c>
      <c r="N35" s="701"/>
      <c r="O35" s="701"/>
      <c r="P35" s="701"/>
      <c r="Q35" s="701"/>
      <c r="R35" s="701" t="s">
        <v>482</v>
      </c>
      <c r="S35" s="701"/>
      <c r="T35" s="701"/>
      <c r="U35" s="701"/>
      <c r="V35" s="701"/>
      <c r="W35" s="489"/>
      <c r="X35" s="490"/>
      <c r="Y35" s="490"/>
      <c r="Z35" s="491"/>
      <c r="AA35" s="492"/>
    </row>
    <row r="36" spans="2:27" ht="37.5" customHeight="1">
      <c r="B36" s="29">
        <f t="shared" si="0"/>
        <v>4</v>
      </c>
      <c r="C36" s="486">
        <v>1</v>
      </c>
      <c r="D36" s="487">
        <v>3</v>
      </c>
      <c r="E36" s="487"/>
      <c r="F36" s="487"/>
      <c r="G36" s="487"/>
      <c r="H36" s="487"/>
      <c r="I36" s="487"/>
      <c r="J36" s="487"/>
      <c r="K36" s="487"/>
      <c r="L36" s="488"/>
      <c r="M36" s="701" t="s">
        <v>482</v>
      </c>
      <c r="N36" s="701"/>
      <c r="O36" s="701"/>
      <c r="P36" s="701"/>
      <c r="Q36" s="701"/>
      <c r="R36" s="701" t="s">
        <v>482</v>
      </c>
      <c r="S36" s="701"/>
      <c r="T36" s="701"/>
      <c r="U36" s="701"/>
      <c r="V36" s="701"/>
      <c r="W36" s="489"/>
      <c r="X36" s="490"/>
      <c r="Y36" s="490"/>
      <c r="Z36" s="491"/>
      <c r="AA36" s="492"/>
    </row>
    <row r="37" spans="2:27" ht="37.5" customHeight="1">
      <c r="B37" s="29">
        <f t="shared" si="0"/>
        <v>5</v>
      </c>
      <c r="C37" s="486">
        <v>1</v>
      </c>
      <c r="D37" s="487">
        <v>3</v>
      </c>
      <c r="E37" s="487"/>
      <c r="F37" s="487"/>
      <c r="G37" s="487"/>
      <c r="H37" s="487"/>
      <c r="I37" s="487"/>
      <c r="J37" s="487"/>
      <c r="K37" s="487"/>
      <c r="L37" s="488"/>
      <c r="M37" s="701" t="s">
        <v>482</v>
      </c>
      <c r="N37" s="701"/>
      <c r="O37" s="701"/>
      <c r="P37" s="701"/>
      <c r="Q37" s="701"/>
      <c r="R37" s="701" t="s">
        <v>482</v>
      </c>
      <c r="S37" s="701"/>
      <c r="T37" s="701"/>
      <c r="U37" s="701"/>
      <c r="V37" s="701"/>
      <c r="W37" s="489"/>
      <c r="X37" s="490"/>
      <c r="Y37" s="490"/>
      <c r="Z37" s="491"/>
      <c r="AA37" s="492"/>
    </row>
    <row r="38" spans="2:27" ht="37.5" customHeight="1">
      <c r="B38" s="29">
        <f t="shared" si="0"/>
        <v>6</v>
      </c>
      <c r="C38" s="486"/>
      <c r="D38" s="487"/>
      <c r="E38" s="487"/>
      <c r="F38" s="487"/>
      <c r="G38" s="487"/>
      <c r="H38" s="487"/>
      <c r="I38" s="487"/>
      <c r="J38" s="487"/>
      <c r="K38" s="487"/>
      <c r="L38" s="488"/>
      <c r="M38" s="701"/>
      <c r="N38" s="701"/>
      <c r="O38" s="701"/>
      <c r="P38" s="701"/>
      <c r="Q38" s="701"/>
      <c r="R38" s="717"/>
      <c r="S38" s="718"/>
      <c r="T38" s="718"/>
      <c r="U38" s="718"/>
      <c r="V38" s="719"/>
      <c r="W38" s="489"/>
      <c r="X38" s="490"/>
      <c r="Y38" s="490"/>
      <c r="Z38" s="491"/>
      <c r="AA38" s="492"/>
    </row>
    <row r="39" spans="2:27" ht="37.5" customHeight="1">
      <c r="B39" s="29">
        <f t="shared" si="0"/>
        <v>7</v>
      </c>
      <c r="C39" s="486"/>
      <c r="D39" s="487"/>
      <c r="E39" s="487"/>
      <c r="F39" s="487"/>
      <c r="G39" s="487"/>
      <c r="H39" s="487"/>
      <c r="I39" s="487"/>
      <c r="J39" s="487"/>
      <c r="K39" s="487"/>
      <c r="L39" s="488"/>
      <c r="M39" s="701"/>
      <c r="N39" s="701"/>
      <c r="O39" s="701"/>
      <c r="P39" s="701"/>
      <c r="Q39" s="701"/>
      <c r="R39" s="717"/>
      <c r="S39" s="718"/>
      <c r="T39" s="718"/>
      <c r="U39" s="718"/>
      <c r="V39" s="719"/>
      <c r="W39" s="489"/>
      <c r="X39" s="490"/>
      <c r="Y39" s="490"/>
      <c r="Z39" s="491"/>
      <c r="AA39" s="492"/>
    </row>
    <row r="40" spans="2:27" ht="37.5" customHeight="1">
      <c r="B40" s="29">
        <f t="shared" si="0"/>
        <v>8</v>
      </c>
      <c r="C40" s="486"/>
      <c r="D40" s="487"/>
      <c r="E40" s="487"/>
      <c r="F40" s="487"/>
      <c r="G40" s="487"/>
      <c r="H40" s="487"/>
      <c r="I40" s="487"/>
      <c r="J40" s="487"/>
      <c r="K40" s="487"/>
      <c r="L40" s="488"/>
      <c r="M40" s="701"/>
      <c r="N40" s="701"/>
      <c r="O40" s="701"/>
      <c r="P40" s="701"/>
      <c r="Q40" s="701"/>
      <c r="R40" s="717"/>
      <c r="S40" s="718"/>
      <c r="T40" s="718"/>
      <c r="U40" s="718"/>
      <c r="V40" s="719"/>
      <c r="W40" s="489"/>
      <c r="X40" s="490"/>
      <c r="Y40" s="490"/>
      <c r="Z40" s="491"/>
      <c r="AA40" s="492"/>
    </row>
    <row r="41" spans="2:27" ht="37.5" customHeight="1">
      <c r="B41" s="29">
        <f t="shared" si="0"/>
        <v>9</v>
      </c>
      <c r="C41" s="486"/>
      <c r="D41" s="487"/>
      <c r="E41" s="487"/>
      <c r="F41" s="487"/>
      <c r="G41" s="487"/>
      <c r="H41" s="487"/>
      <c r="I41" s="487"/>
      <c r="J41" s="487"/>
      <c r="K41" s="487"/>
      <c r="L41" s="488"/>
      <c r="M41" s="701"/>
      <c r="N41" s="701"/>
      <c r="O41" s="701"/>
      <c r="P41" s="701"/>
      <c r="Q41" s="701"/>
      <c r="R41" s="717"/>
      <c r="S41" s="718"/>
      <c r="T41" s="718"/>
      <c r="U41" s="718"/>
      <c r="V41" s="719"/>
      <c r="W41" s="489"/>
      <c r="X41" s="490"/>
      <c r="Y41" s="490"/>
      <c r="Z41" s="491"/>
      <c r="AA41" s="492"/>
    </row>
    <row r="42" spans="2:27" ht="37.5" customHeight="1">
      <c r="B42" s="29">
        <f t="shared" si="0"/>
        <v>10</v>
      </c>
      <c r="C42" s="486"/>
      <c r="D42" s="487"/>
      <c r="E42" s="487"/>
      <c r="F42" s="487"/>
      <c r="G42" s="487"/>
      <c r="H42" s="487"/>
      <c r="I42" s="487"/>
      <c r="J42" s="487"/>
      <c r="K42" s="487"/>
      <c r="L42" s="488"/>
      <c r="M42" s="701"/>
      <c r="N42" s="701"/>
      <c r="O42" s="701"/>
      <c r="P42" s="701"/>
      <c r="Q42" s="701"/>
      <c r="R42" s="717"/>
      <c r="S42" s="718"/>
      <c r="T42" s="718"/>
      <c r="U42" s="718"/>
      <c r="V42" s="719"/>
      <c r="W42" s="489"/>
      <c r="X42" s="490"/>
      <c r="Y42" s="490"/>
      <c r="Z42" s="491"/>
      <c r="AA42" s="492"/>
    </row>
    <row r="43" spans="2:27" ht="37.5" customHeight="1">
      <c r="B43" s="29">
        <f t="shared" si="0"/>
        <v>11</v>
      </c>
      <c r="C43" s="486"/>
      <c r="D43" s="487"/>
      <c r="E43" s="487"/>
      <c r="F43" s="487"/>
      <c r="G43" s="487"/>
      <c r="H43" s="487"/>
      <c r="I43" s="487"/>
      <c r="J43" s="487"/>
      <c r="K43" s="487"/>
      <c r="L43" s="488"/>
      <c r="M43" s="701"/>
      <c r="N43" s="701"/>
      <c r="O43" s="701"/>
      <c r="P43" s="701"/>
      <c r="Q43" s="701"/>
      <c r="R43" s="717"/>
      <c r="S43" s="718"/>
      <c r="T43" s="718"/>
      <c r="U43" s="718"/>
      <c r="V43" s="719"/>
      <c r="W43" s="489"/>
      <c r="X43" s="490"/>
      <c r="Y43" s="490"/>
      <c r="Z43" s="491"/>
      <c r="AA43" s="492"/>
    </row>
    <row r="44" spans="2:27" ht="37.5" customHeight="1">
      <c r="B44" s="29">
        <f t="shared" si="0"/>
        <v>12</v>
      </c>
      <c r="C44" s="486"/>
      <c r="D44" s="487"/>
      <c r="E44" s="487"/>
      <c r="F44" s="487"/>
      <c r="G44" s="487"/>
      <c r="H44" s="487"/>
      <c r="I44" s="487"/>
      <c r="J44" s="487"/>
      <c r="K44" s="487"/>
      <c r="L44" s="488"/>
      <c r="M44" s="701"/>
      <c r="N44" s="701"/>
      <c r="O44" s="701"/>
      <c r="P44" s="701"/>
      <c r="Q44" s="701"/>
      <c r="R44" s="717"/>
      <c r="S44" s="718"/>
      <c r="T44" s="718"/>
      <c r="U44" s="718"/>
      <c r="V44" s="719"/>
      <c r="W44" s="489"/>
      <c r="X44" s="490"/>
      <c r="Y44" s="490"/>
      <c r="Z44" s="491"/>
      <c r="AA44" s="492"/>
    </row>
    <row r="45" spans="2:27" ht="37.5" customHeight="1">
      <c r="B45" s="29">
        <f t="shared" si="0"/>
        <v>13</v>
      </c>
      <c r="C45" s="486"/>
      <c r="D45" s="487"/>
      <c r="E45" s="487"/>
      <c r="F45" s="487"/>
      <c r="G45" s="487"/>
      <c r="H45" s="487"/>
      <c r="I45" s="487"/>
      <c r="J45" s="487"/>
      <c r="K45" s="487"/>
      <c r="L45" s="488"/>
      <c r="M45" s="701"/>
      <c r="N45" s="701"/>
      <c r="O45" s="701"/>
      <c r="P45" s="701"/>
      <c r="Q45" s="701"/>
      <c r="R45" s="717"/>
      <c r="S45" s="718"/>
      <c r="T45" s="718"/>
      <c r="U45" s="718"/>
      <c r="V45" s="719"/>
      <c r="W45" s="489"/>
      <c r="X45" s="490"/>
      <c r="Y45" s="490"/>
      <c r="Z45" s="491"/>
      <c r="AA45" s="492"/>
    </row>
    <row r="46" spans="2:27" ht="37.5" customHeight="1">
      <c r="B46" s="29">
        <f t="shared" si="0"/>
        <v>14</v>
      </c>
      <c r="C46" s="486"/>
      <c r="D46" s="487"/>
      <c r="E46" s="487"/>
      <c r="F46" s="487"/>
      <c r="G46" s="487"/>
      <c r="H46" s="487"/>
      <c r="I46" s="487"/>
      <c r="J46" s="487"/>
      <c r="K46" s="487"/>
      <c r="L46" s="488"/>
      <c r="M46" s="701"/>
      <c r="N46" s="701"/>
      <c r="O46" s="701"/>
      <c r="P46" s="701"/>
      <c r="Q46" s="701"/>
      <c r="R46" s="717"/>
      <c r="S46" s="718"/>
      <c r="T46" s="718"/>
      <c r="U46" s="718"/>
      <c r="V46" s="719"/>
      <c r="W46" s="489"/>
      <c r="X46" s="490"/>
      <c r="Y46" s="490"/>
      <c r="Z46" s="491"/>
      <c r="AA46" s="492"/>
    </row>
    <row r="47" spans="2:27" ht="37.5" customHeight="1">
      <c r="B47" s="29">
        <f t="shared" si="0"/>
        <v>15</v>
      </c>
      <c r="C47" s="486"/>
      <c r="D47" s="487"/>
      <c r="E47" s="487"/>
      <c r="F47" s="487"/>
      <c r="G47" s="487"/>
      <c r="H47" s="487"/>
      <c r="I47" s="487"/>
      <c r="J47" s="487"/>
      <c r="K47" s="487"/>
      <c r="L47" s="488"/>
      <c r="M47" s="701"/>
      <c r="N47" s="701"/>
      <c r="O47" s="701"/>
      <c r="P47" s="701"/>
      <c r="Q47" s="701"/>
      <c r="R47" s="717"/>
      <c r="S47" s="718"/>
      <c r="T47" s="718"/>
      <c r="U47" s="718"/>
      <c r="V47" s="719"/>
      <c r="W47" s="489"/>
      <c r="X47" s="490"/>
      <c r="Y47" s="490"/>
      <c r="Z47" s="491"/>
      <c r="AA47" s="492"/>
    </row>
    <row r="48" spans="2:27" ht="37.5" customHeight="1">
      <c r="B48" s="29">
        <f t="shared" si="0"/>
        <v>16</v>
      </c>
      <c r="C48" s="486"/>
      <c r="D48" s="487"/>
      <c r="E48" s="487"/>
      <c r="F48" s="487"/>
      <c r="G48" s="487"/>
      <c r="H48" s="487"/>
      <c r="I48" s="487"/>
      <c r="J48" s="487"/>
      <c r="K48" s="487"/>
      <c r="L48" s="488"/>
      <c r="M48" s="701"/>
      <c r="N48" s="701"/>
      <c r="O48" s="701"/>
      <c r="P48" s="701"/>
      <c r="Q48" s="701"/>
      <c r="R48" s="717"/>
      <c r="S48" s="718"/>
      <c r="T48" s="718"/>
      <c r="U48" s="718"/>
      <c r="V48" s="719"/>
      <c r="W48" s="489"/>
      <c r="X48" s="490"/>
      <c r="Y48" s="490"/>
      <c r="Z48" s="491"/>
      <c r="AA48" s="492"/>
    </row>
    <row r="49" spans="2:27" ht="37.5" customHeight="1">
      <c r="B49" s="29">
        <f t="shared" si="0"/>
        <v>17</v>
      </c>
      <c r="C49" s="486"/>
      <c r="D49" s="487"/>
      <c r="E49" s="487"/>
      <c r="F49" s="487"/>
      <c r="G49" s="487"/>
      <c r="H49" s="487"/>
      <c r="I49" s="487"/>
      <c r="J49" s="487"/>
      <c r="K49" s="487"/>
      <c r="L49" s="488"/>
      <c r="M49" s="701"/>
      <c r="N49" s="701"/>
      <c r="O49" s="701"/>
      <c r="P49" s="701"/>
      <c r="Q49" s="701"/>
      <c r="R49" s="717"/>
      <c r="S49" s="718"/>
      <c r="T49" s="718"/>
      <c r="U49" s="718"/>
      <c r="V49" s="719"/>
      <c r="W49" s="489"/>
      <c r="X49" s="490"/>
      <c r="Y49" s="490"/>
      <c r="Z49" s="491"/>
      <c r="AA49" s="492"/>
    </row>
    <row r="50" spans="2:27" ht="37.5" customHeight="1">
      <c r="B50" s="29">
        <f t="shared" si="0"/>
        <v>18</v>
      </c>
      <c r="C50" s="486"/>
      <c r="D50" s="487"/>
      <c r="E50" s="487"/>
      <c r="F50" s="487"/>
      <c r="G50" s="487"/>
      <c r="H50" s="487"/>
      <c r="I50" s="487"/>
      <c r="J50" s="487"/>
      <c r="K50" s="487"/>
      <c r="L50" s="488"/>
      <c r="M50" s="701"/>
      <c r="N50" s="701"/>
      <c r="O50" s="701"/>
      <c r="P50" s="701"/>
      <c r="Q50" s="701"/>
      <c r="R50" s="717"/>
      <c r="S50" s="718"/>
      <c r="T50" s="718"/>
      <c r="U50" s="718"/>
      <c r="V50" s="719"/>
      <c r="W50" s="489"/>
      <c r="X50" s="490"/>
      <c r="Y50" s="490"/>
      <c r="Z50" s="491"/>
      <c r="AA50" s="492"/>
    </row>
    <row r="51" spans="2:27" ht="37.5" customHeight="1">
      <c r="B51" s="29">
        <f t="shared" si="0"/>
        <v>19</v>
      </c>
      <c r="C51" s="486"/>
      <c r="D51" s="487"/>
      <c r="E51" s="487"/>
      <c r="F51" s="487"/>
      <c r="G51" s="487"/>
      <c r="H51" s="487"/>
      <c r="I51" s="487"/>
      <c r="J51" s="487"/>
      <c r="K51" s="487"/>
      <c r="L51" s="488"/>
      <c r="M51" s="701"/>
      <c r="N51" s="701"/>
      <c r="O51" s="701"/>
      <c r="P51" s="701"/>
      <c r="Q51" s="701"/>
      <c r="R51" s="717"/>
      <c r="S51" s="718"/>
      <c r="T51" s="718"/>
      <c r="U51" s="718"/>
      <c r="V51" s="719"/>
      <c r="W51" s="489"/>
      <c r="X51" s="490"/>
      <c r="Y51" s="490"/>
      <c r="Z51" s="491"/>
      <c r="AA51" s="492"/>
    </row>
    <row r="52" spans="2:27" ht="37.5" customHeight="1">
      <c r="B52" s="29">
        <f t="shared" si="0"/>
        <v>20</v>
      </c>
      <c r="C52" s="486"/>
      <c r="D52" s="487"/>
      <c r="E52" s="487"/>
      <c r="F52" s="487"/>
      <c r="G52" s="487"/>
      <c r="H52" s="487"/>
      <c r="I52" s="487"/>
      <c r="J52" s="487"/>
      <c r="K52" s="487"/>
      <c r="L52" s="488"/>
      <c r="M52" s="701"/>
      <c r="N52" s="701"/>
      <c r="O52" s="701"/>
      <c r="P52" s="701"/>
      <c r="Q52" s="701"/>
      <c r="R52" s="717"/>
      <c r="S52" s="718"/>
      <c r="T52" s="718"/>
      <c r="U52" s="718"/>
      <c r="V52" s="719"/>
      <c r="W52" s="489"/>
      <c r="X52" s="490"/>
      <c r="Y52" s="490"/>
      <c r="Z52" s="491"/>
      <c r="AA52" s="492"/>
    </row>
    <row r="53" spans="2:27" ht="37.5" customHeight="1">
      <c r="B53" s="29">
        <f t="shared" si="0"/>
        <v>21</v>
      </c>
      <c r="C53" s="486"/>
      <c r="D53" s="487"/>
      <c r="E53" s="487"/>
      <c r="F53" s="487"/>
      <c r="G53" s="487"/>
      <c r="H53" s="487"/>
      <c r="I53" s="487"/>
      <c r="J53" s="487"/>
      <c r="K53" s="487"/>
      <c r="L53" s="488"/>
      <c r="M53" s="701"/>
      <c r="N53" s="701"/>
      <c r="O53" s="701"/>
      <c r="P53" s="701"/>
      <c r="Q53" s="701"/>
      <c r="R53" s="717"/>
      <c r="S53" s="718"/>
      <c r="T53" s="718"/>
      <c r="U53" s="718"/>
      <c r="V53" s="719"/>
      <c r="W53" s="489"/>
      <c r="X53" s="490"/>
      <c r="Y53" s="490"/>
      <c r="Z53" s="491"/>
      <c r="AA53" s="492"/>
    </row>
    <row r="54" spans="2:27" ht="37.5" customHeight="1">
      <c r="B54" s="29">
        <f t="shared" si="0"/>
        <v>22</v>
      </c>
      <c r="C54" s="486"/>
      <c r="D54" s="487"/>
      <c r="E54" s="487"/>
      <c r="F54" s="487"/>
      <c r="G54" s="487"/>
      <c r="H54" s="487"/>
      <c r="I54" s="487"/>
      <c r="J54" s="487"/>
      <c r="K54" s="487"/>
      <c r="L54" s="488"/>
      <c r="M54" s="701"/>
      <c r="N54" s="701"/>
      <c r="O54" s="701"/>
      <c r="P54" s="701"/>
      <c r="Q54" s="701"/>
      <c r="R54" s="717"/>
      <c r="S54" s="718"/>
      <c r="T54" s="718"/>
      <c r="U54" s="718"/>
      <c r="V54" s="719"/>
      <c r="W54" s="489"/>
      <c r="X54" s="490"/>
      <c r="Y54" s="490"/>
      <c r="Z54" s="491"/>
      <c r="AA54" s="492"/>
    </row>
    <row r="55" spans="2:27" ht="37.5" customHeight="1">
      <c r="B55" s="29">
        <f t="shared" si="0"/>
        <v>23</v>
      </c>
      <c r="C55" s="486"/>
      <c r="D55" s="487"/>
      <c r="E55" s="487"/>
      <c r="F55" s="487"/>
      <c r="G55" s="487"/>
      <c r="H55" s="487"/>
      <c r="I55" s="487"/>
      <c r="J55" s="487"/>
      <c r="K55" s="487"/>
      <c r="L55" s="488"/>
      <c r="M55" s="701"/>
      <c r="N55" s="701"/>
      <c r="O55" s="701"/>
      <c r="P55" s="701"/>
      <c r="Q55" s="701"/>
      <c r="R55" s="717"/>
      <c r="S55" s="718"/>
      <c r="T55" s="718"/>
      <c r="U55" s="718"/>
      <c r="V55" s="719"/>
      <c r="W55" s="489"/>
      <c r="X55" s="490"/>
      <c r="Y55" s="490"/>
      <c r="Z55" s="491"/>
      <c r="AA55" s="492"/>
    </row>
    <row r="56" spans="2:27" ht="37.5" customHeight="1">
      <c r="B56" s="29">
        <f t="shared" si="0"/>
        <v>24</v>
      </c>
      <c r="C56" s="486"/>
      <c r="D56" s="487"/>
      <c r="E56" s="487"/>
      <c r="F56" s="487"/>
      <c r="G56" s="487"/>
      <c r="H56" s="487"/>
      <c r="I56" s="487"/>
      <c r="J56" s="487"/>
      <c r="K56" s="487"/>
      <c r="L56" s="488"/>
      <c r="M56" s="701"/>
      <c r="N56" s="701"/>
      <c r="O56" s="701"/>
      <c r="P56" s="701"/>
      <c r="Q56" s="701"/>
      <c r="R56" s="717"/>
      <c r="S56" s="718"/>
      <c r="T56" s="718"/>
      <c r="U56" s="718"/>
      <c r="V56" s="719"/>
      <c r="W56" s="489"/>
      <c r="X56" s="490"/>
      <c r="Y56" s="490"/>
      <c r="Z56" s="491"/>
      <c r="AA56" s="492"/>
    </row>
    <row r="57" spans="2:27" ht="37.5" customHeight="1">
      <c r="B57" s="29">
        <f t="shared" si="0"/>
        <v>25</v>
      </c>
      <c r="C57" s="486"/>
      <c r="D57" s="487"/>
      <c r="E57" s="487"/>
      <c r="F57" s="487"/>
      <c r="G57" s="487"/>
      <c r="H57" s="487"/>
      <c r="I57" s="487"/>
      <c r="J57" s="487"/>
      <c r="K57" s="487"/>
      <c r="L57" s="488"/>
      <c r="M57" s="701"/>
      <c r="N57" s="701"/>
      <c r="O57" s="701"/>
      <c r="P57" s="701"/>
      <c r="Q57" s="701"/>
      <c r="R57" s="717"/>
      <c r="S57" s="718"/>
      <c r="T57" s="718"/>
      <c r="U57" s="718"/>
      <c r="V57" s="719"/>
      <c r="W57" s="489"/>
      <c r="X57" s="490"/>
      <c r="Y57" s="490"/>
      <c r="Z57" s="491"/>
      <c r="AA57" s="492"/>
    </row>
    <row r="58" spans="2:27" ht="37.5" customHeight="1">
      <c r="B58" s="29">
        <f t="shared" si="0"/>
        <v>26</v>
      </c>
      <c r="C58" s="486"/>
      <c r="D58" s="487"/>
      <c r="E58" s="487"/>
      <c r="F58" s="487"/>
      <c r="G58" s="487"/>
      <c r="H58" s="487"/>
      <c r="I58" s="487"/>
      <c r="J58" s="487"/>
      <c r="K58" s="487"/>
      <c r="L58" s="488"/>
      <c r="M58" s="701"/>
      <c r="N58" s="701"/>
      <c r="O58" s="701"/>
      <c r="P58" s="701"/>
      <c r="Q58" s="701"/>
      <c r="R58" s="717"/>
      <c r="S58" s="718"/>
      <c r="T58" s="718"/>
      <c r="U58" s="718"/>
      <c r="V58" s="719"/>
      <c r="W58" s="489"/>
      <c r="X58" s="490"/>
      <c r="Y58" s="490"/>
      <c r="Z58" s="491"/>
      <c r="AA58" s="492"/>
    </row>
    <row r="59" spans="2:27" ht="37.5" customHeight="1">
      <c r="B59" s="29">
        <f t="shared" si="0"/>
        <v>27</v>
      </c>
      <c r="C59" s="486"/>
      <c r="D59" s="487"/>
      <c r="E59" s="487"/>
      <c r="F59" s="487"/>
      <c r="G59" s="487"/>
      <c r="H59" s="487"/>
      <c r="I59" s="487"/>
      <c r="J59" s="487"/>
      <c r="K59" s="487"/>
      <c r="L59" s="488"/>
      <c r="M59" s="701"/>
      <c r="N59" s="701"/>
      <c r="O59" s="701"/>
      <c r="P59" s="701"/>
      <c r="Q59" s="701"/>
      <c r="R59" s="717"/>
      <c r="S59" s="718"/>
      <c r="T59" s="718"/>
      <c r="U59" s="718"/>
      <c r="V59" s="719"/>
      <c r="W59" s="489"/>
      <c r="X59" s="490"/>
      <c r="Y59" s="490"/>
      <c r="Z59" s="491"/>
      <c r="AA59" s="492"/>
    </row>
    <row r="60" spans="2:27" ht="37.5" customHeight="1">
      <c r="B60" s="29">
        <f t="shared" si="0"/>
        <v>28</v>
      </c>
      <c r="C60" s="486"/>
      <c r="D60" s="487"/>
      <c r="E60" s="487"/>
      <c r="F60" s="487"/>
      <c r="G60" s="487"/>
      <c r="H60" s="487"/>
      <c r="I60" s="487"/>
      <c r="J60" s="487"/>
      <c r="K60" s="487"/>
      <c r="L60" s="488"/>
      <c r="M60" s="701"/>
      <c r="N60" s="701"/>
      <c r="O60" s="701"/>
      <c r="P60" s="701"/>
      <c r="Q60" s="701"/>
      <c r="R60" s="717"/>
      <c r="S60" s="718"/>
      <c r="T60" s="718"/>
      <c r="U60" s="718"/>
      <c r="V60" s="719"/>
      <c r="W60" s="489"/>
      <c r="X60" s="490"/>
      <c r="Y60" s="490"/>
      <c r="Z60" s="491"/>
      <c r="AA60" s="492"/>
    </row>
    <row r="61" spans="2:27" ht="37.5" customHeight="1">
      <c r="B61" s="29">
        <f t="shared" si="0"/>
        <v>29</v>
      </c>
      <c r="C61" s="486"/>
      <c r="D61" s="487"/>
      <c r="E61" s="487"/>
      <c r="F61" s="487"/>
      <c r="G61" s="487"/>
      <c r="H61" s="487"/>
      <c r="I61" s="487"/>
      <c r="J61" s="487"/>
      <c r="K61" s="487"/>
      <c r="L61" s="488"/>
      <c r="M61" s="701"/>
      <c r="N61" s="701"/>
      <c r="O61" s="701"/>
      <c r="P61" s="701"/>
      <c r="Q61" s="701"/>
      <c r="R61" s="717"/>
      <c r="S61" s="718"/>
      <c r="T61" s="718"/>
      <c r="U61" s="718"/>
      <c r="V61" s="719"/>
      <c r="W61" s="489"/>
      <c r="X61" s="490"/>
      <c r="Y61" s="490"/>
      <c r="Z61" s="491"/>
      <c r="AA61" s="492"/>
    </row>
    <row r="62" spans="2:27" ht="37.5" customHeight="1">
      <c r="B62" s="29">
        <f t="shared" si="0"/>
        <v>30</v>
      </c>
      <c r="C62" s="486"/>
      <c r="D62" s="487"/>
      <c r="E62" s="487"/>
      <c r="F62" s="487"/>
      <c r="G62" s="487"/>
      <c r="H62" s="487"/>
      <c r="I62" s="487"/>
      <c r="J62" s="487"/>
      <c r="K62" s="487"/>
      <c r="L62" s="488"/>
      <c r="M62" s="701"/>
      <c r="N62" s="701"/>
      <c r="O62" s="701"/>
      <c r="P62" s="701"/>
      <c r="Q62" s="701"/>
      <c r="R62" s="717"/>
      <c r="S62" s="718"/>
      <c r="T62" s="718"/>
      <c r="U62" s="718"/>
      <c r="V62" s="719"/>
      <c r="W62" s="489"/>
      <c r="X62" s="490"/>
      <c r="Y62" s="490"/>
      <c r="Z62" s="491"/>
      <c r="AA62" s="492"/>
    </row>
    <row r="63" spans="2:27" ht="37.5" customHeight="1">
      <c r="B63" s="29">
        <f t="shared" si="0"/>
        <v>31</v>
      </c>
      <c r="C63" s="486"/>
      <c r="D63" s="487"/>
      <c r="E63" s="487"/>
      <c r="F63" s="487"/>
      <c r="G63" s="487"/>
      <c r="H63" s="487"/>
      <c r="I63" s="487"/>
      <c r="J63" s="487"/>
      <c r="K63" s="487"/>
      <c r="L63" s="488"/>
      <c r="M63" s="701"/>
      <c r="N63" s="701"/>
      <c r="O63" s="701"/>
      <c r="P63" s="701"/>
      <c r="Q63" s="701"/>
      <c r="R63" s="717"/>
      <c r="S63" s="718"/>
      <c r="T63" s="718"/>
      <c r="U63" s="718"/>
      <c r="V63" s="719"/>
      <c r="W63" s="489"/>
      <c r="X63" s="490"/>
      <c r="Y63" s="490"/>
      <c r="Z63" s="491"/>
      <c r="AA63" s="492"/>
    </row>
    <row r="64" spans="2:27" ht="37.5" customHeight="1">
      <c r="B64" s="29">
        <f t="shared" si="0"/>
        <v>32</v>
      </c>
      <c r="C64" s="486"/>
      <c r="D64" s="487"/>
      <c r="E64" s="487"/>
      <c r="F64" s="487"/>
      <c r="G64" s="487"/>
      <c r="H64" s="487"/>
      <c r="I64" s="487"/>
      <c r="J64" s="487"/>
      <c r="K64" s="487"/>
      <c r="L64" s="488"/>
      <c r="M64" s="701"/>
      <c r="N64" s="701"/>
      <c r="O64" s="701"/>
      <c r="P64" s="701"/>
      <c r="Q64" s="701"/>
      <c r="R64" s="717"/>
      <c r="S64" s="718"/>
      <c r="T64" s="718"/>
      <c r="U64" s="718"/>
      <c r="V64" s="719"/>
      <c r="W64" s="489"/>
      <c r="X64" s="490"/>
      <c r="Y64" s="490"/>
      <c r="Z64" s="491"/>
      <c r="AA64" s="492"/>
    </row>
    <row r="65" spans="2:27" ht="37.5" customHeight="1">
      <c r="B65" s="29">
        <f t="shared" si="0"/>
        <v>33</v>
      </c>
      <c r="C65" s="486"/>
      <c r="D65" s="487"/>
      <c r="E65" s="487"/>
      <c r="F65" s="487"/>
      <c r="G65" s="487"/>
      <c r="H65" s="487"/>
      <c r="I65" s="487"/>
      <c r="J65" s="487"/>
      <c r="K65" s="487"/>
      <c r="L65" s="488"/>
      <c r="M65" s="701"/>
      <c r="N65" s="701"/>
      <c r="O65" s="701"/>
      <c r="P65" s="701"/>
      <c r="Q65" s="701"/>
      <c r="R65" s="717"/>
      <c r="S65" s="718"/>
      <c r="T65" s="718"/>
      <c r="U65" s="718"/>
      <c r="V65" s="719"/>
      <c r="W65" s="489"/>
      <c r="X65" s="490"/>
      <c r="Y65" s="490"/>
      <c r="Z65" s="491"/>
      <c r="AA65" s="492"/>
    </row>
    <row r="66" spans="2:27" ht="37.5" customHeight="1">
      <c r="B66" s="29">
        <f t="shared" si="0"/>
        <v>34</v>
      </c>
      <c r="C66" s="486"/>
      <c r="D66" s="487"/>
      <c r="E66" s="487"/>
      <c r="F66" s="487"/>
      <c r="G66" s="487"/>
      <c r="H66" s="487"/>
      <c r="I66" s="487"/>
      <c r="J66" s="487"/>
      <c r="K66" s="487"/>
      <c r="L66" s="488"/>
      <c r="M66" s="701"/>
      <c r="N66" s="701"/>
      <c r="O66" s="701"/>
      <c r="P66" s="701"/>
      <c r="Q66" s="701"/>
      <c r="R66" s="717"/>
      <c r="S66" s="718"/>
      <c r="T66" s="718"/>
      <c r="U66" s="718"/>
      <c r="V66" s="719"/>
      <c r="W66" s="489"/>
      <c r="X66" s="490"/>
      <c r="Y66" s="490"/>
      <c r="Z66" s="491"/>
      <c r="AA66" s="492"/>
    </row>
    <row r="67" spans="2:27" ht="37.5" customHeight="1">
      <c r="B67" s="29">
        <f t="shared" si="0"/>
        <v>35</v>
      </c>
      <c r="C67" s="486"/>
      <c r="D67" s="487"/>
      <c r="E67" s="487"/>
      <c r="F67" s="487"/>
      <c r="G67" s="487"/>
      <c r="H67" s="487"/>
      <c r="I67" s="487"/>
      <c r="J67" s="487"/>
      <c r="K67" s="487"/>
      <c r="L67" s="488"/>
      <c r="M67" s="701"/>
      <c r="N67" s="701"/>
      <c r="O67" s="701"/>
      <c r="P67" s="701"/>
      <c r="Q67" s="701"/>
      <c r="R67" s="717"/>
      <c r="S67" s="718"/>
      <c r="T67" s="718"/>
      <c r="U67" s="718"/>
      <c r="V67" s="719"/>
      <c r="W67" s="489"/>
      <c r="X67" s="490"/>
      <c r="Y67" s="490"/>
      <c r="Z67" s="491"/>
      <c r="AA67" s="492"/>
    </row>
    <row r="68" spans="2:27" ht="37.5" customHeight="1">
      <c r="B68" s="29">
        <f t="shared" si="0"/>
        <v>36</v>
      </c>
      <c r="C68" s="486"/>
      <c r="D68" s="487"/>
      <c r="E68" s="487"/>
      <c r="F68" s="487"/>
      <c r="G68" s="487"/>
      <c r="H68" s="487"/>
      <c r="I68" s="487"/>
      <c r="J68" s="487"/>
      <c r="K68" s="487"/>
      <c r="L68" s="488"/>
      <c r="M68" s="701"/>
      <c r="N68" s="701"/>
      <c r="O68" s="701"/>
      <c r="P68" s="701"/>
      <c r="Q68" s="701"/>
      <c r="R68" s="717"/>
      <c r="S68" s="718"/>
      <c r="T68" s="718"/>
      <c r="U68" s="718"/>
      <c r="V68" s="719"/>
      <c r="W68" s="489"/>
      <c r="X68" s="490"/>
      <c r="Y68" s="490"/>
      <c r="Z68" s="491"/>
      <c r="AA68" s="492"/>
    </row>
    <row r="69" spans="2:27" ht="37.5" customHeight="1">
      <c r="B69" s="29">
        <f t="shared" si="0"/>
        <v>37</v>
      </c>
      <c r="C69" s="486"/>
      <c r="D69" s="487"/>
      <c r="E69" s="487"/>
      <c r="F69" s="487"/>
      <c r="G69" s="487"/>
      <c r="H69" s="487"/>
      <c r="I69" s="487"/>
      <c r="J69" s="487"/>
      <c r="K69" s="487"/>
      <c r="L69" s="488"/>
      <c r="M69" s="701"/>
      <c r="N69" s="701"/>
      <c r="O69" s="701"/>
      <c r="P69" s="701"/>
      <c r="Q69" s="701"/>
      <c r="R69" s="717"/>
      <c r="S69" s="718"/>
      <c r="T69" s="718"/>
      <c r="U69" s="718"/>
      <c r="V69" s="719"/>
      <c r="W69" s="489"/>
      <c r="X69" s="490"/>
      <c r="Y69" s="490"/>
      <c r="Z69" s="491"/>
      <c r="AA69" s="492"/>
    </row>
    <row r="70" spans="2:27" ht="37.5" customHeight="1">
      <c r="B70" s="29">
        <f t="shared" si="0"/>
        <v>38</v>
      </c>
      <c r="C70" s="486"/>
      <c r="D70" s="487"/>
      <c r="E70" s="487"/>
      <c r="F70" s="487"/>
      <c r="G70" s="487"/>
      <c r="H70" s="487"/>
      <c r="I70" s="487"/>
      <c r="J70" s="487"/>
      <c r="K70" s="487"/>
      <c r="L70" s="488"/>
      <c r="M70" s="701"/>
      <c r="N70" s="701"/>
      <c r="O70" s="701"/>
      <c r="P70" s="701"/>
      <c r="Q70" s="701"/>
      <c r="R70" s="717"/>
      <c r="S70" s="718"/>
      <c r="T70" s="718"/>
      <c r="U70" s="718"/>
      <c r="V70" s="719"/>
      <c r="W70" s="489"/>
      <c r="X70" s="490"/>
      <c r="Y70" s="490"/>
      <c r="Z70" s="491"/>
      <c r="AA70" s="492"/>
    </row>
    <row r="71" spans="2:27" ht="37.5" customHeight="1">
      <c r="B71" s="29">
        <f t="shared" si="0"/>
        <v>39</v>
      </c>
      <c r="C71" s="486"/>
      <c r="D71" s="487"/>
      <c r="E71" s="487"/>
      <c r="F71" s="487"/>
      <c r="G71" s="487"/>
      <c r="H71" s="487"/>
      <c r="I71" s="487"/>
      <c r="J71" s="487"/>
      <c r="K71" s="487"/>
      <c r="L71" s="488"/>
      <c r="M71" s="701"/>
      <c r="N71" s="701"/>
      <c r="O71" s="701"/>
      <c r="P71" s="701"/>
      <c r="Q71" s="701"/>
      <c r="R71" s="717"/>
      <c r="S71" s="718"/>
      <c r="T71" s="718"/>
      <c r="U71" s="718"/>
      <c r="V71" s="719"/>
      <c r="W71" s="489"/>
      <c r="X71" s="490"/>
      <c r="Y71" s="490"/>
      <c r="Z71" s="491"/>
      <c r="AA71" s="492"/>
    </row>
    <row r="72" spans="2:27" ht="37.5" customHeight="1">
      <c r="B72" s="29">
        <f t="shared" ref="B72:B98" si="1">B71+1</f>
        <v>40</v>
      </c>
      <c r="C72" s="486"/>
      <c r="D72" s="487"/>
      <c r="E72" s="487"/>
      <c r="F72" s="487"/>
      <c r="G72" s="487"/>
      <c r="H72" s="487"/>
      <c r="I72" s="487"/>
      <c r="J72" s="487"/>
      <c r="K72" s="487"/>
      <c r="L72" s="488"/>
      <c r="M72" s="701"/>
      <c r="N72" s="701"/>
      <c r="O72" s="701"/>
      <c r="P72" s="701"/>
      <c r="Q72" s="701"/>
      <c r="R72" s="717"/>
      <c r="S72" s="718"/>
      <c r="T72" s="718"/>
      <c r="U72" s="718"/>
      <c r="V72" s="719"/>
      <c r="W72" s="489"/>
      <c r="X72" s="490"/>
      <c r="Y72" s="490"/>
      <c r="Z72" s="491"/>
      <c r="AA72" s="492"/>
    </row>
    <row r="73" spans="2:27" ht="37.5" customHeight="1">
      <c r="B73" s="29">
        <f t="shared" si="1"/>
        <v>41</v>
      </c>
      <c r="C73" s="486"/>
      <c r="D73" s="487"/>
      <c r="E73" s="487"/>
      <c r="F73" s="487"/>
      <c r="G73" s="487"/>
      <c r="H73" s="487"/>
      <c r="I73" s="487"/>
      <c r="J73" s="487"/>
      <c r="K73" s="487"/>
      <c r="L73" s="488"/>
      <c r="M73" s="701"/>
      <c r="N73" s="701"/>
      <c r="O73" s="701"/>
      <c r="P73" s="701"/>
      <c r="Q73" s="701"/>
      <c r="R73" s="717"/>
      <c r="S73" s="718"/>
      <c r="T73" s="718"/>
      <c r="U73" s="718"/>
      <c r="V73" s="719"/>
      <c r="W73" s="489"/>
      <c r="X73" s="490"/>
      <c r="Y73" s="490"/>
      <c r="Z73" s="491"/>
      <c r="AA73" s="492"/>
    </row>
    <row r="74" spans="2:27" ht="37.5" customHeight="1">
      <c r="B74" s="29">
        <f t="shared" si="1"/>
        <v>42</v>
      </c>
      <c r="C74" s="486"/>
      <c r="D74" s="487"/>
      <c r="E74" s="487"/>
      <c r="F74" s="487"/>
      <c r="G74" s="487"/>
      <c r="H74" s="487"/>
      <c r="I74" s="487"/>
      <c r="J74" s="487"/>
      <c r="K74" s="487"/>
      <c r="L74" s="488"/>
      <c r="M74" s="701"/>
      <c r="N74" s="701"/>
      <c r="O74" s="701"/>
      <c r="P74" s="701"/>
      <c r="Q74" s="701"/>
      <c r="R74" s="717"/>
      <c r="S74" s="718"/>
      <c r="T74" s="718"/>
      <c r="U74" s="718"/>
      <c r="V74" s="719"/>
      <c r="W74" s="489"/>
      <c r="X74" s="490"/>
      <c r="Y74" s="490"/>
      <c r="Z74" s="491"/>
      <c r="AA74" s="492"/>
    </row>
    <row r="75" spans="2:27" ht="37.5" customHeight="1">
      <c r="B75" s="29">
        <f t="shared" si="1"/>
        <v>43</v>
      </c>
      <c r="C75" s="486"/>
      <c r="D75" s="487"/>
      <c r="E75" s="487"/>
      <c r="F75" s="487"/>
      <c r="G75" s="487"/>
      <c r="H75" s="487"/>
      <c r="I75" s="487"/>
      <c r="J75" s="487"/>
      <c r="K75" s="487"/>
      <c r="L75" s="488"/>
      <c r="M75" s="701"/>
      <c r="N75" s="701"/>
      <c r="O75" s="701"/>
      <c r="P75" s="701"/>
      <c r="Q75" s="701"/>
      <c r="R75" s="717"/>
      <c r="S75" s="718"/>
      <c r="T75" s="718"/>
      <c r="U75" s="718"/>
      <c r="V75" s="719"/>
      <c r="W75" s="489"/>
      <c r="X75" s="490"/>
      <c r="Y75" s="490"/>
      <c r="Z75" s="491"/>
      <c r="AA75" s="492"/>
    </row>
    <row r="76" spans="2:27" ht="37.5" customHeight="1">
      <c r="B76" s="29">
        <f t="shared" si="1"/>
        <v>44</v>
      </c>
      <c r="C76" s="486"/>
      <c r="D76" s="487"/>
      <c r="E76" s="487"/>
      <c r="F76" s="487"/>
      <c r="G76" s="487"/>
      <c r="H76" s="487"/>
      <c r="I76" s="487"/>
      <c r="J76" s="487"/>
      <c r="K76" s="487"/>
      <c r="L76" s="488"/>
      <c r="M76" s="701"/>
      <c r="N76" s="701"/>
      <c r="O76" s="701"/>
      <c r="P76" s="701"/>
      <c r="Q76" s="701"/>
      <c r="R76" s="717"/>
      <c r="S76" s="718"/>
      <c r="T76" s="718"/>
      <c r="U76" s="718"/>
      <c r="V76" s="719"/>
      <c r="W76" s="489"/>
      <c r="X76" s="490"/>
      <c r="Y76" s="490"/>
      <c r="Z76" s="491"/>
      <c r="AA76" s="492"/>
    </row>
    <row r="77" spans="2:27" ht="37.5" customHeight="1">
      <c r="B77" s="29">
        <f t="shared" si="1"/>
        <v>45</v>
      </c>
      <c r="C77" s="486"/>
      <c r="D77" s="487"/>
      <c r="E77" s="487"/>
      <c r="F77" s="487"/>
      <c r="G77" s="487"/>
      <c r="H77" s="487"/>
      <c r="I77" s="487"/>
      <c r="J77" s="487"/>
      <c r="K77" s="487"/>
      <c r="L77" s="488"/>
      <c r="M77" s="701"/>
      <c r="N77" s="701"/>
      <c r="O77" s="701"/>
      <c r="P77" s="701"/>
      <c r="Q77" s="701"/>
      <c r="R77" s="717"/>
      <c r="S77" s="718"/>
      <c r="T77" s="718"/>
      <c r="U77" s="718"/>
      <c r="V77" s="719"/>
      <c r="W77" s="489"/>
      <c r="X77" s="490"/>
      <c r="Y77" s="490"/>
      <c r="Z77" s="491"/>
      <c r="AA77" s="492"/>
    </row>
    <row r="78" spans="2:27" ht="37.5" customHeight="1">
      <c r="B78" s="29">
        <f t="shared" si="1"/>
        <v>46</v>
      </c>
      <c r="C78" s="486"/>
      <c r="D78" s="487"/>
      <c r="E78" s="487"/>
      <c r="F78" s="487"/>
      <c r="G78" s="487"/>
      <c r="H78" s="487"/>
      <c r="I78" s="487"/>
      <c r="J78" s="487"/>
      <c r="K78" s="487"/>
      <c r="L78" s="488"/>
      <c r="M78" s="701"/>
      <c r="N78" s="701"/>
      <c r="O78" s="701"/>
      <c r="P78" s="701"/>
      <c r="Q78" s="701"/>
      <c r="R78" s="717"/>
      <c r="S78" s="718"/>
      <c r="T78" s="718"/>
      <c r="U78" s="718"/>
      <c r="V78" s="719"/>
      <c r="W78" s="489"/>
      <c r="X78" s="490"/>
      <c r="Y78" s="490"/>
      <c r="Z78" s="491"/>
      <c r="AA78" s="492"/>
    </row>
    <row r="79" spans="2:27" ht="37.5" customHeight="1">
      <c r="B79" s="29">
        <f t="shared" si="1"/>
        <v>47</v>
      </c>
      <c r="C79" s="486"/>
      <c r="D79" s="487"/>
      <c r="E79" s="487"/>
      <c r="F79" s="487"/>
      <c r="G79" s="487"/>
      <c r="H79" s="487"/>
      <c r="I79" s="487"/>
      <c r="J79" s="487"/>
      <c r="K79" s="487"/>
      <c r="L79" s="488"/>
      <c r="M79" s="701"/>
      <c r="N79" s="701"/>
      <c r="O79" s="701"/>
      <c r="P79" s="701"/>
      <c r="Q79" s="701"/>
      <c r="R79" s="717"/>
      <c r="S79" s="718"/>
      <c r="T79" s="718"/>
      <c r="U79" s="718"/>
      <c r="V79" s="719"/>
      <c r="W79" s="489"/>
      <c r="X79" s="490"/>
      <c r="Y79" s="490"/>
      <c r="Z79" s="491"/>
      <c r="AA79" s="492"/>
    </row>
    <row r="80" spans="2:27" ht="37.5" customHeight="1">
      <c r="B80" s="29">
        <f t="shared" si="1"/>
        <v>48</v>
      </c>
      <c r="C80" s="486"/>
      <c r="D80" s="487"/>
      <c r="E80" s="487"/>
      <c r="F80" s="487"/>
      <c r="G80" s="487"/>
      <c r="H80" s="487"/>
      <c r="I80" s="487"/>
      <c r="J80" s="487"/>
      <c r="K80" s="487"/>
      <c r="L80" s="488"/>
      <c r="M80" s="701"/>
      <c r="N80" s="701"/>
      <c r="O80" s="701"/>
      <c r="P80" s="701"/>
      <c r="Q80" s="701"/>
      <c r="R80" s="717"/>
      <c r="S80" s="718"/>
      <c r="T80" s="718"/>
      <c r="U80" s="718"/>
      <c r="V80" s="719"/>
      <c r="W80" s="489"/>
      <c r="X80" s="490"/>
      <c r="Y80" s="490"/>
      <c r="Z80" s="491"/>
      <c r="AA80" s="492"/>
    </row>
    <row r="81" spans="2:27" ht="37.5" customHeight="1">
      <c r="B81" s="29">
        <f t="shared" si="1"/>
        <v>49</v>
      </c>
      <c r="C81" s="486"/>
      <c r="D81" s="487"/>
      <c r="E81" s="487"/>
      <c r="F81" s="487"/>
      <c r="G81" s="487"/>
      <c r="H81" s="487"/>
      <c r="I81" s="487"/>
      <c r="J81" s="487"/>
      <c r="K81" s="487"/>
      <c r="L81" s="488"/>
      <c r="M81" s="701"/>
      <c r="N81" s="701"/>
      <c r="O81" s="701"/>
      <c r="P81" s="701"/>
      <c r="Q81" s="701"/>
      <c r="R81" s="717"/>
      <c r="S81" s="718"/>
      <c r="T81" s="718"/>
      <c r="U81" s="718"/>
      <c r="V81" s="719"/>
      <c r="W81" s="489"/>
      <c r="X81" s="490"/>
      <c r="Y81" s="490"/>
      <c r="Z81" s="491"/>
      <c r="AA81" s="492"/>
    </row>
    <row r="82" spans="2:27" ht="37.5" customHeight="1">
      <c r="B82" s="29">
        <f t="shared" si="1"/>
        <v>50</v>
      </c>
      <c r="C82" s="486"/>
      <c r="D82" s="487"/>
      <c r="E82" s="487"/>
      <c r="F82" s="487"/>
      <c r="G82" s="487"/>
      <c r="H82" s="487"/>
      <c r="I82" s="487"/>
      <c r="J82" s="487"/>
      <c r="K82" s="487"/>
      <c r="L82" s="488"/>
      <c r="M82" s="701"/>
      <c r="N82" s="701"/>
      <c r="O82" s="701"/>
      <c r="P82" s="701"/>
      <c r="Q82" s="701"/>
      <c r="R82" s="717"/>
      <c r="S82" s="718"/>
      <c r="T82" s="718"/>
      <c r="U82" s="718"/>
      <c r="V82" s="719"/>
      <c r="W82" s="489"/>
      <c r="X82" s="490"/>
      <c r="Y82" s="490"/>
      <c r="Z82" s="491"/>
      <c r="AA82" s="492"/>
    </row>
    <row r="83" spans="2:27" ht="37.5" customHeight="1">
      <c r="B83" s="29">
        <f t="shared" si="1"/>
        <v>51</v>
      </c>
      <c r="C83" s="486"/>
      <c r="D83" s="487"/>
      <c r="E83" s="487"/>
      <c r="F83" s="487"/>
      <c r="G83" s="487"/>
      <c r="H83" s="487"/>
      <c r="I83" s="487"/>
      <c r="J83" s="487"/>
      <c r="K83" s="487"/>
      <c r="L83" s="488"/>
      <c r="M83" s="701"/>
      <c r="N83" s="701"/>
      <c r="O83" s="701"/>
      <c r="P83" s="701"/>
      <c r="Q83" s="701"/>
      <c r="R83" s="717"/>
      <c r="S83" s="718"/>
      <c r="T83" s="718"/>
      <c r="U83" s="718"/>
      <c r="V83" s="719"/>
      <c r="W83" s="489"/>
      <c r="X83" s="490"/>
      <c r="Y83" s="490"/>
      <c r="Z83" s="491"/>
      <c r="AA83" s="492"/>
    </row>
    <row r="84" spans="2:27" ht="37.5" customHeight="1">
      <c r="B84" s="29">
        <f t="shared" si="1"/>
        <v>52</v>
      </c>
      <c r="C84" s="486"/>
      <c r="D84" s="487"/>
      <c r="E84" s="487"/>
      <c r="F84" s="487"/>
      <c r="G84" s="487"/>
      <c r="H84" s="487"/>
      <c r="I84" s="487"/>
      <c r="J84" s="487"/>
      <c r="K84" s="487"/>
      <c r="L84" s="488"/>
      <c r="M84" s="701"/>
      <c r="N84" s="701"/>
      <c r="O84" s="701"/>
      <c r="P84" s="701"/>
      <c r="Q84" s="701"/>
      <c r="R84" s="717"/>
      <c r="S84" s="718"/>
      <c r="T84" s="718"/>
      <c r="U84" s="718"/>
      <c r="V84" s="719"/>
      <c r="W84" s="489"/>
      <c r="X84" s="490"/>
      <c r="Y84" s="490"/>
      <c r="Z84" s="491"/>
      <c r="AA84" s="492"/>
    </row>
    <row r="85" spans="2:27" ht="37.5" customHeight="1">
      <c r="B85" s="29">
        <f t="shared" si="1"/>
        <v>53</v>
      </c>
      <c r="C85" s="486"/>
      <c r="D85" s="487"/>
      <c r="E85" s="487"/>
      <c r="F85" s="487"/>
      <c r="G85" s="487"/>
      <c r="H85" s="487"/>
      <c r="I85" s="487"/>
      <c r="J85" s="487"/>
      <c r="K85" s="487"/>
      <c r="L85" s="488"/>
      <c r="M85" s="701"/>
      <c r="N85" s="701"/>
      <c r="O85" s="701"/>
      <c r="P85" s="701"/>
      <c r="Q85" s="701"/>
      <c r="R85" s="717"/>
      <c r="S85" s="718"/>
      <c r="T85" s="718"/>
      <c r="U85" s="718"/>
      <c r="V85" s="719"/>
      <c r="W85" s="489"/>
      <c r="X85" s="490"/>
      <c r="Y85" s="490"/>
      <c r="Z85" s="491"/>
      <c r="AA85" s="492"/>
    </row>
    <row r="86" spans="2:27" ht="37.5" customHeight="1">
      <c r="B86" s="29">
        <f t="shared" si="1"/>
        <v>54</v>
      </c>
      <c r="C86" s="486"/>
      <c r="D86" s="487"/>
      <c r="E86" s="487"/>
      <c r="F86" s="487"/>
      <c r="G86" s="487"/>
      <c r="H86" s="487"/>
      <c r="I86" s="487"/>
      <c r="J86" s="487"/>
      <c r="K86" s="487"/>
      <c r="L86" s="488"/>
      <c r="M86" s="701"/>
      <c r="N86" s="701"/>
      <c r="O86" s="701"/>
      <c r="P86" s="701"/>
      <c r="Q86" s="701"/>
      <c r="R86" s="717"/>
      <c r="S86" s="718"/>
      <c r="T86" s="718"/>
      <c r="U86" s="718"/>
      <c r="V86" s="719"/>
      <c r="W86" s="489"/>
      <c r="X86" s="490"/>
      <c r="Y86" s="490"/>
      <c r="Z86" s="491"/>
      <c r="AA86" s="492"/>
    </row>
    <row r="87" spans="2:27" ht="37.5" customHeight="1">
      <c r="B87" s="29">
        <f t="shared" si="1"/>
        <v>55</v>
      </c>
      <c r="C87" s="486"/>
      <c r="D87" s="487"/>
      <c r="E87" s="487"/>
      <c r="F87" s="487"/>
      <c r="G87" s="487"/>
      <c r="H87" s="487"/>
      <c r="I87" s="487"/>
      <c r="J87" s="487"/>
      <c r="K87" s="487"/>
      <c r="L87" s="488"/>
      <c r="M87" s="701"/>
      <c r="N87" s="701"/>
      <c r="O87" s="701"/>
      <c r="P87" s="701"/>
      <c r="Q87" s="701"/>
      <c r="R87" s="717"/>
      <c r="S87" s="718"/>
      <c r="T87" s="718"/>
      <c r="U87" s="718"/>
      <c r="V87" s="719"/>
      <c r="W87" s="489"/>
      <c r="X87" s="490"/>
      <c r="Y87" s="490"/>
      <c r="Z87" s="491"/>
      <c r="AA87" s="492"/>
    </row>
    <row r="88" spans="2:27" ht="37.5" customHeight="1">
      <c r="B88" s="29">
        <f t="shared" si="1"/>
        <v>56</v>
      </c>
      <c r="C88" s="486"/>
      <c r="D88" s="487"/>
      <c r="E88" s="487"/>
      <c r="F88" s="487"/>
      <c r="G88" s="487"/>
      <c r="H88" s="487"/>
      <c r="I88" s="487"/>
      <c r="J88" s="487"/>
      <c r="K88" s="487"/>
      <c r="L88" s="488"/>
      <c r="M88" s="701"/>
      <c r="N88" s="701"/>
      <c r="O88" s="701"/>
      <c r="P88" s="701"/>
      <c r="Q88" s="701"/>
      <c r="R88" s="717"/>
      <c r="S88" s="718"/>
      <c r="T88" s="718"/>
      <c r="U88" s="718"/>
      <c r="V88" s="719"/>
      <c r="W88" s="489"/>
      <c r="X88" s="490"/>
      <c r="Y88" s="490"/>
      <c r="Z88" s="491"/>
      <c r="AA88" s="492"/>
    </row>
    <row r="89" spans="2:27" ht="37.5" customHeight="1">
      <c r="B89" s="29">
        <f t="shared" si="1"/>
        <v>57</v>
      </c>
      <c r="C89" s="486"/>
      <c r="D89" s="487"/>
      <c r="E89" s="487"/>
      <c r="F89" s="487"/>
      <c r="G89" s="487"/>
      <c r="H89" s="487"/>
      <c r="I89" s="487"/>
      <c r="J89" s="487"/>
      <c r="K89" s="487"/>
      <c r="L89" s="488"/>
      <c r="M89" s="701"/>
      <c r="N89" s="701"/>
      <c r="O89" s="701"/>
      <c r="P89" s="701"/>
      <c r="Q89" s="701"/>
      <c r="R89" s="717"/>
      <c r="S89" s="718"/>
      <c r="T89" s="718"/>
      <c r="U89" s="718"/>
      <c r="V89" s="719"/>
      <c r="W89" s="489"/>
      <c r="X89" s="490"/>
      <c r="Y89" s="490"/>
      <c r="Z89" s="491"/>
      <c r="AA89" s="492"/>
    </row>
    <row r="90" spans="2:27" ht="37.5" customHeight="1">
      <c r="B90" s="29">
        <f t="shared" si="1"/>
        <v>58</v>
      </c>
      <c r="C90" s="486"/>
      <c r="D90" s="487"/>
      <c r="E90" s="487"/>
      <c r="F90" s="487"/>
      <c r="G90" s="487"/>
      <c r="H90" s="487"/>
      <c r="I90" s="487"/>
      <c r="J90" s="487"/>
      <c r="K90" s="487"/>
      <c r="L90" s="488"/>
      <c r="M90" s="701"/>
      <c r="N90" s="701"/>
      <c r="O90" s="701"/>
      <c r="P90" s="701"/>
      <c r="Q90" s="701"/>
      <c r="R90" s="717"/>
      <c r="S90" s="718"/>
      <c r="T90" s="718"/>
      <c r="U90" s="718"/>
      <c r="V90" s="719"/>
      <c r="W90" s="489"/>
      <c r="X90" s="490"/>
      <c r="Y90" s="490"/>
      <c r="Z90" s="491"/>
      <c r="AA90" s="492"/>
    </row>
    <row r="91" spans="2:27" ht="37.5" customHeight="1">
      <c r="B91" s="29">
        <f t="shared" si="1"/>
        <v>59</v>
      </c>
      <c r="C91" s="486"/>
      <c r="D91" s="487"/>
      <c r="E91" s="487"/>
      <c r="F91" s="487"/>
      <c r="G91" s="487"/>
      <c r="H91" s="487"/>
      <c r="I91" s="487"/>
      <c r="J91" s="487"/>
      <c r="K91" s="487"/>
      <c r="L91" s="488"/>
      <c r="M91" s="701"/>
      <c r="N91" s="701"/>
      <c r="O91" s="701"/>
      <c r="P91" s="701"/>
      <c r="Q91" s="701"/>
      <c r="R91" s="717"/>
      <c r="S91" s="718"/>
      <c r="T91" s="718"/>
      <c r="U91" s="718"/>
      <c r="V91" s="719"/>
      <c r="W91" s="489"/>
      <c r="X91" s="490"/>
      <c r="Y91" s="490"/>
      <c r="Z91" s="491"/>
      <c r="AA91" s="492"/>
    </row>
    <row r="92" spans="2:27" ht="37.5" customHeight="1">
      <c r="B92" s="29">
        <f t="shared" si="1"/>
        <v>60</v>
      </c>
      <c r="C92" s="486"/>
      <c r="D92" s="487"/>
      <c r="E92" s="487"/>
      <c r="F92" s="487"/>
      <c r="G92" s="487"/>
      <c r="H92" s="487"/>
      <c r="I92" s="487"/>
      <c r="J92" s="487"/>
      <c r="K92" s="487"/>
      <c r="L92" s="488"/>
      <c r="M92" s="701"/>
      <c r="N92" s="701"/>
      <c r="O92" s="701"/>
      <c r="P92" s="701"/>
      <c r="Q92" s="701"/>
      <c r="R92" s="717"/>
      <c r="S92" s="718"/>
      <c r="T92" s="718"/>
      <c r="U92" s="718"/>
      <c r="V92" s="719"/>
      <c r="W92" s="489"/>
      <c r="X92" s="490"/>
      <c r="Y92" s="490"/>
      <c r="Z92" s="491"/>
      <c r="AA92" s="492"/>
    </row>
    <row r="93" spans="2:27" ht="37.5" customHeight="1">
      <c r="B93" s="29">
        <f t="shared" si="1"/>
        <v>61</v>
      </c>
      <c r="C93" s="486"/>
      <c r="D93" s="487"/>
      <c r="E93" s="487"/>
      <c r="F93" s="487"/>
      <c r="G93" s="487"/>
      <c r="H93" s="487"/>
      <c r="I93" s="487"/>
      <c r="J93" s="487"/>
      <c r="K93" s="487"/>
      <c r="L93" s="488"/>
      <c r="M93" s="701"/>
      <c r="N93" s="701"/>
      <c r="O93" s="701"/>
      <c r="P93" s="701"/>
      <c r="Q93" s="701"/>
      <c r="R93" s="717"/>
      <c r="S93" s="718"/>
      <c r="T93" s="718"/>
      <c r="U93" s="718"/>
      <c r="V93" s="719"/>
      <c r="W93" s="489"/>
      <c r="X93" s="490"/>
      <c r="Y93" s="490"/>
      <c r="Z93" s="491"/>
      <c r="AA93" s="492"/>
    </row>
    <row r="94" spans="2:27" ht="37.5" customHeight="1">
      <c r="B94" s="29">
        <f t="shared" si="1"/>
        <v>62</v>
      </c>
      <c r="C94" s="486"/>
      <c r="D94" s="487"/>
      <c r="E94" s="487"/>
      <c r="F94" s="487"/>
      <c r="G94" s="487"/>
      <c r="H94" s="487"/>
      <c r="I94" s="487"/>
      <c r="J94" s="487"/>
      <c r="K94" s="487"/>
      <c r="L94" s="488"/>
      <c r="M94" s="701"/>
      <c r="N94" s="701"/>
      <c r="O94" s="701"/>
      <c r="P94" s="701"/>
      <c r="Q94" s="701"/>
      <c r="R94" s="717"/>
      <c r="S94" s="718"/>
      <c r="T94" s="718"/>
      <c r="U94" s="718"/>
      <c r="V94" s="719"/>
      <c r="W94" s="489"/>
      <c r="X94" s="490"/>
      <c r="Y94" s="490"/>
      <c r="Z94" s="491"/>
      <c r="AA94" s="492"/>
    </row>
    <row r="95" spans="2:27" ht="37.5" customHeight="1">
      <c r="B95" s="29">
        <f t="shared" si="1"/>
        <v>63</v>
      </c>
      <c r="C95" s="486"/>
      <c r="D95" s="487"/>
      <c r="E95" s="487"/>
      <c r="F95" s="487"/>
      <c r="G95" s="487"/>
      <c r="H95" s="487"/>
      <c r="I95" s="487"/>
      <c r="J95" s="487"/>
      <c r="K95" s="487"/>
      <c r="L95" s="488"/>
      <c r="M95" s="701"/>
      <c r="N95" s="701"/>
      <c r="O95" s="701"/>
      <c r="P95" s="701"/>
      <c r="Q95" s="701"/>
      <c r="R95" s="717"/>
      <c r="S95" s="718"/>
      <c r="T95" s="718"/>
      <c r="U95" s="718"/>
      <c r="V95" s="719"/>
      <c r="W95" s="489"/>
      <c r="X95" s="490"/>
      <c r="Y95" s="490"/>
      <c r="Z95" s="491"/>
      <c r="AA95" s="492"/>
    </row>
    <row r="96" spans="2:27" ht="37.5" customHeight="1">
      <c r="B96" s="29">
        <f t="shared" si="1"/>
        <v>64</v>
      </c>
      <c r="C96" s="486"/>
      <c r="D96" s="487"/>
      <c r="E96" s="487"/>
      <c r="F96" s="487"/>
      <c r="G96" s="487"/>
      <c r="H96" s="487"/>
      <c r="I96" s="487"/>
      <c r="J96" s="487"/>
      <c r="K96" s="487"/>
      <c r="L96" s="488"/>
      <c r="M96" s="701"/>
      <c r="N96" s="701"/>
      <c r="O96" s="701"/>
      <c r="P96" s="701"/>
      <c r="Q96" s="701"/>
      <c r="R96" s="717"/>
      <c r="S96" s="718"/>
      <c r="T96" s="718"/>
      <c r="U96" s="718"/>
      <c r="V96" s="719"/>
      <c r="W96" s="489"/>
      <c r="X96" s="490"/>
      <c r="Y96" s="490"/>
      <c r="Z96" s="491"/>
      <c r="AA96" s="492"/>
    </row>
    <row r="97" spans="2:27" ht="37.5" customHeight="1">
      <c r="B97" s="29">
        <f t="shared" si="1"/>
        <v>65</v>
      </c>
      <c r="C97" s="486"/>
      <c r="D97" s="487"/>
      <c r="E97" s="487"/>
      <c r="F97" s="487"/>
      <c r="G97" s="487"/>
      <c r="H97" s="487"/>
      <c r="I97" s="487"/>
      <c r="J97" s="487"/>
      <c r="K97" s="487"/>
      <c r="L97" s="488"/>
      <c r="M97" s="701"/>
      <c r="N97" s="701"/>
      <c r="O97" s="701"/>
      <c r="P97" s="701"/>
      <c r="Q97" s="701"/>
      <c r="R97" s="717"/>
      <c r="S97" s="718"/>
      <c r="T97" s="718"/>
      <c r="U97" s="718"/>
      <c r="V97" s="719"/>
      <c r="W97" s="489"/>
      <c r="X97" s="490"/>
      <c r="Y97" s="490"/>
      <c r="Z97" s="491"/>
      <c r="AA97" s="492"/>
    </row>
    <row r="98" spans="2:27" ht="37.5" customHeight="1">
      <c r="B98" s="29">
        <f t="shared" si="1"/>
        <v>66</v>
      </c>
      <c r="C98" s="486"/>
      <c r="D98" s="487"/>
      <c r="E98" s="487"/>
      <c r="F98" s="487"/>
      <c r="G98" s="487"/>
      <c r="H98" s="487"/>
      <c r="I98" s="487"/>
      <c r="J98" s="487"/>
      <c r="K98" s="487"/>
      <c r="L98" s="488"/>
      <c r="M98" s="701"/>
      <c r="N98" s="701"/>
      <c r="O98" s="701"/>
      <c r="P98" s="701"/>
      <c r="Q98" s="701"/>
      <c r="R98" s="717"/>
      <c r="S98" s="718"/>
      <c r="T98" s="718"/>
      <c r="U98" s="718"/>
      <c r="V98" s="719"/>
      <c r="W98" s="489"/>
      <c r="X98" s="490"/>
      <c r="Y98" s="490"/>
      <c r="Z98" s="491"/>
      <c r="AA98" s="492"/>
    </row>
    <row r="99" spans="2:27" ht="37.5" customHeight="1">
      <c r="B99" s="29">
        <f t="shared" ref="B99:B124" si="2">B98+1</f>
        <v>67</v>
      </c>
      <c r="C99" s="486"/>
      <c r="D99" s="487"/>
      <c r="E99" s="487"/>
      <c r="F99" s="487"/>
      <c r="G99" s="487"/>
      <c r="H99" s="487"/>
      <c r="I99" s="487"/>
      <c r="J99" s="487"/>
      <c r="K99" s="487"/>
      <c r="L99" s="488"/>
      <c r="M99" s="701"/>
      <c r="N99" s="701"/>
      <c r="O99" s="701"/>
      <c r="P99" s="701"/>
      <c r="Q99" s="701"/>
      <c r="R99" s="717"/>
      <c r="S99" s="718"/>
      <c r="T99" s="718"/>
      <c r="U99" s="718"/>
      <c r="V99" s="719"/>
      <c r="W99" s="489"/>
      <c r="X99" s="490"/>
      <c r="Y99" s="490"/>
      <c r="Z99" s="491"/>
      <c r="AA99" s="492"/>
    </row>
    <row r="100" spans="2:27" ht="37.5" customHeight="1">
      <c r="B100" s="29">
        <f t="shared" si="2"/>
        <v>68</v>
      </c>
      <c r="C100" s="486"/>
      <c r="D100" s="487"/>
      <c r="E100" s="487"/>
      <c r="F100" s="487"/>
      <c r="G100" s="487"/>
      <c r="H100" s="487"/>
      <c r="I100" s="487"/>
      <c r="J100" s="487"/>
      <c r="K100" s="487"/>
      <c r="L100" s="488"/>
      <c r="M100" s="701"/>
      <c r="N100" s="701"/>
      <c r="O100" s="701"/>
      <c r="P100" s="701"/>
      <c r="Q100" s="701"/>
      <c r="R100" s="717"/>
      <c r="S100" s="718"/>
      <c r="T100" s="718"/>
      <c r="U100" s="718"/>
      <c r="V100" s="719"/>
      <c r="W100" s="489"/>
      <c r="X100" s="490"/>
      <c r="Y100" s="490"/>
      <c r="Z100" s="491"/>
      <c r="AA100" s="492"/>
    </row>
    <row r="101" spans="2:27" ht="37.5" customHeight="1">
      <c r="B101" s="29">
        <f t="shared" si="2"/>
        <v>69</v>
      </c>
      <c r="C101" s="486"/>
      <c r="D101" s="487"/>
      <c r="E101" s="487"/>
      <c r="F101" s="487"/>
      <c r="G101" s="487"/>
      <c r="H101" s="487"/>
      <c r="I101" s="487"/>
      <c r="J101" s="487"/>
      <c r="K101" s="487"/>
      <c r="L101" s="488"/>
      <c r="M101" s="701"/>
      <c r="N101" s="701"/>
      <c r="O101" s="701"/>
      <c r="P101" s="701"/>
      <c r="Q101" s="701"/>
      <c r="R101" s="717"/>
      <c r="S101" s="718"/>
      <c r="T101" s="718"/>
      <c r="U101" s="718"/>
      <c r="V101" s="719"/>
      <c r="W101" s="489"/>
      <c r="X101" s="490"/>
      <c r="Y101" s="490"/>
      <c r="Z101" s="491"/>
      <c r="AA101" s="492"/>
    </row>
    <row r="102" spans="2:27" ht="37.5" customHeight="1">
      <c r="B102" s="29">
        <f t="shared" si="2"/>
        <v>70</v>
      </c>
      <c r="C102" s="486"/>
      <c r="D102" s="487"/>
      <c r="E102" s="487"/>
      <c r="F102" s="487"/>
      <c r="G102" s="487"/>
      <c r="H102" s="487"/>
      <c r="I102" s="487"/>
      <c r="J102" s="487"/>
      <c r="K102" s="487"/>
      <c r="L102" s="488"/>
      <c r="M102" s="701"/>
      <c r="N102" s="701"/>
      <c r="O102" s="701"/>
      <c r="P102" s="701"/>
      <c r="Q102" s="701"/>
      <c r="R102" s="717"/>
      <c r="S102" s="718"/>
      <c r="T102" s="718"/>
      <c r="U102" s="718"/>
      <c r="V102" s="719"/>
      <c r="W102" s="489"/>
      <c r="X102" s="490"/>
      <c r="Y102" s="490"/>
      <c r="Z102" s="491"/>
      <c r="AA102" s="492"/>
    </row>
    <row r="103" spans="2:27" ht="37.5" customHeight="1">
      <c r="B103" s="29">
        <f t="shared" si="2"/>
        <v>71</v>
      </c>
      <c r="C103" s="486"/>
      <c r="D103" s="487"/>
      <c r="E103" s="487"/>
      <c r="F103" s="487"/>
      <c r="G103" s="487"/>
      <c r="H103" s="487"/>
      <c r="I103" s="487"/>
      <c r="J103" s="487"/>
      <c r="K103" s="487"/>
      <c r="L103" s="488"/>
      <c r="M103" s="701"/>
      <c r="N103" s="701"/>
      <c r="O103" s="701"/>
      <c r="P103" s="701"/>
      <c r="Q103" s="701"/>
      <c r="R103" s="717"/>
      <c r="S103" s="718"/>
      <c r="T103" s="718"/>
      <c r="U103" s="718"/>
      <c r="V103" s="719"/>
      <c r="W103" s="489"/>
      <c r="X103" s="490"/>
      <c r="Y103" s="490"/>
      <c r="Z103" s="491"/>
      <c r="AA103" s="492"/>
    </row>
    <row r="104" spans="2:27" ht="37.5" customHeight="1">
      <c r="B104" s="29">
        <f t="shared" si="2"/>
        <v>72</v>
      </c>
      <c r="C104" s="486"/>
      <c r="D104" s="487"/>
      <c r="E104" s="487"/>
      <c r="F104" s="487"/>
      <c r="G104" s="487"/>
      <c r="H104" s="487"/>
      <c r="I104" s="487"/>
      <c r="J104" s="487"/>
      <c r="K104" s="487"/>
      <c r="L104" s="488"/>
      <c r="M104" s="701"/>
      <c r="N104" s="701"/>
      <c r="O104" s="701"/>
      <c r="P104" s="701"/>
      <c r="Q104" s="701"/>
      <c r="R104" s="717"/>
      <c r="S104" s="718"/>
      <c r="T104" s="718"/>
      <c r="U104" s="718"/>
      <c r="V104" s="719"/>
      <c r="W104" s="489"/>
      <c r="X104" s="490"/>
      <c r="Y104" s="490"/>
      <c r="Z104" s="491"/>
      <c r="AA104" s="492"/>
    </row>
    <row r="105" spans="2:27" ht="37.5" customHeight="1">
      <c r="B105" s="29">
        <f t="shared" si="2"/>
        <v>73</v>
      </c>
      <c r="C105" s="486"/>
      <c r="D105" s="487"/>
      <c r="E105" s="487"/>
      <c r="F105" s="487"/>
      <c r="G105" s="487"/>
      <c r="H105" s="487"/>
      <c r="I105" s="487"/>
      <c r="J105" s="487"/>
      <c r="K105" s="487"/>
      <c r="L105" s="488"/>
      <c r="M105" s="701"/>
      <c r="N105" s="701"/>
      <c r="O105" s="701"/>
      <c r="P105" s="701"/>
      <c r="Q105" s="701"/>
      <c r="R105" s="717"/>
      <c r="S105" s="718"/>
      <c r="T105" s="718"/>
      <c r="U105" s="718"/>
      <c r="V105" s="719"/>
      <c r="W105" s="489"/>
      <c r="X105" s="490"/>
      <c r="Y105" s="490"/>
      <c r="Z105" s="491"/>
      <c r="AA105" s="492"/>
    </row>
    <row r="106" spans="2:27" ht="37.5" customHeight="1">
      <c r="B106" s="29">
        <f t="shared" si="2"/>
        <v>74</v>
      </c>
      <c r="C106" s="486"/>
      <c r="D106" s="487"/>
      <c r="E106" s="487"/>
      <c r="F106" s="487"/>
      <c r="G106" s="487"/>
      <c r="H106" s="487"/>
      <c r="I106" s="487"/>
      <c r="J106" s="487"/>
      <c r="K106" s="487"/>
      <c r="L106" s="488"/>
      <c r="M106" s="701"/>
      <c r="N106" s="701"/>
      <c r="O106" s="701"/>
      <c r="P106" s="701"/>
      <c r="Q106" s="701"/>
      <c r="R106" s="717"/>
      <c r="S106" s="718"/>
      <c r="T106" s="718"/>
      <c r="U106" s="718"/>
      <c r="V106" s="719"/>
      <c r="W106" s="489"/>
      <c r="X106" s="490"/>
      <c r="Y106" s="490"/>
      <c r="Z106" s="491"/>
      <c r="AA106" s="492"/>
    </row>
    <row r="107" spans="2:27" ht="37.5" customHeight="1">
      <c r="B107" s="29">
        <f t="shared" si="2"/>
        <v>75</v>
      </c>
      <c r="C107" s="486"/>
      <c r="D107" s="487"/>
      <c r="E107" s="487"/>
      <c r="F107" s="487"/>
      <c r="G107" s="487"/>
      <c r="H107" s="487"/>
      <c r="I107" s="487"/>
      <c r="J107" s="487"/>
      <c r="K107" s="487"/>
      <c r="L107" s="488"/>
      <c r="M107" s="701"/>
      <c r="N107" s="701"/>
      <c r="O107" s="701"/>
      <c r="P107" s="701"/>
      <c r="Q107" s="701"/>
      <c r="R107" s="717"/>
      <c r="S107" s="718"/>
      <c r="T107" s="718"/>
      <c r="U107" s="718"/>
      <c r="V107" s="719"/>
      <c r="W107" s="489"/>
      <c r="X107" s="490"/>
      <c r="Y107" s="490"/>
      <c r="Z107" s="491"/>
      <c r="AA107" s="492"/>
    </row>
    <row r="108" spans="2:27" ht="37.5" customHeight="1">
      <c r="B108" s="29">
        <f t="shared" si="2"/>
        <v>76</v>
      </c>
      <c r="C108" s="486"/>
      <c r="D108" s="487"/>
      <c r="E108" s="487"/>
      <c r="F108" s="487"/>
      <c r="G108" s="487"/>
      <c r="H108" s="487"/>
      <c r="I108" s="487"/>
      <c r="J108" s="487"/>
      <c r="K108" s="487"/>
      <c r="L108" s="488"/>
      <c r="M108" s="701"/>
      <c r="N108" s="701"/>
      <c r="O108" s="701"/>
      <c r="P108" s="701"/>
      <c r="Q108" s="701"/>
      <c r="R108" s="717"/>
      <c r="S108" s="718"/>
      <c r="T108" s="718"/>
      <c r="U108" s="718"/>
      <c r="V108" s="719"/>
      <c r="W108" s="489"/>
      <c r="X108" s="490"/>
      <c r="Y108" s="490"/>
      <c r="Z108" s="491"/>
      <c r="AA108" s="492"/>
    </row>
    <row r="109" spans="2:27" ht="37.5" customHeight="1">
      <c r="B109" s="29">
        <f t="shared" si="2"/>
        <v>77</v>
      </c>
      <c r="C109" s="486"/>
      <c r="D109" s="487"/>
      <c r="E109" s="487"/>
      <c r="F109" s="487"/>
      <c r="G109" s="487"/>
      <c r="H109" s="487"/>
      <c r="I109" s="487"/>
      <c r="J109" s="487"/>
      <c r="K109" s="487"/>
      <c r="L109" s="488"/>
      <c r="M109" s="701"/>
      <c r="N109" s="701"/>
      <c r="O109" s="701"/>
      <c r="P109" s="701"/>
      <c r="Q109" s="701"/>
      <c r="R109" s="717"/>
      <c r="S109" s="718"/>
      <c r="T109" s="718"/>
      <c r="U109" s="718"/>
      <c r="V109" s="719"/>
      <c r="W109" s="489"/>
      <c r="X109" s="490"/>
      <c r="Y109" s="490"/>
      <c r="Z109" s="491"/>
      <c r="AA109" s="492"/>
    </row>
    <row r="110" spans="2:27" ht="37.5" customHeight="1">
      <c r="B110" s="29">
        <f t="shared" si="2"/>
        <v>78</v>
      </c>
      <c r="C110" s="486"/>
      <c r="D110" s="487"/>
      <c r="E110" s="487"/>
      <c r="F110" s="487"/>
      <c r="G110" s="487"/>
      <c r="H110" s="487"/>
      <c r="I110" s="487"/>
      <c r="J110" s="487"/>
      <c r="K110" s="487"/>
      <c r="L110" s="488"/>
      <c r="M110" s="701"/>
      <c r="N110" s="701"/>
      <c r="O110" s="701"/>
      <c r="P110" s="701"/>
      <c r="Q110" s="701"/>
      <c r="R110" s="717"/>
      <c r="S110" s="718"/>
      <c r="T110" s="718"/>
      <c r="U110" s="718"/>
      <c r="V110" s="719"/>
      <c r="W110" s="489"/>
      <c r="X110" s="490"/>
      <c r="Y110" s="490"/>
      <c r="Z110" s="491"/>
      <c r="AA110" s="492"/>
    </row>
    <row r="111" spans="2:27" ht="37.5" customHeight="1">
      <c r="B111" s="29">
        <f t="shared" si="2"/>
        <v>79</v>
      </c>
      <c r="C111" s="486"/>
      <c r="D111" s="487"/>
      <c r="E111" s="487"/>
      <c r="F111" s="487"/>
      <c r="G111" s="487"/>
      <c r="H111" s="487"/>
      <c r="I111" s="487"/>
      <c r="J111" s="487"/>
      <c r="K111" s="487"/>
      <c r="L111" s="488"/>
      <c r="M111" s="701"/>
      <c r="N111" s="701"/>
      <c r="O111" s="701"/>
      <c r="P111" s="701"/>
      <c r="Q111" s="701"/>
      <c r="R111" s="717"/>
      <c r="S111" s="718"/>
      <c r="T111" s="718"/>
      <c r="U111" s="718"/>
      <c r="V111" s="719"/>
      <c r="W111" s="489"/>
      <c r="X111" s="490"/>
      <c r="Y111" s="490"/>
      <c r="Z111" s="491"/>
      <c r="AA111" s="492"/>
    </row>
    <row r="112" spans="2:27" ht="37.5" customHeight="1">
      <c r="B112" s="29">
        <f t="shared" si="2"/>
        <v>80</v>
      </c>
      <c r="C112" s="486"/>
      <c r="D112" s="487"/>
      <c r="E112" s="487"/>
      <c r="F112" s="487"/>
      <c r="G112" s="487"/>
      <c r="H112" s="487"/>
      <c r="I112" s="487"/>
      <c r="J112" s="487"/>
      <c r="K112" s="487"/>
      <c r="L112" s="488"/>
      <c r="M112" s="701"/>
      <c r="N112" s="701"/>
      <c r="O112" s="701"/>
      <c r="P112" s="701"/>
      <c r="Q112" s="701"/>
      <c r="R112" s="717"/>
      <c r="S112" s="718"/>
      <c r="T112" s="718"/>
      <c r="U112" s="718"/>
      <c r="V112" s="719"/>
      <c r="W112" s="489"/>
      <c r="X112" s="490"/>
      <c r="Y112" s="490"/>
      <c r="Z112" s="491"/>
      <c r="AA112" s="492"/>
    </row>
    <row r="113" spans="2:27" ht="37.5" customHeight="1">
      <c r="B113" s="29">
        <f t="shared" si="2"/>
        <v>81</v>
      </c>
      <c r="C113" s="486"/>
      <c r="D113" s="487"/>
      <c r="E113" s="487"/>
      <c r="F113" s="487"/>
      <c r="G113" s="487"/>
      <c r="H113" s="487"/>
      <c r="I113" s="487"/>
      <c r="J113" s="487"/>
      <c r="K113" s="487"/>
      <c r="L113" s="488"/>
      <c r="M113" s="701"/>
      <c r="N113" s="701"/>
      <c r="O113" s="701"/>
      <c r="P113" s="701"/>
      <c r="Q113" s="701"/>
      <c r="R113" s="717"/>
      <c r="S113" s="718"/>
      <c r="T113" s="718"/>
      <c r="U113" s="718"/>
      <c r="V113" s="719"/>
      <c r="W113" s="489"/>
      <c r="X113" s="490"/>
      <c r="Y113" s="490"/>
      <c r="Z113" s="491"/>
      <c r="AA113" s="492"/>
    </row>
    <row r="114" spans="2:27" ht="37.5" customHeight="1">
      <c r="B114" s="29">
        <f t="shared" si="2"/>
        <v>82</v>
      </c>
      <c r="C114" s="486"/>
      <c r="D114" s="487"/>
      <c r="E114" s="487"/>
      <c r="F114" s="487"/>
      <c r="G114" s="487"/>
      <c r="H114" s="487"/>
      <c r="I114" s="487"/>
      <c r="J114" s="487"/>
      <c r="K114" s="487"/>
      <c r="L114" s="488"/>
      <c r="M114" s="701"/>
      <c r="N114" s="701"/>
      <c r="O114" s="701"/>
      <c r="P114" s="701"/>
      <c r="Q114" s="701"/>
      <c r="R114" s="717"/>
      <c r="S114" s="718"/>
      <c r="T114" s="718"/>
      <c r="U114" s="718"/>
      <c r="V114" s="719"/>
      <c r="W114" s="489"/>
      <c r="X114" s="490"/>
      <c r="Y114" s="490"/>
      <c r="Z114" s="491"/>
      <c r="AA114" s="492"/>
    </row>
    <row r="115" spans="2:27" ht="37.5" customHeight="1">
      <c r="B115" s="29">
        <f t="shared" si="2"/>
        <v>83</v>
      </c>
      <c r="C115" s="486"/>
      <c r="D115" s="487"/>
      <c r="E115" s="487"/>
      <c r="F115" s="487"/>
      <c r="G115" s="487"/>
      <c r="H115" s="487"/>
      <c r="I115" s="487"/>
      <c r="J115" s="487"/>
      <c r="K115" s="487"/>
      <c r="L115" s="488"/>
      <c r="M115" s="701"/>
      <c r="N115" s="701"/>
      <c r="O115" s="701"/>
      <c r="P115" s="701"/>
      <c r="Q115" s="701"/>
      <c r="R115" s="717"/>
      <c r="S115" s="718"/>
      <c r="T115" s="718"/>
      <c r="U115" s="718"/>
      <c r="V115" s="719"/>
      <c r="W115" s="489"/>
      <c r="X115" s="490"/>
      <c r="Y115" s="490"/>
      <c r="Z115" s="491"/>
      <c r="AA115" s="492"/>
    </row>
    <row r="116" spans="2:27" ht="37.5" customHeight="1">
      <c r="B116" s="29">
        <f t="shared" si="2"/>
        <v>84</v>
      </c>
      <c r="C116" s="486"/>
      <c r="D116" s="487"/>
      <c r="E116" s="487"/>
      <c r="F116" s="487"/>
      <c r="G116" s="487"/>
      <c r="H116" s="487"/>
      <c r="I116" s="487"/>
      <c r="J116" s="487"/>
      <c r="K116" s="487"/>
      <c r="L116" s="488"/>
      <c r="M116" s="701"/>
      <c r="N116" s="701"/>
      <c r="O116" s="701"/>
      <c r="P116" s="701"/>
      <c r="Q116" s="701"/>
      <c r="R116" s="717"/>
      <c r="S116" s="718"/>
      <c r="T116" s="718"/>
      <c r="U116" s="718"/>
      <c r="V116" s="719"/>
      <c r="W116" s="489"/>
      <c r="X116" s="490"/>
      <c r="Y116" s="490"/>
      <c r="Z116" s="491"/>
      <c r="AA116" s="492"/>
    </row>
    <row r="117" spans="2:27" ht="37.5" customHeight="1">
      <c r="B117" s="29">
        <f t="shared" si="2"/>
        <v>85</v>
      </c>
      <c r="C117" s="486"/>
      <c r="D117" s="487"/>
      <c r="E117" s="487"/>
      <c r="F117" s="487"/>
      <c r="G117" s="487"/>
      <c r="H117" s="487"/>
      <c r="I117" s="487"/>
      <c r="J117" s="487"/>
      <c r="K117" s="487"/>
      <c r="L117" s="488"/>
      <c r="M117" s="701"/>
      <c r="N117" s="701"/>
      <c r="O117" s="701"/>
      <c r="P117" s="701"/>
      <c r="Q117" s="701"/>
      <c r="R117" s="717"/>
      <c r="S117" s="718"/>
      <c r="T117" s="718"/>
      <c r="U117" s="718"/>
      <c r="V117" s="719"/>
      <c r="W117" s="489"/>
      <c r="X117" s="490"/>
      <c r="Y117" s="490"/>
      <c r="Z117" s="491"/>
      <c r="AA117" s="492"/>
    </row>
    <row r="118" spans="2:27" ht="37.5" customHeight="1">
      <c r="B118" s="29">
        <f t="shared" si="2"/>
        <v>86</v>
      </c>
      <c r="C118" s="486"/>
      <c r="D118" s="487"/>
      <c r="E118" s="487"/>
      <c r="F118" s="487"/>
      <c r="G118" s="487"/>
      <c r="H118" s="487"/>
      <c r="I118" s="487"/>
      <c r="J118" s="487"/>
      <c r="K118" s="487"/>
      <c r="L118" s="488"/>
      <c r="M118" s="701"/>
      <c r="N118" s="701"/>
      <c r="O118" s="701"/>
      <c r="P118" s="701"/>
      <c r="Q118" s="701"/>
      <c r="R118" s="717"/>
      <c r="S118" s="718"/>
      <c r="T118" s="718"/>
      <c r="U118" s="718"/>
      <c r="V118" s="719"/>
      <c r="W118" s="489"/>
      <c r="X118" s="490"/>
      <c r="Y118" s="490"/>
      <c r="Z118" s="491"/>
      <c r="AA118" s="492"/>
    </row>
    <row r="119" spans="2:27" ht="37.5" customHeight="1">
      <c r="B119" s="29">
        <f t="shared" si="2"/>
        <v>87</v>
      </c>
      <c r="C119" s="486"/>
      <c r="D119" s="487"/>
      <c r="E119" s="487"/>
      <c r="F119" s="487"/>
      <c r="G119" s="487"/>
      <c r="H119" s="487"/>
      <c r="I119" s="487"/>
      <c r="J119" s="487"/>
      <c r="K119" s="487"/>
      <c r="L119" s="488"/>
      <c r="M119" s="701"/>
      <c r="N119" s="701"/>
      <c r="O119" s="701"/>
      <c r="P119" s="701"/>
      <c r="Q119" s="701"/>
      <c r="R119" s="717"/>
      <c r="S119" s="718"/>
      <c r="T119" s="718"/>
      <c r="U119" s="718"/>
      <c r="V119" s="719"/>
      <c r="W119" s="489"/>
      <c r="X119" s="490"/>
      <c r="Y119" s="490"/>
      <c r="Z119" s="491"/>
      <c r="AA119" s="492"/>
    </row>
    <row r="120" spans="2:27" ht="37.5" customHeight="1">
      <c r="B120" s="29">
        <f t="shared" si="2"/>
        <v>88</v>
      </c>
      <c r="C120" s="486"/>
      <c r="D120" s="487"/>
      <c r="E120" s="487"/>
      <c r="F120" s="487"/>
      <c r="G120" s="487"/>
      <c r="H120" s="487"/>
      <c r="I120" s="487"/>
      <c r="J120" s="487"/>
      <c r="K120" s="487"/>
      <c r="L120" s="488"/>
      <c r="M120" s="701"/>
      <c r="N120" s="701"/>
      <c r="O120" s="701"/>
      <c r="P120" s="701"/>
      <c r="Q120" s="701"/>
      <c r="R120" s="717"/>
      <c r="S120" s="718"/>
      <c r="T120" s="718"/>
      <c r="U120" s="718"/>
      <c r="V120" s="719"/>
      <c r="W120" s="489"/>
      <c r="X120" s="490"/>
      <c r="Y120" s="490"/>
      <c r="Z120" s="491"/>
      <c r="AA120" s="492"/>
    </row>
    <row r="121" spans="2:27" ht="37.5" customHeight="1">
      <c r="B121" s="29">
        <f t="shared" si="2"/>
        <v>89</v>
      </c>
      <c r="C121" s="486"/>
      <c r="D121" s="487"/>
      <c r="E121" s="487"/>
      <c r="F121" s="487"/>
      <c r="G121" s="487"/>
      <c r="H121" s="487"/>
      <c r="I121" s="487"/>
      <c r="J121" s="487"/>
      <c r="K121" s="487"/>
      <c r="L121" s="488"/>
      <c r="M121" s="701"/>
      <c r="N121" s="701"/>
      <c r="O121" s="701"/>
      <c r="P121" s="701"/>
      <c r="Q121" s="701"/>
      <c r="R121" s="717"/>
      <c r="S121" s="718"/>
      <c r="T121" s="718"/>
      <c r="U121" s="718"/>
      <c r="V121" s="719"/>
      <c r="W121" s="489"/>
      <c r="X121" s="490"/>
      <c r="Y121" s="490"/>
      <c r="Z121" s="491"/>
      <c r="AA121" s="492"/>
    </row>
    <row r="122" spans="2:27" ht="37.5" customHeight="1">
      <c r="B122" s="29">
        <f t="shared" si="2"/>
        <v>90</v>
      </c>
      <c r="C122" s="486"/>
      <c r="D122" s="487"/>
      <c r="E122" s="487"/>
      <c r="F122" s="487"/>
      <c r="G122" s="487"/>
      <c r="H122" s="487"/>
      <c r="I122" s="487"/>
      <c r="J122" s="487"/>
      <c r="K122" s="487"/>
      <c r="L122" s="488"/>
      <c r="M122" s="701"/>
      <c r="N122" s="701"/>
      <c r="O122" s="701"/>
      <c r="P122" s="701"/>
      <c r="Q122" s="701"/>
      <c r="R122" s="717"/>
      <c r="S122" s="718"/>
      <c r="T122" s="718"/>
      <c r="U122" s="718"/>
      <c r="V122" s="719"/>
      <c r="W122" s="489"/>
      <c r="X122" s="490"/>
      <c r="Y122" s="490"/>
      <c r="Z122" s="491"/>
      <c r="AA122" s="492"/>
    </row>
    <row r="123" spans="2:27" ht="37.5" customHeight="1">
      <c r="B123" s="29">
        <f t="shared" si="2"/>
        <v>91</v>
      </c>
      <c r="C123" s="486"/>
      <c r="D123" s="487"/>
      <c r="E123" s="487"/>
      <c r="F123" s="487"/>
      <c r="G123" s="487"/>
      <c r="H123" s="487"/>
      <c r="I123" s="487"/>
      <c r="J123" s="487"/>
      <c r="K123" s="487"/>
      <c r="L123" s="488"/>
      <c r="M123" s="701"/>
      <c r="N123" s="701"/>
      <c r="O123" s="701"/>
      <c r="P123" s="701"/>
      <c r="Q123" s="701"/>
      <c r="R123" s="717"/>
      <c r="S123" s="718"/>
      <c r="T123" s="718"/>
      <c r="U123" s="718"/>
      <c r="V123" s="719"/>
      <c r="W123" s="489"/>
      <c r="X123" s="490"/>
      <c r="Y123" s="490"/>
      <c r="Z123" s="491"/>
      <c r="AA123" s="492"/>
    </row>
    <row r="124" spans="2:27" ht="37.5" customHeight="1">
      <c r="B124" s="29">
        <f t="shared" si="2"/>
        <v>92</v>
      </c>
      <c r="C124" s="486"/>
      <c r="D124" s="487"/>
      <c r="E124" s="487"/>
      <c r="F124" s="487"/>
      <c r="G124" s="487"/>
      <c r="H124" s="487"/>
      <c r="I124" s="487"/>
      <c r="J124" s="487"/>
      <c r="K124" s="487"/>
      <c r="L124" s="488"/>
      <c r="M124" s="701"/>
      <c r="N124" s="701"/>
      <c r="O124" s="701"/>
      <c r="P124" s="701"/>
      <c r="Q124" s="701"/>
      <c r="R124" s="717"/>
      <c r="S124" s="718"/>
      <c r="T124" s="718"/>
      <c r="U124" s="718"/>
      <c r="V124" s="719"/>
      <c r="W124" s="489"/>
      <c r="X124" s="490"/>
      <c r="Y124" s="490"/>
      <c r="Z124" s="491"/>
      <c r="AA124" s="492"/>
    </row>
    <row r="125" spans="2:27" ht="37.5" customHeight="1">
      <c r="B125" s="29">
        <f t="shared" ref="B125:B130" si="3">B124+1</f>
        <v>93</v>
      </c>
      <c r="C125" s="486"/>
      <c r="D125" s="487"/>
      <c r="E125" s="487"/>
      <c r="F125" s="487"/>
      <c r="G125" s="487"/>
      <c r="H125" s="487"/>
      <c r="I125" s="487"/>
      <c r="J125" s="487"/>
      <c r="K125" s="487"/>
      <c r="L125" s="488"/>
      <c r="M125" s="701"/>
      <c r="N125" s="701"/>
      <c r="O125" s="701"/>
      <c r="P125" s="701"/>
      <c r="Q125" s="701"/>
      <c r="R125" s="717"/>
      <c r="S125" s="718"/>
      <c r="T125" s="718"/>
      <c r="U125" s="718"/>
      <c r="V125" s="719"/>
      <c r="W125" s="489"/>
      <c r="X125" s="490"/>
      <c r="Y125" s="490"/>
      <c r="Z125" s="491"/>
      <c r="AA125" s="492"/>
    </row>
    <row r="126" spans="2:27" ht="37.5" customHeight="1">
      <c r="B126" s="29">
        <f t="shared" si="3"/>
        <v>94</v>
      </c>
      <c r="C126" s="486"/>
      <c r="D126" s="487"/>
      <c r="E126" s="487"/>
      <c r="F126" s="487"/>
      <c r="G126" s="487"/>
      <c r="H126" s="487"/>
      <c r="I126" s="487"/>
      <c r="J126" s="487"/>
      <c r="K126" s="487"/>
      <c r="L126" s="488"/>
      <c r="M126" s="701"/>
      <c r="N126" s="701"/>
      <c r="O126" s="701"/>
      <c r="P126" s="701"/>
      <c r="Q126" s="701"/>
      <c r="R126" s="717"/>
      <c r="S126" s="718"/>
      <c r="T126" s="718"/>
      <c r="U126" s="718"/>
      <c r="V126" s="719"/>
      <c r="W126" s="489"/>
      <c r="X126" s="490"/>
      <c r="Y126" s="490"/>
      <c r="Z126" s="491"/>
      <c r="AA126" s="492"/>
    </row>
    <row r="127" spans="2:27" ht="37.5" customHeight="1">
      <c r="B127" s="29">
        <f t="shared" si="3"/>
        <v>95</v>
      </c>
      <c r="C127" s="486"/>
      <c r="D127" s="487"/>
      <c r="E127" s="487"/>
      <c r="F127" s="487"/>
      <c r="G127" s="487"/>
      <c r="H127" s="487"/>
      <c r="I127" s="487"/>
      <c r="J127" s="487"/>
      <c r="K127" s="487"/>
      <c r="L127" s="488"/>
      <c r="M127" s="701"/>
      <c r="N127" s="701"/>
      <c r="O127" s="701"/>
      <c r="P127" s="701"/>
      <c r="Q127" s="701"/>
      <c r="R127" s="717"/>
      <c r="S127" s="718"/>
      <c r="T127" s="718"/>
      <c r="U127" s="718"/>
      <c r="V127" s="719"/>
      <c r="W127" s="489"/>
      <c r="X127" s="490"/>
      <c r="Y127" s="490"/>
      <c r="Z127" s="491"/>
      <c r="AA127" s="492"/>
    </row>
    <row r="128" spans="2:27" ht="37.5" customHeight="1">
      <c r="B128" s="29">
        <f t="shared" si="3"/>
        <v>96</v>
      </c>
      <c r="C128" s="486"/>
      <c r="D128" s="487"/>
      <c r="E128" s="487"/>
      <c r="F128" s="487"/>
      <c r="G128" s="487"/>
      <c r="H128" s="487"/>
      <c r="I128" s="487"/>
      <c r="J128" s="487"/>
      <c r="K128" s="487"/>
      <c r="L128" s="488"/>
      <c r="M128" s="701"/>
      <c r="N128" s="701"/>
      <c r="O128" s="701"/>
      <c r="P128" s="701"/>
      <c r="Q128" s="701"/>
      <c r="R128" s="717"/>
      <c r="S128" s="718"/>
      <c r="T128" s="718"/>
      <c r="U128" s="718"/>
      <c r="V128" s="719"/>
      <c r="W128" s="489"/>
      <c r="X128" s="490"/>
      <c r="Y128" s="490"/>
      <c r="Z128" s="491"/>
      <c r="AA128" s="492"/>
    </row>
    <row r="129" spans="1:27" ht="37.5" customHeight="1">
      <c r="B129" s="29">
        <f t="shared" si="3"/>
        <v>97</v>
      </c>
      <c r="C129" s="486"/>
      <c r="D129" s="487"/>
      <c r="E129" s="487"/>
      <c r="F129" s="487"/>
      <c r="G129" s="487"/>
      <c r="H129" s="487"/>
      <c r="I129" s="487"/>
      <c r="J129" s="487"/>
      <c r="K129" s="487"/>
      <c r="L129" s="488"/>
      <c r="M129" s="701"/>
      <c r="N129" s="701"/>
      <c r="O129" s="701"/>
      <c r="P129" s="701"/>
      <c r="Q129" s="701"/>
      <c r="R129" s="717"/>
      <c r="S129" s="718"/>
      <c r="T129" s="718"/>
      <c r="U129" s="718"/>
      <c r="V129" s="719"/>
      <c r="W129" s="489"/>
      <c r="X129" s="490"/>
      <c r="Y129" s="490"/>
      <c r="Z129" s="491"/>
      <c r="AA129" s="492"/>
    </row>
    <row r="130" spans="1:27" ht="37.5" customHeight="1">
      <c r="B130" s="29">
        <f t="shared" si="3"/>
        <v>98</v>
      </c>
      <c r="C130" s="486"/>
      <c r="D130" s="487"/>
      <c r="E130" s="487"/>
      <c r="F130" s="487"/>
      <c r="G130" s="487"/>
      <c r="H130" s="487"/>
      <c r="I130" s="487"/>
      <c r="J130" s="487"/>
      <c r="K130" s="487"/>
      <c r="L130" s="488"/>
      <c r="M130" s="701"/>
      <c r="N130" s="701"/>
      <c r="O130" s="701"/>
      <c r="P130" s="701"/>
      <c r="Q130" s="701"/>
      <c r="R130" s="717"/>
      <c r="S130" s="718"/>
      <c r="T130" s="718"/>
      <c r="U130" s="718"/>
      <c r="V130" s="719"/>
      <c r="W130" s="489"/>
      <c r="X130" s="490"/>
      <c r="Y130" s="490"/>
      <c r="Z130" s="491"/>
      <c r="AA130" s="492"/>
    </row>
    <row r="131" spans="1:27" ht="37.5" customHeight="1">
      <c r="B131" s="29">
        <f t="shared" ref="B131:B132" si="4">B130+1</f>
        <v>99</v>
      </c>
      <c r="C131" s="486"/>
      <c r="D131" s="487"/>
      <c r="E131" s="487"/>
      <c r="F131" s="487"/>
      <c r="G131" s="487"/>
      <c r="H131" s="487"/>
      <c r="I131" s="487"/>
      <c r="J131" s="487"/>
      <c r="K131" s="487"/>
      <c r="L131" s="488"/>
      <c r="M131" s="701"/>
      <c r="N131" s="701"/>
      <c r="O131" s="701"/>
      <c r="P131" s="701"/>
      <c r="Q131" s="701"/>
      <c r="R131" s="717"/>
      <c r="S131" s="718"/>
      <c r="T131" s="718"/>
      <c r="U131" s="718"/>
      <c r="V131" s="719"/>
      <c r="W131" s="489"/>
      <c r="X131" s="490"/>
      <c r="Y131" s="490"/>
      <c r="Z131" s="491"/>
      <c r="AA131" s="492"/>
    </row>
    <row r="132" spans="1:27" ht="37.5" customHeight="1" thickBot="1">
      <c r="B132" s="29">
        <f t="shared" si="4"/>
        <v>100</v>
      </c>
      <c r="C132" s="493"/>
      <c r="D132" s="494"/>
      <c r="E132" s="494"/>
      <c r="F132" s="494"/>
      <c r="G132" s="494"/>
      <c r="H132" s="494"/>
      <c r="I132" s="494"/>
      <c r="J132" s="494"/>
      <c r="K132" s="494"/>
      <c r="L132" s="495"/>
      <c r="M132" s="720"/>
      <c r="N132" s="720"/>
      <c r="O132" s="720"/>
      <c r="P132" s="720"/>
      <c r="Q132" s="720"/>
      <c r="R132" s="745"/>
      <c r="S132" s="746"/>
      <c r="T132" s="746"/>
      <c r="U132" s="746"/>
      <c r="V132" s="747"/>
      <c r="W132" s="496"/>
      <c r="X132" s="497"/>
      <c r="Y132" s="497"/>
      <c r="Z132" s="498"/>
      <c r="AA132" s="499"/>
    </row>
    <row r="133" spans="1:27" ht="4.5" customHeight="1">
      <c r="A133" s="28"/>
    </row>
    <row r="134" spans="1:27" ht="28.5" customHeight="1">
      <c r="B134" s="34"/>
      <c r="C134" s="722"/>
      <c r="D134" s="722"/>
      <c r="E134" s="722"/>
      <c r="F134" s="722"/>
      <c r="G134" s="722"/>
      <c r="H134" s="722"/>
      <c r="I134" s="722"/>
      <c r="J134" s="722"/>
      <c r="K134" s="722"/>
      <c r="L134" s="722"/>
      <c r="M134" s="722"/>
      <c r="N134" s="722"/>
      <c r="O134" s="722"/>
      <c r="P134" s="722"/>
      <c r="Q134" s="722"/>
      <c r="R134" s="722"/>
      <c r="S134" s="722"/>
      <c r="T134" s="722"/>
      <c r="U134" s="722"/>
      <c r="V134" s="722"/>
      <c r="W134" s="722"/>
      <c r="X134" s="722"/>
      <c r="Y134" s="722"/>
      <c r="Z134" s="722"/>
      <c r="AA134" s="722"/>
    </row>
    <row r="135" spans="1:27" ht="20.100000000000001" customHeight="1">
      <c r="T135" s="6"/>
      <c r="U135" s="6"/>
      <c r="V135" s="6"/>
      <c r="W135" s="6"/>
      <c r="X135" s="6"/>
      <c r="Y135" s="6"/>
    </row>
    <row r="136" spans="1:27" ht="20.100000000000001" customHeight="1">
      <c r="T136" s="6"/>
      <c r="U136" s="6"/>
      <c r="V136" s="6"/>
      <c r="W136" s="6"/>
      <c r="X136" s="6"/>
      <c r="Y136" s="6"/>
    </row>
    <row r="137" spans="1:27" ht="20.100000000000001" customHeight="1">
      <c r="T137" s="6"/>
      <c r="U137" s="6"/>
      <c r="V137" s="6"/>
      <c r="W137" s="6"/>
      <c r="X137" s="6"/>
      <c r="Y137" s="6"/>
    </row>
    <row r="138" spans="1:27" ht="20.100000000000001" customHeight="1">
      <c r="T138" s="6"/>
      <c r="U138" s="6"/>
      <c r="V138" s="33"/>
      <c r="W138" s="33"/>
      <c r="X138" s="6"/>
      <c r="Y138" s="6"/>
    </row>
    <row r="139" spans="1:27" ht="20.100000000000001" customHeight="1">
      <c r="T139" s="6"/>
      <c r="U139" s="6"/>
      <c r="V139" s="608"/>
      <c r="W139" s="608"/>
      <c r="X139" s="6"/>
      <c r="Y139" s="6"/>
    </row>
    <row r="140" spans="1:27" ht="20.100000000000001" customHeight="1">
      <c r="T140" s="6"/>
      <c r="U140" s="6"/>
      <c r="V140" s="636"/>
      <c r="W140" s="636"/>
      <c r="X140" s="6"/>
      <c r="Y140" s="6"/>
    </row>
    <row r="141" spans="1:27" ht="20.100000000000001" customHeight="1">
      <c r="T141" s="6"/>
      <c r="U141" s="6"/>
      <c r="V141" s="6"/>
      <c r="W141" s="6"/>
      <c r="X141" s="6"/>
      <c r="Y141" s="6"/>
    </row>
  </sheetData>
  <sheetProtection password="CAF4" sheet="1" objects="1" scenarios="1"/>
  <mergeCells count="236">
    <mergeCell ref="Y31:Y32"/>
    <mergeCell ref="X31:X32"/>
    <mergeCell ref="R31:W31"/>
    <mergeCell ref="R132:V132"/>
    <mergeCell ref="B31:B32"/>
    <mergeCell ref="C31:L32"/>
    <mergeCell ref="R32:V32"/>
    <mergeCell ref="M31:Q32"/>
    <mergeCell ref="R77:V77"/>
    <mergeCell ref="R76:V76"/>
    <mergeCell ref="R75:V75"/>
    <mergeCell ref="R74:V74"/>
    <mergeCell ref="R73:V73"/>
    <mergeCell ref="R72:V72"/>
    <mergeCell ref="R45:V45"/>
    <mergeCell ref="R41:V41"/>
    <mergeCell ref="R51:V51"/>
    <mergeCell ref="R50:V50"/>
    <mergeCell ref="R49:V49"/>
    <mergeCell ref="R60:V60"/>
    <mergeCell ref="R59:V59"/>
    <mergeCell ref="R58:V58"/>
    <mergeCell ref="R81:V81"/>
    <mergeCell ref="R80:V80"/>
    <mergeCell ref="R79:V79"/>
    <mergeCell ref="R78:V78"/>
    <mergeCell ref="R57:V57"/>
    <mergeCell ref="R56:V56"/>
    <mergeCell ref="R55:V55"/>
    <mergeCell ref="R68:V68"/>
    <mergeCell ref="R67:V67"/>
    <mergeCell ref="R66:V66"/>
    <mergeCell ref="R65:V65"/>
    <mergeCell ref="R64:V64"/>
    <mergeCell ref="R63:V63"/>
    <mergeCell ref="R90:V90"/>
    <mergeCell ref="R89:V89"/>
    <mergeCell ref="R88:V88"/>
    <mergeCell ref="R87:V87"/>
    <mergeCell ref="R86:V86"/>
    <mergeCell ref="R85:V85"/>
    <mergeCell ref="R84:V84"/>
    <mergeCell ref="R83:V83"/>
    <mergeCell ref="R82:V82"/>
    <mergeCell ref="R99:V99"/>
    <mergeCell ref="R98:V98"/>
    <mergeCell ref="R97:V97"/>
    <mergeCell ref="R96:V96"/>
    <mergeCell ref="R95:V95"/>
    <mergeCell ref="R94:V94"/>
    <mergeCell ref="R93:V93"/>
    <mergeCell ref="R92:V92"/>
    <mergeCell ref="R91:V91"/>
    <mergeCell ref="R108:V108"/>
    <mergeCell ref="R107:V107"/>
    <mergeCell ref="R106:V106"/>
    <mergeCell ref="R105:V105"/>
    <mergeCell ref="R104:V104"/>
    <mergeCell ref="R103:V103"/>
    <mergeCell ref="R102:V102"/>
    <mergeCell ref="R101:V101"/>
    <mergeCell ref="R100:V100"/>
    <mergeCell ref="R117:V117"/>
    <mergeCell ref="R116:V116"/>
    <mergeCell ref="R115:V115"/>
    <mergeCell ref="R114:V114"/>
    <mergeCell ref="R113:V113"/>
    <mergeCell ref="R112:V112"/>
    <mergeCell ref="R111:V111"/>
    <mergeCell ref="R110:V110"/>
    <mergeCell ref="R109:V109"/>
    <mergeCell ref="M15:X15"/>
    <mergeCell ref="M16:X16"/>
    <mergeCell ref="M18:X18"/>
    <mergeCell ref="M19:X19"/>
    <mergeCell ref="M24:X24"/>
    <mergeCell ref="M25:X25"/>
    <mergeCell ref="C15:L15"/>
    <mergeCell ref="C16:L16"/>
    <mergeCell ref="C17:L17"/>
    <mergeCell ref="C18:L18"/>
    <mergeCell ref="C19:L19"/>
    <mergeCell ref="C24:L24"/>
    <mergeCell ref="C23:L23"/>
    <mergeCell ref="M23:X23"/>
    <mergeCell ref="C30:AA30"/>
    <mergeCell ref="M20:X20"/>
    <mergeCell ref="M21:X21"/>
    <mergeCell ref="C25:L25"/>
    <mergeCell ref="C20:L20"/>
    <mergeCell ref="C21:L21"/>
    <mergeCell ref="M52:Q52"/>
    <mergeCell ref="R47:V47"/>
    <mergeCell ref="R48:V48"/>
    <mergeCell ref="M41:Q41"/>
    <mergeCell ref="M40:Q40"/>
    <mergeCell ref="R38:V38"/>
    <mergeCell ref="R39:V39"/>
    <mergeCell ref="R40:V40"/>
    <mergeCell ref="R33:V33"/>
    <mergeCell ref="R34:V34"/>
    <mergeCell ref="R35:V35"/>
    <mergeCell ref="R36:V36"/>
    <mergeCell ref="M42:Q42"/>
    <mergeCell ref="M43:Q43"/>
    <mergeCell ref="M44:Q44"/>
    <mergeCell ref="R46:V46"/>
    <mergeCell ref="AA31:AA32"/>
    <mergeCell ref="Z31:Z32"/>
    <mergeCell ref="M46:Q46"/>
    <mergeCell ref="M47:Q47"/>
    <mergeCell ref="M48:Q48"/>
    <mergeCell ref="M49:Q49"/>
    <mergeCell ref="M50:Q50"/>
    <mergeCell ref="M53:Q53"/>
    <mergeCell ref="R52:V52"/>
    <mergeCell ref="R53:V53"/>
    <mergeCell ref="C134:AA134"/>
    <mergeCell ref="R54:V54"/>
    <mergeCell ref="R131:V131"/>
    <mergeCell ref="R130:V130"/>
    <mergeCell ref="R129:V129"/>
    <mergeCell ref="R128:V128"/>
    <mergeCell ref="R127:V127"/>
    <mergeCell ref="R126:V126"/>
    <mergeCell ref="R125:V125"/>
    <mergeCell ref="R124:V124"/>
    <mergeCell ref="R123:V123"/>
    <mergeCell ref="R122:V122"/>
    <mergeCell ref="R121:V121"/>
    <mergeCell ref="R120:V120"/>
    <mergeCell ref="R119:V119"/>
    <mergeCell ref="R118:V118"/>
    <mergeCell ref="R37:V37"/>
    <mergeCell ref="M33:Q33"/>
    <mergeCell ref="M34:Q34"/>
    <mergeCell ref="M35:Q35"/>
    <mergeCell ref="M36:Q36"/>
    <mergeCell ref="M37:Q37"/>
    <mergeCell ref="M38:Q38"/>
    <mergeCell ref="M39:Q39"/>
    <mergeCell ref="M45:Q45"/>
    <mergeCell ref="M132:Q132"/>
    <mergeCell ref="M60:Q60"/>
    <mergeCell ref="M61:Q61"/>
    <mergeCell ref="M62:Q62"/>
    <mergeCell ref="M65:Q65"/>
    <mergeCell ref="M66:Q66"/>
    <mergeCell ref="M67:Q67"/>
    <mergeCell ref="M68:Q68"/>
    <mergeCell ref="M63:Q63"/>
    <mergeCell ref="M64:Q64"/>
    <mergeCell ref="M70:Q70"/>
    <mergeCell ref="M71:Q71"/>
    <mergeCell ref="M69:Q69"/>
    <mergeCell ref="M75:Q75"/>
    <mergeCell ref="M76:Q76"/>
    <mergeCell ref="M77:Q77"/>
    <mergeCell ref="M78:Q78"/>
    <mergeCell ref="M79:Q79"/>
    <mergeCell ref="M80:Q80"/>
    <mergeCell ref="M81:Q81"/>
    <mergeCell ref="M82:Q82"/>
    <mergeCell ref="M83:Q83"/>
    <mergeCell ref="M84:Q84"/>
    <mergeCell ref="M85:Q85"/>
    <mergeCell ref="B22:B23"/>
    <mergeCell ref="C11:L11"/>
    <mergeCell ref="M54:Q54"/>
    <mergeCell ref="M55:Q55"/>
    <mergeCell ref="M56:Q56"/>
    <mergeCell ref="M51:Q51"/>
    <mergeCell ref="M72:Q72"/>
    <mergeCell ref="M73:Q73"/>
    <mergeCell ref="M74:Q74"/>
    <mergeCell ref="M26:X26"/>
    <mergeCell ref="C26:L26"/>
    <mergeCell ref="M22:X22"/>
    <mergeCell ref="C22:L22"/>
    <mergeCell ref="R42:V42"/>
    <mergeCell ref="R43:V43"/>
    <mergeCell ref="R44:V44"/>
    <mergeCell ref="R70:V70"/>
    <mergeCell ref="R71:V71"/>
    <mergeCell ref="M57:Q57"/>
    <mergeCell ref="M58:Q58"/>
    <mergeCell ref="M59:Q59"/>
    <mergeCell ref="R61:V61"/>
    <mergeCell ref="R62:V62"/>
    <mergeCell ref="R69:V69"/>
    <mergeCell ref="M86:Q86"/>
    <mergeCell ref="M87:Q87"/>
    <mergeCell ref="M88:Q88"/>
    <mergeCell ref="M89:Q89"/>
    <mergeCell ref="M90:Q90"/>
    <mergeCell ref="M91:Q91"/>
    <mergeCell ref="M92:Q92"/>
    <mergeCell ref="M93:Q93"/>
    <mergeCell ref="M94:Q94"/>
    <mergeCell ref="M95:Q95"/>
    <mergeCell ref="M96:Q96"/>
    <mergeCell ref="M97:Q97"/>
    <mergeCell ref="M98:Q98"/>
    <mergeCell ref="M99:Q99"/>
    <mergeCell ref="M100:Q100"/>
    <mergeCell ref="M101:Q101"/>
    <mergeCell ref="M102:Q102"/>
    <mergeCell ref="M103:Q103"/>
    <mergeCell ref="M104:Q104"/>
    <mergeCell ref="M105:Q105"/>
    <mergeCell ref="M106:Q106"/>
    <mergeCell ref="M107:Q107"/>
    <mergeCell ref="M108:Q108"/>
    <mergeCell ref="M109:Q109"/>
    <mergeCell ref="M110:Q110"/>
    <mergeCell ref="M111:Q111"/>
    <mergeCell ref="M112:Q112"/>
    <mergeCell ref="M113:Q113"/>
    <mergeCell ref="M114:Q114"/>
    <mergeCell ref="M115:Q115"/>
    <mergeCell ref="M116:Q116"/>
    <mergeCell ref="M117:Q117"/>
    <mergeCell ref="M118:Q118"/>
    <mergeCell ref="M119:Q119"/>
    <mergeCell ref="M129:Q129"/>
    <mergeCell ref="M130:Q130"/>
    <mergeCell ref="M131:Q131"/>
    <mergeCell ref="M120:Q120"/>
    <mergeCell ref="M121:Q121"/>
    <mergeCell ref="M122:Q122"/>
    <mergeCell ref="M123:Q123"/>
    <mergeCell ref="M124:Q124"/>
    <mergeCell ref="M125:Q125"/>
    <mergeCell ref="M126:Q126"/>
    <mergeCell ref="M127:Q127"/>
    <mergeCell ref="M128:Q128"/>
  </mergeCells>
  <phoneticPr fontId="7"/>
  <pageMargins left="0.70866141732283472" right="0.70866141732283472" top="0.74803149606299213" bottom="0.74803149606299213" header="0.31496062992125984" footer="0.31496062992125984"/>
  <pageSetup paperSize="9" scale="54"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【参考】数式用!$A$5:$A$39</xm:f>
          </x14:formula1>
          <xm:sqref>Y33:Y132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X287"/>
  <sheetViews>
    <sheetView view="pageBreakPreview" zoomScaleNormal="120" zoomScaleSheetLayoutView="100" zoomScalePageLayoutView="115" workbookViewId="0">
      <selection activeCell="AC7" sqref="AC7"/>
    </sheetView>
  </sheetViews>
  <sheetFormatPr defaultColWidth="9" defaultRowHeight="13.5"/>
  <cols>
    <col min="1" max="1" width="2.5" style="134" customWidth="1"/>
    <col min="2" max="6" width="2.75" style="134" customWidth="1"/>
    <col min="7" max="35" width="2.5" style="134" customWidth="1"/>
    <col min="36" max="36" width="2.5" style="80" customWidth="1"/>
    <col min="37" max="37" width="4.125" style="134" customWidth="1"/>
    <col min="38" max="43" width="9.25" style="134" customWidth="1"/>
    <col min="44" max="44" width="9.75" style="134" bestFit="1" customWidth="1"/>
    <col min="45" max="16384" width="9" style="134"/>
  </cols>
  <sheetData>
    <row r="1" spans="1:46" ht="14.25" customHeight="1">
      <c r="A1" s="133" t="s">
        <v>219</v>
      </c>
      <c r="Y1" s="808" t="s">
        <v>130</v>
      </c>
      <c r="Z1" s="808"/>
      <c r="AA1" s="808"/>
      <c r="AB1" s="808"/>
      <c r="AC1" s="808" t="str">
        <f>IF(基本情報入力シート!C11="","",基本情報入力シート!C11)</f>
        <v>東京都</v>
      </c>
      <c r="AD1" s="808"/>
      <c r="AE1" s="808"/>
      <c r="AF1" s="808"/>
      <c r="AG1" s="808"/>
      <c r="AH1" s="808"/>
      <c r="AI1" s="808"/>
      <c r="AJ1" s="808"/>
    </row>
    <row r="2" spans="1:46" ht="14.25" customHeight="1">
      <c r="Y2" s="135"/>
      <c r="Z2" s="135"/>
      <c r="AA2" s="135"/>
      <c r="AB2" s="135"/>
      <c r="AC2" s="135"/>
      <c r="AD2" s="135"/>
      <c r="AE2" s="135"/>
      <c r="AF2" s="135"/>
      <c r="AG2" s="135"/>
      <c r="AH2" s="135"/>
      <c r="AI2" s="135"/>
    </row>
    <row r="3" spans="1:46" ht="6" customHeight="1">
      <c r="A3" s="133"/>
    </row>
    <row r="4" spans="1:46" ht="16.5" customHeight="1">
      <c r="B4" s="136"/>
      <c r="C4" s="136"/>
      <c r="D4" s="136"/>
      <c r="E4" s="136"/>
      <c r="F4" s="136"/>
      <c r="G4" s="136"/>
      <c r="H4" s="136"/>
      <c r="I4" s="136"/>
      <c r="J4" s="136"/>
      <c r="K4" s="136"/>
      <c r="L4" s="136"/>
      <c r="M4" s="136"/>
      <c r="N4" s="136"/>
      <c r="O4" s="136"/>
      <c r="P4" s="136"/>
      <c r="Q4" s="136"/>
      <c r="R4" s="136"/>
      <c r="S4" s="136"/>
      <c r="T4" s="136"/>
      <c r="U4" s="136"/>
      <c r="V4" s="136"/>
      <c r="W4" s="136"/>
      <c r="X4" s="136"/>
      <c r="Z4" s="137" t="s">
        <v>382</v>
      </c>
      <c r="AA4" s="1036">
        <v>2</v>
      </c>
      <c r="AB4" s="1036"/>
      <c r="AC4" s="136" t="s">
        <v>18</v>
      </c>
      <c r="AG4" s="136"/>
      <c r="AH4" s="136"/>
      <c r="AI4" s="136"/>
      <c r="AJ4" s="138"/>
    </row>
    <row r="5" spans="1:46" ht="16.5" customHeight="1">
      <c r="A5" s="1032" t="s">
        <v>383</v>
      </c>
      <c r="B5" s="1032"/>
      <c r="C5" s="1032"/>
      <c r="D5" s="1032"/>
      <c r="E5" s="1032"/>
      <c r="F5" s="1032"/>
      <c r="G5" s="1032"/>
      <c r="H5" s="1032"/>
      <c r="I5" s="1032"/>
      <c r="J5" s="1032"/>
      <c r="K5" s="1032"/>
      <c r="L5" s="1032"/>
      <c r="M5" s="1032"/>
      <c r="N5" s="1032"/>
      <c r="O5" s="1032"/>
      <c r="P5" s="1032"/>
      <c r="Q5" s="1032"/>
      <c r="R5" s="1032"/>
      <c r="S5" s="1032"/>
      <c r="T5" s="1032"/>
      <c r="U5" s="1032"/>
      <c r="V5" s="1032"/>
      <c r="W5" s="1032"/>
      <c r="X5" s="1032"/>
      <c r="Y5" s="1032"/>
      <c r="Z5" s="1032"/>
      <c r="AA5" s="1032"/>
      <c r="AB5" s="1032"/>
      <c r="AC5" s="1032"/>
      <c r="AD5" s="1032"/>
      <c r="AE5" s="1032"/>
      <c r="AF5" s="1032"/>
      <c r="AG5" s="1032"/>
      <c r="AH5" s="1032"/>
      <c r="AI5" s="1032"/>
      <c r="AJ5" s="1032"/>
    </row>
    <row r="6" spans="1:46" ht="6" customHeight="1"/>
    <row r="7" spans="1:46" ht="15" customHeight="1">
      <c r="A7" s="139" t="s">
        <v>222</v>
      </c>
      <c r="R7" s="135"/>
      <c r="S7" s="135"/>
      <c r="T7" s="135"/>
      <c r="U7" s="135"/>
      <c r="V7" s="135"/>
      <c r="W7" s="135"/>
      <c r="X7" s="135"/>
      <c r="Y7" s="135"/>
      <c r="Z7" s="135"/>
      <c r="AA7" s="79"/>
      <c r="AB7" s="79"/>
      <c r="AC7" s="79"/>
      <c r="AD7" s="79"/>
      <c r="AE7" s="79"/>
      <c r="AF7" s="79"/>
      <c r="AG7" s="79"/>
      <c r="AH7" s="79"/>
      <c r="AI7" s="79"/>
    </row>
    <row r="8" spans="1:46" ht="6" customHeight="1"/>
    <row r="9" spans="1:46" s="140" customFormat="1" ht="12">
      <c r="A9" s="801" t="s">
        <v>180</v>
      </c>
      <c r="B9" s="802"/>
      <c r="C9" s="802"/>
      <c r="D9" s="802"/>
      <c r="E9" s="802"/>
      <c r="F9" s="803"/>
      <c r="G9" s="804" t="str">
        <f>IF(基本情報入力シート!M15="","",基本情報入力シート!M15)</f>
        <v/>
      </c>
      <c r="H9" s="804"/>
      <c r="I9" s="804"/>
      <c r="J9" s="804"/>
      <c r="K9" s="804"/>
      <c r="L9" s="804"/>
      <c r="M9" s="804"/>
      <c r="N9" s="804"/>
      <c r="O9" s="804"/>
      <c r="P9" s="804"/>
      <c r="Q9" s="804"/>
      <c r="R9" s="804"/>
      <c r="S9" s="804"/>
      <c r="T9" s="804"/>
      <c r="U9" s="804"/>
      <c r="V9" s="804"/>
      <c r="W9" s="804"/>
      <c r="X9" s="804"/>
      <c r="Y9" s="804"/>
      <c r="Z9" s="804"/>
      <c r="AA9" s="804"/>
      <c r="AB9" s="804"/>
      <c r="AC9" s="804"/>
      <c r="AD9" s="804"/>
      <c r="AE9" s="804"/>
      <c r="AF9" s="804"/>
      <c r="AG9" s="804"/>
      <c r="AH9" s="804"/>
      <c r="AI9" s="804"/>
      <c r="AJ9" s="805"/>
    </row>
    <row r="10" spans="1:46" s="140" customFormat="1" ht="25.15" customHeight="1">
      <c r="A10" s="840" t="s">
        <v>179</v>
      </c>
      <c r="B10" s="841"/>
      <c r="C10" s="841"/>
      <c r="D10" s="841"/>
      <c r="E10" s="841"/>
      <c r="F10" s="842"/>
      <c r="G10" s="806" t="str">
        <f>IF(基本情報入力シート!M16="","",基本情報入力シート!M16)</f>
        <v/>
      </c>
      <c r="H10" s="806"/>
      <c r="I10" s="806"/>
      <c r="J10" s="806"/>
      <c r="K10" s="806"/>
      <c r="L10" s="806"/>
      <c r="M10" s="806"/>
      <c r="N10" s="806"/>
      <c r="O10" s="806"/>
      <c r="P10" s="806"/>
      <c r="Q10" s="806"/>
      <c r="R10" s="806"/>
      <c r="S10" s="806"/>
      <c r="T10" s="806"/>
      <c r="U10" s="806"/>
      <c r="V10" s="806"/>
      <c r="W10" s="806"/>
      <c r="X10" s="806"/>
      <c r="Y10" s="806"/>
      <c r="Z10" s="806"/>
      <c r="AA10" s="806"/>
      <c r="AB10" s="806"/>
      <c r="AC10" s="806"/>
      <c r="AD10" s="806"/>
      <c r="AE10" s="806"/>
      <c r="AF10" s="806"/>
      <c r="AG10" s="806"/>
      <c r="AH10" s="806"/>
      <c r="AI10" s="806"/>
      <c r="AJ10" s="807"/>
    </row>
    <row r="11" spans="1:46" s="140" customFormat="1" ht="12.75" customHeight="1">
      <c r="A11" s="819" t="s">
        <v>183</v>
      </c>
      <c r="B11" s="820"/>
      <c r="C11" s="820"/>
      <c r="D11" s="820"/>
      <c r="E11" s="820"/>
      <c r="F11" s="821"/>
      <c r="G11" s="141" t="s">
        <v>7</v>
      </c>
      <c r="H11" s="1037" t="str">
        <f>IF(基本情報入力シート!AC17="","",基本情報入力シート!AC17)</f>
        <v>－</v>
      </c>
      <c r="I11" s="1037"/>
      <c r="J11" s="1037"/>
      <c r="K11" s="1037"/>
      <c r="L11" s="1037"/>
      <c r="M11" s="142"/>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96"/>
    </row>
    <row r="12" spans="1:46" s="140" customFormat="1" ht="16.5" customHeight="1">
      <c r="A12" s="822"/>
      <c r="B12" s="823"/>
      <c r="C12" s="823"/>
      <c r="D12" s="823"/>
      <c r="E12" s="823"/>
      <c r="F12" s="824"/>
      <c r="G12" s="815" t="str">
        <f>IF(基本情報入力シート!M18="","",基本情報入力シート!M18)</f>
        <v/>
      </c>
      <c r="H12" s="816"/>
      <c r="I12" s="816"/>
      <c r="J12" s="816"/>
      <c r="K12" s="816"/>
      <c r="L12" s="816"/>
      <c r="M12" s="816"/>
      <c r="N12" s="816"/>
      <c r="O12" s="816"/>
      <c r="P12" s="816"/>
      <c r="Q12" s="816"/>
      <c r="R12" s="816"/>
      <c r="S12" s="816"/>
      <c r="T12" s="816"/>
      <c r="U12" s="816"/>
      <c r="V12" s="816"/>
      <c r="W12" s="816"/>
      <c r="X12" s="816"/>
      <c r="Y12" s="816"/>
      <c r="Z12" s="816"/>
      <c r="AA12" s="816"/>
      <c r="AB12" s="816"/>
      <c r="AC12" s="816"/>
      <c r="AD12" s="816"/>
      <c r="AE12" s="816"/>
      <c r="AF12" s="816"/>
      <c r="AG12" s="816"/>
      <c r="AH12" s="816"/>
      <c r="AI12" s="816"/>
      <c r="AJ12" s="817"/>
    </row>
    <row r="13" spans="1:46" s="140" customFormat="1" ht="16.149999999999999" customHeight="1">
      <c r="A13" s="822"/>
      <c r="B13" s="823"/>
      <c r="C13" s="823"/>
      <c r="D13" s="823"/>
      <c r="E13" s="823"/>
      <c r="F13" s="824"/>
      <c r="G13" s="818" t="str">
        <f>IF(基本情報入力シート!M19="","",基本情報入力シート!M19)</f>
        <v/>
      </c>
      <c r="H13" s="813"/>
      <c r="I13" s="813"/>
      <c r="J13" s="813"/>
      <c r="K13" s="813"/>
      <c r="L13" s="813"/>
      <c r="M13" s="813"/>
      <c r="N13" s="813"/>
      <c r="O13" s="813"/>
      <c r="P13" s="813"/>
      <c r="Q13" s="813"/>
      <c r="R13" s="813"/>
      <c r="S13" s="813"/>
      <c r="T13" s="813"/>
      <c r="U13" s="813"/>
      <c r="V13" s="813"/>
      <c r="W13" s="813"/>
      <c r="X13" s="813"/>
      <c r="Y13" s="813"/>
      <c r="Z13" s="813"/>
      <c r="AA13" s="813"/>
      <c r="AB13" s="813"/>
      <c r="AC13" s="813"/>
      <c r="AD13" s="813"/>
      <c r="AE13" s="813"/>
      <c r="AF13" s="813"/>
      <c r="AG13" s="813"/>
      <c r="AH13" s="813"/>
      <c r="AI13" s="813"/>
      <c r="AJ13" s="814"/>
    </row>
    <row r="14" spans="1:46" s="140" customFormat="1" ht="12">
      <c r="A14" s="825" t="s">
        <v>180</v>
      </c>
      <c r="B14" s="826"/>
      <c r="C14" s="826"/>
      <c r="D14" s="826"/>
      <c r="E14" s="826"/>
      <c r="F14" s="827"/>
      <c r="G14" s="811" t="str">
        <f>IF(基本情報入力シート!M22="","",基本情報入力シート!M22)</f>
        <v/>
      </c>
      <c r="H14" s="811"/>
      <c r="I14" s="811"/>
      <c r="J14" s="811"/>
      <c r="K14" s="811"/>
      <c r="L14" s="811"/>
      <c r="M14" s="811"/>
      <c r="N14" s="811"/>
      <c r="O14" s="811"/>
      <c r="P14" s="811"/>
      <c r="Q14" s="811"/>
      <c r="R14" s="811"/>
      <c r="S14" s="811"/>
      <c r="T14" s="811"/>
      <c r="U14" s="811"/>
      <c r="V14" s="811"/>
      <c r="W14" s="811"/>
      <c r="X14" s="811"/>
      <c r="Y14" s="811"/>
      <c r="Z14" s="811"/>
      <c r="AA14" s="811"/>
      <c r="AB14" s="811"/>
      <c r="AC14" s="811"/>
      <c r="AD14" s="811"/>
      <c r="AE14" s="811"/>
      <c r="AF14" s="811"/>
      <c r="AG14" s="811"/>
      <c r="AH14" s="811"/>
      <c r="AI14" s="811"/>
      <c r="AJ14" s="812"/>
    </row>
    <row r="15" spans="1:46" s="140" customFormat="1" ht="25.5" customHeight="1">
      <c r="A15" s="822" t="s">
        <v>178</v>
      </c>
      <c r="B15" s="823"/>
      <c r="C15" s="823"/>
      <c r="D15" s="823"/>
      <c r="E15" s="823"/>
      <c r="F15" s="824"/>
      <c r="G15" s="813" t="str">
        <f>IF(基本情報入力シート!M23="","",基本情報入力シート!M23)</f>
        <v/>
      </c>
      <c r="H15" s="813"/>
      <c r="I15" s="813"/>
      <c r="J15" s="813"/>
      <c r="K15" s="813"/>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4"/>
    </row>
    <row r="16" spans="1:46" s="140" customFormat="1" ht="15" customHeight="1">
      <c r="A16" s="808" t="s">
        <v>182</v>
      </c>
      <c r="B16" s="808"/>
      <c r="C16" s="808"/>
      <c r="D16" s="808"/>
      <c r="E16" s="808"/>
      <c r="F16" s="808"/>
      <c r="G16" s="828" t="s">
        <v>0</v>
      </c>
      <c r="H16" s="808"/>
      <c r="I16" s="808"/>
      <c r="J16" s="808"/>
      <c r="K16" s="809" t="str">
        <f>IF(基本情報入力シート!M24="","",基本情報入力シート!M24)</f>
        <v/>
      </c>
      <c r="L16" s="809"/>
      <c r="M16" s="809"/>
      <c r="N16" s="809"/>
      <c r="O16" s="809"/>
      <c r="P16" s="808" t="s">
        <v>1</v>
      </c>
      <c r="Q16" s="808"/>
      <c r="R16" s="808"/>
      <c r="S16" s="808"/>
      <c r="T16" s="809" t="str">
        <f>IF(基本情報入力シート!M25="","",基本情報入力シート!M25)</f>
        <v/>
      </c>
      <c r="U16" s="809"/>
      <c r="V16" s="809"/>
      <c r="W16" s="809"/>
      <c r="X16" s="809"/>
      <c r="Y16" s="808" t="s">
        <v>181</v>
      </c>
      <c r="Z16" s="808"/>
      <c r="AA16" s="808"/>
      <c r="AB16" s="808"/>
      <c r="AC16" s="810" t="str">
        <f>IF(基本情報入力シート!M26="","",基本情報入力シート!M26)</f>
        <v/>
      </c>
      <c r="AD16" s="810"/>
      <c r="AE16" s="810"/>
      <c r="AF16" s="810"/>
      <c r="AG16" s="810"/>
      <c r="AH16" s="810"/>
      <c r="AI16" s="810"/>
      <c r="AJ16" s="810"/>
      <c r="AK16" s="144"/>
      <c r="AT16" s="145"/>
    </row>
    <row r="17" spans="1:46" s="140" customFormat="1" ht="12.75" thickBot="1">
      <c r="A17" s="146"/>
      <c r="B17" s="146"/>
      <c r="C17" s="146"/>
      <c r="D17" s="146"/>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7"/>
      <c r="AK17" s="144"/>
      <c r="AT17" s="145"/>
    </row>
    <row r="18" spans="1:46" s="140" customFormat="1" ht="3.75" customHeight="1">
      <c r="A18" s="148"/>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50"/>
      <c r="AK18" s="144"/>
      <c r="AT18" s="145"/>
    </row>
    <row r="19" spans="1:46" s="140" customFormat="1" ht="18" customHeight="1">
      <c r="A19" s="151" t="s">
        <v>386</v>
      </c>
      <c r="B19" s="146"/>
      <c r="C19" s="146"/>
      <c r="D19" s="146"/>
      <c r="E19" s="146"/>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52"/>
      <c r="AK19" s="144"/>
      <c r="AL19" s="153" t="s">
        <v>479</v>
      </c>
      <c r="AM19" s="153" t="s">
        <v>480</v>
      </c>
      <c r="AT19" s="145"/>
    </row>
    <row r="20" spans="1:46" ht="18" customHeight="1">
      <c r="A20" s="154"/>
      <c r="B20" s="609"/>
      <c r="C20" s="610" t="s">
        <v>384</v>
      </c>
      <c r="D20" s="611"/>
      <c r="E20" s="611"/>
      <c r="F20" s="611"/>
      <c r="G20" s="611"/>
      <c r="H20" s="611"/>
      <c r="I20" s="611"/>
      <c r="J20" s="611"/>
      <c r="K20" s="611"/>
      <c r="L20" s="612"/>
      <c r="M20" s="613"/>
      <c r="N20" s="613"/>
      <c r="O20" s="613"/>
      <c r="P20" s="614"/>
      <c r="S20" s="637"/>
      <c r="T20" s="638" t="s">
        <v>385</v>
      </c>
      <c r="U20" s="639"/>
      <c r="V20" s="639"/>
      <c r="W20" s="639"/>
      <c r="X20" s="639"/>
      <c r="Y20" s="639"/>
      <c r="Z20" s="639"/>
      <c r="AA20" s="639"/>
      <c r="AB20" s="640"/>
      <c r="AC20" s="639"/>
      <c r="AD20" s="639"/>
      <c r="AE20" s="639"/>
      <c r="AF20" s="639"/>
      <c r="AG20" s="639"/>
      <c r="AH20" s="639"/>
      <c r="AI20" s="641"/>
      <c r="AJ20" s="155"/>
      <c r="AK20" s="144"/>
      <c r="AL20" s="153" t="b">
        <v>0</v>
      </c>
      <c r="AM20" s="156" t="b">
        <v>0</v>
      </c>
      <c r="AT20" s="157"/>
    </row>
    <row r="21" spans="1:46" ht="18" customHeight="1">
      <c r="A21" s="154"/>
      <c r="B21" s="158" t="s">
        <v>399</v>
      </c>
      <c r="C21" s="79"/>
      <c r="D21" s="159"/>
      <c r="E21" s="79"/>
      <c r="F21" s="79"/>
      <c r="G21" s="79"/>
      <c r="H21" s="79"/>
      <c r="I21" s="79"/>
      <c r="J21" s="79"/>
      <c r="K21" s="79"/>
      <c r="L21" s="79"/>
      <c r="M21" s="105"/>
      <c r="N21" s="160"/>
      <c r="O21" s="160"/>
      <c r="P21" s="160"/>
      <c r="Q21" s="79"/>
      <c r="T21" s="79"/>
      <c r="U21" s="159"/>
      <c r="V21" s="79"/>
      <c r="W21" s="79"/>
      <c r="X21" s="79"/>
      <c r="Y21" s="79"/>
      <c r="Z21" s="79"/>
      <c r="AA21" s="79"/>
      <c r="AB21" s="79"/>
      <c r="AC21" s="160"/>
      <c r="AD21" s="79"/>
      <c r="AE21" s="79"/>
      <c r="AF21" s="79"/>
      <c r="AG21" s="79"/>
      <c r="AH21" s="79"/>
      <c r="AI21" s="79"/>
      <c r="AJ21" s="161"/>
      <c r="AT21" s="157"/>
    </row>
    <row r="22" spans="1:46" ht="3.75" customHeight="1" thickBot="1">
      <c r="A22" s="162"/>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4"/>
      <c r="AK22" s="80"/>
      <c r="AT22" s="157"/>
    </row>
    <row r="23" spans="1:46" ht="13.5" customHeight="1">
      <c r="AK23" s="80"/>
      <c r="AT23" s="157"/>
    </row>
    <row r="24" spans="1:46" ht="15" customHeight="1">
      <c r="A24" s="165" t="s">
        <v>223</v>
      </c>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166"/>
      <c r="AB24" s="166"/>
      <c r="AC24" s="166"/>
      <c r="AD24" s="166"/>
      <c r="AE24" s="166"/>
      <c r="AF24" s="166"/>
      <c r="AG24" s="166"/>
      <c r="AH24" s="166"/>
      <c r="AI24" s="166"/>
      <c r="AK24" s="80"/>
      <c r="AT24" s="157"/>
    </row>
    <row r="25" spans="1:46" ht="15" customHeight="1">
      <c r="A25" s="167"/>
      <c r="B25" s="168" t="s">
        <v>208</v>
      </c>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K25" s="80"/>
      <c r="AT25" s="157"/>
    </row>
    <row r="26" spans="1:46" ht="4.5" customHeight="1">
      <c r="B26" s="140"/>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K26" s="80"/>
      <c r="AT26" s="157"/>
    </row>
    <row r="27" spans="1:46" ht="15" customHeight="1">
      <c r="A27" s="134" t="s">
        <v>456</v>
      </c>
      <c r="B27" s="140"/>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K27" s="80"/>
      <c r="AT27" s="157"/>
    </row>
    <row r="28" spans="1:46" ht="21" customHeight="1">
      <c r="A28" s="142" t="s">
        <v>70</v>
      </c>
      <c r="B28" s="95" t="s">
        <v>406</v>
      </c>
      <c r="C28" s="95"/>
      <c r="D28" s="95"/>
      <c r="E28" s="95"/>
      <c r="F28" s="95"/>
      <c r="G28" s="95"/>
      <c r="H28" s="95"/>
      <c r="I28" s="95"/>
      <c r="J28" s="95"/>
      <c r="K28" s="95"/>
      <c r="L28" s="169"/>
      <c r="M28" s="170" t="s">
        <v>99</v>
      </c>
      <c r="N28" s="774" t="s">
        <v>319</v>
      </c>
      <c r="O28" s="775"/>
      <c r="P28" s="775"/>
      <c r="Q28" s="775"/>
      <c r="R28" s="775"/>
      <c r="S28" s="775"/>
      <c r="T28" s="775"/>
      <c r="U28" s="775"/>
      <c r="V28" s="775"/>
      <c r="W28" s="775"/>
      <c r="X28" s="775"/>
      <c r="Y28" s="775"/>
      <c r="Z28" s="775"/>
      <c r="AA28" s="775"/>
      <c r="AB28" s="775"/>
      <c r="AC28" s="775"/>
      <c r="AD28" s="775"/>
      <c r="AE28" s="775"/>
      <c r="AF28" s="775"/>
      <c r="AG28" s="775"/>
      <c r="AH28" s="775"/>
      <c r="AI28" s="775"/>
      <c r="AJ28" s="776"/>
      <c r="AK28" s="80"/>
      <c r="AT28" s="157"/>
    </row>
    <row r="29" spans="1:46" ht="21" customHeight="1">
      <c r="A29" s="171" t="s">
        <v>10</v>
      </c>
      <c r="B29" s="95" t="s">
        <v>400</v>
      </c>
      <c r="C29" s="172"/>
      <c r="D29" s="172"/>
      <c r="E29" s="172"/>
      <c r="F29" s="172"/>
      <c r="G29" s="172"/>
      <c r="H29" s="172"/>
      <c r="I29" s="172"/>
      <c r="J29" s="172"/>
      <c r="K29" s="172"/>
      <c r="L29" s="172"/>
      <c r="M29" s="130"/>
      <c r="N29" s="777"/>
      <c r="O29" s="778"/>
      <c r="P29" s="778"/>
      <c r="Q29" s="778"/>
      <c r="R29" s="778"/>
      <c r="S29" s="778"/>
      <c r="T29" s="778"/>
      <c r="U29" s="778"/>
      <c r="V29" s="778"/>
      <c r="W29" s="778"/>
      <c r="X29" s="778"/>
      <c r="Y29" s="778"/>
      <c r="Z29" s="778"/>
      <c r="AA29" s="778"/>
      <c r="AB29" s="778"/>
      <c r="AC29" s="778"/>
      <c r="AD29" s="778"/>
      <c r="AE29" s="778"/>
      <c r="AF29" s="778"/>
      <c r="AG29" s="778"/>
      <c r="AH29" s="778"/>
      <c r="AI29" s="778"/>
      <c r="AJ29" s="779"/>
      <c r="AK29" s="80"/>
      <c r="AT29" s="157"/>
    </row>
    <row r="30" spans="1:46" ht="21" customHeight="1" thickBot="1">
      <c r="A30" s="171" t="s">
        <v>61</v>
      </c>
      <c r="B30" s="95" t="s">
        <v>60</v>
      </c>
      <c r="C30" s="172"/>
      <c r="D30" s="829">
        <f>$AA$4</f>
        <v>2</v>
      </c>
      <c r="E30" s="829"/>
      <c r="F30" s="173" t="s">
        <v>398</v>
      </c>
      <c r="G30" s="172"/>
      <c r="H30" s="172"/>
      <c r="I30" s="172"/>
      <c r="J30" s="172"/>
      <c r="K30" s="172"/>
      <c r="L30" s="172"/>
      <c r="M30" s="172"/>
      <c r="N30" s="172"/>
      <c r="O30" s="172"/>
      <c r="P30" s="172"/>
      <c r="Q30" s="172"/>
      <c r="R30" s="172"/>
      <c r="S30" s="172"/>
      <c r="T30" s="172"/>
      <c r="U30" s="172"/>
      <c r="V30" s="172"/>
      <c r="W30" s="172"/>
      <c r="X30" s="172"/>
      <c r="Y30" s="172"/>
      <c r="Z30" s="172"/>
      <c r="AA30" s="172"/>
      <c r="AB30" s="830">
        <f>'〇別紙様式2-2 個表_処遇'!$O$5</f>
        <v>0</v>
      </c>
      <c r="AC30" s="831"/>
      <c r="AD30" s="831"/>
      <c r="AE30" s="831"/>
      <c r="AF30" s="831"/>
      <c r="AG30" s="831"/>
      <c r="AH30" s="831"/>
      <c r="AI30" s="832" t="s">
        <v>2</v>
      </c>
      <c r="AJ30" s="828"/>
      <c r="AK30" s="144"/>
      <c r="AT30" s="157"/>
    </row>
    <row r="31" spans="1:46" ht="21" customHeight="1" thickBot="1">
      <c r="A31" s="174" t="s">
        <v>19</v>
      </c>
      <c r="B31" s="175" t="s">
        <v>387</v>
      </c>
      <c r="C31" s="176"/>
      <c r="D31" s="175"/>
      <c r="E31" s="175"/>
      <c r="F31" s="175"/>
      <c r="G31" s="175"/>
      <c r="H31" s="175"/>
      <c r="I31" s="175"/>
      <c r="J31" s="175"/>
      <c r="K31" s="175"/>
      <c r="L31" s="175"/>
      <c r="M31" s="175"/>
      <c r="N31" s="175"/>
      <c r="O31" s="175"/>
      <c r="P31" s="175"/>
      <c r="Q31" s="175"/>
      <c r="R31" s="175"/>
      <c r="S31" s="175"/>
      <c r="T31" s="175"/>
      <c r="U31" s="175"/>
      <c r="V31" s="175"/>
      <c r="W31" s="175"/>
      <c r="X31" s="175"/>
      <c r="Y31" s="175"/>
      <c r="Z31" s="177"/>
      <c r="AA31" s="178" t="s">
        <v>306</v>
      </c>
      <c r="AB31" s="833">
        <f>IFERROR(AB32-AB33,"")</f>
        <v>0</v>
      </c>
      <c r="AC31" s="834"/>
      <c r="AD31" s="834"/>
      <c r="AE31" s="834"/>
      <c r="AF31" s="834"/>
      <c r="AG31" s="834"/>
      <c r="AH31" s="834"/>
      <c r="AI31" s="832" t="s">
        <v>2</v>
      </c>
      <c r="AJ31" s="828"/>
      <c r="AK31" s="80" t="s">
        <v>263</v>
      </c>
      <c r="AL31" s="179" t="str">
        <f>IFERROR(IF(AND(ISNUMBER(AB31),ISNUMBER(AB30),AB31&gt;AB30),"○","☓"),"")</f>
        <v>☓</v>
      </c>
      <c r="AM31" s="180" t="s">
        <v>264</v>
      </c>
      <c r="AN31" s="181"/>
      <c r="AO31" s="181"/>
      <c r="AP31" s="181"/>
      <c r="AQ31" s="181"/>
      <c r="AR31" s="181"/>
      <c r="AS31" s="181"/>
      <c r="AT31" s="182"/>
    </row>
    <row r="32" spans="1:46" ht="21" customHeight="1" thickBot="1">
      <c r="A32" s="183"/>
      <c r="B32" s="835" t="s">
        <v>401</v>
      </c>
      <c r="C32" s="836"/>
      <c r="D32" s="836"/>
      <c r="E32" s="836"/>
      <c r="F32" s="836"/>
      <c r="G32" s="836"/>
      <c r="H32" s="836"/>
      <c r="I32" s="836"/>
      <c r="J32" s="836"/>
      <c r="K32" s="836"/>
      <c r="L32" s="836"/>
      <c r="M32" s="836"/>
      <c r="N32" s="836"/>
      <c r="O32" s="836"/>
      <c r="P32" s="836"/>
      <c r="Q32" s="836"/>
      <c r="R32" s="836"/>
      <c r="S32" s="836"/>
      <c r="T32" s="836"/>
      <c r="U32" s="836"/>
      <c r="V32" s="836"/>
      <c r="W32" s="836"/>
      <c r="X32" s="836"/>
      <c r="Y32" s="836"/>
      <c r="Z32" s="836"/>
      <c r="AA32" s="836"/>
      <c r="AB32" s="780"/>
      <c r="AC32" s="781"/>
      <c r="AD32" s="781"/>
      <c r="AE32" s="781"/>
      <c r="AF32" s="781"/>
      <c r="AG32" s="781"/>
      <c r="AH32" s="782"/>
      <c r="AI32" s="783" t="s">
        <v>2</v>
      </c>
      <c r="AJ32" s="784"/>
      <c r="AK32" s="80"/>
      <c r="AT32" s="157"/>
    </row>
    <row r="33" spans="1:46" ht="21" customHeight="1" thickBot="1">
      <c r="A33" s="184"/>
      <c r="B33" s="785" t="s">
        <v>402</v>
      </c>
      <c r="C33" s="786"/>
      <c r="D33" s="786"/>
      <c r="E33" s="786"/>
      <c r="F33" s="786"/>
      <c r="G33" s="786"/>
      <c r="H33" s="786"/>
      <c r="I33" s="786"/>
      <c r="J33" s="786"/>
      <c r="K33" s="786"/>
      <c r="L33" s="786"/>
      <c r="M33" s="786"/>
      <c r="N33" s="786"/>
      <c r="O33" s="786"/>
      <c r="P33" s="786"/>
      <c r="Q33" s="786"/>
      <c r="R33" s="786"/>
      <c r="S33" s="786"/>
      <c r="T33" s="786"/>
      <c r="U33" s="786"/>
      <c r="V33" s="786"/>
      <c r="W33" s="786"/>
      <c r="X33" s="786"/>
      <c r="Y33" s="786"/>
      <c r="Z33" s="786"/>
      <c r="AA33" s="786"/>
      <c r="AB33" s="787">
        <f>AB34-AB35-AB36-AB37</f>
        <v>0</v>
      </c>
      <c r="AC33" s="788"/>
      <c r="AD33" s="788"/>
      <c r="AE33" s="788"/>
      <c r="AF33" s="788"/>
      <c r="AG33" s="788"/>
      <c r="AH33" s="788"/>
      <c r="AI33" s="789" t="s">
        <v>2</v>
      </c>
      <c r="AJ33" s="790"/>
      <c r="AK33" s="80"/>
      <c r="AT33" s="157"/>
    </row>
    <row r="34" spans="1:46" ht="21" customHeight="1" thickBot="1">
      <c r="A34" s="185"/>
      <c r="B34" s="791"/>
      <c r="C34" s="186" t="s">
        <v>403</v>
      </c>
      <c r="D34" s="186"/>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780"/>
      <c r="AC34" s="781"/>
      <c r="AD34" s="781"/>
      <c r="AE34" s="781"/>
      <c r="AF34" s="781"/>
      <c r="AG34" s="781"/>
      <c r="AH34" s="782"/>
      <c r="AI34" s="792" t="s">
        <v>2</v>
      </c>
      <c r="AJ34" s="793"/>
      <c r="AK34" s="144"/>
      <c r="AT34" s="157"/>
    </row>
    <row r="35" spans="1:46" ht="21" customHeight="1" thickBot="1">
      <c r="A35" s="185"/>
      <c r="B35" s="791"/>
      <c r="C35" s="82" t="s">
        <v>459</v>
      </c>
      <c r="D35" s="82"/>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780"/>
      <c r="AC35" s="794"/>
      <c r="AD35" s="794"/>
      <c r="AE35" s="794"/>
      <c r="AF35" s="794"/>
      <c r="AG35" s="794"/>
      <c r="AH35" s="795"/>
      <c r="AI35" s="783" t="s">
        <v>2</v>
      </c>
      <c r="AJ35" s="784"/>
      <c r="AK35" s="144"/>
      <c r="AT35" s="157"/>
    </row>
    <row r="36" spans="1:46" ht="30" customHeight="1" thickBot="1">
      <c r="A36" s="185"/>
      <c r="B36" s="791"/>
      <c r="C36" s="796" t="s">
        <v>462</v>
      </c>
      <c r="D36" s="796"/>
      <c r="E36" s="796"/>
      <c r="F36" s="796"/>
      <c r="G36" s="796"/>
      <c r="H36" s="796"/>
      <c r="I36" s="796"/>
      <c r="J36" s="796"/>
      <c r="K36" s="796"/>
      <c r="L36" s="796"/>
      <c r="M36" s="796"/>
      <c r="N36" s="796"/>
      <c r="O36" s="796"/>
      <c r="P36" s="796"/>
      <c r="Q36" s="796"/>
      <c r="R36" s="796"/>
      <c r="S36" s="796"/>
      <c r="T36" s="796"/>
      <c r="U36" s="796"/>
      <c r="V36" s="796"/>
      <c r="W36" s="796"/>
      <c r="X36" s="796"/>
      <c r="Y36" s="796"/>
      <c r="Z36" s="796"/>
      <c r="AA36" s="797"/>
      <c r="AB36" s="798"/>
      <c r="AC36" s="799"/>
      <c r="AD36" s="799"/>
      <c r="AE36" s="799"/>
      <c r="AF36" s="799"/>
      <c r="AG36" s="799"/>
      <c r="AH36" s="800"/>
      <c r="AI36" s="783" t="s">
        <v>2</v>
      </c>
      <c r="AJ36" s="784"/>
      <c r="AK36" s="144"/>
      <c r="AT36" s="157"/>
    </row>
    <row r="37" spans="1:46" ht="21" customHeight="1" thickBot="1">
      <c r="A37" s="189"/>
      <c r="B37" s="190"/>
      <c r="C37" s="191" t="s">
        <v>404</v>
      </c>
      <c r="D37" s="191"/>
      <c r="E37" s="192"/>
      <c r="F37" s="192"/>
      <c r="G37" s="192"/>
      <c r="H37" s="192"/>
      <c r="I37" s="192"/>
      <c r="J37" s="192"/>
      <c r="K37" s="192"/>
      <c r="L37" s="192"/>
      <c r="M37" s="188"/>
      <c r="N37" s="188"/>
      <c r="O37" s="188"/>
      <c r="P37" s="188"/>
      <c r="Q37" s="188"/>
      <c r="R37" s="188"/>
      <c r="S37" s="188"/>
      <c r="T37" s="188"/>
      <c r="U37" s="193"/>
      <c r="V37" s="81"/>
      <c r="W37" s="81"/>
      <c r="X37" s="81"/>
      <c r="Y37" s="81"/>
      <c r="Z37" s="82"/>
      <c r="AA37" s="82"/>
      <c r="AB37" s="764"/>
      <c r="AC37" s="765"/>
      <c r="AD37" s="765"/>
      <c r="AE37" s="765"/>
      <c r="AF37" s="765"/>
      <c r="AG37" s="765"/>
      <c r="AH37" s="766"/>
      <c r="AI37" s="767" t="s">
        <v>2</v>
      </c>
      <c r="AJ37" s="768"/>
      <c r="AK37" s="144"/>
      <c r="AT37" s="157"/>
    </row>
    <row r="38" spans="1:46" s="140" customFormat="1" ht="21" customHeight="1" thickBot="1">
      <c r="A38" s="142" t="s">
        <v>113</v>
      </c>
      <c r="B38" s="769" t="s">
        <v>14</v>
      </c>
      <c r="C38" s="769"/>
      <c r="D38" s="769"/>
      <c r="E38" s="769"/>
      <c r="F38" s="769"/>
      <c r="G38" s="769"/>
      <c r="H38" s="769"/>
      <c r="I38" s="769"/>
      <c r="J38" s="769"/>
      <c r="K38" s="769"/>
      <c r="L38" s="770"/>
      <c r="M38" s="194"/>
      <c r="N38" s="195" t="s">
        <v>60</v>
      </c>
      <c r="O38" s="195"/>
      <c r="P38" s="771"/>
      <c r="Q38" s="772"/>
      <c r="R38" s="195" t="s">
        <v>11</v>
      </c>
      <c r="S38" s="771"/>
      <c r="T38" s="772"/>
      <c r="U38" s="195" t="s">
        <v>12</v>
      </c>
      <c r="V38" s="773" t="s">
        <v>13</v>
      </c>
      <c r="W38" s="773"/>
      <c r="X38" s="195" t="s">
        <v>60</v>
      </c>
      <c r="Y38" s="195"/>
      <c r="Z38" s="771"/>
      <c r="AA38" s="772"/>
      <c r="AB38" s="195" t="s">
        <v>11</v>
      </c>
      <c r="AC38" s="771"/>
      <c r="AD38" s="772"/>
      <c r="AE38" s="195" t="s">
        <v>12</v>
      </c>
      <c r="AF38" s="195"/>
      <c r="AG38" s="325" t="str">
        <f>IF(P38&gt;=1,(Z38*12+AC38)-(P38*12+S38)+1,"")</f>
        <v/>
      </c>
      <c r="AH38" s="773" t="s">
        <v>201</v>
      </c>
      <c r="AI38" s="773"/>
      <c r="AJ38" s="196" t="s">
        <v>94</v>
      </c>
      <c r="AK38" s="144"/>
    </row>
    <row r="39" spans="1:46" ht="6.75" customHeight="1">
      <c r="A39" s="197"/>
      <c r="B39" s="198"/>
      <c r="C39" s="198"/>
      <c r="D39" s="198"/>
      <c r="E39" s="198"/>
      <c r="F39" s="198"/>
      <c r="G39" s="198"/>
      <c r="H39" s="198"/>
      <c r="I39" s="198"/>
      <c r="J39" s="198"/>
      <c r="K39" s="198"/>
      <c r="L39" s="198"/>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200"/>
      <c r="AK39" s="80"/>
      <c r="AT39" s="157"/>
    </row>
    <row r="40" spans="1:46" ht="13.5" customHeight="1" thickBot="1">
      <c r="A40" s="100" t="s">
        <v>123</v>
      </c>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2"/>
      <c r="AK40" s="80"/>
      <c r="AT40" s="157"/>
    </row>
    <row r="41" spans="1:46" ht="24" customHeight="1" thickBot="1">
      <c r="A41" s="203" t="s">
        <v>124</v>
      </c>
      <c r="B41" s="761" t="s">
        <v>468</v>
      </c>
      <c r="C41" s="761"/>
      <c r="D41" s="761"/>
      <c r="E41" s="761"/>
      <c r="F41" s="761"/>
      <c r="G41" s="761"/>
      <c r="H41" s="761"/>
      <c r="I41" s="761"/>
      <c r="J41" s="761"/>
      <c r="K41" s="761"/>
      <c r="L41" s="761"/>
      <c r="M41" s="761"/>
      <c r="N41" s="761"/>
      <c r="O41" s="761"/>
      <c r="P41" s="761"/>
      <c r="Q41" s="761"/>
      <c r="R41" s="761"/>
      <c r="S41" s="761"/>
      <c r="T41" s="761"/>
      <c r="U41" s="761"/>
      <c r="V41" s="761"/>
      <c r="W41" s="761"/>
      <c r="X41" s="761"/>
      <c r="Y41" s="761"/>
      <c r="Z41" s="761"/>
      <c r="AA41" s="761"/>
      <c r="AB41" s="761"/>
      <c r="AC41" s="761"/>
      <c r="AD41" s="761"/>
      <c r="AE41" s="761"/>
      <c r="AF41" s="761"/>
      <c r="AG41" s="761"/>
      <c r="AH41" s="761"/>
      <c r="AI41" s="761"/>
      <c r="AJ41" s="761"/>
      <c r="AK41" s="80"/>
      <c r="AL41" s="179" t="str">
        <f>IFERROR(IF(AND(ISNUMBER(P38),ISNUMBER(Z38),ISNUMBER(S38),ISNUMBER(AC38),P38=AA$4,Z38=P38+1,S38=4,AC38=3),"○","！"),"")</f>
        <v>！</v>
      </c>
      <c r="AM41" s="180" t="str">
        <f>IFERROR(IF(AND(ISNUMBER(P38),ISNUMBER(Z38),ISNUMBER(S38),ISNUMBER(AC38),P38=AA$4,Z38=P38+1,S38=4,AC38=3),"賃金改善実施期間は原則通り入力されています。","原則、計画年の4月から翌年3月までの連続する期間を記入してください。"),"")</f>
        <v>原則、計画年の4月から翌年3月までの連続する期間を記入してください。</v>
      </c>
      <c r="AN41" s="181"/>
      <c r="AO41" s="181"/>
      <c r="AP41" s="181"/>
      <c r="AQ41" s="181"/>
      <c r="AR41" s="181"/>
      <c r="AS41" s="181"/>
      <c r="AT41" s="182"/>
    </row>
    <row r="42" spans="1:46" ht="24" customHeight="1">
      <c r="A42" s="203" t="s">
        <v>124</v>
      </c>
      <c r="B42" s="761" t="s">
        <v>460</v>
      </c>
      <c r="C42" s="761"/>
      <c r="D42" s="761"/>
      <c r="E42" s="761"/>
      <c r="F42" s="761"/>
      <c r="G42" s="761"/>
      <c r="H42" s="761"/>
      <c r="I42" s="761"/>
      <c r="J42" s="761"/>
      <c r="K42" s="761"/>
      <c r="L42" s="761"/>
      <c r="M42" s="761"/>
      <c r="N42" s="761"/>
      <c r="O42" s="761"/>
      <c r="P42" s="761"/>
      <c r="Q42" s="761"/>
      <c r="R42" s="761"/>
      <c r="S42" s="761"/>
      <c r="T42" s="761"/>
      <c r="U42" s="761"/>
      <c r="V42" s="761"/>
      <c r="W42" s="761"/>
      <c r="X42" s="761"/>
      <c r="Y42" s="761"/>
      <c r="Z42" s="761"/>
      <c r="AA42" s="761"/>
      <c r="AB42" s="761"/>
      <c r="AC42" s="761"/>
      <c r="AD42" s="761"/>
      <c r="AE42" s="761"/>
      <c r="AF42" s="761"/>
      <c r="AG42" s="761"/>
      <c r="AH42" s="761"/>
      <c r="AI42" s="761"/>
      <c r="AJ42" s="761"/>
      <c r="AK42" s="80"/>
      <c r="AL42" s="204"/>
      <c r="AM42" s="205"/>
      <c r="AN42" s="205"/>
      <c r="AO42" s="205"/>
      <c r="AP42" s="205"/>
      <c r="AQ42" s="205"/>
      <c r="AR42" s="205"/>
      <c r="AS42" s="205"/>
      <c r="AT42" s="206"/>
    </row>
    <row r="43" spans="1:46" s="166" customFormat="1" ht="36" customHeight="1">
      <c r="A43" s="203" t="s">
        <v>124</v>
      </c>
      <c r="B43" s="762" t="s">
        <v>463</v>
      </c>
      <c r="C43" s="762"/>
      <c r="D43" s="762"/>
      <c r="E43" s="762"/>
      <c r="F43" s="762"/>
      <c r="G43" s="762"/>
      <c r="H43" s="762"/>
      <c r="I43" s="762"/>
      <c r="J43" s="762"/>
      <c r="K43" s="762"/>
      <c r="L43" s="762"/>
      <c r="M43" s="762"/>
      <c r="N43" s="762"/>
      <c r="O43" s="762"/>
      <c r="P43" s="762"/>
      <c r="Q43" s="762"/>
      <c r="R43" s="762"/>
      <c r="S43" s="762"/>
      <c r="T43" s="762"/>
      <c r="U43" s="762"/>
      <c r="V43" s="762"/>
      <c r="W43" s="762"/>
      <c r="X43" s="762"/>
      <c r="Y43" s="762"/>
      <c r="Z43" s="762"/>
      <c r="AA43" s="762"/>
      <c r="AB43" s="762"/>
      <c r="AC43" s="762"/>
      <c r="AD43" s="762"/>
      <c r="AE43" s="762"/>
      <c r="AF43" s="762"/>
      <c r="AG43" s="762"/>
      <c r="AH43" s="762"/>
      <c r="AI43" s="762"/>
      <c r="AJ43" s="762"/>
      <c r="AK43" s="80"/>
      <c r="AT43" s="207"/>
    </row>
    <row r="44" spans="1:46" s="166" customFormat="1" ht="45" customHeight="1">
      <c r="A44" s="203" t="s">
        <v>124</v>
      </c>
      <c r="B44" s="761" t="s">
        <v>461</v>
      </c>
      <c r="C44" s="761"/>
      <c r="D44" s="761"/>
      <c r="E44" s="761"/>
      <c r="F44" s="761"/>
      <c r="G44" s="761"/>
      <c r="H44" s="761"/>
      <c r="I44" s="761"/>
      <c r="J44" s="761"/>
      <c r="K44" s="761"/>
      <c r="L44" s="761"/>
      <c r="M44" s="761"/>
      <c r="N44" s="761"/>
      <c r="O44" s="761"/>
      <c r="P44" s="761"/>
      <c r="Q44" s="761"/>
      <c r="R44" s="761"/>
      <c r="S44" s="761"/>
      <c r="T44" s="761"/>
      <c r="U44" s="761"/>
      <c r="V44" s="761"/>
      <c r="W44" s="761"/>
      <c r="X44" s="761"/>
      <c r="Y44" s="761"/>
      <c r="Z44" s="761"/>
      <c r="AA44" s="761"/>
      <c r="AB44" s="761"/>
      <c r="AC44" s="761"/>
      <c r="AD44" s="761"/>
      <c r="AE44" s="761"/>
      <c r="AF44" s="761"/>
      <c r="AG44" s="761"/>
      <c r="AH44" s="761"/>
      <c r="AI44" s="761"/>
      <c r="AJ44" s="761"/>
      <c r="AK44" s="80"/>
      <c r="AT44" s="207"/>
    </row>
    <row r="45" spans="1:46" s="166" customFormat="1" ht="123" customHeight="1">
      <c r="A45" s="203"/>
      <c r="B45" s="208"/>
      <c r="C45" s="208"/>
      <c r="D45" s="208"/>
      <c r="E45" s="208"/>
      <c r="F45" s="208"/>
      <c r="G45" s="208"/>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9"/>
      <c r="AK45" s="80"/>
      <c r="AT45" s="207"/>
    </row>
    <row r="46" spans="1:46" ht="4.5" customHeight="1">
      <c r="B46" s="140"/>
      <c r="C46" s="166"/>
      <c r="D46" s="166"/>
      <c r="E46" s="166"/>
      <c r="F46" s="166"/>
      <c r="G46" s="166"/>
      <c r="H46" s="166"/>
      <c r="I46" s="166"/>
      <c r="J46" s="166"/>
      <c r="K46" s="166"/>
      <c r="L46" s="166"/>
      <c r="M46" s="166"/>
      <c r="N46" s="166"/>
      <c r="O46" s="166"/>
      <c r="P46" s="166"/>
      <c r="Q46" s="166"/>
      <c r="R46" s="166"/>
      <c r="S46" s="166"/>
      <c r="T46" s="166"/>
      <c r="U46" s="166"/>
      <c r="V46" s="166"/>
      <c r="W46" s="166"/>
      <c r="X46" s="166"/>
      <c r="Y46" s="166"/>
      <c r="Z46" s="166"/>
      <c r="AA46" s="166"/>
      <c r="AB46" s="166"/>
      <c r="AC46" s="166"/>
      <c r="AD46" s="166"/>
      <c r="AE46" s="166"/>
      <c r="AF46" s="166"/>
      <c r="AG46" s="166"/>
      <c r="AH46" s="166"/>
      <c r="AI46" s="166"/>
      <c r="AK46" s="80"/>
      <c r="AT46" s="157"/>
    </row>
    <row r="47" spans="1:46" ht="15" customHeight="1">
      <c r="A47" s="134" t="s">
        <v>464</v>
      </c>
      <c r="B47" s="14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t="str">
        <f>$G$10</f>
        <v/>
      </c>
      <c r="AA47" s="166"/>
      <c r="AB47" s="166"/>
      <c r="AC47" s="166"/>
      <c r="AD47" s="166"/>
      <c r="AE47" s="166"/>
      <c r="AF47" s="166"/>
      <c r="AG47" s="166"/>
      <c r="AH47" s="166"/>
      <c r="AI47" s="166"/>
      <c r="AK47" s="80"/>
      <c r="AT47" s="157"/>
    </row>
    <row r="48" spans="1:46" ht="21" customHeight="1">
      <c r="A48" s="142" t="s">
        <v>70</v>
      </c>
      <c r="B48" s="95" t="s">
        <v>406</v>
      </c>
      <c r="C48" s="95"/>
      <c r="D48" s="95"/>
      <c r="E48" s="95"/>
      <c r="F48" s="95"/>
      <c r="G48" s="95"/>
      <c r="H48" s="95"/>
      <c r="I48" s="95"/>
      <c r="J48" s="95"/>
      <c r="K48" s="95"/>
      <c r="L48" s="169"/>
      <c r="M48" s="170" t="s">
        <v>318</v>
      </c>
      <c r="N48" s="774" t="s">
        <v>319</v>
      </c>
      <c r="O48" s="775"/>
      <c r="P48" s="775"/>
      <c r="Q48" s="775"/>
      <c r="R48" s="775"/>
      <c r="S48" s="775"/>
      <c r="T48" s="775"/>
      <c r="U48" s="775"/>
      <c r="V48" s="775"/>
      <c r="W48" s="775"/>
      <c r="X48" s="775"/>
      <c r="Y48" s="775"/>
      <c r="Z48" s="775"/>
      <c r="AA48" s="775"/>
      <c r="AB48" s="775"/>
      <c r="AC48" s="775"/>
      <c r="AD48" s="775"/>
      <c r="AE48" s="775"/>
      <c r="AF48" s="775"/>
      <c r="AG48" s="775"/>
      <c r="AH48" s="775"/>
      <c r="AI48" s="775"/>
      <c r="AJ48" s="776"/>
      <c r="AK48" s="80"/>
      <c r="AT48" s="157"/>
    </row>
    <row r="49" spans="1:46" ht="21" customHeight="1">
      <c r="A49" s="171" t="s">
        <v>10</v>
      </c>
      <c r="B49" s="95" t="s">
        <v>400</v>
      </c>
      <c r="C49" s="172"/>
      <c r="D49" s="172"/>
      <c r="E49" s="172"/>
      <c r="F49" s="172"/>
      <c r="G49" s="172"/>
      <c r="H49" s="172"/>
      <c r="I49" s="172"/>
      <c r="J49" s="172"/>
      <c r="K49" s="172"/>
      <c r="L49" s="172"/>
      <c r="M49" s="130"/>
      <c r="N49" s="777"/>
      <c r="O49" s="778"/>
      <c r="P49" s="778"/>
      <c r="Q49" s="778"/>
      <c r="R49" s="778"/>
      <c r="S49" s="778"/>
      <c r="T49" s="778"/>
      <c r="U49" s="778"/>
      <c r="V49" s="778"/>
      <c r="W49" s="778"/>
      <c r="X49" s="778"/>
      <c r="Y49" s="778"/>
      <c r="Z49" s="778"/>
      <c r="AA49" s="778"/>
      <c r="AB49" s="778"/>
      <c r="AC49" s="778"/>
      <c r="AD49" s="778"/>
      <c r="AE49" s="778"/>
      <c r="AF49" s="778"/>
      <c r="AG49" s="778"/>
      <c r="AH49" s="778"/>
      <c r="AI49" s="778"/>
      <c r="AJ49" s="779"/>
      <c r="AK49" s="80"/>
      <c r="AT49" s="157"/>
    </row>
    <row r="50" spans="1:46" ht="21" customHeight="1" thickBot="1">
      <c r="A50" s="171" t="s">
        <v>61</v>
      </c>
      <c r="B50" s="95" t="s">
        <v>112</v>
      </c>
      <c r="C50" s="172"/>
      <c r="D50" s="829">
        <f>$AA$4</f>
        <v>2</v>
      </c>
      <c r="E50" s="829"/>
      <c r="F50" s="173" t="s">
        <v>398</v>
      </c>
      <c r="G50" s="172"/>
      <c r="H50" s="172"/>
      <c r="I50" s="172"/>
      <c r="J50" s="172"/>
      <c r="K50" s="172"/>
      <c r="L50" s="172"/>
      <c r="M50" s="172"/>
      <c r="N50" s="172"/>
      <c r="O50" s="172"/>
      <c r="P50" s="172"/>
      <c r="Q50" s="172"/>
      <c r="R50" s="172"/>
      <c r="S50" s="172"/>
      <c r="T50" s="172"/>
      <c r="U50" s="172"/>
      <c r="V50" s="172"/>
      <c r="W50" s="172"/>
      <c r="X50" s="172"/>
      <c r="Y50" s="172"/>
      <c r="Z50" s="172"/>
      <c r="AA50" s="172"/>
      <c r="AB50" s="830">
        <f>'〇別紙様式2-2 個表_処遇'!$O$5</f>
        <v>0</v>
      </c>
      <c r="AC50" s="831"/>
      <c r="AD50" s="831"/>
      <c r="AE50" s="831"/>
      <c r="AF50" s="831"/>
      <c r="AG50" s="831"/>
      <c r="AH50" s="831"/>
      <c r="AI50" s="832" t="s">
        <v>2</v>
      </c>
      <c r="AJ50" s="828"/>
      <c r="AK50" s="144"/>
      <c r="AT50" s="157"/>
    </row>
    <row r="51" spans="1:46" ht="21" customHeight="1" thickBot="1">
      <c r="A51" s="174" t="s">
        <v>19</v>
      </c>
      <c r="B51" s="175" t="s">
        <v>387</v>
      </c>
      <c r="C51" s="176"/>
      <c r="D51" s="175"/>
      <c r="E51" s="175"/>
      <c r="F51" s="175"/>
      <c r="G51" s="175"/>
      <c r="H51" s="175"/>
      <c r="I51" s="175"/>
      <c r="J51" s="175"/>
      <c r="K51" s="175"/>
      <c r="L51" s="175"/>
      <c r="M51" s="175"/>
      <c r="N51" s="175"/>
      <c r="O51" s="175"/>
      <c r="P51" s="175"/>
      <c r="Q51" s="175"/>
      <c r="R51" s="175"/>
      <c r="S51" s="175"/>
      <c r="T51" s="175"/>
      <c r="U51" s="175"/>
      <c r="V51" s="175"/>
      <c r="W51" s="175"/>
      <c r="X51" s="175"/>
      <c r="Y51" s="175"/>
      <c r="Z51" s="177"/>
      <c r="AA51" s="178" t="s">
        <v>306</v>
      </c>
      <c r="AB51" s="833">
        <f>IFERROR(AB52-AB53,"")</f>
        <v>0</v>
      </c>
      <c r="AC51" s="834"/>
      <c r="AD51" s="834"/>
      <c r="AE51" s="834"/>
      <c r="AF51" s="834"/>
      <c r="AG51" s="834"/>
      <c r="AH51" s="834"/>
      <c r="AI51" s="832" t="s">
        <v>2</v>
      </c>
      <c r="AJ51" s="828"/>
      <c r="AK51" s="80" t="s">
        <v>263</v>
      </c>
      <c r="AL51" s="179" t="str">
        <f>IFERROR(IF(AND(ISNUMBER(AB51),ISNUMBER(AB50),AB51&gt;AB50),"○","☓"),"")</f>
        <v>☓</v>
      </c>
      <c r="AM51" s="180" t="s">
        <v>264</v>
      </c>
      <c r="AN51" s="181"/>
      <c r="AO51" s="181"/>
      <c r="AP51" s="181"/>
      <c r="AQ51" s="181"/>
      <c r="AR51" s="181"/>
      <c r="AS51" s="181"/>
      <c r="AT51" s="182"/>
    </row>
    <row r="52" spans="1:46" ht="25.15" customHeight="1" thickBot="1">
      <c r="A52" s="183"/>
      <c r="B52" s="1044" t="s">
        <v>466</v>
      </c>
      <c r="C52" s="836"/>
      <c r="D52" s="836"/>
      <c r="E52" s="836"/>
      <c r="F52" s="836"/>
      <c r="G52" s="836"/>
      <c r="H52" s="836"/>
      <c r="I52" s="836"/>
      <c r="J52" s="836"/>
      <c r="K52" s="836"/>
      <c r="L52" s="836"/>
      <c r="M52" s="836"/>
      <c r="N52" s="836"/>
      <c r="O52" s="836"/>
      <c r="P52" s="836"/>
      <c r="Q52" s="836"/>
      <c r="R52" s="836"/>
      <c r="S52" s="836"/>
      <c r="T52" s="836"/>
      <c r="U52" s="836"/>
      <c r="V52" s="836"/>
      <c r="W52" s="836"/>
      <c r="X52" s="836"/>
      <c r="Y52" s="836"/>
      <c r="Z52" s="836"/>
      <c r="AA52" s="836"/>
      <c r="AB52" s="780"/>
      <c r="AC52" s="781"/>
      <c r="AD52" s="781"/>
      <c r="AE52" s="781"/>
      <c r="AF52" s="781"/>
      <c r="AG52" s="781"/>
      <c r="AH52" s="782"/>
      <c r="AI52" s="783" t="s">
        <v>2</v>
      </c>
      <c r="AJ52" s="784"/>
      <c r="AK52" s="80"/>
      <c r="AT52" s="157"/>
    </row>
    <row r="53" spans="1:46" ht="25.15" customHeight="1" thickBot="1">
      <c r="A53" s="184"/>
      <c r="B53" s="785" t="s">
        <v>465</v>
      </c>
      <c r="C53" s="786"/>
      <c r="D53" s="786"/>
      <c r="E53" s="786"/>
      <c r="F53" s="786"/>
      <c r="G53" s="786"/>
      <c r="H53" s="786"/>
      <c r="I53" s="786"/>
      <c r="J53" s="786"/>
      <c r="K53" s="786"/>
      <c r="L53" s="786"/>
      <c r="M53" s="786"/>
      <c r="N53" s="786"/>
      <c r="O53" s="786"/>
      <c r="P53" s="786"/>
      <c r="Q53" s="786"/>
      <c r="R53" s="786"/>
      <c r="S53" s="786"/>
      <c r="T53" s="786"/>
      <c r="U53" s="786"/>
      <c r="V53" s="786"/>
      <c r="W53" s="786"/>
      <c r="X53" s="786"/>
      <c r="Y53" s="786"/>
      <c r="Z53" s="786"/>
      <c r="AA53" s="786"/>
      <c r="AB53" s="787">
        <f>AB54-AB55-AB56-AB57</f>
        <v>0</v>
      </c>
      <c r="AC53" s="788"/>
      <c r="AD53" s="788"/>
      <c r="AE53" s="788"/>
      <c r="AF53" s="788"/>
      <c r="AG53" s="788"/>
      <c r="AH53" s="788"/>
      <c r="AI53" s="789" t="s">
        <v>2</v>
      </c>
      <c r="AJ53" s="790"/>
      <c r="AK53" s="80"/>
      <c r="AT53" s="157"/>
    </row>
    <row r="54" spans="1:46" ht="21" customHeight="1" thickBot="1">
      <c r="A54" s="185"/>
      <c r="B54" s="791"/>
      <c r="C54" s="186" t="s">
        <v>467</v>
      </c>
      <c r="D54" s="186"/>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780"/>
      <c r="AC54" s="781"/>
      <c r="AD54" s="781"/>
      <c r="AE54" s="781"/>
      <c r="AF54" s="781"/>
      <c r="AG54" s="781"/>
      <c r="AH54" s="782"/>
      <c r="AI54" s="792" t="s">
        <v>2</v>
      </c>
      <c r="AJ54" s="793"/>
      <c r="AK54" s="144"/>
      <c r="AT54" s="157"/>
    </row>
    <row r="55" spans="1:46" ht="21" customHeight="1" thickBot="1">
      <c r="A55" s="185"/>
      <c r="B55" s="791"/>
      <c r="C55" s="82" t="s">
        <v>459</v>
      </c>
      <c r="D55" s="82"/>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780"/>
      <c r="AC55" s="794"/>
      <c r="AD55" s="794"/>
      <c r="AE55" s="794"/>
      <c r="AF55" s="794"/>
      <c r="AG55" s="794"/>
      <c r="AH55" s="795"/>
      <c r="AI55" s="783" t="s">
        <v>2</v>
      </c>
      <c r="AJ55" s="784"/>
      <c r="AK55" s="144"/>
      <c r="AT55" s="157"/>
    </row>
    <row r="56" spans="1:46" ht="21" customHeight="1" thickBot="1">
      <c r="A56" s="185"/>
      <c r="B56" s="791"/>
      <c r="C56" s="796" t="s">
        <v>473</v>
      </c>
      <c r="D56" s="796"/>
      <c r="E56" s="796"/>
      <c r="F56" s="796"/>
      <c r="G56" s="796"/>
      <c r="H56" s="796"/>
      <c r="I56" s="796"/>
      <c r="J56" s="796"/>
      <c r="K56" s="796"/>
      <c r="L56" s="796"/>
      <c r="M56" s="796"/>
      <c r="N56" s="796"/>
      <c r="O56" s="796"/>
      <c r="P56" s="796"/>
      <c r="Q56" s="796"/>
      <c r="R56" s="796"/>
      <c r="S56" s="796"/>
      <c r="T56" s="796"/>
      <c r="U56" s="796"/>
      <c r="V56" s="796"/>
      <c r="W56" s="796"/>
      <c r="X56" s="796"/>
      <c r="Y56" s="796"/>
      <c r="Z56" s="796"/>
      <c r="AA56" s="797"/>
      <c r="AB56" s="798"/>
      <c r="AC56" s="799"/>
      <c r="AD56" s="799"/>
      <c r="AE56" s="799"/>
      <c r="AF56" s="799"/>
      <c r="AG56" s="799"/>
      <c r="AH56" s="800"/>
      <c r="AI56" s="783" t="s">
        <v>2</v>
      </c>
      <c r="AJ56" s="784"/>
      <c r="AK56" s="144"/>
      <c r="AT56" s="157"/>
    </row>
    <row r="57" spans="1:46" ht="21" customHeight="1" thickBot="1">
      <c r="A57" s="189"/>
      <c r="B57" s="190"/>
      <c r="C57" s="191" t="s">
        <v>404</v>
      </c>
      <c r="D57" s="191"/>
      <c r="E57" s="192"/>
      <c r="F57" s="192"/>
      <c r="G57" s="192"/>
      <c r="H57" s="192"/>
      <c r="I57" s="192"/>
      <c r="J57" s="192"/>
      <c r="K57" s="192"/>
      <c r="L57" s="192"/>
      <c r="M57" s="188"/>
      <c r="N57" s="188"/>
      <c r="O57" s="188"/>
      <c r="P57" s="188"/>
      <c r="Q57" s="188"/>
      <c r="R57" s="188"/>
      <c r="S57" s="188"/>
      <c r="T57" s="188"/>
      <c r="U57" s="193"/>
      <c r="V57" s="81"/>
      <c r="W57" s="81"/>
      <c r="X57" s="81"/>
      <c r="Y57" s="81"/>
      <c r="Z57" s="82"/>
      <c r="AA57" s="82"/>
      <c r="AB57" s="764"/>
      <c r="AC57" s="765"/>
      <c r="AD57" s="765"/>
      <c r="AE57" s="765"/>
      <c r="AF57" s="765"/>
      <c r="AG57" s="765"/>
      <c r="AH57" s="766"/>
      <c r="AI57" s="767" t="s">
        <v>203</v>
      </c>
      <c r="AJ57" s="768"/>
      <c r="AK57" s="144"/>
      <c r="AT57" s="157"/>
    </row>
    <row r="58" spans="1:46" s="140" customFormat="1" ht="21" customHeight="1" thickBot="1">
      <c r="A58" s="142" t="s">
        <v>113</v>
      </c>
      <c r="B58" s="769" t="s">
        <v>14</v>
      </c>
      <c r="C58" s="769"/>
      <c r="D58" s="769"/>
      <c r="E58" s="769"/>
      <c r="F58" s="769"/>
      <c r="G58" s="769"/>
      <c r="H58" s="769"/>
      <c r="I58" s="769"/>
      <c r="J58" s="769"/>
      <c r="K58" s="769"/>
      <c r="L58" s="770"/>
      <c r="M58" s="194"/>
      <c r="N58" s="195" t="s">
        <v>60</v>
      </c>
      <c r="O58" s="195"/>
      <c r="P58" s="771"/>
      <c r="Q58" s="772"/>
      <c r="R58" s="195" t="s">
        <v>11</v>
      </c>
      <c r="S58" s="771"/>
      <c r="T58" s="772"/>
      <c r="U58" s="195" t="s">
        <v>12</v>
      </c>
      <c r="V58" s="773" t="s">
        <v>13</v>
      </c>
      <c r="W58" s="773"/>
      <c r="X58" s="195" t="s">
        <v>60</v>
      </c>
      <c r="Y58" s="195"/>
      <c r="Z58" s="771"/>
      <c r="AA58" s="772"/>
      <c r="AB58" s="195" t="s">
        <v>11</v>
      </c>
      <c r="AC58" s="771"/>
      <c r="AD58" s="772"/>
      <c r="AE58" s="195" t="s">
        <v>12</v>
      </c>
      <c r="AF58" s="195"/>
      <c r="AG58" s="325" t="str">
        <f>IF(P58&gt;=1,(Z58*12+AC58)-(P58*12+S58)+1,"")</f>
        <v/>
      </c>
      <c r="AH58" s="773" t="s">
        <v>201</v>
      </c>
      <c r="AI58" s="773"/>
      <c r="AJ58" s="196" t="s">
        <v>94</v>
      </c>
      <c r="AK58" s="144"/>
    </row>
    <row r="59" spans="1:46" ht="6.75" customHeight="1">
      <c r="A59" s="197"/>
      <c r="B59" s="198"/>
      <c r="C59" s="198"/>
      <c r="D59" s="198"/>
      <c r="E59" s="198"/>
      <c r="F59" s="198"/>
      <c r="G59" s="198"/>
      <c r="H59" s="198"/>
      <c r="I59" s="198"/>
      <c r="J59" s="198"/>
      <c r="K59" s="198"/>
      <c r="L59" s="198"/>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200"/>
      <c r="AK59" s="80"/>
      <c r="AT59" s="157"/>
    </row>
    <row r="60" spans="1:46" ht="13.5" customHeight="1" thickBot="1">
      <c r="A60" s="100" t="s">
        <v>123</v>
      </c>
      <c r="B60" s="201"/>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2"/>
      <c r="AK60" s="80"/>
      <c r="AT60" s="157"/>
    </row>
    <row r="61" spans="1:46" ht="34.9" customHeight="1" thickBot="1">
      <c r="A61" s="203" t="s">
        <v>124</v>
      </c>
      <c r="B61" s="763" t="s">
        <v>469</v>
      </c>
      <c r="C61" s="763"/>
      <c r="D61" s="763"/>
      <c r="E61" s="763"/>
      <c r="F61" s="763"/>
      <c r="G61" s="763"/>
      <c r="H61" s="763"/>
      <c r="I61" s="763"/>
      <c r="J61" s="763"/>
      <c r="K61" s="763"/>
      <c r="L61" s="763"/>
      <c r="M61" s="763"/>
      <c r="N61" s="763"/>
      <c r="O61" s="763"/>
      <c r="P61" s="763"/>
      <c r="Q61" s="763"/>
      <c r="R61" s="763"/>
      <c r="S61" s="763"/>
      <c r="T61" s="763"/>
      <c r="U61" s="763"/>
      <c r="V61" s="763"/>
      <c r="W61" s="763"/>
      <c r="X61" s="763"/>
      <c r="Y61" s="763"/>
      <c r="Z61" s="763"/>
      <c r="AA61" s="763"/>
      <c r="AB61" s="763"/>
      <c r="AC61" s="763"/>
      <c r="AD61" s="763"/>
      <c r="AE61" s="763"/>
      <c r="AF61" s="763"/>
      <c r="AG61" s="763"/>
      <c r="AH61" s="763"/>
      <c r="AI61" s="763"/>
      <c r="AJ61" s="763"/>
      <c r="AK61" s="80"/>
      <c r="AL61" s="179" t="str">
        <f>IFERROR(IF(AND(ISNUMBER(P58),ISNUMBER(Z58),ISNUMBER(S58),ISNUMBER(AC58),P58=AA$4,Z58=P58+1,S58=4,AC58=3),"○","！"),"")</f>
        <v>！</v>
      </c>
      <c r="AM61" s="180" t="str">
        <f>IFERROR(IF(AND(ISNUMBER(P58),ISNUMBER(Z58),ISNUMBER(S58),ISNUMBER(AC58),P58=AA$4,Z58=P58+1,S58=4,AC58=3),"賃金改善実施期間は原則通り入力されています。","原則、計画年の4月から翌年3月までの連続する期間を記入してください。"),"")</f>
        <v>原則、計画年の4月から翌年3月までの連続する期間を記入してください。</v>
      </c>
      <c r="AN61" s="181"/>
      <c r="AO61" s="181"/>
      <c r="AP61" s="181"/>
      <c r="AQ61" s="181"/>
      <c r="AR61" s="181"/>
      <c r="AS61" s="181"/>
      <c r="AT61" s="182"/>
    </row>
    <row r="62" spans="1:46" ht="24" customHeight="1">
      <c r="A62" s="203" t="s">
        <v>124</v>
      </c>
      <c r="B62" s="763" t="s">
        <v>470</v>
      </c>
      <c r="C62" s="763"/>
      <c r="D62" s="763"/>
      <c r="E62" s="763"/>
      <c r="F62" s="763"/>
      <c r="G62" s="763"/>
      <c r="H62" s="763"/>
      <c r="I62" s="763"/>
      <c r="J62" s="763"/>
      <c r="K62" s="763"/>
      <c r="L62" s="763"/>
      <c r="M62" s="763"/>
      <c r="N62" s="763"/>
      <c r="O62" s="763"/>
      <c r="P62" s="763"/>
      <c r="Q62" s="763"/>
      <c r="R62" s="763"/>
      <c r="S62" s="763"/>
      <c r="T62" s="763"/>
      <c r="U62" s="763"/>
      <c r="V62" s="763"/>
      <c r="W62" s="763"/>
      <c r="X62" s="763"/>
      <c r="Y62" s="763"/>
      <c r="Z62" s="763"/>
      <c r="AA62" s="763"/>
      <c r="AB62" s="763"/>
      <c r="AC62" s="763"/>
      <c r="AD62" s="763"/>
      <c r="AE62" s="763"/>
      <c r="AF62" s="763"/>
      <c r="AG62" s="763"/>
      <c r="AH62" s="763"/>
      <c r="AI62" s="763"/>
      <c r="AJ62" s="763"/>
      <c r="AK62" s="80"/>
    </row>
    <row r="63" spans="1:46" ht="24" customHeight="1">
      <c r="A63" s="203" t="s">
        <v>124</v>
      </c>
      <c r="B63" s="762" t="s">
        <v>471</v>
      </c>
      <c r="C63" s="762"/>
      <c r="D63" s="762"/>
      <c r="E63" s="762"/>
      <c r="F63" s="762"/>
      <c r="G63" s="762"/>
      <c r="H63" s="762"/>
      <c r="I63" s="762"/>
      <c r="J63" s="762"/>
      <c r="K63" s="762"/>
      <c r="L63" s="762"/>
      <c r="M63" s="762"/>
      <c r="N63" s="762"/>
      <c r="O63" s="762"/>
      <c r="P63" s="762"/>
      <c r="Q63" s="762"/>
      <c r="R63" s="762"/>
      <c r="S63" s="762"/>
      <c r="T63" s="762"/>
      <c r="U63" s="762"/>
      <c r="V63" s="762"/>
      <c r="W63" s="762"/>
      <c r="X63" s="762"/>
      <c r="Y63" s="762"/>
      <c r="Z63" s="762"/>
      <c r="AA63" s="762"/>
      <c r="AB63" s="762"/>
      <c r="AC63" s="762"/>
      <c r="AD63" s="762"/>
      <c r="AE63" s="762"/>
      <c r="AF63" s="762"/>
      <c r="AG63" s="762"/>
      <c r="AH63" s="762"/>
      <c r="AI63" s="762"/>
      <c r="AJ63" s="762"/>
      <c r="AK63" s="80"/>
      <c r="AT63" s="157"/>
    </row>
    <row r="64" spans="1:46" s="166" customFormat="1" ht="36" customHeight="1">
      <c r="A64" s="203" t="s">
        <v>124</v>
      </c>
      <c r="B64" s="762" t="s">
        <v>472</v>
      </c>
      <c r="C64" s="762"/>
      <c r="D64" s="762"/>
      <c r="E64" s="762"/>
      <c r="F64" s="762"/>
      <c r="G64" s="762"/>
      <c r="H64" s="762"/>
      <c r="I64" s="762"/>
      <c r="J64" s="762"/>
      <c r="K64" s="762"/>
      <c r="L64" s="762"/>
      <c r="M64" s="762"/>
      <c r="N64" s="762"/>
      <c r="O64" s="762"/>
      <c r="P64" s="762"/>
      <c r="Q64" s="762"/>
      <c r="R64" s="762"/>
      <c r="S64" s="762"/>
      <c r="T64" s="762"/>
      <c r="U64" s="762"/>
      <c r="V64" s="762"/>
      <c r="W64" s="762"/>
      <c r="X64" s="762"/>
      <c r="Y64" s="762"/>
      <c r="Z64" s="762"/>
      <c r="AA64" s="762"/>
      <c r="AB64" s="762"/>
      <c r="AC64" s="762"/>
      <c r="AD64" s="762"/>
      <c r="AE64" s="762"/>
      <c r="AF64" s="762"/>
      <c r="AG64" s="762"/>
      <c r="AH64" s="762"/>
      <c r="AI64" s="762"/>
      <c r="AJ64" s="762"/>
      <c r="AK64" s="80"/>
      <c r="AT64" s="207"/>
    </row>
    <row r="65" spans="1:46" s="166" customFormat="1" ht="45" customHeight="1">
      <c r="A65" s="203" t="s">
        <v>124</v>
      </c>
      <c r="B65" s="763" t="s">
        <v>461</v>
      </c>
      <c r="C65" s="763"/>
      <c r="D65" s="763"/>
      <c r="E65" s="763"/>
      <c r="F65" s="763"/>
      <c r="G65" s="763"/>
      <c r="H65" s="763"/>
      <c r="I65" s="763"/>
      <c r="J65" s="763"/>
      <c r="K65" s="763"/>
      <c r="L65" s="763"/>
      <c r="M65" s="763"/>
      <c r="N65" s="763"/>
      <c r="O65" s="763"/>
      <c r="P65" s="763"/>
      <c r="Q65" s="763"/>
      <c r="R65" s="763"/>
      <c r="S65" s="763"/>
      <c r="T65" s="763"/>
      <c r="U65" s="763"/>
      <c r="V65" s="763"/>
      <c r="W65" s="763"/>
      <c r="X65" s="763"/>
      <c r="Y65" s="763"/>
      <c r="Z65" s="763"/>
      <c r="AA65" s="763"/>
      <c r="AB65" s="763"/>
      <c r="AC65" s="763"/>
      <c r="AD65" s="763"/>
      <c r="AE65" s="763"/>
      <c r="AF65" s="763"/>
      <c r="AG65" s="763"/>
      <c r="AH65" s="763"/>
      <c r="AI65" s="763"/>
      <c r="AJ65" s="763"/>
      <c r="AK65" s="80"/>
      <c r="AT65" s="207"/>
    </row>
    <row r="66" spans="1:46" s="166" customFormat="1" ht="15" customHeight="1">
      <c r="A66" s="203"/>
      <c r="B66" s="208"/>
      <c r="C66" s="208"/>
      <c r="D66" s="208"/>
      <c r="E66" s="208"/>
      <c r="F66" s="208"/>
      <c r="G66" s="208"/>
      <c r="H66" s="208"/>
      <c r="I66" s="208"/>
      <c r="J66" s="208"/>
      <c r="K66" s="208"/>
      <c r="L66" s="208"/>
      <c r="M66" s="208"/>
      <c r="N66" s="208"/>
      <c r="O66" s="208"/>
      <c r="P66" s="208"/>
      <c r="Q66" s="208"/>
      <c r="R66" s="208"/>
      <c r="S66" s="208"/>
      <c r="T66" s="208"/>
      <c r="U66" s="208"/>
      <c r="V66" s="208"/>
      <c r="W66" s="208"/>
      <c r="X66" s="208"/>
      <c r="Y66" s="208"/>
      <c r="Z66" s="208"/>
      <c r="AA66" s="208"/>
      <c r="AB66" s="208"/>
      <c r="AC66" s="208"/>
      <c r="AD66" s="208"/>
      <c r="AE66" s="208"/>
      <c r="AF66" s="208"/>
      <c r="AG66" s="208"/>
      <c r="AH66" s="208"/>
      <c r="AI66" s="208"/>
      <c r="AJ66" s="209"/>
      <c r="AK66" s="80"/>
      <c r="AT66" s="207"/>
    </row>
    <row r="67" spans="1:46" ht="15" customHeight="1">
      <c r="A67" s="134" t="s">
        <v>457</v>
      </c>
      <c r="B67" s="140"/>
      <c r="C67" s="166"/>
      <c r="D67" s="166"/>
      <c r="E67" s="166"/>
      <c r="F67" s="166"/>
      <c r="G67" s="166"/>
      <c r="H67" s="166"/>
      <c r="I67" s="166"/>
      <c r="J67" s="166"/>
      <c r="K67" s="166"/>
      <c r="L67" s="166"/>
      <c r="M67" s="166"/>
      <c r="N67" s="166"/>
      <c r="O67" s="166"/>
      <c r="P67" s="166"/>
      <c r="Q67" s="166" t="str">
        <f>$G$10</f>
        <v/>
      </c>
      <c r="R67" s="166"/>
      <c r="S67" s="166"/>
      <c r="T67" s="166"/>
      <c r="U67" s="166"/>
      <c r="V67" s="166"/>
      <c r="W67" s="166"/>
      <c r="X67" s="166"/>
      <c r="Y67" s="210"/>
      <c r="Z67" s="166"/>
      <c r="AA67" s="166"/>
      <c r="AB67" s="166"/>
      <c r="AC67" s="166"/>
      <c r="AD67" s="166"/>
      <c r="AE67" s="166"/>
      <c r="AF67" s="166"/>
      <c r="AG67" s="166"/>
      <c r="AH67" s="166"/>
      <c r="AI67" s="166"/>
      <c r="AK67" s="80"/>
      <c r="AT67" s="157"/>
    </row>
    <row r="68" spans="1:46" ht="21" customHeight="1">
      <c r="A68" s="142" t="s">
        <v>9</v>
      </c>
      <c r="B68" s="1022" t="s">
        <v>284</v>
      </c>
      <c r="C68" s="1022"/>
      <c r="D68" s="1022"/>
      <c r="E68" s="1022"/>
      <c r="F68" s="1022"/>
      <c r="G68" s="1022"/>
      <c r="H68" s="1022"/>
      <c r="I68" s="1022"/>
      <c r="J68" s="1022"/>
      <c r="K68" s="1022"/>
      <c r="L68" s="211" t="s">
        <v>99</v>
      </c>
      <c r="M68" s="212"/>
      <c r="N68" s="212"/>
      <c r="O68" s="212"/>
      <c r="P68" s="212"/>
      <c r="Q68" s="212"/>
      <c r="R68" s="212"/>
      <c r="S68" s="212"/>
      <c r="T68" s="212"/>
      <c r="U68" s="212"/>
      <c r="V68" s="212"/>
      <c r="W68" s="212"/>
      <c r="X68" s="212"/>
      <c r="Y68" s="212"/>
      <c r="Z68" s="212"/>
      <c r="AA68" s="212"/>
      <c r="AB68" s="212"/>
      <c r="AC68" s="212"/>
      <c r="AD68" s="212"/>
      <c r="AE68" s="212"/>
      <c r="AF68" s="212"/>
      <c r="AG68" s="212"/>
      <c r="AH68" s="212"/>
      <c r="AI68" s="212"/>
      <c r="AJ68" s="213"/>
      <c r="AK68" s="80"/>
      <c r="AT68" s="157"/>
    </row>
    <row r="69" spans="1:46" ht="21" customHeight="1">
      <c r="A69" s="142" t="s">
        <v>10</v>
      </c>
      <c r="B69" s="1038" t="s">
        <v>407</v>
      </c>
      <c r="C69" s="1038"/>
      <c r="D69" s="1038"/>
      <c r="E69" s="1038"/>
      <c r="F69" s="1038"/>
      <c r="G69" s="1038"/>
      <c r="H69" s="1038"/>
      <c r="I69" s="1038"/>
      <c r="J69" s="1038"/>
      <c r="K69" s="1038"/>
      <c r="L69" s="211"/>
      <c r="M69" s="1051" t="s">
        <v>447</v>
      </c>
      <c r="N69" s="1052"/>
      <c r="O69" s="1052"/>
      <c r="P69" s="1052"/>
      <c r="Q69" s="1052"/>
      <c r="R69" s="1052"/>
      <c r="S69" s="1052"/>
      <c r="T69" s="1052"/>
      <c r="U69" s="1052"/>
      <c r="V69" s="1052"/>
      <c r="W69" s="1052"/>
      <c r="X69" s="1052"/>
      <c r="Y69" s="1052"/>
      <c r="Z69" s="1052"/>
      <c r="AA69" s="1052"/>
      <c r="AB69" s="1052"/>
      <c r="AC69" s="1052"/>
      <c r="AD69" s="1052"/>
      <c r="AE69" s="1052"/>
      <c r="AF69" s="1052"/>
      <c r="AG69" s="1052"/>
      <c r="AH69" s="1052"/>
      <c r="AI69" s="1052"/>
      <c r="AJ69" s="1053"/>
      <c r="AK69" s="80"/>
      <c r="AL69" s="132"/>
      <c r="AT69" s="157"/>
    </row>
    <row r="70" spans="1:46" ht="21" customHeight="1">
      <c r="A70" s="171" t="s">
        <v>61</v>
      </c>
      <c r="B70" s="1022" t="s">
        <v>307</v>
      </c>
      <c r="C70" s="1022"/>
      <c r="D70" s="1022"/>
      <c r="E70" s="1022"/>
      <c r="F70" s="1022"/>
      <c r="G70" s="1022"/>
      <c r="H70" s="1022"/>
      <c r="I70" s="1022"/>
      <c r="J70" s="1022"/>
      <c r="K70" s="1022"/>
      <c r="L70" s="211"/>
      <c r="M70" s="214"/>
      <c r="N70" s="214"/>
      <c r="O70" s="214"/>
      <c r="P70" s="214"/>
      <c r="Q70" s="214"/>
      <c r="R70" s="214"/>
      <c r="S70" s="214"/>
      <c r="T70" s="214"/>
      <c r="U70" s="214"/>
      <c r="V70" s="214"/>
      <c r="W70" s="214"/>
      <c r="X70" s="214"/>
      <c r="Y70" s="214"/>
      <c r="Z70" s="214"/>
      <c r="AA70" s="214"/>
      <c r="AB70" s="88"/>
      <c r="AC70" s="88"/>
      <c r="AD70" s="88"/>
      <c r="AE70" s="88"/>
      <c r="AF70" s="88"/>
      <c r="AG70" s="88"/>
      <c r="AH70" s="88"/>
      <c r="AI70" s="88"/>
      <c r="AJ70" s="215"/>
      <c r="AK70" s="80"/>
      <c r="AT70" s="157"/>
    </row>
    <row r="71" spans="1:46" ht="21" customHeight="1" thickBot="1">
      <c r="A71" s="131" t="s">
        <v>448</v>
      </c>
      <c r="B71" s="129" t="s">
        <v>60</v>
      </c>
      <c r="C71" s="129"/>
      <c r="D71" s="841">
        <f>AA4</f>
        <v>2</v>
      </c>
      <c r="E71" s="841"/>
      <c r="F71" s="129" t="s">
        <v>408</v>
      </c>
      <c r="G71" s="129"/>
      <c r="H71" s="129"/>
      <c r="I71" s="129"/>
      <c r="J71" s="129"/>
      <c r="K71" s="129"/>
      <c r="L71" s="210"/>
      <c r="M71" s="129"/>
      <c r="N71" s="129"/>
      <c r="O71" s="83"/>
      <c r="P71" s="83"/>
      <c r="Q71" s="129"/>
      <c r="R71" s="83"/>
      <c r="S71" s="83"/>
      <c r="T71" s="129"/>
      <c r="U71" s="129"/>
      <c r="V71" s="129"/>
      <c r="W71" s="176"/>
      <c r="X71" s="129"/>
      <c r="Y71" s="132"/>
      <c r="Z71" s="93"/>
      <c r="AA71" s="93"/>
      <c r="AB71" s="1057">
        <f>'〇別紙様式2-3 個表_特定'!O5</f>
        <v>0</v>
      </c>
      <c r="AC71" s="1058"/>
      <c r="AD71" s="1058"/>
      <c r="AE71" s="1058"/>
      <c r="AF71" s="1058"/>
      <c r="AG71" s="1058"/>
      <c r="AH71" s="1058"/>
      <c r="AI71" s="832" t="s">
        <v>2</v>
      </c>
      <c r="AJ71" s="828"/>
      <c r="AK71" s="144"/>
      <c r="AT71" s="157"/>
    </row>
    <row r="72" spans="1:46" ht="21" customHeight="1" thickBot="1">
      <c r="A72" s="216" t="s">
        <v>449</v>
      </c>
      <c r="B72" s="175" t="s">
        <v>227</v>
      </c>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7"/>
      <c r="AA72" s="178" t="s">
        <v>474</v>
      </c>
      <c r="AB72" s="833">
        <f>AB73-AB74</f>
        <v>0</v>
      </c>
      <c r="AC72" s="834"/>
      <c r="AD72" s="834"/>
      <c r="AE72" s="834"/>
      <c r="AF72" s="834"/>
      <c r="AG72" s="834"/>
      <c r="AH72" s="834"/>
      <c r="AI72" s="832" t="s">
        <v>2</v>
      </c>
      <c r="AJ72" s="828"/>
      <c r="AK72" s="80" t="s">
        <v>263</v>
      </c>
      <c r="AL72" s="179" t="str">
        <f>IFERROR(IF(AND(ISNUMBER(AB72),ISNUMBER(AB71),AB72&gt;AB71),"○","☓"),"")</f>
        <v>☓</v>
      </c>
      <c r="AM72" s="180" t="s">
        <v>264</v>
      </c>
      <c r="AN72" s="181"/>
      <c r="AO72" s="181"/>
      <c r="AP72" s="181"/>
      <c r="AQ72" s="181"/>
      <c r="AR72" s="181"/>
      <c r="AS72" s="181"/>
      <c r="AT72" s="182"/>
    </row>
    <row r="73" spans="1:46" ht="21" customHeight="1" thickBot="1">
      <c r="A73" s="183"/>
      <c r="B73" s="217" t="s">
        <v>237</v>
      </c>
      <c r="C73" s="218"/>
      <c r="D73" s="218"/>
      <c r="E73" s="218"/>
      <c r="F73" s="218"/>
      <c r="G73" s="218"/>
      <c r="H73" s="218"/>
      <c r="I73" s="218"/>
      <c r="J73" s="218"/>
      <c r="K73" s="218"/>
      <c r="L73" s="218"/>
      <c r="M73" s="218"/>
      <c r="N73" s="218"/>
      <c r="O73" s="218"/>
      <c r="P73" s="218"/>
      <c r="Q73" s="218"/>
      <c r="R73" s="218"/>
      <c r="S73" s="218"/>
      <c r="T73" s="218"/>
      <c r="U73" s="218"/>
      <c r="V73" s="218"/>
      <c r="W73" s="218"/>
      <c r="X73" s="218"/>
      <c r="Y73" s="218"/>
      <c r="Z73" s="218"/>
      <c r="AA73" s="218"/>
      <c r="AB73" s="1033"/>
      <c r="AC73" s="1034"/>
      <c r="AD73" s="1034"/>
      <c r="AE73" s="1034"/>
      <c r="AF73" s="1034"/>
      <c r="AG73" s="1034"/>
      <c r="AH73" s="1035"/>
      <c r="AI73" s="783" t="s">
        <v>2</v>
      </c>
      <c r="AJ73" s="784"/>
      <c r="AK73" s="80"/>
      <c r="AT73" s="157"/>
    </row>
    <row r="74" spans="1:46" ht="21" customHeight="1" thickBot="1">
      <c r="A74" s="131"/>
      <c r="B74" s="1046" t="s">
        <v>388</v>
      </c>
      <c r="C74" s="1047"/>
      <c r="D74" s="1047"/>
      <c r="E74" s="1047"/>
      <c r="F74" s="1047"/>
      <c r="G74" s="1047"/>
      <c r="H74" s="1047"/>
      <c r="I74" s="1047"/>
      <c r="J74" s="1047"/>
      <c r="K74" s="1047"/>
      <c r="L74" s="1047"/>
      <c r="M74" s="1047"/>
      <c r="N74" s="1047"/>
      <c r="O74" s="1047"/>
      <c r="P74" s="1047"/>
      <c r="Q74" s="1047"/>
      <c r="R74" s="1047"/>
      <c r="S74" s="1047"/>
      <c r="T74" s="1047"/>
      <c r="U74" s="1047"/>
      <c r="V74" s="1047"/>
      <c r="W74" s="1047"/>
      <c r="X74" s="1047"/>
      <c r="Y74" s="1047"/>
      <c r="Z74" s="1047"/>
      <c r="AA74" s="1047"/>
      <c r="AB74" s="787">
        <f>$AB$75-AB76-AB77-AB78</f>
        <v>0</v>
      </c>
      <c r="AC74" s="788"/>
      <c r="AD74" s="788"/>
      <c r="AE74" s="788"/>
      <c r="AF74" s="788"/>
      <c r="AG74" s="788"/>
      <c r="AH74" s="788"/>
      <c r="AI74" s="789" t="s">
        <v>2</v>
      </c>
      <c r="AJ74" s="790"/>
      <c r="AK74" s="80"/>
      <c r="AL74" s="219"/>
      <c r="AT74" s="157"/>
    </row>
    <row r="75" spans="1:46" ht="21" customHeight="1" thickBot="1">
      <c r="A75" s="131"/>
      <c r="B75" s="220"/>
      <c r="C75" s="221" t="s">
        <v>238</v>
      </c>
      <c r="D75" s="186"/>
      <c r="E75" s="187"/>
      <c r="F75" s="187"/>
      <c r="G75" s="187"/>
      <c r="H75" s="187"/>
      <c r="I75" s="187"/>
      <c r="J75" s="187"/>
      <c r="K75" s="187"/>
      <c r="L75" s="187"/>
      <c r="M75" s="187"/>
      <c r="N75" s="187"/>
      <c r="O75" s="187"/>
      <c r="P75" s="187"/>
      <c r="Q75" s="187"/>
      <c r="R75" s="187"/>
      <c r="S75" s="187"/>
      <c r="T75" s="187"/>
      <c r="U75" s="187"/>
      <c r="V75" s="187"/>
      <c r="W75" s="187"/>
      <c r="X75" s="187"/>
      <c r="Y75" s="187"/>
      <c r="Z75" s="187"/>
      <c r="AA75" s="187"/>
      <c r="AB75" s="1033"/>
      <c r="AC75" s="1034"/>
      <c r="AD75" s="1034"/>
      <c r="AE75" s="1034"/>
      <c r="AF75" s="1034"/>
      <c r="AG75" s="1034"/>
      <c r="AH75" s="1035"/>
      <c r="AI75" s="792" t="s">
        <v>2</v>
      </c>
      <c r="AJ75" s="793"/>
      <c r="AK75" s="144"/>
      <c r="AT75" s="157"/>
    </row>
    <row r="76" spans="1:46" ht="21" customHeight="1" thickBot="1">
      <c r="A76" s="131"/>
      <c r="B76" s="222"/>
      <c r="C76" s="221" t="s">
        <v>459</v>
      </c>
      <c r="D76" s="82"/>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033"/>
      <c r="AC76" s="1034"/>
      <c r="AD76" s="1034"/>
      <c r="AE76" s="1034"/>
      <c r="AF76" s="1034"/>
      <c r="AG76" s="1034"/>
      <c r="AH76" s="1035"/>
      <c r="AI76" s="783" t="s">
        <v>2</v>
      </c>
      <c r="AJ76" s="784"/>
      <c r="AK76" s="144"/>
      <c r="AT76" s="157"/>
    </row>
    <row r="77" spans="1:46" ht="21" customHeight="1" thickBot="1">
      <c r="A77" s="185"/>
      <c r="B77" s="223"/>
      <c r="C77" s="193" t="s">
        <v>475</v>
      </c>
      <c r="D77" s="82"/>
      <c r="E77" s="188"/>
      <c r="F77" s="188"/>
      <c r="G77" s="188"/>
      <c r="H77" s="188"/>
      <c r="I77" s="188"/>
      <c r="J77" s="188"/>
      <c r="K77" s="188"/>
      <c r="L77" s="188"/>
      <c r="M77" s="188"/>
      <c r="N77" s="188"/>
      <c r="O77" s="188"/>
      <c r="P77" s="188"/>
      <c r="Q77" s="188"/>
      <c r="R77" s="188"/>
      <c r="S77" s="188"/>
      <c r="T77" s="188"/>
      <c r="U77" s="193"/>
      <c r="V77" s="81"/>
      <c r="W77" s="81"/>
      <c r="X77" s="81"/>
      <c r="Y77" s="81"/>
      <c r="Z77" s="82"/>
      <c r="AA77" s="82"/>
      <c r="AB77" s="936"/>
      <c r="AC77" s="937"/>
      <c r="AD77" s="937"/>
      <c r="AE77" s="937"/>
      <c r="AF77" s="937"/>
      <c r="AG77" s="937"/>
      <c r="AH77" s="938"/>
      <c r="AI77" s="783" t="s">
        <v>2</v>
      </c>
      <c r="AJ77" s="784"/>
      <c r="AK77" s="144"/>
      <c r="AL77" s="219"/>
      <c r="AT77" s="157"/>
    </row>
    <row r="78" spans="1:46" ht="21" customHeight="1" thickBot="1">
      <c r="A78" s="189"/>
      <c r="B78" s="224"/>
      <c r="C78" s="193" t="s">
        <v>404</v>
      </c>
      <c r="D78" s="191"/>
      <c r="E78" s="192"/>
      <c r="F78" s="192"/>
      <c r="G78" s="192"/>
      <c r="H78" s="192"/>
      <c r="I78" s="192"/>
      <c r="J78" s="192"/>
      <c r="K78" s="192"/>
      <c r="L78" s="192"/>
      <c r="M78" s="188"/>
      <c r="N78" s="188"/>
      <c r="O78" s="188"/>
      <c r="P78" s="188"/>
      <c r="Q78" s="188"/>
      <c r="R78" s="188"/>
      <c r="S78" s="188"/>
      <c r="T78" s="188"/>
      <c r="U78" s="193"/>
      <c r="V78" s="81"/>
      <c r="W78" s="81"/>
      <c r="X78" s="81"/>
      <c r="Y78" s="81"/>
      <c r="Z78" s="82"/>
      <c r="AA78" s="82"/>
      <c r="AB78" s="939"/>
      <c r="AC78" s="940"/>
      <c r="AD78" s="940"/>
      <c r="AE78" s="940"/>
      <c r="AF78" s="940"/>
      <c r="AG78" s="940"/>
      <c r="AH78" s="941"/>
      <c r="AI78" s="1059" t="s">
        <v>203</v>
      </c>
      <c r="AJ78" s="842"/>
      <c r="AK78" s="144"/>
      <c r="AL78" s="219"/>
      <c r="AT78" s="157"/>
    </row>
    <row r="79" spans="1:46" ht="24" customHeight="1" thickBot="1">
      <c r="A79" s="225" t="s">
        <v>64</v>
      </c>
      <c r="B79" s="212" t="s">
        <v>121</v>
      </c>
      <c r="C79" s="212"/>
      <c r="D79" s="212"/>
      <c r="E79" s="212"/>
      <c r="F79" s="212"/>
      <c r="G79" s="212"/>
      <c r="H79" s="212"/>
      <c r="I79" s="212"/>
      <c r="J79" s="212"/>
      <c r="K79" s="212"/>
      <c r="L79" s="226"/>
      <c r="M79" s="226"/>
      <c r="N79" s="212"/>
      <c r="O79" s="212"/>
      <c r="P79" s="84"/>
      <c r="Q79" s="84"/>
      <c r="R79" s="227"/>
      <c r="S79" s="1054" t="s">
        <v>409</v>
      </c>
      <c r="T79" s="1055"/>
      <c r="U79" s="1055"/>
      <c r="V79" s="1055"/>
      <c r="W79" s="1055"/>
      <c r="X79" s="1056"/>
      <c r="Y79" s="1060" t="s">
        <v>410</v>
      </c>
      <c r="Z79" s="1061"/>
      <c r="AA79" s="1061"/>
      <c r="AB79" s="1061"/>
      <c r="AC79" s="1061"/>
      <c r="AD79" s="1062"/>
      <c r="AE79" s="1060" t="s">
        <v>157</v>
      </c>
      <c r="AF79" s="1061"/>
      <c r="AG79" s="1061"/>
      <c r="AH79" s="1061"/>
      <c r="AI79" s="1061"/>
      <c r="AJ79" s="1062"/>
      <c r="AL79" s="228" t="s">
        <v>225</v>
      </c>
      <c r="AT79" s="157"/>
    </row>
    <row r="80" spans="1:46" ht="21.75" customHeight="1" thickBot="1">
      <c r="A80" s="1045"/>
      <c r="B80" s="1048" t="s">
        <v>389</v>
      </c>
      <c r="C80" s="1049"/>
      <c r="D80" s="1049"/>
      <c r="E80" s="1049"/>
      <c r="F80" s="1049"/>
      <c r="G80" s="1049"/>
      <c r="H80" s="1049"/>
      <c r="I80" s="1049"/>
      <c r="J80" s="1049"/>
      <c r="K80" s="1049"/>
      <c r="L80" s="1049"/>
      <c r="M80" s="1049"/>
      <c r="N80" s="1049"/>
      <c r="O80" s="1049"/>
      <c r="P80" s="1049"/>
      <c r="Q80" s="1049"/>
      <c r="R80" s="1050"/>
      <c r="S80" s="1029"/>
      <c r="T80" s="1030"/>
      <c r="U80" s="1030"/>
      <c r="V80" s="1030"/>
      <c r="W80" s="1031"/>
      <c r="X80" s="229" t="s">
        <v>2</v>
      </c>
      <c r="Y80" s="1029"/>
      <c r="Z80" s="1030"/>
      <c r="AA80" s="1030"/>
      <c r="AB80" s="1030"/>
      <c r="AC80" s="1031"/>
      <c r="AD80" s="230" t="s">
        <v>2</v>
      </c>
      <c r="AE80" s="1029"/>
      <c r="AF80" s="1030"/>
      <c r="AG80" s="1030"/>
      <c r="AH80" s="1030"/>
      <c r="AI80" s="1031"/>
      <c r="AJ80" s="231" t="s">
        <v>2</v>
      </c>
      <c r="AL80" s="228" t="s">
        <v>169</v>
      </c>
      <c r="AT80" s="157"/>
    </row>
    <row r="81" spans="1:50" ht="21.75" customHeight="1" thickBot="1">
      <c r="A81" s="1045"/>
      <c r="B81" s="232" t="s">
        <v>390</v>
      </c>
      <c r="C81" s="233"/>
      <c r="D81" s="233"/>
      <c r="E81" s="233"/>
      <c r="F81" s="233"/>
      <c r="G81" s="233"/>
      <c r="H81" s="233"/>
      <c r="I81" s="233"/>
      <c r="J81" s="233"/>
      <c r="K81" s="233"/>
      <c r="L81" s="234"/>
      <c r="M81" s="234"/>
      <c r="N81" s="234"/>
      <c r="O81" s="234"/>
      <c r="P81" s="234"/>
      <c r="Q81" s="234"/>
      <c r="R81" s="235"/>
      <c r="S81" s="947"/>
      <c r="T81" s="948"/>
      <c r="U81" s="948"/>
      <c r="V81" s="948"/>
      <c r="W81" s="949"/>
      <c r="X81" s="236" t="s">
        <v>65</v>
      </c>
      <c r="Y81" s="947"/>
      <c r="Z81" s="948"/>
      <c r="AA81" s="948"/>
      <c r="AB81" s="948"/>
      <c r="AC81" s="949"/>
      <c r="AD81" s="237" t="s">
        <v>65</v>
      </c>
      <c r="AE81" s="947"/>
      <c r="AF81" s="948"/>
      <c r="AG81" s="948"/>
      <c r="AH81" s="948"/>
      <c r="AI81" s="949"/>
      <c r="AJ81" s="238" t="s">
        <v>65</v>
      </c>
      <c r="AL81" s="228" t="s">
        <v>174</v>
      </c>
      <c r="AT81" s="157"/>
    </row>
    <row r="82" spans="1:50" ht="21.75" customHeight="1" thickBot="1">
      <c r="A82" s="1045"/>
      <c r="B82" s="239" t="s">
        <v>391</v>
      </c>
      <c r="C82" s="240"/>
      <c r="D82" s="240"/>
      <c r="E82" s="240"/>
      <c r="F82" s="240"/>
      <c r="G82" s="240"/>
      <c r="H82" s="240"/>
      <c r="I82" s="240"/>
      <c r="J82" s="240"/>
      <c r="K82" s="240"/>
      <c r="L82" s="241"/>
      <c r="M82" s="241"/>
      <c r="N82" s="241"/>
      <c r="O82" s="241"/>
      <c r="P82" s="241"/>
      <c r="Q82" s="241"/>
      <c r="R82" s="241"/>
      <c r="S82" s="931"/>
      <c r="T82" s="932"/>
      <c r="U82" s="932"/>
      <c r="V82" s="932"/>
      <c r="W82" s="933"/>
      <c r="X82" s="236" t="s">
        <v>65</v>
      </c>
      <c r="Y82" s="931"/>
      <c r="Z82" s="932"/>
      <c r="AA82" s="932"/>
      <c r="AB82" s="932"/>
      <c r="AC82" s="933"/>
      <c r="AD82" s="237" t="s">
        <v>65</v>
      </c>
      <c r="AE82" s="931"/>
      <c r="AF82" s="932"/>
      <c r="AG82" s="932"/>
      <c r="AH82" s="932"/>
      <c r="AI82" s="933"/>
      <c r="AJ82" s="238" t="s">
        <v>65</v>
      </c>
      <c r="AL82" s="228" t="s">
        <v>224</v>
      </c>
      <c r="AT82" s="157"/>
    </row>
    <row r="83" spans="1:50" ht="21.75" customHeight="1" thickBot="1">
      <c r="A83" s="1045"/>
      <c r="B83" s="239" t="s">
        <v>392</v>
      </c>
      <c r="C83" s="242"/>
      <c r="D83" s="242"/>
      <c r="E83" s="242"/>
      <c r="F83" s="242"/>
      <c r="G83" s="242"/>
      <c r="H83" s="242"/>
      <c r="I83" s="242"/>
      <c r="J83" s="242"/>
      <c r="K83" s="242"/>
      <c r="L83" s="88"/>
      <c r="M83" s="88"/>
      <c r="N83" s="88"/>
      <c r="O83" s="88"/>
      <c r="P83" s="88"/>
      <c r="Q83" s="88"/>
      <c r="R83" s="88"/>
      <c r="S83" s="1013" t="e">
        <f>ROUND(S80/S81,)</f>
        <v>#DIV/0!</v>
      </c>
      <c r="T83" s="1014"/>
      <c r="U83" s="1014"/>
      <c r="V83" s="1014"/>
      <c r="W83" s="1015"/>
      <c r="X83" s="236" t="s">
        <v>2</v>
      </c>
      <c r="Y83" s="1013" t="e">
        <f>ROUND(Y80/Y81,)</f>
        <v>#DIV/0!</v>
      </c>
      <c r="Z83" s="1014"/>
      <c r="AA83" s="1014"/>
      <c r="AB83" s="1014"/>
      <c r="AC83" s="1015"/>
      <c r="AD83" s="236" t="s">
        <v>2</v>
      </c>
      <c r="AE83" s="1013" t="e">
        <f>ROUND(AE80/AE81,)</f>
        <v>#DIV/0!</v>
      </c>
      <c r="AF83" s="1014"/>
      <c r="AG83" s="1014"/>
      <c r="AH83" s="1014"/>
      <c r="AI83" s="1015"/>
      <c r="AJ83" s="238" t="s">
        <v>2</v>
      </c>
      <c r="AL83" s="228" t="s">
        <v>283</v>
      </c>
      <c r="AT83" s="157"/>
    </row>
    <row r="84" spans="1:50" ht="18" customHeight="1">
      <c r="A84" s="1045"/>
      <c r="B84" s="1042" t="s">
        <v>393</v>
      </c>
      <c r="C84" s="1043"/>
      <c r="D84" s="1043"/>
      <c r="E84" s="1043"/>
      <c r="F84" s="1043"/>
      <c r="G84" s="1043"/>
      <c r="H84" s="1043"/>
      <c r="I84" s="1043"/>
      <c r="J84" s="1043"/>
      <c r="K84" s="642"/>
      <c r="L84" s="243" t="s">
        <v>276</v>
      </c>
      <c r="M84" s="244"/>
      <c r="N84" s="244"/>
      <c r="O84" s="244"/>
      <c r="P84" s="244"/>
      <c r="Q84" s="244"/>
      <c r="R84" s="244"/>
      <c r="S84" s="945" t="e">
        <f>CEILING(AN85,1)</f>
        <v>#DIV/0!</v>
      </c>
      <c r="T84" s="946"/>
      <c r="U84" s="946"/>
      <c r="V84" s="946"/>
      <c r="W84" s="946"/>
      <c r="X84" s="92" t="s">
        <v>277</v>
      </c>
      <c r="Y84" s="942"/>
      <c r="Z84" s="943"/>
      <c r="AA84" s="943"/>
      <c r="AB84" s="943"/>
      <c r="AC84" s="943"/>
      <c r="AD84" s="944"/>
      <c r="AE84" s="1039"/>
      <c r="AF84" s="1040"/>
      <c r="AG84" s="1040"/>
      <c r="AH84" s="1040"/>
      <c r="AI84" s="1040"/>
      <c r="AJ84" s="1041"/>
      <c r="AL84" s="245"/>
      <c r="AM84" s="246"/>
      <c r="AN84" s="156" t="s">
        <v>166</v>
      </c>
      <c r="AO84" s="247" t="s">
        <v>167</v>
      </c>
      <c r="AP84" s="156" t="s">
        <v>168</v>
      </c>
      <c r="AQ84" s="247" t="s">
        <v>268</v>
      </c>
      <c r="AR84" s="153" t="s">
        <v>269</v>
      </c>
      <c r="AS84" s="248" t="s">
        <v>270</v>
      </c>
      <c r="AT84" s="249" t="s">
        <v>271</v>
      </c>
      <c r="AU84" s="248"/>
      <c r="AV84" s="248"/>
      <c r="AW84" s="248"/>
      <c r="AX84" s="250"/>
    </row>
    <row r="85" spans="1:50" ht="18" customHeight="1">
      <c r="A85" s="1045"/>
      <c r="B85" s="964"/>
      <c r="C85" s="952"/>
      <c r="D85" s="952"/>
      <c r="E85" s="952"/>
      <c r="F85" s="952"/>
      <c r="G85" s="952"/>
      <c r="H85" s="952"/>
      <c r="I85" s="952"/>
      <c r="J85" s="952"/>
      <c r="K85" s="251"/>
      <c r="L85" s="240"/>
      <c r="M85" s="252" t="s">
        <v>215</v>
      </c>
      <c r="N85" s="934" t="e">
        <f>T85</f>
        <v>#DIV/0!</v>
      </c>
      <c r="O85" s="934"/>
      <c r="P85" s="934"/>
      <c r="Q85" s="252" t="s">
        <v>277</v>
      </c>
      <c r="R85" s="253" t="s">
        <v>278</v>
      </c>
      <c r="S85" s="254" t="s">
        <v>215</v>
      </c>
      <c r="T85" s="935" t="e">
        <f>S82*S84*12</f>
        <v>#DIV/0!</v>
      </c>
      <c r="U85" s="935"/>
      <c r="V85" s="935"/>
      <c r="W85" s="255" t="s">
        <v>277</v>
      </c>
      <c r="X85" s="256" t="s">
        <v>278</v>
      </c>
      <c r="Y85" s="942"/>
      <c r="Z85" s="943"/>
      <c r="AA85" s="943"/>
      <c r="AB85" s="943"/>
      <c r="AC85" s="943"/>
      <c r="AD85" s="944"/>
      <c r="AE85" s="1039"/>
      <c r="AF85" s="1040"/>
      <c r="AG85" s="1040"/>
      <c r="AH85" s="1040"/>
      <c r="AI85" s="1040"/>
      <c r="AJ85" s="1041"/>
      <c r="AL85" s="257" t="s">
        <v>171</v>
      </c>
      <c r="AM85" s="257" t="s">
        <v>164</v>
      </c>
      <c r="AN85" s="258" t="e">
        <f>AB71/(S82*12)</f>
        <v>#DIV/0!</v>
      </c>
      <c r="AO85" s="259"/>
      <c r="AP85" s="258"/>
      <c r="AQ85" s="248"/>
      <c r="AR85" s="260"/>
      <c r="AS85" s="248"/>
      <c r="AT85" s="261" t="s">
        <v>272</v>
      </c>
      <c r="AU85" s="248"/>
      <c r="AV85" s="248"/>
      <c r="AW85" s="248"/>
      <c r="AX85" s="250"/>
    </row>
    <row r="86" spans="1:50" ht="18" customHeight="1" thickBot="1">
      <c r="A86" s="1045"/>
      <c r="B86" s="964"/>
      <c r="C86" s="952"/>
      <c r="D86" s="952"/>
      <c r="E86" s="952"/>
      <c r="F86" s="952"/>
      <c r="G86" s="952"/>
      <c r="H86" s="952"/>
      <c r="I86" s="952"/>
      <c r="J86" s="952"/>
      <c r="K86" s="642"/>
      <c r="L86" s="243" t="s">
        <v>279</v>
      </c>
      <c r="M86" s="244"/>
      <c r="N86" s="244"/>
      <c r="O86" s="244"/>
      <c r="P86" s="244"/>
      <c r="Q86" s="244"/>
      <c r="R86" s="244"/>
      <c r="S86" s="1027" t="e">
        <f>IF((CEILING(AN88,1)-AN88)-2*(CEILING(AO88,1)-AO88)&gt;=0,CEILING(AN88,1),CEILING(AN88+AS89/S82/12,1))</f>
        <v>#DIV/0!</v>
      </c>
      <c r="T86" s="1028"/>
      <c r="U86" s="1028"/>
      <c r="V86" s="1028"/>
      <c r="W86" s="1028"/>
      <c r="X86" s="262" t="s">
        <v>277</v>
      </c>
      <c r="Y86" s="1027" t="e">
        <f>IF((CEILING(AN88,1)-AN88)-2*(CEILING(AO88,1)-AO88)&gt;=0,CEILING(AO88,1),FLOOR(AO88,1))</f>
        <v>#DIV/0!</v>
      </c>
      <c r="Z86" s="1028"/>
      <c r="AA86" s="1028"/>
      <c r="AB86" s="1028"/>
      <c r="AC86" s="1028"/>
      <c r="AD86" s="262" t="s">
        <v>277</v>
      </c>
      <c r="AE86" s="1016"/>
      <c r="AF86" s="1017"/>
      <c r="AG86" s="1017"/>
      <c r="AH86" s="1017"/>
      <c r="AI86" s="1017"/>
      <c r="AJ86" s="1018"/>
      <c r="AL86" s="263"/>
      <c r="AM86" s="264" t="s">
        <v>165</v>
      </c>
      <c r="AN86" s="265">
        <f>AB71</f>
        <v>0</v>
      </c>
      <c r="AO86" s="266"/>
      <c r="AP86" s="265"/>
      <c r="AQ86" s="267">
        <f>SUM(AN86:AP86)</f>
        <v>0</v>
      </c>
      <c r="AR86" s="268" t="e">
        <f>AQ86-S82*S84*12</f>
        <v>#DIV/0!</v>
      </c>
      <c r="AS86" s="269" t="s">
        <v>244</v>
      </c>
      <c r="AT86" s="270"/>
      <c r="AU86" s="271"/>
      <c r="AV86" s="271"/>
      <c r="AW86" s="271"/>
      <c r="AX86" s="272"/>
    </row>
    <row r="87" spans="1:50" ht="18" customHeight="1" thickBot="1">
      <c r="A87" s="1045"/>
      <c r="B87" s="964"/>
      <c r="C87" s="952"/>
      <c r="D87" s="952"/>
      <c r="E87" s="952"/>
      <c r="F87" s="952"/>
      <c r="G87" s="952"/>
      <c r="H87" s="952"/>
      <c r="I87" s="952"/>
      <c r="J87" s="952"/>
      <c r="K87" s="251"/>
      <c r="L87" s="240"/>
      <c r="M87" s="252" t="s">
        <v>215</v>
      </c>
      <c r="N87" s="934" t="e">
        <f>SUM(T87,Z87)</f>
        <v>#DIV/0!</v>
      </c>
      <c r="O87" s="934"/>
      <c r="P87" s="934"/>
      <c r="Q87" s="252" t="s">
        <v>277</v>
      </c>
      <c r="R87" s="253" t="s">
        <v>278</v>
      </c>
      <c r="S87" s="273" t="s">
        <v>215</v>
      </c>
      <c r="T87" s="934" t="e">
        <f>S82*S86*12</f>
        <v>#DIV/0!</v>
      </c>
      <c r="U87" s="934"/>
      <c r="V87" s="934"/>
      <c r="W87" s="252" t="s">
        <v>277</v>
      </c>
      <c r="X87" s="274" t="s">
        <v>278</v>
      </c>
      <c r="Y87" s="273" t="s">
        <v>215</v>
      </c>
      <c r="Z87" s="934" t="e">
        <f>Y82*Y86*12</f>
        <v>#DIV/0!</v>
      </c>
      <c r="AA87" s="934"/>
      <c r="AB87" s="934"/>
      <c r="AC87" s="252" t="s">
        <v>277</v>
      </c>
      <c r="AD87" s="274" t="s">
        <v>278</v>
      </c>
      <c r="AE87" s="1019"/>
      <c r="AF87" s="1020"/>
      <c r="AG87" s="1020"/>
      <c r="AH87" s="1020"/>
      <c r="AI87" s="1020"/>
      <c r="AJ87" s="1021"/>
      <c r="AL87" s="257" t="s">
        <v>172</v>
      </c>
      <c r="AM87" s="275" t="s">
        <v>170</v>
      </c>
      <c r="AN87" s="643"/>
      <c r="AO87" s="644"/>
      <c r="AP87" s="276"/>
      <c r="AQ87" s="248"/>
      <c r="AR87" s="260"/>
      <c r="AS87" s="248"/>
      <c r="AT87" s="261" t="s">
        <v>273</v>
      </c>
      <c r="AU87" s="277" t="e">
        <f>AN87/AO87</f>
        <v>#DIV/0!</v>
      </c>
      <c r="AV87" s="278" t="e">
        <f>IF(AU87&lt;2,"  2以上となるよう配分比率を設定してください。","  2以上であることを確認してください")</f>
        <v>#DIV/0!</v>
      </c>
      <c r="AW87" s="278"/>
      <c r="AX87" s="279"/>
    </row>
    <row r="88" spans="1:50" ht="18" customHeight="1">
      <c r="A88" s="1045"/>
      <c r="B88" s="964"/>
      <c r="C88" s="952"/>
      <c r="D88" s="952"/>
      <c r="E88" s="952"/>
      <c r="F88" s="952"/>
      <c r="G88" s="952"/>
      <c r="H88" s="952"/>
      <c r="I88" s="952"/>
      <c r="J88" s="952"/>
      <c r="K88" s="645"/>
      <c r="L88" s="243" t="s">
        <v>280</v>
      </c>
      <c r="M88" s="244"/>
      <c r="N88" s="244"/>
      <c r="O88" s="244"/>
      <c r="P88" s="244"/>
      <c r="Q88" s="244"/>
      <c r="R88" s="244"/>
      <c r="S88" s="945" t="e">
        <f>IF((CEILING(AN91,1)-AN91)-2*(CEILING(AO91,1)-AO91)&gt;=0,CEILING(AN91,1),CEILING(AN91+(AS91+AS92)/S82/12,1))</f>
        <v>#DIV/0!</v>
      </c>
      <c r="T88" s="946"/>
      <c r="U88" s="946"/>
      <c r="V88" s="946"/>
      <c r="W88" s="946"/>
      <c r="X88" s="92" t="s">
        <v>277</v>
      </c>
      <c r="Y88" s="945" t="e">
        <f>IF((CEILING(AN91,1)-AN91)-2*(CEILING(AO91,1)-AO91)&gt;=0,CEILING(AO91,1),FLOOR(AO91,1))</f>
        <v>#DIV/0!</v>
      </c>
      <c r="Z88" s="946"/>
      <c r="AA88" s="946"/>
      <c r="AB88" s="946"/>
      <c r="AC88" s="946"/>
      <c r="AD88" s="92" t="s">
        <v>277</v>
      </c>
      <c r="AE88" s="946" t="e">
        <f>IF(Y88-2*(CEILING(AP91,1))&gt;=0,CEILING(AP91,1),FLOOR(AP91,1))</f>
        <v>#DIV/0!</v>
      </c>
      <c r="AF88" s="946"/>
      <c r="AG88" s="946"/>
      <c r="AH88" s="946"/>
      <c r="AI88" s="946"/>
      <c r="AJ88" s="280" t="s">
        <v>277</v>
      </c>
      <c r="AL88" s="281"/>
      <c r="AM88" s="282" t="s">
        <v>164</v>
      </c>
      <c r="AN88" s="283" t="e">
        <f>AB71/((S82+Y82/AU87)*12)</f>
        <v>#DIV/0!</v>
      </c>
      <c r="AO88" s="284" t="e">
        <f>AB71/((S82*AU87+Y82)*12)</f>
        <v>#DIV/0!</v>
      </c>
      <c r="AP88" s="283"/>
      <c r="AQ88" s="285"/>
      <c r="AR88" s="286"/>
      <c r="AS88" s="285"/>
      <c r="AT88" s="287"/>
      <c r="AU88" s="288"/>
      <c r="AV88" s="285"/>
      <c r="AW88" s="285"/>
      <c r="AX88" s="103"/>
    </row>
    <row r="89" spans="1:50" ht="18" customHeight="1" thickBot="1">
      <c r="A89" s="289"/>
      <c r="B89" s="964"/>
      <c r="C89" s="952"/>
      <c r="D89" s="952"/>
      <c r="E89" s="952"/>
      <c r="F89" s="952"/>
      <c r="G89" s="952"/>
      <c r="H89" s="952"/>
      <c r="I89" s="952"/>
      <c r="J89" s="952"/>
      <c r="K89" s="251"/>
      <c r="L89" s="242"/>
      <c r="M89" s="255" t="s">
        <v>215</v>
      </c>
      <c r="N89" s="935" t="e">
        <f>SUM(T89,Z89,AF89)</f>
        <v>#DIV/0!</v>
      </c>
      <c r="O89" s="935"/>
      <c r="P89" s="935"/>
      <c r="Q89" s="255" t="s">
        <v>277</v>
      </c>
      <c r="R89" s="87" t="s">
        <v>278</v>
      </c>
      <c r="S89" s="254" t="s">
        <v>215</v>
      </c>
      <c r="T89" s="935" t="e">
        <f>S82*S88*12</f>
        <v>#DIV/0!</v>
      </c>
      <c r="U89" s="935"/>
      <c r="V89" s="935"/>
      <c r="W89" s="255" t="s">
        <v>277</v>
      </c>
      <c r="X89" s="274" t="s">
        <v>278</v>
      </c>
      <c r="Y89" s="254" t="s">
        <v>215</v>
      </c>
      <c r="Z89" s="935" t="e">
        <f>Y82*Y88*12</f>
        <v>#DIV/0!</v>
      </c>
      <c r="AA89" s="935"/>
      <c r="AB89" s="935"/>
      <c r="AC89" s="255" t="s">
        <v>277</v>
      </c>
      <c r="AD89" s="274" t="s">
        <v>278</v>
      </c>
      <c r="AE89" s="255" t="s">
        <v>215</v>
      </c>
      <c r="AF89" s="935" t="e">
        <f>AE82*AE88*12</f>
        <v>#DIV/0!</v>
      </c>
      <c r="AG89" s="935"/>
      <c r="AH89" s="935"/>
      <c r="AI89" s="255" t="s">
        <v>277</v>
      </c>
      <c r="AJ89" s="290" t="s">
        <v>278</v>
      </c>
      <c r="AL89" s="263"/>
      <c r="AM89" s="263" t="s">
        <v>165</v>
      </c>
      <c r="AN89" s="291" t="e">
        <f>AB71/(1+Y82/S82/AU87)</f>
        <v>#DIV/0!</v>
      </c>
      <c r="AO89" s="292" t="e">
        <f>AB71/(S82/Y82*AU87+1)</f>
        <v>#DIV/0!</v>
      </c>
      <c r="AP89" s="291"/>
      <c r="AQ89" s="267" t="e">
        <f>SUM(AN89:AP89)</f>
        <v>#DIV/0!</v>
      </c>
      <c r="AR89" s="268" t="e">
        <f>AQ89-S82*S86*12-Y82*Y86*12</f>
        <v>#DIV/0!</v>
      </c>
      <c r="AS89" s="271" t="e">
        <f>IF((CEILING(AN88,1)-AN88)-2*(CEILING(AO88,1)-AO88)&gt;=0,0,(AO88-FLOOR(AO88,1))*Y82*12)</f>
        <v>#DIV/0!</v>
      </c>
      <c r="AT89" s="270"/>
      <c r="AU89" s="293"/>
      <c r="AV89" s="271"/>
      <c r="AW89" s="271"/>
      <c r="AX89" s="272"/>
    </row>
    <row r="90" spans="1:50" ht="18" customHeight="1" thickBot="1">
      <c r="A90" s="289"/>
      <c r="B90" s="964"/>
      <c r="C90" s="952"/>
      <c r="D90" s="952"/>
      <c r="E90" s="952"/>
      <c r="F90" s="952"/>
      <c r="G90" s="952"/>
      <c r="H90" s="952"/>
      <c r="I90" s="952"/>
      <c r="J90" s="952"/>
      <c r="K90" s="645"/>
      <c r="L90" s="243" t="s">
        <v>281</v>
      </c>
      <c r="M90" s="244"/>
      <c r="N90" s="244"/>
      <c r="O90" s="244"/>
      <c r="P90" s="244"/>
      <c r="Q90" s="244"/>
      <c r="R90" s="244"/>
      <c r="S90" s="939"/>
      <c r="T90" s="940"/>
      <c r="U90" s="940"/>
      <c r="V90" s="940"/>
      <c r="W90" s="941"/>
      <c r="X90" s="242" t="s">
        <v>277</v>
      </c>
      <c r="Y90" s="939"/>
      <c r="Z90" s="940"/>
      <c r="AA90" s="940"/>
      <c r="AB90" s="940"/>
      <c r="AC90" s="941"/>
      <c r="AD90" s="102" t="s">
        <v>277</v>
      </c>
      <c r="AE90" s="939"/>
      <c r="AF90" s="940"/>
      <c r="AG90" s="940"/>
      <c r="AH90" s="940"/>
      <c r="AI90" s="941"/>
      <c r="AJ90" s="106" t="s">
        <v>277</v>
      </c>
      <c r="AL90" s="257" t="s">
        <v>173</v>
      </c>
      <c r="AM90" s="287" t="s">
        <v>170</v>
      </c>
      <c r="AN90" s="643"/>
      <c r="AO90" s="646"/>
      <c r="AP90" s="647"/>
      <c r="AQ90" s="285"/>
      <c r="AR90" s="286"/>
      <c r="AS90" s="285"/>
      <c r="AT90" s="287" t="s">
        <v>273</v>
      </c>
      <c r="AU90" s="288" t="e">
        <f>AN90/AO90</f>
        <v>#DIV/0!</v>
      </c>
      <c r="AV90" s="294" t="e">
        <f t="shared" ref="AV90:AV91" si="0">IF(AU90&lt;2,"  2以上となるよう配分比率を設定してください。","  2以上であることを確認してください")</f>
        <v>#DIV/0!</v>
      </c>
      <c r="AW90" s="294"/>
      <c r="AX90" s="295"/>
    </row>
    <row r="91" spans="1:50" ht="18" customHeight="1" thickBot="1">
      <c r="A91" s="289"/>
      <c r="B91" s="965"/>
      <c r="C91" s="966"/>
      <c r="D91" s="966"/>
      <c r="E91" s="966"/>
      <c r="F91" s="966"/>
      <c r="G91" s="966"/>
      <c r="H91" s="966"/>
      <c r="I91" s="952"/>
      <c r="J91" s="952"/>
      <c r="K91" s="296"/>
      <c r="L91" s="242"/>
      <c r="M91" s="297" t="s">
        <v>215</v>
      </c>
      <c r="N91" s="1026">
        <f>SUM(T91,Z91,AF91)</f>
        <v>0</v>
      </c>
      <c r="O91" s="1026"/>
      <c r="P91" s="1026"/>
      <c r="Q91" s="297" t="s">
        <v>277</v>
      </c>
      <c r="R91" s="90" t="s">
        <v>278</v>
      </c>
      <c r="S91" s="298" t="s">
        <v>215</v>
      </c>
      <c r="T91" s="1026">
        <f>S82*S90*12</f>
        <v>0</v>
      </c>
      <c r="U91" s="1026"/>
      <c r="V91" s="1026"/>
      <c r="W91" s="297" t="s">
        <v>277</v>
      </c>
      <c r="X91" s="299" t="s">
        <v>278</v>
      </c>
      <c r="Y91" s="297" t="s">
        <v>215</v>
      </c>
      <c r="Z91" s="1026">
        <f>Y82*Y90*12</f>
        <v>0</v>
      </c>
      <c r="AA91" s="1026"/>
      <c r="AB91" s="1026"/>
      <c r="AC91" s="297" t="s">
        <v>277</v>
      </c>
      <c r="AD91" s="299" t="s">
        <v>278</v>
      </c>
      <c r="AE91" s="297" t="s">
        <v>215</v>
      </c>
      <c r="AF91" s="1026">
        <f>AE82*AE90*12</f>
        <v>0</v>
      </c>
      <c r="AG91" s="1026"/>
      <c r="AH91" s="1026"/>
      <c r="AI91" s="297" t="s">
        <v>277</v>
      </c>
      <c r="AJ91" s="300" t="s">
        <v>278</v>
      </c>
      <c r="AL91" s="301"/>
      <c r="AM91" s="302" t="s">
        <v>164</v>
      </c>
      <c r="AN91" s="283" t="e">
        <f>AB71/((S82+Y82/AU90+AE82/AU92)*12)</f>
        <v>#DIV/0!</v>
      </c>
      <c r="AO91" s="284" t="e">
        <f>AB71/((S82*AU90+Y82+AE82/AU91)*12)</f>
        <v>#DIV/0!</v>
      </c>
      <c r="AP91" s="283" t="e">
        <f>AB71/((S82*AU92+Y82*AU91+AE82)*12)</f>
        <v>#DIV/0!</v>
      </c>
      <c r="AQ91" s="285"/>
      <c r="AR91" s="286"/>
      <c r="AS91" s="303" t="e">
        <f>IF((CEILING(AN91,1)-AN91)-2*(CEILING(AO91,1)-AO91)&gt;=0,0,(AO91-FLOOR(AO91,1))*Y82*12)</f>
        <v>#DIV/0!</v>
      </c>
      <c r="AT91" s="287" t="s">
        <v>274</v>
      </c>
      <c r="AU91" s="288" t="e">
        <f>AO90/AP90</f>
        <v>#DIV/0!</v>
      </c>
      <c r="AV91" s="294" t="e">
        <f t="shared" si="0"/>
        <v>#DIV/0!</v>
      </c>
      <c r="AW91" s="294"/>
      <c r="AX91" s="295"/>
    </row>
    <row r="92" spans="1:50" s="140" customFormat="1" ht="18" customHeight="1" thickBot="1">
      <c r="A92" s="304"/>
      <c r="B92" s="305" t="s">
        <v>308</v>
      </c>
      <c r="C92" s="212"/>
      <c r="D92" s="212"/>
      <c r="E92" s="212"/>
      <c r="F92" s="212"/>
      <c r="G92" s="212"/>
      <c r="H92" s="212"/>
      <c r="I92" s="212"/>
      <c r="J92" s="212"/>
      <c r="K92" s="306"/>
      <c r="L92" s="306"/>
      <c r="M92" s="212"/>
      <c r="N92" s="212"/>
      <c r="O92" s="212"/>
      <c r="P92" s="212"/>
      <c r="Q92" s="212"/>
      <c r="R92" s="212"/>
      <c r="S92" s="212"/>
      <c r="T92" s="212"/>
      <c r="U92" s="212"/>
      <c r="V92" s="212"/>
      <c r="W92" s="85"/>
      <c r="X92" s="1023"/>
      <c r="Y92" s="1024"/>
      <c r="Z92" s="307" t="s">
        <v>105</v>
      </c>
      <c r="AA92" s="99"/>
      <c r="AB92" s="99"/>
      <c r="AC92" s="1025"/>
      <c r="AD92" s="1025"/>
      <c r="AE92" s="307"/>
      <c r="AF92" s="307"/>
      <c r="AG92" s="307"/>
      <c r="AH92" s="86"/>
      <c r="AI92" s="308"/>
      <c r="AJ92" s="309"/>
      <c r="AL92" s="310"/>
      <c r="AM92" s="263" t="s">
        <v>165</v>
      </c>
      <c r="AN92" s="311" t="e">
        <f>AB71/(1+Y82/S82/AU90+AE82/S82/AU92)</f>
        <v>#DIV/0!</v>
      </c>
      <c r="AO92" s="267" t="e">
        <f>AB71/(S82/Y82*AU90+1+AE82/Y82/AU91)</f>
        <v>#DIV/0!</v>
      </c>
      <c r="AP92" s="311" t="e">
        <f>AB71/(S82/AE82*AU92+Y82/AE82*AU91+1)</f>
        <v>#DIV/0!</v>
      </c>
      <c r="AQ92" s="267" t="e">
        <f>SUM(AN92:AP92)</f>
        <v>#DIV/0!</v>
      </c>
      <c r="AR92" s="268" t="e">
        <f>AQ92-S82*S88*12-Y82*Y88*12-AE82*AE88*12</f>
        <v>#DIV/0!</v>
      </c>
      <c r="AS92" s="312" t="e">
        <f>IF(Y88-2*(CEILING(AP91,1))&gt;=0,0,(AP91-FLOOR(AP91,1))*AE82*12)</f>
        <v>#DIV/0!</v>
      </c>
      <c r="AT92" s="270" t="s">
        <v>275</v>
      </c>
      <c r="AU92" s="271" t="e">
        <f>AN90/AP90</f>
        <v>#DIV/0!</v>
      </c>
      <c r="AV92" s="271"/>
      <c r="AW92" s="271"/>
      <c r="AX92" s="272"/>
    </row>
    <row r="93" spans="1:50" s="140" customFormat="1" ht="18" customHeight="1">
      <c r="A93" s="313"/>
      <c r="B93" s="314"/>
      <c r="C93" s="87" t="s">
        <v>476</v>
      </c>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315"/>
      <c r="AL93" s="316"/>
      <c r="AM93" s="158"/>
      <c r="AN93" s="317"/>
      <c r="AO93" s="317"/>
      <c r="AP93" s="317"/>
      <c r="AQ93" s="317"/>
      <c r="AR93" s="318"/>
      <c r="AT93" s="145"/>
    </row>
    <row r="94" spans="1:50" s="140" customFormat="1" ht="18" customHeight="1">
      <c r="A94" s="313"/>
      <c r="B94" s="314"/>
      <c r="C94" s="648"/>
      <c r="D94" s="87" t="s">
        <v>265</v>
      </c>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93"/>
      <c r="AJ94" s="315"/>
      <c r="AL94" s="316"/>
      <c r="AM94" s="158"/>
      <c r="AN94" s="317"/>
      <c r="AO94" s="317"/>
      <c r="AP94" s="317"/>
      <c r="AQ94" s="317"/>
      <c r="AR94" s="318"/>
      <c r="AT94" s="145"/>
    </row>
    <row r="95" spans="1:50" s="140" customFormat="1" ht="18" customHeight="1">
      <c r="A95" s="313"/>
      <c r="B95" s="314"/>
      <c r="C95" s="649"/>
      <c r="D95" s="87" t="s">
        <v>266</v>
      </c>
      <c r="E95" s="89"/>
      <c r="F95" s="89"/>
      <c r="G95" s="89"/>
      <c r="H95" s="89"/>
      <c r="I95" s="89"/>
      <c r="J95" s="89"/>
      <c r="K95" s="89"/>
      <c r="L95" s="89"/>
      <c r="M95" s="89"/>
      <c r="N95" s="89"/>
      <c r="O95" s="89"/>
      <c r="P95" s="89"/>
      <c r="Q95" s="89"/>
      <c r="R95" s="89"/>
      <c r="S95" s="89"/>
      <c r="T95" s="88"/>
      <c r="U95" s="88"/>
      <c r="V95" s="88"/>
      <c r="W95" s="88"/>
      <c r="X95" s="88"/>
      <c r="Y95" s="88"/>
      <c r="Z95" s="88"/>
      <c r="AA95" s="88"/>
      <c r="AB95" s="88"/>
      <c r="AC95" s="88"/>
      <c r="AD95" s="88"/>
      <c r="AE95" s="88"/>
      <c r="AF95" s="88"/>
      <c r="AG95" s="88"/>
      <c r="AH95" s="88"/>
      <c r="AI95" s="93"/>
      <c r="AJ95" s="315"/>
      <c r="AL95" s="316"/>
      <c r="AM95" s="158"/>
      <c r="AN95" s="317"/>
      <c r="AO95" s="317"/>
      <c r="AP95" s="317"/>
      <c r="AQ95" s="317"/>
      <c r="AR95" s="318"/>
      <c r="AT95" s="145"/>
    </row>
    <row r="96" spans="1:50" s="140" customFormat="1" ht="27" customHeight="1">
      <c r="A96" s="313"/>
      <c r="B96" s="314"/>
      <c r="C96" s="649"/>
      <c r="D96" s="987" t="s">
        <v>309</v>
      </c>
      <c r="E96" s="987"/>
      <c r="F96" s="987"/>
      <c r="G96" s="987"/>
      <c r="H96" s="987"/>
      <c r="I96" s="987"/>
      <c r="J96" s="987"/>
      <c r="K96" s="987"/>
      <c r="L96" s="987"/>
      <c r="M96" s="987"/>
      <c r="N96" s="987"/>
      <c r="O96" s="987"/>
      <c r="P96" s="987"/>
      <c r="Q96" s="987"/>
      <c r="R96" s="987"/>
      <c r="S96" s="987"/>
      <c r="T96" s="987"/>
      <c r="U96" s="987"/>
      <c r="V96" s="987"/>
      <c r="W96" s="987"/>
      <c r="X96" s="987"/>
      <c r="Y96" s="987"/>
      <c r="Z96" s="987"/>
      <c r="AA96" s="987"/>
      <c r="AB96" s="987"/>
      <c r="AC96" s="987"/>
      <c r="AD96" s="987"/>
      <c r="AE96" s="987"/>
      <c r="AF96" s="987"/>
      <c r="AG96" s="987"/>
      <c r="AH96" s="987"/>
      <c r="AI96" s="987"/>
      <c r="AJ96" s="315"/>
      <c r="AL96" s="316"/>
      <c r="AM96" s="158"/>
      <c r="AN96" s="317"/>
      <c r="AO96" s="317"/>
      <c r="AP96" s="317"/>
      <c r="AQ96" s="317"/>
      <c r="AR96" s="318"/>
      <c r="AT96" s="145"/>
    </row>
    <row r="97" spans="1:46" s="140" customFormat="1" ht="18" customHeight="1" thickBot="1">
      <c r="A97" s="319"/>
      <c r="B97" s="320"/>
      <c r="C97" s="650"/>
      <c r="D97" s="90" t="s">
        <v>91</v>
      </c>
      <c r="E97" s="91"/>
      <c r="F97" s="988"/>
      <c r="G97" s="989"/>
      <c r="H97" s="989"/>
      <c r="I97" s="989"/>
      <c r="J97" s="989"/>
      <c r="K97" s="989"/>
      <c r="L97" s="989"/>
      <c r="M97" s="989"/>
      <c r="N97" s="989"/>
      <c r="O97" s="989"/>
      <c r="P97" s="989"/>
      <c r="Q97" s="989"/>
      <c r="R97" s="989"/>
      <c r="S97" s="989"/>
      <c r="T97" s="989"/>
      <c r="U97" s="989"/>
      <c r="V97" s="989"/>
      <c r="W97" s="989"/>
      <c r="X97" s="989"/>
      <c r="Y97" s="989"/>
      <c r="Z97" s="989"/>
      <c r="AA97" s="989"/>
      <c r="AB97" s="989"/>
      <c r="AC97" s="989"/>
      <c r="AD97" s="989"/>
      <c r="AE97" s="989"/>
      <c r="AF97" s="989"/>
      <c r="AG97" s="989"/>
      <c r="AH97" s="989"/>
      <c r="AI97" s="989"/>
      <c r="AJ97" s="92" t="s">
        <v>267</v>
      </c>
      <c r="AL97" s="316"/>
      <c r="AM97" s="158"/>
      <c r="AN97" s="317"/>
      <c r="AO97" s="317"/>
      <c r="AP97" s="317"/>
      <c r="AQ97" s="317"/>
      <c r="AR97" s="318"/>
      <c r="AT97" s="145"/>
    </row>
    <row r="98" spans="1:46" s="140" customFormat="1" ht="18" customHeight="1" thickBot="1">
      <c r="A98" s="142" t="s">
        <v>450</v>
      </c>
      <c r="B98" s="321" t="s">
        <v>394</v>
      </c>
      <c r="C98" s="322"/>
      <c r="D98" s="322"/>
      <c r="E98" s="322"/>
      <c r="F98" s="322"/>
      <c r="G98" s="322"/>
      <c r="H98" s="321"/>
      <c r="I98" s="321"/>
      <c r="J98" s="321"/>
      <c r="K98" s="321"/>
      <c r="L98" s="323"/>
      <c r="M98" s="194"/>
      <c r="N98" s="324" t="s">
        <v>202</v>
      </c>
      <c r="O98" s="195"/>
      <c r="P98" s="1004"/>
      <c r="Q98" s="1005"/>
      <c r="R98" s="195" t="s">
        <v>11</v>
      </c>
      <c r="S98" s="1004"/>
      <c r="T98" s="1005"/>
      <c r="U98" s="195" t="s">
        <v>12</v>
      </c>
      <c r="V98" s="773" t="s">
        <v>13</v>
      </c>
      <c r="W98" s="773"/>
      <c r="X98" s="195" t="s">
        <v>60</v>
      </c>
      <c r="Y98" s="195"/>
      <c r="Z98" s="1004"/>
      <c r="AA98" s="1005"/>
      <c r="AB98" s="195" t="s">
        <v>11</v>
      </c>
      <c r="AC98" s="1004"/>
      <c r="AD98" s="1005"/>
      <c r="AE98" s="195" t="s">
        <v>12</v>
      </c>
      <c r="AF98" s="195" t="s">
        <v>200</v>
      </c>
      <c r="AG98" s="325" t="str">
        <f>IF(P98&gt;=1,(Z98*12+AC98)-(P98*12+S98)+1,"")</f>
        <v/>
      </c>
      <c r="AH98" s="773" t="s">
        <v>201</v>
      </c>
      <c r="AI98" s="773"/>
      <c r="AJ98" s="196" t="s">
        <v>94</v>
      </c>
    </row>
    <row r="99" spans="1:46" s="140" customFormat="1" ht="6" customHeight="1">
      <c r="A99" s="98"/>
      <c r="B99" s="326"/>
      <c r="C99" s="326"/>
      <c r="D99" s="326"/>
      <c r="E99" s="326"/>
      <c r="F99" s="326"/>
      <c r="G99" s="326"/>
      <c r="H99" s="326"/>
      <c r="I99" s="326"/>
      <c r="J99" s="326"/>
      <c r="K99" s="326"/>
      <c r="L99" s="326"/>
      <c r="M99" s="201"/>
      <c r="N99" s="201"/>
      <c r="O99" s="201"/>
      <c r="P99" s="201"/>
      <c r="Q99" s="201"/>
      <c r="R99" s="201"/>
      <c r="S99" s="201"/>
      <c r="T99" s="201"/>
      <c r="U99" s="201"/>
      <c r="V99" s="201"/>
      <c r="W99" s="201"/>
      <c r="X99" s="201"/>
      <c r="Y99" s="201"/>
      <c r="Z99" s="201"/>
      <c r="AA99" s="201"/>
      <c r="AB99" s="201"/>
      <c r="AC99" s="201"/>
      <c r="AD99" s="201"/>
      <c r="AE99" s="201"/>
      <c r="AF99" s="201"/>
      <c r="AG99" s="201"/>
      <c r="AH99" s="201"/>
      <c r="AI99" s="201"/>
      <c r="AJ99" s="202"/>
    </row>
    <row r="100" spans="1:46" s="140" customFormat="1" ht="13.5" customHeight="1">
      <c r="A100" s="100" t="s">
        <v>123</v>
      </c>
      <c r="B100" s="201"/>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02"/>
    </row>
    <row r="101" spans="1:46" s="140" customFormat="1" ht="24" customHeight="1">
      <c r="A101" s="327" t="s">
        <v>124</v>
      </c>
      <c r="B101" s="950" t="s">
        <v>548</v>
      </c>
      <c r="C101" s="950"/>
      <c r="D101" s="950"/>
      <c r="E101" s="950"/>
      <c r="F101" s="950"/>
      <c r="G101" s="950"/>
      <c r="H101" s="950"/>
      <c r="I101" s="950"/>
      <c r="J101" s="950"/>
      <c r="K101" s="950"/>
      <c r="L101" s="950"/>
      <c r="M101" s="950"/>
      <c r="N101" s="950"/>
      <c r="O101" s="950"/>
      <c r="P101" s="950"/>
      <c r="Q101" s="950"/>
      <c r="R101" s="950"/>
      <c r="S101" s="950"/>
      <c r="T101" s="950"/>
      <c r="U101" s="950"/>
      <c r="V101" s="950"/>
      <c r="W101" s="950"/>
      <c r="X101" s="950"/>
      <c r="Y101" s="950"/>
      <c r="Z101" s="950"/>
      <c r="AA101" s="950"/>
      <c r="AB101" s="950"/>
      <c r="AC101" s="950"/>
      <c r="AD101" s="950"/>
      <c r="AE101" s="950"/>
      <c r="AF101" s="950"/>
      <c r="AG101" s="950"/>
      <c r="AH101" s="950"/>
      <c r="AI101" s="950"/>
      <c r="AJ101" s="950"/>
    </row>
    <row r="102" spans="1:46" s="140" customFormat="1" ht="24" customHeight="1">
      <c r="A102" s="327" t="s">
        <v>124</v>
      </c>
      <c r="B102" s="950" t="s">
        <v>549</v>
      </c>
      <c r="C102" s="950"/>
      <c r="D102" s="950"/>
      <c r="E102" s="950"/>
      <c r="F102" s="950"/>
      <c r="G102" s="950"/>
      <c r="H102" s="950"/>
      <c r="I102" s="950"/>
      <c r="J102" s="950"/>
      <c r="K102" s="950"/>
      <c r="L102" s="950"/>
      <c r="M102" s="950"/>
      <c r="N102" s="950"/>
      <c r="O102" s="950"/>
      <c r="P102" s="950"/>
      <c r="Q102" s="950"/>
      <c r="R102" s="950"/>
      <c r="S102" s="950"/>
      <c r="T102" s="950"/>
      <c r="U102" s="950"/>
      <c r="V102" s="950"/>
      <c r="W102" s="950"/>
      <c r="X102" s="950"/>
      <c r="Y102" s="950"/>
      <c r="Z102" s="950"/>
      <c r="AA102" s="950"/>
      <c r="AB102" s="950"/>
      <c r="AC102" s="950"/>
      <c r="AD102" s="950"/>
      <c r="AE102" s="950"/>
      <c r="AF102" s="950"/>
      <c r="AG102" s="950"/>
      <c r="AH102" s="950"/>
      <c r="AI102" s="950"/>
      <c r="AJ102" s="950"/>
    </row>
    <row r="103" spans="1:46" s="140" customFormat="1" ht="27" customHeight="1">
      <c r="A103" s="328" t="s">
        <v>124</v>
      </c>
      <c r="B103" s="761" t="s">
        <v>550</v>
      </c>
      <c r="C103" s="761"/>
      <c r="D103" s="761"/>
      <c r="E103" s="761"/>
      <c r="F103" s="761"/>
      <c r="G103" s="761"/>
      <c r="H103" s="761"/>
      <c r="I103" s="761"/>
      <c r="J103" s="761"/>
      <c r="K103" s="761"/>
      <c r="L103" s="761"/>
      <c r="M103" s="761"/>
      <c r="N103" s="761"/>
      <c r="O103" s="761"/>
      <c r="P103" s="761"/>
      <c r="Q103" s="761"/>
      <c r="R103" s="761"/>
      <c r="S103" s="761"/>
      <c r="T103" s="761"/>
      <c r="U103" s="761"/>
      <c r="V103" s="761"/>
      <c r="W103" s="761"/>
      <c r="X103" s="761"/>
      <c r="Y103" s="761"/>
      <c r="Z103" s="761"/>
      <c r="AA103" s="761"/>
      <c r="AB103" s="761"/>
      <c r="AC103" s="761"/>
      <c r="AD103" s="761"/>
      <c r="AE103" s="761"/>
      <c r="AF103" s="761"/>
      <c r="AG103" s="761"/>
      <c r="AH103" s="761"/>
      <c r="AI103" s="761"/>
      <c r="AJ103" s="761"/>
    </row>
    <row r="104" spans="1:46" s="140" customFormat="1" ht="40.15" customHeight="1">
      <c r="A104" s="203" t="s">
        <v>124</v>
      </c>
      <c r="B104" s="763" t="s">
        <v>551</v>
      </c>
      <c r="C104" s="763"/>
      <c r="D104" s="763"/>
      <c r="E104" s="763"/>
      <c r="F104" s="763"/>
      <c r="G104" s="763"/>
      <c r="H104" s="763"/>
      <c r="I104" s="763"/>
      <c r="J104" s="763"/>
      <c r="K104" s="763"/>
      <c r="L104" s="763"/>
      <c r="M104" s="763"/>
      <c r="N104" s="763"/>
      <c r="O104" s="763"/>
      <c r="P104" s="763"/>
      <c r="Q104" s="763"/>
      <c r="R104" s="763"/>
      <c r="S104" s="763"/>
      <c r="T104" s="763"/>
      <c r="U104" s="763"/>
      <c r="V104" s="763"/>
      <c r="W104" s="763"/>
      <c r="X104" s="763"/>
      <c r="Y104" s="763"/>
      <c r="Z104" s="763"/>
      <c r="AA104" s="763"/>
      <c r="AB104" s="763"/>
      <c r="AC104" s="763"/>
      <c r="AD104" s="763"/>
      <c r="AE104" s="763"/>
      <c r="AF104" s="763"/>
      <c r="AG104" s="763"/>
      <c r="AH104" s="763"/>
      <c r="AI104" s="763"/>
      <c r="AJ104" s="763"/>
    </row>
    <row r="105" spans="1:46" s="140" customFormat="1" ht="36" customHeight="1">
      <c r="A105" s="328" t="s">
        <v>162</v>
      </c>
      <c r="B105" s="956" t="s">
        <v>552</v>
      </c>
      <c r="C105" s="956"/>
      <c r="D105" s="956"/>
      <c r="E105" s="956"/>
      <c r="F105" s="956"/>
      <c r="G105" s="956"/>
      <c r="H105" s="956"/>
      <c r="I105" s="956"/>
      <c r="J105" s="956"/>
      <c r="K105" s="956"/>
      <c r="L105" s="956"/>
      <c r="M105" s="956"/>
      <c r="N105" s="956"/>
      <c r="O105" s="956"/>
      <c r="P105" s="956"/>
      <c r="Q105" s="956"/>
      <c r="R105" s="956"/>
      <c r="S105" s="956"/>
      <c r="T105" s="956"/>
      <c r="U105" s="956"/>
      <c r="V105" s="956"/>
      <c r="W105" s="956"/>
      <c r="X105" s="956"/>
      <c r="Y105" s="956"/>
      <c r="Z105" s="956"/>
      <c r="AA105" s="956"/>
      <c r="AB105" s="956"/>
      <c r="AC105" s="956"/>
      <c r="AD105" s="956"/>
      <c r="AE105" s="956"/>
      <c r="AF105" s="956"/>
      <c r="AG105" s="956"/>
      <c r="AH105" s="956"/>
      <c r="AI105" s="956"/>
      <c r="AJ105" s="956"/>
    </row>
    <row r="106" spans="1:46" s="140" customFormat="1" ht="27" customHeight="1">
      <c r="A106" s="328" t="s">
        <v>124</v>
      </c>
      <c r="B106" s="956" t="s">
        <v>553</v>
      </c>
      <c r="C106" s="956"/>
      <c r="D106" s="956"/>
      <c r="E106" s="956"/>
      <c r="F106" s="956"/>
      <c r="G106" s="956"/>
      <c r="H106" s="956"/>
      <c r="I106" s="956"/>
      <c r="J106" s="956"/>
      <c r="K106" s="956"/>
      <c r="L106" s="956"/>
      <c r="M106" s="956"/>
      <c r="N106" s="956"/>
      <c r="O106" s="956"/>
      <c r="P106" s="956"/>
      <c r="Q106" s="956"/>
      <c r="R106" s="956"/>
      <c r="S106" s="956"/>
      <c r="T106" s="956"/>
      <c r="U106" s="956"/>
      <c r="V106" s="956"/>
      <c r="W106" s="956"/>
      <c r="X106" s="956"/>
      <c r="Y106" s="956"/>
      <c r="Z106" s="956"/>
      <c r="AA106" s="956"/>
      <c r="AB106" s="956"/>
      <c r="AC106" s="956"/>
      <c r="AD106" s="956"/>
      <c r="AE106" s="956"/>
      <c r="AF106" s="956"/>
      <c r="AG106" s="956"/>
      <c r="AH106" s="956"/>
      <c r="AI106" s="956"/>
      <c r="AJ106" s="956"/>
    </row>
    <row r="107" spans="1:46" s="140" customFormat="1" ht="9" customHeight="1">
      <c r="A107" s="316"/>
      <c r="B107" s="329"/>
      <c r="C107" s="329"/>
      <c r="D107" s="329"/>
      <c r="E107" s="329"/>
      <c r="F107" s="329"/>
      <c r="G107" s="329"/>
      <c r="H107" s="329"/>
      <c r="I107" s="329"/>
      <c r="J107" s="329"/>
      <c r="K107" s="329"/>
      <c r="L107" s="329"/>
      <c r="M107" s="316"/>
      <c r="N107" s="316"/>
      <c r="O107" s="93"/>
      <c r="P107" s="93"/>
      <c r="Q107" s="316"/>
      <c r="R107" s="93"/>
      <c r="S107" s="93"/>
      <c r="T107" s="316"/>
      <c r="U107" s="93"/>
      <c r="V107" s="93"/>
      <c r="W107" s="316"/>
      <c r="X107" s="316"/>
      <c r="Y107" s="93"/>
      <c r="Z107" s="93"/>
      <c r="AA107" s="316"/>
      <c r="AB107" s="93"/>
      <c r="AC107" s="93"/>
      <c r="AD107" s="316"/>
      <c r="AE107" s="316"/>
      <c r="AF107" s="316"/>
      <c r="AG107" s="316"/>
      <c r="AH107" s="316"/>
      <c r="AI107" s="316"/>
      <c r="AJ107" s="144"/>
    </row>
    <row r="108" spans="1:46" s="140" customFormat="1" ht="18" customHeight="1">
      <c r="A108" s="330" t="s">
        <v>477</v>
      </c>
      <c r="B108" s="316"/>
      <c r="C108" s="331"/>
      <c r="D108" s="331"/>
      <c r="E108" s="331"/>
      <c r="F108" s="331"/>
      <c r="G108" s="331"/>
      <c r="H108" s="331"/>
      <c r="I108" s="331"/>
      <c r="J108" s="331"/>
      <c r="K108" s="331"/>
      <c r="L108" s="331"/>
      <c r="M108" s="331"/>
      <c r="N108" s="331"/>
      <c r="O108" s="331"/>
      <c r="P108" s="331"/>
      <c r="Q108" s="166" t="str">
        <f>$G$10</f>
        <v/>
      </c>
      <c r="R108" s="331"/>
      <c r="S108" s="331"/>
      <c r="T108" s="331"/>
      <c r="U108" s="331"/>
      <c r="V108" s="331"/>
      <c r="W108" s="331"/>
      <c r="X108" s="331"/>
      <c r="Y108" s="331"/>
      <c r="Z108" s="331"/>
      <c r="AA108" s="331"/>
      <c r="AB108" s="331"/>
      <c r="AC108" s="331"/>
      <c r="AD108" s="331"/>
      <c r="AE108" s="331"/>
      <c r="AF108" s="331"/>
      <c r="AG108" s="331"/>
      <c r="AH108" s="331"/>
      <c r="AI108" s="331"/>
      <c r="AJ108" s="332"/>
    </row>
    <row r="109" spans="1:46" s="140" customFormat="1" ht="15.75" customHeight="1">
      <c r="A109" s="102"/>
      <c r="B109" s="316"/>
      <c r="C109" s="331"/>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row>
    <row r="110" spans="1:46" s="140" customFormat="1" ht="18" customHeight="1">
      <c r="A110" s="333" t="s">
        <v>411</v>
      </c>
      <c r="B110" s="334"/>
      <c r="C110" s="335"/>
      <c r="D110" s="335"/>
      <c r="E110" s="331"/>
      <c r="F110" s="335"/>
      <c r="G110" s="335"/>
      <c r="H110" s="335"/>
      <c r="I110" s="331"/>
      <c r="J110" s="335"/>
      <c r="K110" s="335"/>
      <c r="L110" s="335"/>
      <c r="M110" s="335"/>
      <c r="N110" s="335"/>
      <c r="O110" s="331"/>
      <c r="P110" s="335"/>
      <c r="Q110" s="335"/>
      <c r="R110" s="335"/>
      <c r="S110" s="335"/>
      <c r="T110" s="335"/>
      <c r="U110" s="335"/>
      <c r="V110" s="331"/>
      <c r="W110" s="335"/>
      <c r="X110" s="335"/>
      <c r="Y110" s="331"/>
      <c r="Z110" s="331"/>
      <c r="AA110" s="335"/>
      <c r="AB110" s="335"/>
      <c r="AC110" s="335"/>
      <c r="AD110" s="335"/>
      <c r="AF110" s="336" t="s">
        <v>233</v>
      </c>
      <c r="AG110" s="615"/>
      <c r="AH110" s="616" t="s">
        <v>161</v>
      </c>
      <c r="AI110" s="615"/>
      <c r="AJ110" s="617"/>
      <c r="AK110" s="144"/>
    </row>
    <row r="111" spans="1:46" s="140" customFormat="1" ht="26.25" customHeight="1">
      <c r="A111" s="879" t="s">
        <v>77</v>
      </c>
      <c r="B111" s="880"/>
      <c r="C111" s="880"/>
      <c r="D111" s="975"/>
      <c r="E111" s="618"/>
      <c r="F111" s="94" t="s">
        <v>75</v>
      </c>
      <c r="G111" s="129"/>
      <c r="H111" s="129"/>
      <c r="I111" s="619"/>
      <c r="J111" s="94" t="s">
        <v>125</v>
      </c>
      <c r="K111" s="129"/>
      <c r="L111" s="129"/>
      <c r="M111" s="129"/>
      <c r="N111" s="129"/>
      <c r="O111" s="619"/>
      <c r="P111" s="94" t="s">
        <v>126</v>
      </c>
      <c r="Q111" s="129"/>
      <c r="R111" s="129"/>
      <c r="S111" s="129"/>
      <c r="T111" s="129"/>
      <c r="U111" s="129"/>
      <c r="V111" s="619"/>
      <c r="W111" s="94" t="s">
        <v>76</v>
      </c>
      <c r="X111" s="129"/>
      <c r="Y111" s="95"/>
      <c r="Z111" s="619"/>
      <c r="AA111" s="94" t="s">
        <v>71</v>
      </c>
      <c r="AB111" s="129"/>
      <c r="AC111" s="129"/>
      <c r="AD111" s="129"/>
      <c r="AE111" s="95"/>
      <c r="AF111" s="95"/>
      <c r="AG111" s="95"/>
      <c r="AH111" s="95"/>
      <c r="AI111" s="95"/>
      <c r="AJ111" s="96"/>
      <c r="AK111" s="144"/>
    </row>
    <row r="112" spans="1:46" s="140" customFormat="1" ht="18" customHeight="1">
      <c r="A112" s="962" t="s">
        <v>74</v>
      </c>
      <c r="B112" s="963"/>
      <c r="C112" s="963"/>
      <c r="D112" s="963"/>
      <c r="E112" s="97" t="s">
        <v>310</v>
      </c>
      <c r="F112" s="98"/>
      <c r="G112" s="99"/>
      <c r="H112" s="99"/>
      <c r="I112" s="132"/>
      <c r="J112" s="99"/>
      <c r="K112" s="99"/>
      <c r="L112" s="99"/>
      <c r="M112" s="99"/>
      <c r="N112" s="99"/>
      <c r="O112" s="100"/>
      <c r="P112" s="99"/>
      <c r="Q112" s="99"/>
      <c r="R112" s="99"/>
      <c r="S112" s="99"/>
      <c r="T112" s="99"/>
      <c r="U112" s="99"/>
      <c r="V112" s="100"/>
      <c r="W112" s="99"/>
      <c r="X112" s="99"/>
      <c r="Y112" s="132"/>
      <c r="Z112" s="132"/>
      <c r="AA112" s="99"/>
      <c r="AB112" s="99"/>
      <c r="AC112" s="99"/>
      <c r="AD112" s="99"/>
      <c r="AE112" s="99"/>
      <c r="AF112" s="99"/>
      <c r="AG112" s="99"/>
      <c r="AH112" s="99"/>
      <c r="AI112" s="99"/>
      <c r="AJ112" s="101"/>
      <c r="AK112" s="144"/>
    </row>
    <row r="113" spans="1:37" s="140" customFormat="1" ht="18" customHeight="1">
      <c r="A113" s="964"/>
      <c r="B113" s="952"/>
      <c r="C113" s="952"/>
      <c r="D113" s="952"/>
      <c r="E113" s="620"/>
      <c r="F113" s="100" t="s">
        <v>78</v>
      </c>
      <c r="G113" s="132"/>
      <c r="H113" s="132"/>
      <c r="I113" s="132"/>
      <c r="J113" s="132"/>
      <c r="K113" s="616"/>
      <c r="L113" s="100" t="s">
        <v>206</v>
      </c>
      <c r="M113" s="132"/>
      <c r="N113" s="132"/>
      <c r="O113" s="100"/>
      <c r="P113" s="100"/>
      <c r="Q113" s="102"/>
      <c r="R113" s="621"/>
      <c r="S113" s="100" t="s">
        <v>71</v>
      </c>
      <c r="T113" s="100"/>
      <c r="U113" s="100" t="s">
        <v>72</v>
      </c>
      <c r="V113" s="886"/>
      <c r="W113" s="887"/>
      <c r="X113" s="887"/>
      <c r="Y113" s="887"/>
      <c r="Z113" s="887"/>
      <c r="AA113" s="887"/>
      <c r="AB113" s="887"/>
      <c r="AC113" s="887"/>
      <c r="AD113" s="887"/>
      <c r="AE113" s="887"/>
      <c r="AF113" s="887"/>
      <c r="AG113" s="887"/>
      <c r="AH113" s="887"/>
      <c r="AI113" s="887"/>
      <c r="AJ113" s="103" t="s">
        <v>73</v>
      </c>
      <c r="AK113" s="144"/>
    </row>
    <row r="114" spans="1:37" s="140" customFormat="1" ht="18" customHeight="1" thickBot="1">
      <c r="A114" s="964"/>
      <c r="B114" s="952"/>
      <c r="C114" s="952"/>
      <c r="D114" s="952"/>
      <c r="E114" s="104" t="s">
        <v>79</v>
      </c>
      <c r="F114" s="102"/>
      <c r="G114" s="132"/>
      <c r="H114" s="132"/>
      <c r="I114" s="132"/>
      <c r="J114" s="132"/>
      <c r="K114" s="316"/>
      <c r="L114" s="132"/>
      <c r="O114" s="100"/>
      <c r="P114" s="102"/>
      <c r="Q114" s="102"/>
      <c r="R114" s="102"/>
      <c r="S114" s="105"/>
      <c r="T114" s="105"/>
      <c r="U114" s="105"/>
      <c r="V114" s="105"/>
      <c r="W114" s="105"/>
      <c r="X114" s="105"/>
      <c r="Y114" s="105"/>
      <c r="Z114" s="105"/>
      <c r="AA114" s="105"/>
      <c r="AB114" s="105"/>
      <c r="AC114" s="105"/>
      <c r="AD114" s="105"/>
      <c r="AE114" s="105"/>
      <c r="AF114" s="105"/>
      <c r="AG114" s="105"/>
      <c r="AH114" s="105"/>
      <c r="AI114" s="105"/>
      <c r="AJ114" s="106"/>
      <c r="AK114" s="144"/>
    </row>
    <row r="115" spans="1:37" s="140" customFormat="1" ht="75" customHeight="1" thickBot="1">
      <c r="A115" s="964"/>
      <c r="B115" s="952"/>
      <c r="C115" s="952"/>
      <c r="D115" s="952"/>
      <c r="E115" s="990"/>
      <c r="F115" s="991"/>
      <c r="G115" s="991"/>
      <c r="H115" s="991"/>
      <c r="I115" s="991"/>
      <c r="J115" s="991"/>
      <c r="K115" s="991"/>
      <c r="L115" s="991"/>
      <c r="M115" s="991"/>
      <c r="N115" s="991"/>
      <c r="O115" s="991"/>
      <c r="P115" s="991"/>
      <c r="Q115" s="991"/>
      <c r="R115" s="991"/>
      <c r="S115" s="991"/>
      <c r="T115" s="991"/>
      <c r="U115" s="991"/>
      <c r="V115" s="991"/>
      <c r="W115" s="991"/>
      <c r="X115" s="991"/>
      <c r="Y115" s="991"/>
      <c r="Z115" s="991"/>
      <c r="AA115" s="991"/>
      <c r="AB115" s="991"/>
      <c r="AC115" s="991"/>
      <c r="AD115" s="991"/>
      <c r="AE115" s="991"/>
      <c r="AF115" s="991"/>
      <c r="AG115" s="991"/>
      <c r="AH115" s="991"/>
      <c r="AI115" s="991"/>
      <c r="AJ115" s="992"/>
      <c r="AK115" s="144"/>
    </row>
    <row r="116" spans="1:37" s="140" customFormat="1" ht="12">
      <c r="A116" s="964"/>
      <c r="B116" s="952"/>
      <c r="C116" s="952"/>
      <c r="D116" s="952"/>
      <c r="E116" s="107" t="s">
        <v>312</v>
      </c>
      <c r="F116" s="105"/>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8"/>
      <c r="AK116" s="144"/>
    </row>
    <row r="117" spans="1:37" s="140" customFormat="1" ht="12.75" thickBot="1">
      <c r="A117" s="964"/>
      <c r="B117" s="952"/>
      <c r="C117" s="952"/>
      <c r="D117" s="952"/>
      <c r="E117" s="107" t="s">
        <v>311</v>
      </c>
      <c r="F117" s="132"/>
      <c r="G117" s="132"/>
      <c r="H117" s="132"/>
      <c r="I117" s="132"/>
      <c r="J117" s="132"/>
      <c r="K117" s="132"/>
      <c r="L117" s="132"/>
      <c r="M117" s="132"/>
      <c r="N117" s="132"/>
      <c r="O117" s="132"/>
      <c r="P117" s="132"/>
      <c r="Q117" s="132"/>
      <c r="R117" s="132"/>
      <c r="S117" s="132"/>
      <c r="T117" s="132"/>
      <c r="U117" s="132"/>
      <c r="V117" s="132"/>
      <c r="W117" s="132"/>
      <c r="X117" s="132"/>
      <c r="Y117" s="132"/>
      <c r="Z117" s="132"/>
      <c r="AA117" s="132"/>
      <c r="AB117" s="132"/>
      <c r="AC117" s="132"/>
      <c r="AD117" s="132"/>
      <c r="AE117" s="132"/>
      <c r="AF117" s="132"/>
      <c r="AG117" s="132"/>
      <c r="AH117" s="132"/>
      <c r="AI117" s="132"/>
      <c r="AJ117" s="109"/>
      <c r="AK117" s="144"/>
    </row>
    <row r="118" spans="1:37" s="140" customFormat="1" ht="18" customHeight="1" thickBot="1">
      <c r="A118" s="965"/>
      <c r="B118" s="966"/>
      <c r="C118" s="966"/>
      <c r="D118" s="966"/>
      <c r="E118" s="110" t="s">
        <v>209</v>
      </c>
      <c r="F118" s="83"/>
      <c r="G118" s="83"/>
      <c r="H118" s="83"/>
      <c r="I118" s="83"/>
      <c r="J118" s="83"/>
      <c r="K118" s="83"/>
      <c r="L118" s="954" t="s">
        <v>320</v>
      </c>
      <c r="M118" s="955"/>
      <c r="N118" s="955"/>
      <c r="O118" s="901"/>
      <c r="P118" s="902"/>
      <c r="Q118" s="128" t="s">
        <v>5</v>
      </c>
      <c r="R118" s="901"/>
      <c r="S118" s="902"/>
      <c r="T118" s="128" t="s">
        <v>80</v>
      </c>
      <c r="U118" s="111" t="s">
        <v>72</v>
      </c>
      <c r="V118" s="622"/>
      <c r="W118" s="112" t="s">
        <v>81</v>
      </c>
      <c r="X118" s="111"/>
      <c r="Y118" s="111"/>
      <c r="Z118" s="622"/>
      <c r="AA118" s="112" t="s">
        <v>82</v>
      </c>
      <c r="AB118" s="111"/>
      <c r="AC118" s="111" t="s">
        <v>73</v>
      </c>
      <c r="AD118" s="111"/>
      <c r="AE118" s="111"/>
      <c r="AF118" s="111"/>
      <c r="AG118" s="111"/>
      <c r="AH118" s="111"/>
      <c r="AI118" s="111"/>
      <c r="AJ118" s="113"/>
      <c r="AK118" s="144"/>
    </row>
    <row r="119" spans="1:37" s="140" customFormat="1" ht="12" customHeight="1">
      <c r="A119" s="337"/>
      <c r="B119" s="337"/>
      <c r="C119" s="337"/>
      <c r="D119" s="337"/>
      <c r="E119" s="114"/>
      <c r="F119" s="93"/>
      <c r="G119" s="93"/>
      <c r="H119" s="93"/>
      <c r="I119" s="93"/>
      <c r="J119" s="93"/>
      <c r="K119" s="93"/>
      <c r="L119" s="100"/>
      <c r="M119" s="100"/>
      <c r="N119" s="93"/>
      <c r="O119" s="115"/>
      <c r="P119" s="115"/>
      <c r="Q119" s="115"/>
      <c r="R119" s="115"/>
      <c r="S119" s="115"/>
      <c r="T119" s="115"/>
      <c r="U119" s="93"/>
      <c r="V119" s="93"/>
      <c r="W119" s="116"/>
      <c r="X119" s="93"/>
      <c r="Y119" s="93"/>
      <c r="Z119" s="93"/>
      <c r="AA119" s="115"/>
      <c r="AB119" s="93"/>
      <c r="AC119" s="93"/>
      <c r="AD119" s="93"/>
      <c r="AE119" s="93"/>
      <c r="AF119" s="93"/>
      <c r="AG119" s="93"/>
      <c r="AH119" s="93"/>
      <c r="AI119" s="93"/>
      <c r="AJ119" s="117"/>
    </row>
    <row r="120" spans="1:37" s="140" customFormat="1" ht="12" customHeight="1">
      <c r="B120" s="337"/>
      <c r="C120" s="337"/>
      <c r="D120" s="337"/>
      <c r="E120" s="114"/>
      <c r="F120" s="93"/>
      <c r="G120" s="93"/>
      <c r="H120" s="93"/>
      <c r="I120" s="93"/>
      <c r="J120" s="93"/>
      <c r="K120" s="93"/>
      <c r="L120" s="100"/>
      <c r="M120" s="100"/>
      <c r="N120" s="93"/>
      <c r="O120" s="115"/>
      <c r="P120" s="115"/>
      <c r="Q120" s="115"/>
      <c r="R120" s="115"/>
      <c r="S120" s="115"/>
      <c r="T120" s="115"/>
      <c r="U120" s="93"/>
      <c r="V120" s="93"/>
      <c r="W120" s="116"/>
      <c r="X120" s="93"/>
      <c r="Y120" s="93"/>
      <c r="Z120" s="93"/>
      <c r="AA120" s="115"/>
      <c r="AB120" s="93"/>
      <c r="AC120" s="93"/>
      <c r="AD120" s="93"/>
      <c r="AE120" s="93"/>
      <c r="AF120" s="93"/>
      <c r="AG120" s="93"/>
      <c r="AH120" s="93"/>
      <c r="AI120" s="93"/>
      <c r="AJ120" s="117"/>
    </row>
    <row r="121" spans="1:37" s="140" customFormat="1" ht="18" customHeight="1" thickBot="1">
      <c r="A121" s="338" t="s">
        <v>412</v>
      </c>
      <c r="B121" s="132"/>
      <c r="C121" s="132"/>
      <c r="D121" s="132"/>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336" t="s">
        <v>233</v>
      </c>
      <c r="AG121" s="651"/>
      <c r="AH121" s="652" t="s">
        <v>161</v>
      </c>
      <c r="AI121" s="651"/>
      <c r="AJ121" s="651"/>
      <c r="AK121" s="144"/>
    </row>
    <row r="122" spans="1:37" s="140" customFormat="1" ht="75" customHeight="1" thickBot="1">
      <c r="A122" s="879" t="s">
        <v>415</v>
      </c>
      <c r="B122" s="880"/>
      <c r="C122" s="880"/>
      <c r="D122" s="881"/>
      <c r="E122" s="903"/>
      <c r="F122" s="904"/>
      <c r="G122" s="904"/>
      <c r="H122" s="904"/>
      <c r="I122" s="904"/>
      <c r="J122" s="904"/>
      <c r="K122" s="904"/>
      <c r="L122" s="904"/>
      <c r="M122" s="904"/>
      <c r="N122" s="904"/>
      <c r="O122" s="904"/>
      <c r="P122" s="904"/>
      <c r="Q122" s="904"/>
      <c r="R122" s="904"/>
      <c r="S122" s="904"/>
      <c r="T122" s="904"/>
      <c r="U122" s="904"/>
      <c r="V122" s="904"/>
      <c r="W122" s="904"/>
      <c r="X122" s="904"/>
      <c r="Y122" s="904"/>
      <c r="Z122" s="904"/>
      <c r="AA122" s="904"/>
      <c r="AB122" s="904"/>
      <c r="AC122" s="904"/>
      <c r="AD122" s="904"/>
      <c r="AE122" s="904"/>
      <c r="AF122" s="904"/>
      <c r="AG122" s="904"/>
      <c r="AH122" s="904"/>
      <c r="AI122" s="904"/>
      <c r="AJ122" s="905"/>
      <c r="AK122" s="144"/>
    </row>
    <row r="123" spans="1:37" s="140" customFormat="1" ht="18" customHeight="1" thickBot="1">
      <c r="A123" s="962" t="s">
        <v>177</v>
      </c>
      <c r="B123" s="963"/>
      <c r="C123" s="963"/>
      <c r="D123" s="970"/>
      <c r="E123" s="653"/>
      <c r="F123" s="98" t="s">
        <v>413</v>
      </c>
      <c r="G123" s="99"/>
      <c r="H123" s="99"/>
      <c r="I123" s="99"/>
      <c r="J123" s="99"/>
      <c r="K123" s="99"/>
      <c r="L123" s="99"/>
      <c r="M123" s="99"/>
      <c r="P123" s="653"/>
      <c r="Q123" s="98" t="s">
        <v>414</v>
      </c>
      <c r="R123" s="99"/>
      <c r="S123" s="99"/>
      <c r="T123" s="99"/>
      <c r="U123" s="99"/>
      <c r="V123" s="99"/>
      <c r="X123" s="653"/>
      <c r="Y123" s="98" t="s">
        <v>205</v>
      </c>
      <c r="Z123" s="99"/>
      <c r="AA123" s="99"/>
      <c r="AB123" s="99"/>
      <c r="AC123" s="99"/>
      <c r="AD123" s="99"/>
      <c r="AE123" s="99"/>
      <c r="AF123" s="99"/>
      <c r="AG123" s="99"/>
      <c r="AH123" s="99"/>
      <c r="AI123" s="99"/>
      <c r="AJ123" s="101"/>
      <c r="AK123" s="144"/>
    </row>
    <row r="124" spans="1:37" s="140" customFormat="1" ht="14.25" customHeight="1" thickBot="1">
      <c r="A124" s="965"/>
      <c r="B124" s="966"/>
      <c r="C124" s="966"/>
      <c r="D124" s="971"/>
      <c r="E124" s="94" t="s">
        <v>220</v>
      </c>
      <c r="F124" s="94"/>
      <c r="G124" s="129"/>
      <c r="H124" s="129"/>
      <c r="I124" s="129"/>
      <c r="J124" s="129"/>
      <c r="K124" s="129"/>
      <c r="L124" s="129"/>
      <c r="M124" s="129"/>
      <c r="N124" s="129"/>
      <c r="O124" s="94"/>
      <c r="P124" s="976"/>
      <c r="Q124" s="977"/>
      <c r="R124" s="977"/>
      <c r="S124" s="977"/>
      <c r="T124" s="977"/>
      <c r="U124" s="977"/>
      <c r="V124" s="977"/>
      <c r="W124" s="977"/>
      <c r="X124" s="977"/>
      <c r="Y124" s="977"/>
      <c r="Z124" s="977"/>
      <c r="AA124" s="977"/>
      <c r="AB124" s="977"/>
      <c r="AC124" s="977"/>
      <c r="AD124" s="977"/>
      <c r="AE124" s="977"/>
      <c r="AF124" s="977"/>
      <c r="AG124" s="977"/>
      <c r="AH124" s="977"/>
      <c r="AI124" s="977"/>
      <c r="AJ124" s="978"/>
      <c r="AK124" s="144"/>
    </row>
    <row r="125" spans="1:37" s="140" customFormat="1" ht="26.25" customHeight="1">
      <c r="A125" s="879" t="s">
        <v>77</v>
      </c>
      <c r="B125" s="880"/>
      <c r="C125" s="880"/>
      <c r="D125" s="975"/>
      <c r="E125" s="654"/>
      <c r="F125" s="94" t="s">
        <v>75</v>
      </c>
      <c r="G125" s="129"/>
      <c r="H125" s="129"/>
      <c r="I125" s="654"/>
      <c r="J125" s="94" t="s">
        <v>125</v>
      </c>
      <c r="K125" s="129"/>
      <c r="L125" s="129"/>
      <c r="M125" s="129"/>
      <c r="N125" s="129"/>
      <c r="O125" s="652"/>
      <c r="P125" s="94" t="s">
        <v>126</v>
      </c>
      <c r="Q125" s="129"/>
      <c r="R125" s="129"/>
      <c r="S125" s="129"/>
      <c r="T125" s="129"/>
      <c r="U125" s="129"/>
      <c r="V125" s="652"/>
      <c r="W125" s="94" t="s">
        <v>76</v>
      </c>
      <c r="X125" s="129"/>
      <c r="Y125" s="654"/>
      <c r="Z125" s="94" t="s">
        <v>71</v>
      </c>
      <c r="AA125" s="94"/>
      <c r="AB125" s="129"/>
      <c r="AC125" s="129"/>
      <c r="AD125" s="129"/>
      <c r="AE125" s="129"/>
      <c r="AF125" s="129"/>
      <c r="AG125" s="129"/>
      <c r="AH125" s="129"/>
      <c r="AI125" s="129"/>
      <c r="AJ125" s="118"/>
      <c r="AK125" s="144"/>
    </row>
    <row r="126" spans="1:37" s="140" customFormat="1" ht="15" customHeight="1">
      <c r="A126" s="962" t="s">
        <v>74</v>
      </c>
      <c r="B126" s="963"/>
      <c r="C126" s="963"/>
      <c r="D126" s="963"/>
      <c r="E126" s="97" t="s">
        <v>285</v>
      </c>
      <c r="F126" s="98"/>
      <c r="G126" s="99"/>
      <c r="H126" s="99"/>
      <c r="I126" s="99"/>
      <c r="J126" s="99"/>
      <c r="K126" s="99"/>
      <c r="L126" s="99"/>
      <c r="M126" s="99"/>
      <c r="N126" s="99"/>
      <c r="O126" s="98"/>
      <c r="P126" s="99"/>
      <c r="Q126" s="99"/>
      <c r="R126" s="99"/>
      <c r="S126" s="99"/>
      <c r="T126" s="99"/>
      <c r="U126" s="99"/>
      <c r="V126" s="98"/>
      <c r="W126" s="99"/>
      <c r="X126" s="99"/>
      <c r="Y126" s="99"/>
      <c r="Z126" s="99"/>
      <c r="AA126" s="99"/>
      <c r="AB126" s="99"/>
      <c r="AC126" s="99"/>
      <c r="AD126" s="99"/>
      <c r="AE126" s="99"/>
      <c r="AF126" s="99"/>
      <c r="AG126" s="99"/>
      <c r="AH126" s="99"/>
      <c r="AI126" s="99"/>
      <c r="AJ126" s="101"/>
      <c r="AK126" s="144"/>
    </row>
    <row r="127" spans="1:37" s="140" customFormat="1" ht="18" customHeight="1">
      <c r="A127" s="964"/>
      <c r="B127" s="952"/>
      <c r="C127" s="952"/>
      <c r="D127" s="952"/>
      <c r="E127" s="655"/>
      <c r="F127" s="100" t="s">
        <v>78</v>
      </c>
      <c r="G127" s="132"/>
      <c r="H127" s="132"/>
      <c r="I127" s="132"/>
      <c r="J127" s="132"/>
      <c r="K127" s="656"/>
      <c r="L127" s="100" t="s">
        <v>207</v>
      </c>
      <c r="M127" s="132"/>
      <c r="N127" s="132"/>
      <c r="O127" s="100"/>
      <c r="P127" s="100"/>
      <c r="Q127" s="102"/>
      <c r="R127" s="648"/>
      <c r="S127" s="100" t="s">
        <v>71</v>
      </c>
      <c r="T127" s="100"/>
      <c r="U127" s="100" t="s">
        <v>72</v>
      </c>
      <c r="V127" s="1008"/>
      <c r="W127" s="1009"/>
      <c r="X127" s="1009"/>
      <c r="Y127" s="1009"/>
      <c r="Z127" s="1009"/>
      <c r="AA127" s="1009"/>
      <c r="AB127" s="1009"/>
      <c r="AC127" s="1009"/>
      <c r="AD127" s="1009"/>
      <c r="AE127" s="1009"/>
      <c r="AF127" s="1009"/>
      <c r="AG127" s="1009"/>
      <c r="AH127" s="1009"/>
      <c r="AI127" s="1009"/>
      <c r="AJ127" s="103" t="s">
        <v>73</v>
      </c>
      <c r="AK127" s="144"/>
    </row>
    <row r="128" spans="1:37" s="140" customFormat="1" ht="15.75" customHeight="1" thickBot="1">
      <c r="A128" s="964"/>
      <c r="B128" s="952"/>
      <c r="C128" s="952"/>
      <c r="D128" s="952"/>
      <c r="E128" s="104" t="s">
        <v>79</v>
      </c>
      <c r="F128" s="102"/>
      <c r="G128" s="132"/>
      <c r="H128" s="132"/>
      <c r="I128" s="132"/>
      <c r="J128" s="132"/>
      <c r="K128" s="316"/>
      <c r="L128" s="132"/>
      <c r="M128" s="119"/>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3"/>
      <c r="AK128" s="144"/>
    </row>
    <row r="129" spans="1:38" s="140" customFormat="1" ht="75" customHeight="1" thickBot="1">
      <c r="A129" s="964"/>
      <c r="B129" s="952"/>
      <c r="C129" s="952"/>
      <c r="D129" s="952"/>
      <c r="E129" s="972"/>
      <c r="F129" s="973"/>
      <c r="G129" s="973"/>
      <c r="H129" s="973"/>
      <c r="I129" s="973"/>
      <c r="J129" s="973"/>
      <c r="K129" s="973"/>
      <c r="L129" s="973"/>
      <c r="M129" s="973"/>
      <c r="N129" s="973"/>
      <c r="O129" s="973"/>
      <c r="P129" s="973"/>
      <c r="Q129" s="973"/>
      <c r="R129" s="973"/>
      <c r="S129" s="973"/>
      <c r="T129" s="973"/>
      <c r="U129" s="973"/>
      <c r="V129" s="973"/>
      <c r="W129" s="973"/>
      <c r="X129" s="973"/>
      <c r="Y129" s="973"/>
      <c r="Z129" s="973"/>
      <c r="AA129" s="973"/>
      <c r="AB129" s="973"/>
      <c r="AC129" s="973"/>
      <c r="AD129" s="973"/>
      <c r="AE129" s="973"/>
      <c r="AF129" s="973"/>
      <c r="AG129" s="973"/>
      <c r="AH129" s="973"/>
      <c r="AI129" s="973"/>
      <c r="AJ129" s="974"/>
      <c r="AK129" s="144"/>
    </row>
    <row r="130" spans="1:38" s="140" customFormat="1" ht="12">
      <c r="A130" s="964"/>
      <c r="B130" s="952"/>
      <c r="C130" s="952"/>
      <c r="D130" s="952"/>
      <c r="E130" s="107" t="s">
        <v>312</v>
      </c>
      <c r="F130" s="105"/>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5" t="s">
        <v>210</v>
      </c>
      <c r="AF130" s="105"/>
      <c r="AG130" s="105"/>
      <c r="AH130" s="105"/>
      <c r="AI130" s="105"/>
      <c r="AJ130" s="108"/>
      <c r="AK130" s="144"/>
    </row>
    <row r="131" spans="1:38" s="140" customFormat="1" ht="12">
      <c r="A131" s="964"/>
      <c r="B131" s="952"/>
      <c r="C131" s="952"/>
      <c r="D131" s="952"/>
      <c r="E131" s="107" t="s">
        <v>286</v>
      </c>
      <c r="F131" s="105"/>
      <c r="G131" s="105"/>
      <c r="H131" s="105"/>
      <c r="I131" s="105"/>
      <c r="J131" s="105"/>
      <c r="K131" s="105"/>
      <c r="L131" s="105"/>
      <c r="M131" s="105"/>
      <c r="N131" s="105"/>
      <c r="O131" s="105"/>
      <c r="P131" s="105"/>
      <c r="Q131" s="105"/>
      <c r="R131" s="105"/>
      <c r="S131" s="105"/>
      <c r="T131" s="105"/>
      <c r="U131" s="105"/>
      <c r="V131" s="105"/>
      <c r="W131" s="105"/>
      <c r="X131" s="105"/>
      <c r="Y131" s="105"/>
      <c r="Z131" s="105"/>
      <c r="AA131" s="105"/>
      <c r="AB131" s="105"/>
      <c r="AC131" s="105"/>
      <c r="AD131" s="105"/>
      <c r="AE131" s="105"/>
      <c r="AF131" s="105"/>
      <c r="AG131" s="105"/>
      <c r="AH131" s="105"/>
      <c r="AI131" s="105"/>
      <c r="AJ131" s="108"/>
      <c r="AK131" s="144"/>
    </row>
    <row r="132" spans="1:38" s="140" customFormat="1" ht="14.25" thickBot="1">
      <c r="A132" s="964"/>
      <c r="B132" s="952"/>
      <c r="C132" s="952"/>
      <c r="D132" s="952"/>
      <c r="E132" s="107" t="s">
        <v>395</v>
      </c>
      <c r="F132" s="132"/>
      <c r="G132" s="132"/>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09"/>
      <c r="AK132" s="80"/>
    </row>
    <row r="133" spans="1:38" s="140" customFormat="1" ht="18" customHeight="1" thickBot="1">
      <c r="A133" s="965"/>
      <c r="B133" s="966"/>
      <c r="C133" s="966"/>
      <c r="D133" s="966"/>
      <c r="E133" s="110" t="s">
        <v>209</v>
      </c>
      <c r="F133" s="83"/>
      <c r="G133" s="83"/>
      <c r="H133" s="83"/>
      <c r="I133" s="83"/>
      <c r="J133" s="83"/>
      <c r="K133" s="120"/>
      <c r="L133" s="954" t="s">
        <v>60</v>
      </c>
      <c r="M133" s="955"/>
      <c r="N133" s="957"/>
      <c r="O133" s="958"/>
      <c r="P133" s="128" t="s">
        <v>5</v>
      </c>
      <c r="Q133" s="957"/>
      <c r="R133" s="958"/>
      <c r="S133" s="128" t="s">
        <v>80</v>
      </c>
      <c r="T133" s="111" t="s">
        <v>72</v>
      </c>
      <c r="U133" s="657"/>
      <c r="V133" s="112" t="s">
        <v>81</v>
      </c>
      <c r="W133" s="111"/>
      <c r="X133" s="111"/>
      <c r="Y133" s="657"/>
      <c r="Z133" s="128" t="s">
        <v>82</v>
      </c>
      <c r="AA133" s="111"/>
      <c r="AB133" s="111" t="s">
        <v>73</v>
      </c>
      <c r="AC133" s="111"/>
      <c r="AD133" s="111"/>
      <c r="AE133" s="111"/>
      <c r="AF133" s="111"/>
      <c r="AG133" s="111"/>
      <c r="AH133" s="111"/>
      <c r="AI133" s="111"/>
      <c r="AJ133" s="113"/>
      <c r="AK133" s="144"/>
    </row>
    <row r="134" spans="1:38" s="140" customFormat="1" ht="12" customHeight="1">
      <c r="A134" s="331"/>
      <c r="B134" s="331"/>
      <c r="C134" s="331"/>
      <c r="D134" s="331"/>
      <c r="E134" s="114"/>
      <c r="F134" s="93"/>
      <c r="G134" s="93"/>
      <c r="H134" s="93"/>
      <c r="I134" s="93"/>
      <c r="J134" s="93"/>
      <c r="K134" s="93"/>
      <c r="L134" s="115"/>
      <c r="M134" s="115"/>
      <c r="N134" s="115"/>
      <c r="O134" s="115"/>
      <c r="P134" s="115"/>
      <c r="Q134" s="115"/>
      <c r="R134" s="115"/>
      <c r="S134" s="115"/>
      <c r="T134" s="93"/>
      <c r="U134" s="93"/>
      <c r="V134" s="116"/>
      <c r="W134" s="93"/>
      <c r="X134" s="93"/>
      <c r="Y134" s="93"/>
      <c r="Z134" s="115"/>
      <c r="AA134" s="93"/>
      <c r="AB134" s="93"/>
      <c r="AC134" s="93"/>
      <c r="AD134" s="93"/>
      <c r="AE134" s="93"/>
      <c r="AF134" s="93"/>
      <c r="AG134" s="93"/>
      <c r="AH134" s="93"/>
      <c r="AI134" s="93"/>
      <c r="AJ134" s="117"/>
      <c r="AK134" s="144"/>
    </row>
    <row r="135" spans="1:38" s="140" customFormat="1" ht="18" customHeight="1">
      <c r="A135" s="339" t="s">
        <v>416</v>
      </c>
      <c r="B135" s="331"/>
      <c r="C135" s="331"/>
      <c r="D135" s="331"/>
      <c r="E135" s="114"/>
      <c r="F135" s="93"/>
      <c r="G135" s="93"/>
      <c r="H135" s="93"/>
      <c r="I135" s="93"/>
      <c r="J135" s="93"/>
      <c r="K135" s="93"/>
      <c r="L135" s="115"/>
      <c r="M135" s="115"/>
      <c r="N135" s="115"/>
      <c r="O135" s="115"/>
      <c r="P135" s="115"/>
      <c r="Q135" s="115"/>
      <c r="R135" s="115"/>
      <c r="S135" s="115"/>
      <c r="T135" s="93"/>
      <c r="U135" s="93"/>
      <c r="V135" s="116"/>
      <c r="W135" s="93"/>
      <c r="X135" s="93"/>
      <c r="Y135" s="93"/>
      <c r="Z135" s="115"/>
      <c r="AA135" s="93"/>
      <c r="AB135" s="93"/>
      <c r="AC135" s="93"/>
      <c r="AD135" s="93"/>
      <c r="AE135" s="93"/>
      <c r="AF135" s="93"/>
      <c r="AG135" s="93"/>
      <c r="AH135" s="93"/>
      <c r="AI135" s="93"/>
      <c r="AJ135" s="117"/>
      <c r="AK135" s="144"/>
    </row>
    <row r="136" spans="1:38" s="140" customFormat="1" ht="12.75" thickBot="1">
      <c r="A136" s="333"/>
      <c r="B136" s="335"/>
      <c r="C136" s="335"/>
      <c r="D136" s="335"/>
      <c r="E136" s="114"/>
      <c r="F136" s="93"/>
      <c r="G136" s="93"/>
      <c r="H136" s="93"/>
      <c r="I136" s="93"/>
      <c r="J136" s="93"/>
      <c r="K136" s="93"/>
      <c r="L136" s="115"/>
      <c r="M136" s="115"/>
      <c r="N136" s="115"/>
      <c r="O136" s="115"/>
      <c r="P136" s="115"/>
      <c r="Q136" s="115"/>
      <c r="R136" s="115"/>
      <c r="S136" s="115"/>
      <c r="T136" s="93"/>
      <c r="U136" s="93"/>
      <c r="V136" s="116"/>
      <c r="W136" s="93"/>
      <c r="X136" s="93"/>
      <c r="Y136" s="93"/>
      <c r="Z136" s="115"/>
      <c r="AA136" s="93"/>
      <c r="AB136" s="93"/>
      <c r="AC136" s="93"/>
      <c r="AD136" s="93"/>
      <c r="AE136" s="93"/>
      <c r="AF136" s="93"/>
      <c r="AG136" s="93"/>
      <c r="AH136" s="93"/>
      <c r="AI136" s="93"/>
      <c r="AJ136" s="126" t="s">
        <v>478</v>
      </c>
    </row>
    <row r="137" spans="1:38" s="140" customFormat="1" ht="70.5" customHeight="1" thickBot="1">
      <c r="A137" s="879" t="s">
        <v>236</v>
      </c>
      <c r="B137" s="880"/>
      <c r="C137" s="880"/>
      <c r="D137" s="881"/>
      <c r="E137" s="959"/>
      <c r="F137" s="960"/>
      <c r="G137" s="960"/>
      <c r="H137" s="960"/>
      <c r="I137" s="960"/>
      <c r="J137" s="960"/>
      <c r="K137" s="960"/>
      <c r="L137" s="960"/>
      <c r="M137" s="960"/>
      <c r="N137" s="960"/>
      <c r="O137" s="960"/>
      <c r="P137" s="960"/>
      <c r="Q137" s="960"/>
      <c r="R137" s="960"/>
      <c r="S137" s="960"/>
      <c r="T137" s="960"/>
      <c r="U137" s="960"/>
      <c r="V137" s="960"/>
      <c r="W137" s="960"/>
      <c r="X137" s="960"/>
      <c r="Y137" s="960"/>
      <c r="Z137" s="960"/>
      <c r="AA137" s="960"/>
      <c r="AB137" s="960"/>
      <c r="AC137" s="960"/>
      <c r="AD137" s="960"/>
      <c r="AE137" s="960"/>
      <c r="AF137" s="960"/>
      <c r="AG137" s="960"/>
      <c r="AH137" s="960"/>
      <c r="AI137" s="960"/>
      <c r="AJ137" s="961"/>
    </row>
    <row r="138" spans="1:38" s="140" customFormat="1" ht="70.5" customHeight="1" thickBot="1">
      <c r="A138" s="879" t="s">
        <v>313</v>
      </c>
      <c r="B138" s="880"/>
      <c r="C138" s="880"/>
      <c r="D138" s="881"/>
      <c r="E138" s="959"/>
      <c r="F138" s="960"/>
      <c r="G138" s="960"/>
      <c r="H138" s="960"/>
      <c r="I138" s="960"/>
      <c r="J138" s="960"/>
      <c r="K138" s="960"/>
      <c r="L138" s="960"/>
      <c r="M138" s="960"/>
      <c r="N138" s="960"/>
      <c r="O138" s="960"/>
      <c r="P138" s="960"/>
      <c r="Q138" s="960"/>
      <c r="R138" s="960"/>
      <c r="S138" s="960"/>
      <c r="T138" s="960"/>
      <c r="U138" s="960"/>
      <c r="V138" s="960"/>
      <c r="W138" s="960"/>
      <c r="X138" s="960"/>
      <c r="Y138" s="960"/>
      <c r="Z138" s="960"/>
      <c r="AA138" s="960"/>
      <c r="AB138" s="960"/>
      <c r="AC138" s="960"/>
      <c r="AD138" s="960"/>
      <c r="AE138" s="960"/>
      <c r="AF138" s="960"/>
      <c r="AG138" s="960"/>
      <c r="AH138" s="960"/>
      <c r="AI138" s="960"/>
      <c r="AJ138" s="961"/>
    </row>
    <row r="139" spans="1:38" s="140" customFormat="1" ht="18" customHeight="1">
      <c r="A139" s="102"/>
      <c r="B139" s="331"/>
      <c r="C139" s="331"/>
      <c r="D139" s="331"/>
      <c r="E139" s="114"/>
      <c r="F139" s="93"/>
      <c r="G139" s="93"/>
      <c r="H139" s="93"/>
      <c r="I139" s="93"/>
      <c r="J139" s="93"/>
      <c r="K139" s="93"/>
      <c r="L139" s="115"/>
      <c r="M139" s="115"/>
      <c r="N139" s="115"/>
      <c r="O139" s="115"/>
      <c r="P139" s="115"/>
      <c r="Q139" s="115"/>
      <c r="R139" s="115"/>
      <c r="S139" s="115"/>
      <c r="T139" s="93"/>
      <c r="U139" s="93"/>
      <c r="V139" s="116"/>
      <c r="W139" s="93"/>
      <c r="X139" s="93"/>
      <c r="Y139" s="93"/>
      <c r="Z139" s="115"/>
      <c r="AA139" s="93"/>
      <c r="AB139" s="93"/>
      <c r="AC139" s="93"/>
      <c r="AD139" s="93"/>
      <c r="AE139" s="93"/>
      <c r="AF139" s="93"/>
      <c r="AG139" s="93"/>
      <c r="AH139" s="93"/>
      <c r="AI139" s="93"/>
      <c r="AJ139" s="117"/>
    </row>
    <row r="140" spans="1:38" s="140" customFormat="1" ht="6.75" customHeight="1">
      <c r="A140" s="329"/>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117"/>
    </row>
    <row r="141" spans="1:38" s="140" customFormat="1" ht="18" customHeight="1">
      <c r="A141" s="133"/>
      <c r="B141" s="93"/>
      <c r="C141" s="93"/>
      <c r="D141" s="93"/>
      <c r="E141" s="93"/>
      <c r="F141" s="93"/>
      <c r="G141" s="93"/>
      <c r="H141" s="93"/>
      <c r="I141" s="93"/>
      <c r="J141" s="93"/>
      <c r="K141" s="93"/>
      <c r="L141" s="93"/>
      <c r="M141" s="93"/>
      <c r="N141" s="93"/>
      <c r="O141" s="93"/>
      <c r="P141" s="93"/>
      <c r="Q141" s="93"/>
      <c r="R141" s="93"/>
      <c r="S141" s="93"/>
      <c r="T141" s="166" t="str">
        <f>$G$10</f>
        <v/>
      </c>
      <c r="U141" s="93"/>
      <c r="V141" s="93"/>
      <c r="W141" s="93"/>
      <c r="X141" s="93"/>
      <c r="Y141" s="93"/>
      <c r="Z141" s="93"/>
      <c r="AA141" s="93"/>
      <c r="AB141" s="93"/>
      <c r="AC141" s="93"/>
      <c r="AD141" s="93"/>
      <c r="AE141" s="93"/>
      <c r="AF141" s="93"/>
      <c r="AG141" s="93"/>
      <c r="AH141" s="93"/>
      <c r="AI141" s="93"/>
      <c r="AJ141" s="117"/>
    </row>
    <row r="142" spans="1:38" s="140" customFormat="1" ht="6.75" customHeight="1">
      <c r="A142" s="329"/>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117"/>
    </row>
    <row r="143" spans="1:38" s="140" customFormat="1" ht="17.25" customHeight="1">
      <c r="A143" s="340" t="s">
        <v>290</v>
      </c>
      <c r="B143" s="341"/>
      <c r="C143" s="341"/>
      <c r="D143" s="341"/>
      <c r="E143" s="341"/>
      <c r="F143" s="341"/>
      <c r="G143" s="341"/>
      <c r="H143" s="341"/>
      <c r="I143" s="341"/>
      <c r="J143" s="341"/>
      <c r="K143" s="341"/>
      <c r="L143" s="341"/>
      <c r="M143" s="341"/>
      <c r="N143" s="341"/>
      <c r="O143" s="341"/>
      <c r="P143" s="341"/>
      <c r="Q143" s="341"/>
      <c r="R143" s="341"/>
      <c r="S143" s="341"/>
      <c r="T143" s="341"/>
      <c r="U143" s="341"/>
      <c r="V143" s="341"/>
      <c r="W143" s="341"/>
      <c r="X143" s="341"/>
      <c r="Y143" s="341"/>
      <c r="Z143" s="341"/>
      <c r="AA143" s="341"/>
      <c r="AB143" s="341"/>
      <c r="AC143" s="341"/>
      <c r="AD143" s="341"/>
      <c r="AE143" s="341"/>
      <c r="AF143" s="331"/>
      <c r="AJ143" s="144"/>
      <c r="AL143" s="341"/>
    </row>
    <row r="144" spans="1:38" s="140" customFormat="1" ht="16.5" customHeight="1">
      <c r="A144" s="132"/>
      <c r="B144" s="132"/>
      <c r="C144" s="132"/>
      <c r="D144" s="132"/>
      <c r="E144" s="132"/>
      <c r="F144" s="132"/>
      <c r="G144" s="132"/>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F144" s="327" t="s">
        <v>233</v>
      </c>
      <c r="AG144" s="615"/>
      <c r="AH144" s="616" t="s">
        <v>161</v>
      </c>
      <c r="AI144" s="615"/>
      <c r="AJ144" s="617"/>
      <c r="AK144" s="144"/>
      <c r="AL144" s="132"/>
    </row>
    <row r="145" spans="1:38" s="140" customFormat="1" ht="17.25" customHeight="1">
      <c r="A145" s="132" t="s">
        <v>314</v>
      </c>
      <c r="B145" s="132"/>
      <c r="C145" s="132"/>
      <c r="D145" s="132"/>
      <c r="E145" s="132"/>
      <c r="F145" s="132"/>
      <c r="G145" s="132"/>
      <c r="H145" s="132"/>
      <c r="I145" s="132"/>
      <c r="J145" s="132"/>
      <c r="K145" s="132"/>
      <c r="L145" s="132"/>
      <c r="M145" s="132"/>
      <c r="N145" s="132"/>
      <c r="O145" s="132"/>
      <c r="P145" s="132"/>
      <c r="Q145" s="132"/>
      <c r="R145" s="132"/>
      <c r="S145" s="132"/>
      <c r="T145" s="132"/>
      <c r="U145" s="132"/>
      <c r="V145" s="132"/>
      <c r="W145" s="132"/>
      <c r="X145" s="132"/>
      <c r="Y145" s="132"/>
      <c r="Z145" s="132"/>
      <c r="AA145" s="132"/>
      <c r="AB145" s="132"/>
      <c r="AC145" s="132"/>
      <c r="AD145" s="132"/>
      <c r="AE145" s="132"/>
      <c r="AF145" s="132"/>
      <c r="AG145" s="132"/>
      <c r="AH145" s="132"/>
      <c r="AI145" s="132"/>
      <c r="AJ145" s="144"/>
      <c r="AK145" s="144"/>
      <c r="AL145" s="132"/>
    </row>
    <row r="146" spans="1:38" s="140" customFormat="1" ht="6.75" customHeight="1" thickBot="1">
      <c r="A146" s="132"/>
      <c r="B146" s="132"/>
      <c r="C146" s="132"/>
      <c r="D146" s="132"/>
      <c r="E146" s="132"/>
      <c r="F146" s="132"/>
      <c r="G146" s="132"/>
      <c r="H146" s="132"/>
      <c r="I146" s="132"/>
      <c r="J146" s="132"/>
      <c r="K146" s="132"/>
      <c r="L146" s="132"/>
      <c r="M146" s="132"/>
      <c r="N146" s="132"/>
      <c r="O146" s="132"/>
      <c r="P146" s="132"/>
      <c r="Q146" s="132"/>
      <c r="R146" s="132"/>
      <c r="S146" s="132"/>
      <c r="T146" s="132"/>
      <c r="U146" s="132"/>
      <c r="V146" s="132"/>
      <c r="W146" s="132"/>
      <c r="X146" s="132"/>
      <c r="Y146" s="132"/>
      <c r="Z146" s="132"/>
      <c r="AA146" s="132"/>
      <c r="AB146" s="132"/>
      <c r="AC146" s="132"/>
      <c r="AD146" s="132"/>
      <c r="AE146" s="132"/>
      <c r="AF146" s="132"/>
      <c r="AG146" s="132"/>
      <c r="AH146" s="132"/>
      <c r="AI146" s="132"/>
      <c r="AJ146" s="144"/>
      <c r="AK146" s="144"/>
      <c r="AL146" s="132"/>
    </row>
    <row r="147" spans="1:38" s="140" customFormat="1" ht="17.25" customHeight="1" thickBot="1">
      <c r="A147" s="342" t="s">
        <v>315</v>
      </c>
      <c r="B147" s="343"/>
      <c r="C147" s="344"/>
      <c r="D147" s="344"/>
      <c r="E147" s="344"/>
      <c r="F147" s="344"/>
      <c r="G147" s="344"/>
      <c r="H147" s="344"/>
      <c r="I147" s="344"/>
      <c r="J147" s="344"/>
      <c r="K147" s="344"/>
      <c r="L147" s="344"/>
      <c r="M147" s="344"/>
      <c r="N147" s="344"/>
      <c r="O147" s="344"/>
      <c r="P147" s="344"/>
      <c r="Q147" s="344"/>
      <c r="R147" s="344"/>
      <c r="S147" s="344"/>
      <c r="T147" s="344"/>
      <c r="U147" s="345" t="s">
        <v>83</v>
      </c>
      <c r="V147" s="346"/>
      <c r="W147" s="346"/>
      <c r="X147" s="346"/>
      <c r="Y147" s="346"/>
      <c r="Z147" s="346"/>
      <c r="AA147" s="346"/>
      <c r="AB147" s="195"/>
      <c r="AC147" s="623"/>
      <c r="AD147" s="347" t="s">
        <v>95</v>
      </c>
      <c r="AE147" s="348"/>
      <c r="AF147" s="348"/>
      <c r="AG147" s="624"/>
      <c r="AH147" s="349" t="s">
        <v>96</v>
      </c>
      <c r="AI147" s="346"/>
      <c r="AJ147" s="350"/>
      <c r="AK147" s="144"/>
      <c r="AL147" s="100"/>
    </row>
    <row r="148" spans="1:38" s="140" customFormat="1" ht="18" customHeight="1">
      <c r="A148" s="351"/>
      <c r="B148" s="352" t="s">
        <v>287</v>
      </c>
      <c r="C148" s="307" t="s">
        <v>417</v>
      </c>
      <c r="D148" s="307"/>
      <c r="E148" s="307"/>
      <c r="F148" s="307"/>
      <c r="G148" s="307"/>
      <c r="H148" s="307"/>
      <c r="I148" s="307"/>
      <c r="J148" s="307"/>
      <c r="K148" s="307"/>
      <c r="L148" s="307"/>
      <c r="M148" s="307"/>
      <c r="N148" s="307"/>
      <c r="O148" s="307"/>
      <c r="P148" s="307"/>
      <c r="Q148" s="307"/>
      <c r="R148" s="307"/>
      <c r="S148" s="307"/>
      <c r="T148" s="307"/>
      <c r="U148" s="102"/>
      <c r="V148" s="102"/>
      <c r="W148" s="102"/>
      <c r="X148" s="102"/>
      <c r="Y148" s="353"/>
      <c r="Z148" s="353"/>
      <c r="AA148" s="353"/>
      <c r="AB148" s="353"/>
      <c r="AC148" s="132"/>
      <c r="AD148" s="132"/>
      <c r="AE148" s="132"/>
      <c r="AF148" s="132"/>
      <c r="AG148" s="100"/>
      <c r="AH148" s="100"/>
      <c r="AI148" s="100"/>
      <c r="AJ148" s="103"/>
      <c r="AK148" s="354"/>
      <c r="AL148" s="119"/>
    </row>
    <row r="149" spans="1:38" s="140" customFormat="1" ht="18" customHeight="1">
      <c r="A149" s="351"/>
      <c r="B149" s="355" t="s">
        <v>288</v>
      </c>
      <c r="C149" s="356" t="s">
        <v>296</v>
      </c>
      <c r="D149" s="356"/>
      <c r="E149" s="356"/>
      <c r="F149" s="356"/>
      <c r="G149" s="356"/>
      <c r="H149" s="356"/>
      <c r="I149" s="356"/>
      <c r="J149" s="356"/>
      <c r="K149" s="356"/>
      <c r="L149" s="356"/>
      <c r="M149" s="356"/>
      <c r="N149" s="356"/>
      <c r="O149" s="356"/>
      <c r="P149" s="356"/>
      <c r="Q149" s="356"/>
      <c r="R149" s="356"/>
      <c r="S149" s="356"/>
      <c r="T149" s="356"/>
      <c r="U149" s="356"/>
      <c r="V149" s="356"/>
      <c r="W149" s="356"/>
      <c r="X149" s="356"/>
      <c r="Y149" s="357"/>
      <c r="Z149" s="357"/>
      <c r="AA149" s="357"/>
      <c r="AB149" s="357"/>
      <c r="AC149" s="358"/>
      <c r="AD149" s="359"/>
      <c r="AE149" s="358"/>
      <c r="AF149" s="358"/>
      <c r="AG149" s="360"/>
      <c r="AH149" s="360"/>
      <c r="AI149" s="360"/>
      <c r="AJ149" s="361"/>
      <c r="AK149" s="354"/>
      <c r="AL149" s="119"/>
    </row>
    <row r="150" spans="1:38" s="140" customFormat="1" ht="18" customHeight="1">
      <c r="A150" s="362"/>
      <c r="B150" s="363" t="s">
        <v>289</v>
      </c>
      <c r="C150" s="334" t="s">
        <v>418</v>
      </c>
      <c r="D150" s="335"/>
      <c r="E150" s="335"/>
      <c r="F150" s="335"/>
      <c r="G150" s="335"/>
      <c r="H150" s="335"/>
      <c r="I150" s="335"/>
      <c r="J150" s="335"/>
      <c r="K150" s="335"/>
      <c r="L150" s="335"/>
      <c r="M150" s="335"/>
      <c r="N150" s="335"/>
      <c r="O150" s="335"/>
      <c r="P150" s="335"/>
      <c r="Q150" s="335"/>
      <c r="R150" s="335"/>
      <c r="S150" s="335"/>
      <c r="T150" s="335"/>
      <c r="U150" s="335"/>
      <c r="V150" s="335"/>
      <c r="W150" s="335"/>
      <c r="X150" s="335"/>
      <c r="Y150" s="364"/>
      <c r="Z150" s="364"/>
      <c r="AA150" s="364"/>
      <c r="AB150" s="364"/>
      <c r="AC150" s="129"/>
      <c r="AD150" s="129"/>
      <c r="AE150" s="129"/>
      <c r="AF150" s="129"/>
      <c r="AG150" s="94"/>
      <c r="AH150" s="94"/>
      <c r="AI150" s="94"/>
      <c r="AJ150" s="272"/>
      <c r="AK150" s="354"/>
      <c r="AL150" s="119"/>
    </row>
    <row r="151" spans="1:38" s="140" customFormat="1" ht="10.5" customHeight="1" thickBot="1">
      <c r="A151" s="365"/>
      <c r="B151" s="105"/>
      <c r="C151" s="102"/>
      <c r="D151" s="331"/>
      <c r="E151" s="331"/>
      <c r="F151" s="331"/>
      <c r="G151" s="331"/>
      <c r="H151" s="331"/>
      <c r="I151" s="331"/>
      <c r="J151" s="331"/>
      <c r="K151" s="331"/>
      <c r="L151" s="331"/>
      <c r="M151" s="331"/>
      <c r="N151" s="331"/>
      <c r="O151" s="331"/>
      <c r="P151" s="331"/>
      <c r="Q151" s="331"/>
      <c r="R151" s="331"/>
      <c r="S151" s="331"/>
      <c r="T151" s="331"/>
      <c r="U151" s="331"/>
      <c r="V151" s="331"/>
      <c r="W151" s="331"/>
      <c r="X151" s="331"/>
      <c r="Y151" s="353"/>
      <c r="Z151" s="353"/>
      <c r="AA151" s="353"/>
      <c r="AB151" s="353"/>
      <c r="AC151" s="132"/>
      <c r="AD151" s="132"/>
      <c r="AE151" s="132"/>
      <c r="AF151" s="132"/>
      <c r="AG151" s="100"/>
      <c r="AH151" s="100"/>
      <c r="AI151" s="100"/>
      <c r="AJ151" s="366"/>
      <c r="AK151" s="354"/>
      <c r="AL151" s="119"/>
    </row>
    <row r="152" spans="1:38" s="140" customFormat="1" ht="17.25" customHeight="1" thickBot="1">
      <c r="A152" s="367" t="s">
        <v>316</v>
      </c>
      <c r="B152" s="368"/>
      <c r="C152" s="368"/>
      <c r="D152" s="368"/>
      <c r="E152" s="368"/>
      <c r="F152" s="368"/>
      <c r="G152" s="368"/>
      <c r="H152" s="368"/>
      <c r="I152" s="368"/>
      <c r="J152" s="368"/>
      <c r="K152" s="368"/>
      <c r="L152" s="368"/>
      <c r="M152" s="368"/>
      <c r="N152" s="368"/>
      <c r="O152" s="368"/>
      <c r="P152" s="368"/>
      <c r="Q152" s="368"/>
      <c r="R152" s="368"/>
      <c r="S152" s="368"/>
      <c r="T152" s="369"/>
      <c r="U152" s="345" t="s">
        <v>83</v>
      </c>
      <c r="V152" s="195"/>
      <c r="W152" s="346"/>
      <c r="X152" s="346"/>
      <c r="Y152" s="346"/>
      <c r="Z152" s="346"/>
      <c r="AA152" s="346"/>
      <c r="AB152" s="346"/>
      <c r="AC152" s="623"/>
      <c r="AD152" s="347" t="s">
        <v>95</v>
      </c>
      <c r="AE152" s="348"/>
      <c r="AF152" s="348"/>
      <c r="AG152" s="624"/>
      <c r="AH152" s="349" t="s">
        <v>96</v>
      </c>
      <c r="AI152" s="346"/>
      <c r="AJ152" s="350"/>
      <c r="AK152" s="370"/>
      <c r="AL152" s="371"/>
    </row>
    <row r="153" spans="1:38" s="140" customFormat="1" ht="31.5" customHeight="1">
      <c r="A153" s="924"/>
      <c r="B153" s="372" t="s">
        <v>87</v>
      </c>
      <c r="C153" s="967" t="s">
        <v>419</v>
      </c>
      <c r="D153" s="968"/>
      <c r="E153" s="968"/>
      <c r="F153" s="968"/>
      <c r="G153" s="968"/>
      <c r="H153" s="968"/>
      <c r="I153" s="968"/>
      <c r="J153" s="968"/>
      <c r="K153" s="968"/>
      <c r="L153" s="968"/>
      <c r="M153" s="968"/>
      <c r="N153" s="968"/>
      <c r="O153" s="968"/>
      <c r="P153" s="968"/>
      <c r="Q153" s="968"/>
      <c r="R153" s="968"/>
      <c r="S153" s="968"/>
      <c r="T153" s="968"/>
      <c r="U153" s="968"/>
      <c r="V153" s="968"/>
      <c r="W153" s="968"/>
      <c r="X153" s="968"/>
      <c r="Y153" s="968"/>
      <c r="Z153" s="968"/>
      <c r="AA153" s="968"/>
      <c r="AB153" s="968"/>
      <c r="AC153" s="968"/>
      <c r="AD153" s="968"/>
      <c r="AE153" s="968"/>
      <c r="AF153" s="968"/>
      <c r="AG153" s="968"/>
      <c r="AH153" s="968"/>
      <c r="AI153" s="968"/>
      <c r="AJ153" s="969"/>
      <c r="AK153" s="144"/>
      <c r="AL153" s="373"/>
    </row>
    <row r="154" spans="1:38" s="140" customFormat="1" ht="15" customHeight="1">
      <c r="A154" s="925"/>
      <c r="B154" s="1063"/>
      <c r="C154" s="909" t="s">
        <v>291</v>
      </c>
      <c r="D154" s="910"/>
      <c r="E154" s="910"/>
      <c r="F154" s="910"/>
      <c r="G154" s="910"/>
      <c r="H154" s="910"/>
      <c r="I154" s="910"/>
      <c r="J154" s="911"/>
      <c r="K154" s="1064"/>
      <c r="L154" s="982" t="s">
        <v>292</v>
      </c>
      <c r="M154" s="951" t="s">
        <v>481</v>
      </c>
      <c r="N154" s="952"/>
      <c r="O154" s="952"/>
      <c r="P154" s="952"/>
      <c r="Q154" s="952"/>
      <c r="R154" s="952"/>
      <c r="S154" s="952"/>
      <c r="T154" s="952"/>
      <c r="U154" s="952"/>
      <c r="V154" s="952"/>
      <c r="W154" s="952"/>
      <c r="X154" s="952"/>
      <c r="Y154" s="952"/>
      <c r="Z154" s="952"/>
      <c r="AA154" s="952"/>
      <c r="AB154" s="952"/>
      <c r="AC154" s="952"/>
      <c r="AD154" s="952"/>
      <c r="AE154" s="952"/>
      <c r="AF154" s="952"/>
      <c r="AG154" s="952"/>
      <c r="AH154" s="952"/>
      <c r="AI154" s="952"/>
      <c r="AJ154" s="953"/>
      <c r="AK154" s="374"/>
      <c r="AL154" s="375"/>
    </row>
    <row r="155" spans="1:38" s="140" customFormat="1" ht="15" customHeight="1" thickBot="1">
      <c r="A155" s="925"/>
      <c r="B155" s="863"/>
      <c r="C155" s="909"/>
      <c r="D155" s="910"/>
      <c r="E155" s="910"/>
      <c r="F155" s="910"/>
      <c r="G155" s="910"/>
      <c r="H155" s="910"/>
      <c r="I155" s="910"/>
      <c r="J155" s="911"/>
      <c r="K155" s="1065"/>
      <c r="L155" s="982"/>
      <c r="M155" s="951"/>
      <c r="N155" s="952"/>
      <c r="O155" s="952"/>
      <c r="P155" s="952"/>
      <c r="Q155" s="952"/>
      <c r="R155" s="952"/>
      <c r="S155" s="952"/>
      <c r="T155" s="952"/>
      <c r="U155" s="952"/>
      <c r="V155" s="952"/>
      <c r="W155" s="952"/>
      <c r="X155" s="952"/>
      <c r="Y155" s="952"/>
      <c r="Z155" s="952"/>
      <c r="AA155" s="952"/>
      <c r="AB155" s="952"/>
      <c r="AC155" s="952"/>
      <c r="AD155" s="952"/>
      <c r="AE155" s="952"/>
      <c r="AF155" s="952"/>
      <c r="AG155" s="952"/>
      <c r="AH155" s="952"/>
      <c r="AI155" s="952"/>
      <c r="AJ155" s="953"/>
      <c r="AK155" s="374"/>
      <c r="AL155" s="375"/>
    </row>
    <row r="156" spans="1:38" s="140" customFormat="1" ht="75" customHeight="1" thickBot="1">
      <c r="A156" s="925"/>
      <c r="B156" s="863"/>
      <c r="C156" s="909"/>
      <c r="D156" s="910"/>
      <c r="E156" s="910"/>
      <c r="F156" s="910"/>
      <c r="G156" s="910"/>
      <c r="H156" s="910"/>
      <c r="I156" s="910"/>
      <c r="J156" s="911"/>
      <c r="K156" s="625"/>
      <c r="L156" s="1066"/>
      <c r="M156" s="979"/>
      <c r="N156" s="980"/>
      <c r="O156" s="980"/>
      <c r="P156" s="980"/>
      <c r="Q156" s="980"/>
      <c r="R156" s="980"/>
      <c r="S156" s="980"/>
      <c r="T156" s="980"/>
      <c r="U156" s="980"/>
      <c r="V156" s="980"/>
      <c r="W156" s="980"/>
      <c r="X156" s="980"/>
      <c r="Y156" s="980"/>
      <c r="Z156" s="980"/>
      <c r="AA156" s="980"/>
      <c r="AB156" s="980"/>
      <c r="AC156" s="980"/>
      <c r="AD156" s="980"/>
      <c r="AE156" s="980"/>
      <c r="AF156" s="980"/>
      <c r="AG156" s="980"/>
      <c r="AH156" s="980"/>
      <c r="AI156" s="980"/>
      <c r="AJ156" s="981"/>
      <c r="AK156" s="144"/>
      <c r="AL156" s="375"/>
    </row>
    <row r="157" spans="1:38" s="140" customFormat="1" ht="17.25" customHeight="1" thickBot="1">
      <c r="A157" s="925"/>
      <c r="B157" s="863"/>
      <c r="C157" s="909"/>
      <c r="D157" s="910"/>
      <c r="E157" s="910"/>
      <c r="F157" s="910"/>
      <c r="G157" s="910"/>
      <c r="H157" s="910"/>
      <c r="I157" s="910"/>
      <c r="J157" s="911"/>
      <c r="K157" s="626"/>
      <c r="L157" s="982" t="s">
        <v>293</v>
      </c>
      <c r="M157" s="376" t="s">
        <v>90</v>
      </c>
      <c r="N157" s="375"/>
      <c r="O157" s="375"/>
      <c r="P157" s="375"/>
      <c r="Q157" s="375"/>
      <c r="R157" s="375"/>
      <c r="S157" s="375"/>
      <c r="T157" s="375"/>
      <c r="U157" s="375"/>
      <c r="W157" s="375"/>
      <c r="X157" s="375"/>
      <c r="Y157" s="375"/>
      <c r="Z157" s="375"/>
      <c r="AA157" s="375"/>
      <c r="AB157" s="375"/>
      <c r="AC157" s="375"/>
      <c r="AD157" s="375"/>
      <c r="AE157" s="375"/>
      <c r="AF157" s="375"/>
      <c r="AG157" s="375"/>
      <c r="AH157" s="375"/>
      <c r="AI157" s="375"/>
      <c r="AJ157" s="327" t="s">
        <v>97</v>
      </c>
      <c r="AK157" s="374"/>
      <c r="AL157" s="375"/>
    </row>
    <row r="158" spans="1:38" s="140" customFormat="1" ht="75" customHeight="1" thickBot="1">
      <c r="A158" s="926"/>
      <c r="B158" s="863"/>
      <c r="C158" s="909"/>
      <c r="D158" s="910"/>
      <c r="E158" s="910"/>
      <c r="F158" s="910"/>
      <c r="G158" s="910"/>
      <c r="H158" s="910"/>
      <c r="I158" s="910"/>
      <c r="J158" s="911"/>
      <c r="K158" s="627"/>
      <c r="L158" s="983"/>
      <c r="M158" s="984"/>
      <c r="N158" s="985"/>
      <c r="O158" s="985"/>
      <c r="P158" s="985"/>
      <c r="Q158" s="985"/>
      <c r="R158" s="985"/>
      <c r="S158" s="985"/>
      <c r="T158" s="985"/>
      <c r="U158" s="985"/>
      <c r="V158" s="985"/>
      <c r="W158" s="985"/>
      <c r="X158" s="985"/>
      <c r="Y158" s="985"/>
      <c r="Z158" s="985"/>
      <c r="AA158" s="985"/>
      <c r="AB158" s="985"/>
      <c r="AC158" s="985"/>
      <c r="AD158" s="985"/>
      <c r="AE158" s="985"/>
      <c r="AF158" s="985"/>
      <c r="AG158" s="985"/>
      <c r="AH158" s="985"/>
      <c r="AI158" s="985"/>
      <c r="AJ158" s="986"/>
      <c r="AK158" s="144"/>
      <c r="AL158" s="331"/>
    </row>
    <row r="159" spans="1:38" s="140" customFormat="1" ht="18" customHeight="1">
      <c r="A159" s="377"/>
      <c r="B159" s="378" t="s">
        <v>297</v>
      </c>
      <c r="C159" s="379" t="s">
        <v>421</v>
      </c>
      <c r="D159" s="380"/>
      <c r="E159" s="380"/>
      <c r="F159" s="380"/>
      <c r="G159" s="380"/>
      <c r="H159" s="380"/>
      <c r="I159" s="380"/>
      <c r="J159" s="380"/>
      <c r="K159" s="380"/>
      <c r="L159" s="380"/>
      <c r="M159" s="335"/>
      <c r="N159" s="335"/>
      <c r="O159" s="335"/>
      <c r="P159" s="335"/>
      <c r="Q159" s="335"/>
      <c r="R159" s="335"/>
      <c r="S159" s="335"/>
      <c r="T159" s="335"/>
      <c r="U159" s="335"/>
      <c r="V159" s="335"/>
      <c r="W159" s="335"/>
      <c r="X159" s="335"/>
      <c r="Y159" s="364"/>
      <c r="Z159" s="364"/>
      <c r="AA159" s="364"/>
      <c r="AB159" s="364"/>
      <c r="AC159" s="129"/>
      <c r="AD159" s="129"/>
      <c r="AE159" s="129"/>
      <c r="AF159" s="129"/>
      <c r="AG159" s="94"/>
      <c r="AH159" s="94"/>
      <c r="AI159" s="94"/>
      <c r="AJ159" s="381"/>
      <c r="AK159" s="354"/>
      <c r="AL159" s="119"/>
    </row>
    <row r="160" spans="1:38" s="140" customFormat="1" ht="10.5" customHeight="1" thickBot="1">
      <c r="A160" s="329"/>
      <c r="B160" s="329"/>
      <c r="C160" s="329"/>
      <c r="D160" s="329"/>
      <c r="E160" s="329"/>
      <c r="F160" s="329"/>
      <c r="G160" s="329"/>
      <c r="H160" s="329"/>
      <c r="I160" s="329"/>
      <c r="J160" s="329"/>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117"/>
      <c r="AL160" s="93"/>
    </row>
    <row r="161" spans="1:46" s="140" customFormat="1" ht="17.25" customHeight="1" thickBot="1">
      <c r="A161" s="382" t="s">
        <v>317</v>
      </c>
      <c r="B161" s="383"/>
      <c r="C161" s="383"/>
      <c r="D161" s="383"/>
      <c r="E161" s="383"/>
      <c r="F161" s="383"/>
      <c r="G161" s="383"/>
      <c r="H161" s="383"/>
      <c r="I161" s="383"/>
      <c r="J161" s="383"/>
      <c r="K161" s="383"/>
      <c r="L161" s="383"/>
      <c r="M161" s="383"/>
      <c r="N161" s="383"/>
      <c r="O161" s="383"/>
      <c r="P161" s="383"/>
      <c r="Q161" s="383"/>
      <c r="R161" s="383"/>
      <c r="S161" s="383"/>
      <c r="T161" s="383"/>
      <c r="U161" s="345" t="s">
        <v>117</v>
      </c>
      <c r="V161" s="195"/>
      <c r="W161" s="384"/>
      <c r="X161" s="384"/>
      <c r="Y161" s="384"/>
      <c r="Z161" s="384"/>
      <c r="AA161" s="384"/>
      <c r="AB161" s="384"/>
      <c r="AC161" s="623"/>
      <c r="AD161" s="347" t="s">
        <v>95</v>
      </c>
      <c r="AE161" s="348"/>
      <c r="AF161" s="348"/>
      <c r="AG161" s="624"/>
      <c r="AH161" s="349" t="s">
        <v>96</v>
      </c>
      <c r="AI161" s="346"/>
      <c r="AJ161" s="350"/>
      <c r="AK161" s="80"/>
      <c r="AL161" s="371"/>
    </row>
    <row r="162" spans="1:46" s="140" customFormat="1" ht="25.5" customHeight="1">
      <c r="A162" s="924"/>
      <c r="B162" s="385" t="s">
        <v>287</v>
      </c>
      <c r="C162" s="927" t="s">
        <v>420</v>
      </c>
      <c r="D162" s="928"/>
      <c r="E162" s="928"/>
      <c r="F162" s="928"/>
      <c r="G162" s="928"/>
      <c r="H162" s="928"/>
      <c r="I162" s="928"/>
      <c r="J162" s="928"/>
      <c r="K162" s="928"/>
      <c r="L162" s="928"/>
      <c r="M162" s="928"/>
      <c r="N162" s="928"/>
      <c r="O162" s="928"/>
      <c r="P162" s="928"/>
      <c r="Q162" s="928"/>
      <c r="R162" s="928"/>
      <c r="S162" s="928"/>
      <c r="T162" s="928"/>
      <c r="U162" s="929"/>
      <c r="V162" s="929"/>
      <c r="W162" s="929"/>
      <c r="X162" s="929"/>
      <c r="Y162" s="929"/>
      <c r="Z162" s="929"/>
      <c r="AA162" s="929"/>
      <c r="AB162" s="929"/>
      <c r="AC162" s="929"/>
      <c r="AD162" s="929"/>
      <c r="AE162" s="929"/>
      <c r="AF162" s="929"/>
      <c r="AG162" s="929"/>
      <c r="AH162" s="929"/>
      <c r="AI162" s="929"/>
      <c r="AJ162" s="930"/>
      <c r="AK162" s="80"/>
      <c r="AL162" s="331"/>
    </row>
    <row r="163" spans="1:46" s="140" customFormat="1" ht="27" customHeight="1">
      <c r="A163" s="925"/>
      <c r="B163" s="862"/>
      <c r="C163" s="906" t="s">
        <v>298</v>
      </c>
      <c r="D163" s="907"/>
      <c r="E163" s="907"/>
      <c r="F163" s="907"/>
      <c r="G163" s="907"/>
      <c r="H163" s="907"/>
      <c r="I163" s="907"/>
      <c r="J163" s="908"/>
      <c r="K163" s="628"/>
      <c r="L163" s="386" t="s">
        <v>119</v>
      </c>
      <c r="M163" s="1072" t="s">
        <v>88</v>
      </c>
      <c r="N163" s="1073"/>
      <c r="O163" s="1073"/>
      <c r="P163" s="1073"/>
      <c r="Q163" s="1073"/>
      <c r="R163" s="1073"/>
      <c r="S163" s="1073"/>
      <c r="T163" s="1073"/>
      <c r="U163" s="1073"/>
      <c r="V163" s="1073"/>
      <c r="W163" s="1073"/>
      <c r="X163" s="1073"/>
      <c r="Y163" s="1073"/>
      <c r="Z163" s="1073"/>
      <c r="AA163" s="1073"/>
      <c r="AB163" s="1073"/>
      <c r="AC163" s="1073"/>
      <c r="AD163" s="1073"/>
      <c r="AE163" s="1073"/>
      <c r="AF163" s="1073"/>
      <c r="AG163" s="1073"/>
      <c r="AH163" s="1073"/>
      <c r="AI163" s="1073"/>
      <c r="AJ163" s="1074"/>
      <c r="AK163" s="80"/>
      <c r="AL163" s="119"/>
    </row>
    <row r="164" spans="1:46" s="140" customFormat="1" ht="40.5" customHeight="1">
      <c r="A164" s="925"/>
      <c r="B164" s="863"/>
      <c r="C164" s="909"/>
      <c r="D164" s="910"/>
      <c r="E164" s="910"/>
      <c r="F164" s="910"/>
      <c r="G164" s="910"/>
      <c r="H164" s="910"/>
      <c r="I164" s="910"/>
      <c r="J164" s="911"/>
      <c r="K164" s="629"/>
      <c r="L164" s="387" t="s">
        <v>295</v>
      </c>
      <c r="M164" s="915" t="s">
        <v>84</v>
      </c>
      <c r="N164" s="888"/>
      <c r="O164" s="888"/>
      <c r="P164" s="888"/>
      <c r="Q164" s="888"/>
      <c r="R164" s="888"/>
      <c r="S164" s="888"/>
      <c r="T164" s="888"/>
      <c r="U164" s="888"/>
      <c r="V164" s="888"/>
      <c r="W164" s="888"/>
      <c r="X164" s="888"/>
      <c r="Y164" s="888"/>
      <c r="Z164" s="888"/>
      <c r="AA164" s="888"/>
      <c r="AB164" s="888"/>
      <c r="AC164" s="888"/>
      <c r="AD164" s="888"/>
      <c r="AE164" s="888"/>
      <c r="AF164" s="888"/>
      <c r="AG164" s="888"/>
      <c r="AH164" s="888"/>
      <c r="AI164" s="888"/>
      <c r="AJ164" s="916"/>
      <c r="AK164" s="388"/>
      <c r="AL164" s="389"/>
    </row>
    <row r="165" spans="1:46" s="140" customFormat="1" ht="40.5" customHeight="1">
      <c r="A165" s="926"/>
      <c r="B165" s="863"/>
      <c r="C165" s="909"/>
      <c r="D165" s="910"/>
      <c r="E165" s="910"/>
      <c r="F165" s="910"/>
      <c r="G165" s="910"/>
      <c r="H165" s="910"/>
      <c r="I165" s="910"/>
      <c r="J165" s="911"/>
      <c r="K165" s="627"/>
      <c r="L165" s="390" t="s">
        <v>294</v>
      </c>
      <c r="M165" s="917" t="s">
        <v>89</v>
      </c>
      <c r="N165" s="918"/>
      <c r="O165" s="918"/>
      <c r="P165" s="918"/>
      <c r="Q165" s="918"/>
      <c r="R165" s="918"/>
      <c r="S165" s="918"/>
      <c r="T165" s="918"/>
      <c r="U165" s="918"/>
      <c r="V165" s="918"/>
      <c r="W165" s="918"/>
      <c r="X165" s="918"/>
      <c r="Y165" s="918"/>
      <c r="Z165" s="918"/>
      <c r="AA165" s="918"/>
      <c r="AB165" s="918"/>
      <c r="AC165" s="918"/>
      <c r="AD165" s="918"/>
      <c r="AE165" s="918"/>
      <c r="AF165" s="918"/>
      <c r="AG165" s="918"/>
      <c r="AH165" s="918"/>
      <c r="AI165" s="918"/>
      <c r="AJ165" s="919"/>
      <c r="AK165" s="388"/>
      <c r="AL165" s="389"/>
    </row>
    <row r="166" spans="1:46" s="140" customFormat="1" ht="18" customHeight="1">
      <c r="A166" s="377"/>
      <c r="B166" s="378" t="s">
        <v>297</v>
      </c>
      <c r="C166" s="379" t="s">
        <v>421</v>
      </c>
      <c r="D166" s="380"/>
      <c r="E166" s="380"/>
      <c r="F166" s="380"/>
      <c r="G166" s="380"/>
      <c r="H166" s="380"/>
      <c r="I166" s="380"/>
      <c r="J166" s="380"/>
      <c r="K166" s="380"/>
      <c r="L166" s="380"/>
      <c r="M166" s="380"/>
      <c r="N166" s="380"/>
      <c r="O166" s="380"/>
      <c r="P166" s="380"/>
      <c r="Q166" s="380"/>
      <c r="R166" s="380"/>
      <c r="S166" s="380"/>
      <c r="T166" s="380"/>
      <c r="U166" s="380"/>
      <c r="V166" s="380"/>
      <c r="W166" s="380"/>
      <c r="X166" s="380"/>
      <c r="Y166" s="391"/>
      <c r="Z166" s="391"/>
      <c r="AA166" s="391"/>
      <c r="AB166" s="391"/>
      <c r="AC166" s="392"/>
      <c r="AD166" s="392"/>
      <c r="AE166" s="392"/>
      <c r="AF166" s="392"/>
      <c r="AG166" s="393"/>
      <c r="AH166" s="393"/>
      <c r="AI166" s="393"/>
      <c r="AJ166" s="394"/>
      <c r="AK166" s="354"/>
      <c r="AL166" s="119"/>
    </row>
    <row r="167" spans="1:46" s="140" customFormat="1" ht="28.5" customHeight="1">
      <c r="A167" s="920" t="s">
        <v>176</v>
      </c>
      <c r="B167" s="920"/>
      <c r="C167" s="920"/>
      <c r="D167" s="920"/>
      <c r="E167" s="920"/>
      <c r="F167" s="920"/>
      <c r="G167" s="920"/>
      <c r="H167" s="920"/>
      <c r="I167" s="920"/>
      <c r="J167" s="920"/>
      <c r="K167" s="920"/>
      <c r="L167" s="920"/>
      <c r="M167" s="920"/>
      <c r="N167" s="920"/>
      <c r="O167" s="920"/>
      <c r="P167" s="920"/>
      <c r="Q167" s="920"/>
      <c r="R167" s="920"/>
      <c r="S167" s="920"/>
      <c r="T167" s="920"/>
      <c r="U167" s="920"/>
      <c r="V167" s="920"/>
      <c r="W167" s="920"/>
      <c r="X167" s="920"/>
      <c r="Y167" s="920"/>
      <c r="Z167" s="920"/>
      <c r="AA167" s="920"/>
      <c r="AB167" s="920"/>
      <c r="AC167" s="920"/>
      <c r="AD167" s="920"/>
      <c r="AE167" s="920"/>
      <c r="AF167" s="920"/>
      <c r="AG167" s="920"/>
      <c r="AH167" s="920"/>
      <c r="AI167" s="920"/>
      <c r="AJ167" s="920"/>
      <c r="AK167" s="388"/>
      <c r="AL167" s="331"/>
    </row>
    <row r="168" spans="1:46">
      <c r="A168" s="165" t="s">
        <v>234</v>
      </c>
      <c r="C168" s="166"/>
      <c r="D168" s="166"/>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K168" s="388"/>
      <c r="AT168" s="157"/>
    </row>
    <row r="169" spans="1:46" ht="18" customHeight="1">
      <c r="A169" s="165"/>
      <c r="C169" s="166"/>
      <c r="D169" s="166"/>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c r="AA169" s="166"/>
      <c r="AB169" s="166"/>
      <c r="AC169" s="166"/>
      <c r="AD169" s="166"/>
      <c r="AF169" s="327" t="s">
        <v>233</v>
      </c>
      <c r="AG169" s="395"/>
      <c r="AH169" s="396" t="s">
        <v>161</v>
      </c>
      <c r="AI169" s="395"/>
      <c r="AJ169" s="397"/>
      <c r="AK169" s="144"/>
      <c r="AT169" s="157"/>
    </row>
    <row r="170" spans="1:46" ht="66.75" customHeight="1">
      <c r="A170" s="1010" t="s">
        <v>396</v>
      </c>
      <c r="B170" s="1011"/>
      <c r="C170" s="1011"/>
      <c r="D170" s="1011"/>
      <c r="E170" s="1011"/>
      <c r="F170" s="1011"/>
      <c r="G170" s="1011"/>
      <c r="H170" s="1011"/>
      <c r="I170" s="1011"/>
      <c r="J170" s="1011"/>
      <c r="K170" s="1011"/>
      <c r="L170" s="1011"/>
      <c r="M170" s="1011"/>
      <c r="N170" s="1011"/>
      <c r="O170" s="1011"/>
      <c r="P170" s="1011"/>
      <c r="Q170" s="1011"/>
      <c r="R170" s="1011"/>
      <c r="S170" s="1011"/>
      <c r="T170" s="1011"/>
      <c r="U170" s="1011"/>
      <c r="V170" s="1011"/>
      <c r="W170" s="1011"/>
      <c r="X170" s="1011"/>
      <c r="Y170" s="1011"/>
      <c r="Z170" s="1011"/>
      <c r="AA170" s="1011"/>
      <c r="AB170" s="1011"/>
      <c r="AC170" s="1011"/>
      <c r="AD170" s="1011"/>
      <c r="AE170" s="1011"/>
      <c r="AF170" s="1011"/>
      <c r="AG170" s="1011"/>
      <c r="AH170" s="1011"/>
      <c r="AI170" s="1011"/>
      <c r="AJ170" s="1012"/>
      <c r="AK170" s="398"/>
      <c r="AT170" s="157"/>
    </row>
    <row r="171" spans="1:46" ht="7.5" customHeight="1">
      <c r="A171" s="399"/>
      <c r="B171" s="399"/>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c r="AG171" s="399"/>
      <c r="AH171" s="399"/>
      <c r="AI171" s="399"/>
      <c r="AJ171" s="400"/>
      <c r="AK171" s="398"/>
      <c r="AT171" s="157"/>
    </row>
    <row r="172" spans="1:46" ht="15" customHeight="1" thickBot="1">
      <c r="A172" s="1069" t="s">
        <v>86</v>
      </c>
      <c r="B172" s="1070"/>
      <c r="C172" s="1070"/>
      <c r="D172" s="1071"/>
      <c r="E172" s="921" t="s">
        <v>85</v>
      </c>
      <c r="F172" s="922"/>
      <c r="G172" s="922"/>
      <c r="H172" s="922"/>
      <c r="I172" s="922"/>
      <c r="J172" s="922"/>
      <c r="K172" s="922"/>
      <c r="L172" s="922"/>
      <c r="M172" s="922"/>
      <c r="N172" s="922"/>
      <c r="O172" s="922"/>
      <c r="P172" s="922"/>
      <c r="Q172" s="922"/>
      <c r="R172" s="922"/>
      <c r="S172" s="922"/>
      <c r="T172" s="922"/>
      <c r="U172" s="922"/>
      <c r="V172" s="922"/>
      <c r="W172" s="922"/>
      <c r="X172" s="922"/>
      <c r="Y172" s="922"/>
      <c r="Z172" s="922"/>
      <c r="AA172" s="922"/>
      <c r="AB172" s="922"/>
      <c r="AC172" s="922"/>
      <c r="AD172" s="922"/>
      <c r="AE172" s="922"/>
      <c r="AF172" s="922"/>
      <c r="AG172" s="922"/>
      <c r="AH172" s="922"/>
      <c r="AI172" s="922"/>
      <c r="AJ172" s="923"/>
      <c r="AK172" s="398"/>
      <c r="AT172" s="157"/>
    </row>
    <row r="173" spans="1:46" s="402" customFormat="1" ht="39" customHeight="1">
      <c r="A173" s="864" t="s">
        <v>17</v>
      </c>
      <c r="B173" s="865"/>
      <c r="C173" s="865"/>
      <c r="D173" s="866"/>
      <c r="E173" s="401"/>
      <c r="F173" s="1067" t="s">
        <v>422</v>
      </c>
      <c r="G173" s="1067"/>
      <c r="H173" s="1067"/>
      <c r="I173" s="1067"/>
      <c r="J173" s="1067"/>
      <c r="K173" s="1067"/>
      <c r="L173" s="1067"/>
      <c r="M173" s="1067"/>
      <c r="N173" s="1067"/>
      <c r="O173" s="1067"/>
      <c r="P173" s="1067"/>
      <c r="Q173" s="1067"/>
      <c r="R173" s="1067"/>
      <c r="S173" s="1067"/>
      <c r="T173" s="1067"/>
      <c r="U173" s="1067"/>
      <c r="V173" s="1067"/>
      <c r="W173" s="1067"/>
      <c r="X173" s="1067"/>
      <c r="Y173" s="1067"/>
      <c r="Z173" s="1067"/>
      <c r="AA173" s="1067"/>
      <c r="AB173" s="1067"/>
      <c r="AC173" s="1067"/>
      <c r="AD173" s="1067"/>
      <c r="AE173" s="1067"/>
      <c r="AF173" s="1067"/>
      <c r="AG173" s="1067"/>
      <c r="AH173" s="1067"/>
      <c r="AI173" s="1067"/>
      <c r="AJ173" s="1068"/>
      <c r="AK173" s="398"/>
    </row>
    <row r="174" spans="1:46" s="402" customFormat="1" ht="13.5" customHeight="1">
      <c r="A174" s="867"/>
      <c r="B174" s="868"/>
      <c r="C174" s="868"/>
      <c r="D174" s="869"/>
      <c r="E174" s="403"/>
      <c r="F174" s="861" t="s">
        <v>52</v>
      </c>
      <c r="G174" s="861"/>
      <c r="H174" s="861"/>
      <c r="I174" s="861"/>
      <c r="J174" s="861"/>
      <c r="K174" s="861"/>
      <c r="L174" s="861"/>
      <c r="M174" s="861"/>
      <c r="N174" s="861"/>
      <c r="O174" s="861"/>
      <c r="P174" s="861"/>
      <c r="Q174" s="861"/>
      <c r="R174" s="861"/>
      <c r="S174" s="861"/>
      <c r="T174" s="861"/>
      <c r="U174" s="861"/>
      <c r="V174" s="861"/>
      <c r="W174" s="861"/>
      <c r="X174" s="861"/>
      <c r="Y174" s="861"/>
      <c r="Z174" s="861"/>
      <c r="AA174" s="861"/>
      <c r="AB174" s="861"/>
      <c r="AC174" s="861"/>
      <c r="AD174" s="861"/>
      <c r="AE174" s="861"/>
      <c r="AF174" s="861"/>
      <c r="AG174" s="861"/>
      <c r="AH174" s="861"/>
      <c r="AI174" s="861"/>
      <c r="AJ174" s="404"/>
      <c r="AK174" s="398"/>
    </row>
    <row r="175" spans="1:46" s="402" customFormat="1" ht="13.5" customHeight="1">
      <c r="A175" s="867"/>
      <c r="B175" s="868"/>
      <c r="C175" s="868"/>
      <c r="D175" s="869"/>
      <c r="E175" s="403"/>
      <c r="F175" s="861" t="s">
        <v>53</v>
      </c>
      <c r="G175" s="861"/>
      <c r="H175" s="861"/>
      <c r="I175" s="861"/>
      <c r="J175" s="861"/>
      <c r="K175" s="861"/>
      <c r="L175" s="861"/>
      <c r="M175" s="861"/>
      <c r="N175" s="861"/>
      <c r="O175" s="861"/>
      <c r="P175" s="861"/>
      <c r="Q175" s="861"/>
      <c r="R175" s="861"/>
      <c r="S175" s="861"/>
      <c r="T175" s="861"/>
      <c r="U175" s="861"/>
      <c r="V175" s="861"/>
      <c r="W175" s="861"/>
      <c r="X175" s="861"/>
      <c r="Y175" s="861"/>
      <c r="Z175" s="861"/>
      <c r="AA175" s="861"/>
      <c r="AB175" s="861"/>
      <c r="AC175" s="861"/>
      <c r="AD175" s="861"/>
      <c r="AE175" s="861"/>
      <c r="AF175" s="861"/>
      <c r="AG175" s="861"/>
      <c r="AH175" s="861"/>
      <c r="AI175" s="861"/>
      <c r="AJ175" s="404"/>
      <c r="AK175" s="398"/>
    </row>
    <row r="176" spans="1:46" s="402" customFormat="1" ht="13.5" customHeight="1">
      <c r="A176" s="867"/>
      <c r="B176" s="868"/>
      <c r="C176" s="868"/>
      <c r="D176" s="869"/>
      <c r="E176" s="403"/>
      <c r="F176" s="861" t="s">
        <v>423</v>
      </c>
      <c r="G176" s="861"/>
      <c r="H176" s="861"/>
      <c r="I176" s="861"/>
      <c r="J176" s="861"/>
      <c r="K176" s="861"/>
      <c r="L176" s="861"/>
      <c r="M176" s="861"/>
      <c r="N176" s="861"/>
      <c r="O176" s="861"/>
      <c r="P176" s="861"/>
      <c r="Q176" s="861"/>
      <c r="R176" s="861"/>
      <c r="S176" s="861"/>
      <c r="T176" s="861"/>
      <c r="U176" s="861"/>
      <c r="V176" s="861"/>
      <c r="W176" s="861"/>
      <c r="X176" s="861"/>
      <c r="Y176" s="861"/>
      <c r="Z176" s="861"/>
      <c r="AA176" s="861"/>
      <c r="AB176" s="861"/>
      <c r="AC176" s="861"/>
      <c r="AD176" s="861"/>
      <c r="AE176" s="861"/>
      <c r="AF176" s="861"/>
      <c r="AG176" s="861"/>
      <c r="AH176" s="861"/>
      <c r="AI176" s="861"/>
      <c r="AJ176" s="404"/>
      <c r="AK176" s="398"/>
    </row>
    <row r="177" spans="1:37" s="402" customFormat="1" ht="13.5" customHeight="1">
      <c r="A177" s="870"/>
      <c r="B177" s="871"/>
      <c r="C177" s="871"/>
      <c r="D177" s="872"/>
      <c r="E177" s="405"/>
      <c r="F177" s="1075" t="s">
        <v>68</v>
      </c>
      <c r="G177" s="1075"/>
      <c r="H177" s="1075"/>
      <c r="I177" s="1075"/>
      <c r="J177" s="1075"/>
      <c r="K177" s="1075"/>
      <c r="L177" s="1075"/>
      <c r="M177" s="1075"/>
      <c r="N177" s="1075"/>
      <c r="O177" s="1075"/>
      <c r="P177" s="1075"/>
      <c r="Q177" s="1075"/>
      <c r="R177" s="1075"/>
      <c r="S177" s="1075"/>
      <c r="T177" s="1075"/>
      <c r="U177" s="1075"/>
      <c r="V177" s="1075"/>
      <c r="W177" s="1075"/>
      <c r="X177" s="1075"/>
      <c r="Y177" s="1075"/>
      <c r="Z177" s="1075"/>
      <c r="AA177" s="1075"/>
      <c r="AB177" s="1075"/>
      <c r="AC177" s="1075"/>
      <c r="AD177" s="1075"/>
      <c r="AE177" s="1075"/>
      <c r="AF177" s="1075"/>
      <c r="AG177" s="1075"/>
      <c r="AH177" s="1075"/>
      <c r="AI177" s="1075"/>
      <c r="AJ177" s="406"/>
      <c r="AK177" s="398"/>
    </row>
    <row r="178" spans="1:37" s="140" customFormat="1" ht="13.5" customHeight="1">
      <c r="A178" s="843" t="s">
        <v>54</v>
      </c>
      <c r="B178" s="844"/>
      <c r="C178" s="844"/>
      <c r="D178" s="845"/>
      <c r="E178" s="407"/>
      <c r="F178" s="860" t="s">
        <v>424</v>
      </c>
      <c r="G178" s="860"/>
      <c r="H178" s="860"/>
      <c r="I178" s="860"/>
      <c r="J178" s="860"/>
      <c r="K178" s="860"/>
      <c r="L178" s="860"/>
      <c r="M178" s="860"/>
      <c r="N178" s="860"/>
      <c r="O178" s="860"/>
      <c r="P178" s="860"/>
      <c r="Q178" s="860"/>
      <c r="R178" s="860"/>
      <c r="S178" s="860"/>
      <c r="T178" s="860"/>
      <c r="U178" s="860"/>
      <c r="V178" s="860"/>
      <c r="W178" s="860"/>
      <c r="X178" s="860"/>
      <c r="Y178" s="860"/>
      <c r="Z178" s="860"/>
      <c r="AA178" s="860"/>
      <c r="AB178" s="860"/>
      <c r="AC178" s="860"/>
      <c r="AD178" s="860"/>
      <c r="AE178" s="860"/>
      <c r="AF178" s="860"/>
      <c r="AG178" s="860"/>
      <c r="AH178" s="860"/>
      <c r="AI178" s="860"/>
      <c r="AJ178" s="408"/>
      <c r="AK178" s="398"/>
    </row>
    <row r="179" spans="1:37" s="140" customFormat="1" ht="13.5" customHeight="1">
      <c r="A179" s="846"/>
      <c r="B179" s="847"/>
      <c r="C179" s="847"/>
      <c r="D179" s="848"/>
      <c r="E179" s="403"/>
      <c r="F179" s="861" t="s">
        <v>55</v>
      </c>
      <c r="G179" s="861"/>
      <c r="H179" s="861"/>
      <c r="I179" s="861"/>
      <c r="J179" s="861"/>
      <c r="K179" s="861"/>
      <c r="L179" s="861"/>
      <c r="M179" s="861"/>
      <c r="N179" s="861"/>
      <c r="O179" s="861"/>
      <c r="P179" s="861"/>
      <c r="Q179" s="861"/>
      <c r="R179" s="861"/>
      <c r="S179" s="861"/>
      <c r="T179" s="861"/>
      <c r="U179" s="861"/>
      <c r="V179" s="861"/>
      <c r="W179" s="861"/>
      <c r="X179" s="861"/>
      <c r="Y179" s="861"/>
      <c r="Z179" s="861"/>
      <c r="AA179" s="861"/>
      <c r="AB179" s="861"/>
      <c r="AC179" s="861"/>
      <c r="AD179" s="861"/>
      <c r="AE179" s="861"/>
      <c r="AF179" s="861"/>
      <c r="AG179" s="861"/>
      <c r="AH179" s="861"/>
      <c r="AI179" s="861"/>
      <c r="AJ179" s="912"/>
      <c r="AK179" s="398"/>
    </row>
    <row r="180" spans="1:37" s="140" customFormat="1" ht="35.25" customHeight="1">
      <c r="A180" s="846"/>
      <c r="B180" s="847"/>
      <c r="C180" s="847"/>
      <c r="D180" s="848"/>
      <c r="E180" s="403"/>
      <c r="F180" s="1006" t="s">
        <v>425</v>
      </c>
      <c r="G180" s="1006"/>
      <c r="H180" s="1006"/>
      <c r="I180" s="1006"/>
      <c r="J180" s="1006"/>
      <c r="K180" s="1006"/>
      <c r="L180" s="1006"/>
      <c r="M180" s="1006"/>
      <c r="N180" s="1006"/>
      <c r="O180" s="1006"/>
      <c r="P180" s="1006"/>
      <c r="Q180" s="1006"/>
      <c r="R180" s="1006"/>
      <c r="S180" s="1006"/>
      <c r="T180" s="1006"/>
      <c r="U180" s="1006"/>
      <c r="V180" s="1006"/>
      <c r="W180" s="1006"/>
      <c r="X180" s="1006"/>
      <c r="Y180" s="1006"/>
      <c r="Z180" s="1006"/>
      <c r="AA180" s="1006"/>
      <c r="AB180" s="1006"/>
      <c r="AC180" s="1006"/>
      <c r="AD180" s="1006"/>
      <c r="AE180" s="1006"/>
      <c r="AF180" s="1006"/>
      <c r="AG180" s="1006"/>
      <c r="AH180" s="1006"/>
      <c r="AI180" s="1006"/>
      <c r="AJ180" s="1007"/>
      <c r="AK180" s="398"/>
    </row>
    <row r="181" spans="1:37" s="140" customFormat="1" ht="13.5" customHeight="1">
      <c r="A181" s="846"/>
      <c r="B181" s="847"/>
      <c r="C181" s="847"/>
      <c r="D181" s="848"/>
      <c r="E181" s="403"/>
      <c r="F181" s="861" t="s">
        <v>426</v>
      </c>
      <c r="G181" s="861"/>
      <c r="H181" s="861"/>
      <c r="I181" s="861"/>
      <c r="J181" s="861"/>
      <c r="K181" s="861"/>
      <c r="L181" s="861"/>
      <c r="M181" s="861"/>
      <c r="N181" s="861"/>
      <c r="O181" s="861"/>
      <c r="P181" s="861"/>
      <c r="Q181" s="861"/>
      <c r="R181" s="861"/>
      <c r="S181" s="861"/>
      <c r="T181" s="861"/>
      <c r="U181" s="861"/>
      <c r="V181" s="861"/>
      <c r="W181" s="861"/>
      <c r="X181" s="861"/>
      <c r="Y181" s="861"/>
      <c r="Z181" s="861"/>
      <c r="AA181" s="861"/>
      <c r="AB181" s="861"/>
      <c r="AC181" s="861"/>
      <c r="AD181" s="861"/>
      <c r="AE181" s="861"/>
      <c r="AF181" s="861"/>
      <c r="AG181" s="861"/>
      <c r="AH181" s="861"/>
      <c r="AI181" s="861"/>
      <c r="AJ181" s="404"/>
      <c r="AK181" s="398"/>
    </row>
    <row r="182" spans="1:37" s="140" customFormat="1" ht="13.5" customHeight="1">
      <c r="A182" s="846"/>
      <c r="B182" s="847"/>
      <c r="C182" s="847"/>
      <c r="D182" s="848"/>
      <c r="E182" s="403"/>
      <c r="F182" s="861" t="s">
        <v>56</v>
      </c>
      <c r="G182" s="861"/>
      <c r="H182" s="861"/>
      <c r="I182" s="861"/>
      <c r="J182" s="861"/>
      <c r="K182" s="861"/>
      <c r="L182" s="861"/>
      <c r="M182" s="861"/>
      <c r="N182" s="861"/>
      <c r="O182" s="861"/>
      <c r="P182" s="861"/>
      <c r="Q182" s="861"/>
      <c r="R182" s="861"/>
      <c r="S182" s="861"/>
      <c r="T182" s="861"/>
      <c r="U182" s="861"/>
      <c r="V182" s="861"/>
      <c r="W182" s="861"/>
      <c r="X182" s="861"/>
      <c r="Y182" s="861"/>
      <c r="Z182" s="861"/>
      <c r="AA182" s="861"/>
      <c r="AB182" s="861"/>
      <c r="AC182" s="861"/>
      <c r="AD182" s="861"/>
      <c r="AE182" s="861"/>
      <c r="AF182" s="861"/>
      <c r="AG182" s="861"/>
      <c r="AH182" s="861"/>
      <c r="AI182" s="861"/>
      <c r="AJ182" s="404"/>
      <c r="AK182" s="398"/>
    </row>
    <row r="183" spans="1:37" s="140" customFormat="1" ht="25.15" customHeight="1">
      <c r="A183" s="846"/>
      <c r="B183" s="847"/>
      <c r="C183" s="847"/>
      <c r="D183" s="848"/>
      <c r="E183" s="403"/>
      <c r="F183" s="913" t="s">
        <v>427</v>
      </c>
      <c r="G183" s="913"/>
      <c r="H183" s="913"/>
      <c r="I183" s="913"/>
      <c r="J183" s="913"/>
      <c r="K183" s="913"/>
      <c r="L183" s="913"/>
      <c r="M183" s="913"/>
      <c r="N183" s="913"/>
      <c r="O183" s="913"/>
      <c r="P183" s="913"/>
      <c r="Q183" s="913"/>
      <c r="R183" s="913"/>
      <c r="S183" s="913"/>
      <c r="T183" s="913"/>
      <c r="U183" s="913"/>
      <c r="V183" s="913"/>
      <c r="W183" s="913"/>
      <c r="X183" s="913"/>
      <c r="Y183" s="913"/>
      <c r="Z183" s="913"/>
      <c r="AA183" s="913"/>
      <c r="AB183" s="913"/>
      <c r="AC183" s="913"/>
      <c r="AD183" s="913"/>
      <c r="AE183" s="913"/>
      <c r="AF183" s="913"/>
      <c r="AG183" s="913"/>
      <c r="AH183" s="913"/>
      <c r="AI183" s="913"/>
      <c r="AJ183" s="914"/>
      <c r="AK183" s="398"/>
    </row>
    <row r="184" spans="1:37" s="140" customFormat="1" ht="13.5" customHeight="1">
      <c r="A184" s="846"/>
      <c r="B184" s="847"/>
      <c r="C184" s="847"/>
      <c r="D184" s="848"/>
      <c r="E184" s="403"/>
      <c r="F184" s="858" t="s">
        <v>57</v>
      </c>
      <c r="G184" s="858"/>
      <c r="H184" s="858"/>
      <c r="I184" s="858"/>
      <c r="J184" s="858"/>
      <c r="K184" s="858"/>
      <c r="L184" s="858"/>
      <c r="M184" s="858"/>
      <c r="N184" s="858"/>
      <c r="O184" s="858"/>
      <c r="P184" s="858"/>
      <c r="Q184" s="858"/>
      <c r="R184" s="858"/>
      <c r="S184" s="858"/>
      <c r="T184" s="858"/>
      <c r="U184" s="858"/>
      <c r="V184" s="858"/>
      <c r="W184" s="858"/>
      <c r="X184" s="858"/>
      <c r="Y184" s="858"/>
      <c r="Z184" s="858"/>
      <c r="AA184" s="858"/>
      <c r="AB184" s="858"/>
      <c r="AC184" s="858"/>
      <c r="AD184" s="858"/>
      <c r="AE184" s="858"/>
      <c r="AF184" s="858"/>
      <c r="AG184" s="858"/>
      <c r="AH184" s="858"/>
      <c r="AI184" s="858"/>
      <c r="AJ184" s="404"/>
      <c r="AK184" s="398"/>
    </row>
    <row r="185" spans="1:37" s="140" customFormat="1" ht="13.5" customHeight="1">
      <c r="A185" s="846"/>
      <c r="B185" s="847"/>
      <c r="C185" s="847"/>
      <c r="D185" s="848"/>
      <c r="E185" s="403"/>
      <c r="F185" s="858" t="s">
        <v>58</v>
      </c>
      <c r="G185" s="858"/>
      <c r="H185" s="858"/>
      <c r="I185" s="858"/>
      <c r="J185" s="858"/>
      <c r="K185" s="858"/>
      <c r="L185" s="858"/>
      <c r="M185" s="858"/>
      <c r="N185" s="858"/>
      <c r="O185" s="858"/>
      <c r="P185" s="858"/>
      <c r="Q185" s="858"/>
      <c r="R185" s="858"/>
      <c r="S185" s="858"/>
      <c r="T185" s="858"/>
      <c r="U185" s="858"/>
      <c r="V185" s="858"/>
      <c r="W185" s="858"/>
      <c r="X185" s="858"/>
      <c r="Y185" s="858"/>
      <c r="Z185" s="858"/>
      <c r="AA185" s="858"/>
      <c r="AB185" s="858"/>
      <c r="AC185" s="858"/>
      <c r="AD185" s="858"/>
      <c r="AE185" s="858"/>
      <c r="AF185" s="858"/>
      <c r="AG185" s="858"/>
      <c r="AH185" s="858"/>
      <c r="AI185" s="858"/>
      <c r="AJ185" s="404"/>
      <c r="AK185" s="398"/>
    </row>
    <row r="186" spans="1:37" s="140" customFormat="1" ht="13.5" customHeight="1">
      <c r="A186" s="849"/>
      <c r="B186" s="850"/>
      <c r="C186" s="850"/>
      <c r="D186" s="851"/>
      <c r="E186" s="409"/>
      <c r="F186" s="895" t="s">
        <v>221</v>
      </c>
      <c r="G186" s="895"/>
      <c r="H186" s="895"/>
      <c r="I186" s="895"/>
      <c r="J186" s="895"/>
      <c r="K186" s="895"/>
      <c r="L186" s="895"/>
      <c r="M186" s="895"/>
      <c r="N186" s="895"/>
      <c r="O186" s="895"/>
      <c r="P186" s="895"/>
      <c r="Q186" s="895"/>
      <c r="R186" s="895"/>
      <c r="S186" s="895"/>
      <c r="T186" s="895"/>
      <c r="U186" s="895"/>
      <c r="V186" s="895"/>
      <c r="W186" s="895"/>
      <c r="X186" s="895"/>
      <c r="Y186" s="895"/>
      <c r="Z186" s="895"/>
      <c r="AA186" s="895"/>
      <c r="AB186" s="895"/>
      <c r="AC186" s="895"/>
      <c r="AD186" s="895"/>
      <c r="AE186" s="895"/>
      <c r="AF186" s="895"/>
      <c r="AG186" s="895"/>
      <c r="AH186" s="895"/>
      <c r="AI186" s="895"/>
      <c r="AJ186" s="410"/>
      <c r="AK186" s="80"/>
    </row>
    <row r="187" spans="1:37" s="140" customFormat="1" ht="13.5" customHeight="1">
      <c r="A187" s="843" t="s">
        <v>20</v>
      </c>
      <c r="B187" s="844"/>
      <c r="C187" s="844"/>
      <c r="D187" s="845"/>
      <c r="E187" s="411"/>
      <c r="F187" s="900" t="s">
        <v>428</v>
      </c>
      <c r="G187" s="900"/>
      <c r="H187" s="900"/>
      <c r="I187" s="900"/>
      <c r="J187" s="900"/>
      <c r="K187" s="900"/>
      <c r="L187" s="900"/>
      <c r="M187" s="900"/>
      <c r="N187" s="900"/>
      <c r="O187" s="900"/>
      <c r="P187" s="900"/>
      <c r="Q187" s="900"/>
      <c r="R187" s="900"/>
      <c r="S187" s="900"/>
      <c r="T187" s="900"/>
      <c r="U187" s="900"/>
      <c r="V187" s="900"/>
      <c r="W187" s="900"/>
      <c r="X187" s="900"/>
      <c r="Y187" s="900"/>
      <c r="Z187" s="900"/>
      <c r="AA187" s="900"/>
      <c r="AB187" s="900"/>
      <c r="AC187" s="900"/>
      <c r="AD187" s="900"/>
      <c r="AE187" s="900"/>
      <c r="AF187" s="900"/>
      <c r="AG187" s="900"/>
      <c r="AH187" s="900"/>
      <c r="AI187" s="900"/>
      <c r="AJ187" s="412"/>
    </row>
    <row r="188" spans="1:37" s="140" customFormat="1" ht="26.25" customHeight="1">
      <c r="A188" s="846"/>
      <c r="B188" s="847"/>
      <c r="C188" s="847"/>
      <c r="D188" s="848"/>
      <c r="E188" s="403"/>
      <c r="F188" s="858" t="s">
        <v>429</v>
      </c>
      <c r="G188" s="858"/>
      <c r="H188" s="858"/>
      <c r="I188" s="858"/>
      <c r="J188" s="858"/>
      <c r="K188" s="858"/>
      <c r="L188" s="858"/>
      <c r="M188" s="858"/>
      <c r="N188" s="858"/>
      <c r="O188" s="858"/>
      <c r="P188" s="858"/>
      <c r="Q188" s="858"/>
      <c r="R188" s="858"/>
      <c r="S188" s="858"/>
      <c r="T188" s="858"/>
      <c r="U188" s="858"/>
      <c r="V188" s="858"/>
      <c r="W188" s="858"/>
      <c r="X188" s="858"/>
      <c r="Y188" s="858"/>
      <c r="Z188" s="858"/>
      <c r="AA188" s="858"/>
      <c r="AB188" s="858"/>
      <c r="AC188" s="858"/>
      <c r="AD188" s="858"/>
      <c r="AE188" s="858"/>
      <c r="AF188" s="858"/>
      <c r="AG188" s="858"/>
      <c r="AH188" s="858"/>
      <c r="AI188" s="858"/>
      <c r="AJ188" s="859"/>
    </row>
    <row r="189" spans="1:37" s="140" customFormat="1" ht="13.5" customHeight="1">
      <c r="A189" s="846"/>
      <c r="B189" s="847"/>
      <c r="C189" s="847"/>
      <c r="D189" s="848"/>
      <c r="E189" s="403"/>
      <c r="F189" s="858" t="s">
        <v>430</v>
      </c>
      <c r="G189" s="858"/>
      <c r="H189" s="858"/>
      <c r="I189" s="858"/>
      <c r="J189" s="858"/>
      <c r="K189" s="858"/>
      <c r="L189" s="858"/>
      <c r="M189" s="858"/>
      <c r="N189" s="858"/>
      <c r="O189" s="858"/>
      <c r="P189" s="858"/>
      <c r="Q189" s="858"/>
      <c r="R189" s="858"/>
      <c r="S189" s="858"/>
      <c r="T189" s="858"/>
      <c r="U189" s="858"/>
      <c r="V189" s="858"/>
      <c r="W189" s="858"/>
      <c r="X189" s="858"/>
      <c r="Y189" s="858"/>
      <c r="Z189" s="858"/>
      <c r="AA189" s="858"/>
      <c r="AB189" s="858"/>
      <c r="AC189" s="858"/>
      <c r="AD189" s="858"/>
      <c r="AE189" s="858"/>
      <c r="AF189" s="858"/>
      <c r="AG189" s="858"/>
      <c r="AH189" s="858"/>
      <c r="AI189" s="858"/>
      <c r="AJ189" s="404"/>
    </row>
    <row r="190" spans="1:37" s="140" customFormat="1" ht="13.5" customHeight="1">
      <c r="A190" s="846"/>
      <c r="B190" s="847"/>
      <c r="C190" s="847"/>
      <c r="D190" s="848"/>
      <c r="E190" s="403"/>
      <c r="F190" s="858" t="s">
        <v>432</v>
      </c>
      <c r="G190" s="858"/>
      <c r="H190" s="858"/>
      <c r="I190" s="858"/>
      <c r="J190" s="858"/>
      <c r="K190" s="858"/>
      <c r="L190" s="858"/>
      <c r="M190" s="858"/>
      <c r="N190" s="858"/>
      <c r="O190" s="858"/>
      <c r="P190" s="858"/>
      <c r="Q190" s="858"/>
      <c r="R190" s="858"/>
      <c r="S190" s="858"/>
      <c r="T190" s="858"/>
      <c r="U190" s="858"/>
      <c r="V190" s="858"/>
      <c r="W190" s="858"/>
      <c r="X190" s="858"/>
      <c r="Y190" s="858"/>
      <c r="Z190" s="858"/>
      <c r="AA190" s="858"/>
      <c r="AB190" s="858"/>
      <c r="AC190" s="858"/>
      <c r="AD190" s="858"/>
      <c r="AE190" s="858"/>
      <c r="AF190" s="858"/>
      <c r="AG190" s="858"/>
      <c r="AH190" s="858"/>
      <c r="AI190" s="858"/>
      <c r="AJ190" s="404"/>
      <c r="AK190" s="388"/>
    </row>
    <row r="191" spans="1:37" s="140" customFormat="1" ht="13.5" customHeight="1">
      <c r="A191" s="846"/>
      <c r="B191" s="847"/>
      <c r="C191" s="847"/>
      <c r="D191" s="848"/>
      <c r="E191" s="403"/>
      <c r="F191" s="858" t="s">
        <v>431</v>
      </c>
      <c r="G191" s="858"/>
      <c r="H191" s="858"/>
      <c r="I191" s="858"/>
      <c r="J191" s="858"/>
      <c r="K191" s="858"/>
      <c r="L191" s="858"/>
      <c r="M191" s="858"/>
      <c r="N191" s="858"/>
      <c r="O191" s="858"/>
      <c r="P191" s="858"/>
      <c r="Q191" s="858"/>
      <c r="R191" s="858"/>
      <c r="S191" s="858"/>
      <c r="T191" s="858"/>
      <c r="U191" s="858"/>
      <c r="V191" s="858"/>
      <c r="W191" s="858"/>
      <c r="X191" s="858"/>
      <c r="Y191" s="858"/>
      <c r="Z191" s="858"/>
      <c r="AA191" s="858"/>
      <c r="AB191" s="858"/>
      <c r="AC191" s="858"/>
      <c r="AD191" s="858"/>
      <c r="AE191" s="858"/>
      <c r="AF191" s="858"/>
      <c r="AG191" s="858"/>
      <c r="AH191" s="858"/>
      <c r="AI191" s="858"/>
      <c r="AJ191" s="404"/>
      <c r="AK191" s="398"/>
    </row>
    <row r="192" spans="1:37" s="140" customFormat="1" ht="13.5" customHeight="1">
      <c r="A192" s="846"/>
      <c r="B192" s="847"/>
      <c r="C192" s="847"/>
      <c r="D192" s="848"/>
      <c r="E192" s="403"/>
      <c r="F192" s="858" t="s">
        <v>59</v>
      </c>
      <c r="G192" s="858"/>
      <c r="H192" s="858"/>
      <c r="I192" s="858"/>
      <c r="J192" s="858"/>
      <c r="K192" s="858"/>
      <c r="L192" s="858"/>
      <c r="M192" s="858"/>
      <c r="N192" s="858"/>
      <c r="O192" s="858"/>
      <c r="P192" s="858"/>
      <c r="Q192" s="858"/>
      <c r="R192" s="858"/>
      <c r="S192" s="858"/>
      <c r="T192" s="858"/>
      <c r="U192" s="858"/>
      <c r="V192" s="858"/>
      <c r="W192" s="858"/>
      <c r="X192" s="858"/>
      <c r="Y192" s="858"/>
      <c r="Z192" s="858"/>
      <c r="AA192" s="858"/>
      <c r="AB192" s="858"/>
      <c r="AC192" s="858"/>
      <c r="AD192" s="858"/>
      <c r="AE192" s="858"/>
      <c r="AF192" s="858"/>
      <c r="AG192" s="858"/>
      <c r="AH192" s="858"/>
      <c r="AI192" s="858"/>
      <c r="AJ192" s="404"/>
      <c r="AK192" s="398"/>
    </row>
    <row r="193" spans="1:46" s="140" customFormat="1" ht="13.5" customHeight="1" thickBot="1">
      <c r="A193" s="849"/>
      <c r="B193" s="850"/>
      <c r="C193" s="850"/>
      <c r="D193" s="851"/>
      <c r="E193" s="413"/>
      <c r="F193" s="896" t="s">
        <v>68</v>
      </c>
      <c r="G193" s="896"/>
      <c r="H193" s="896"/>
      <c r="I193" s="896"/>
      <c r="J193" s="896"/>
      <c r="K193" s="896"/>
      <c r="L193" s="896"/>
      <c r="M193" s="896"/>
      <c r="N193" s="896"/>
      <c r="O193" s="896"/>
      <c r="P193" s="896"/>
      <c r="Q193" s="896"/>
      <c r="R193" s="896"/>
      <c r="S193" s="896"/>
      <c r="T193" s="896"/>
      <c r="U193" s="896"/>
      <c r="V193" s="896"/>
      <c r="W193" s="896"/>
      <c r="X193" s="896"/>
      <c r="Y193" s="896"/>
      <c r="Z193" s="896"/>
      <c r="AA193" s="896"/>
      <c r="AB193" s="896"/>
      <c r="AC193" s="896"/>
      <c r="AD193" s="896"/>
      <c r="AE193" s="896"/>
      <c r="AF193" s="896"/>
      <c r="AG193" s="896"/>
      <c r="AH193" s="896"/>
      <c r="AI193" s="896"/>
      <c r="AJ193" s="414"/>
      <c r="AK193" s="80"/>
    </row>
    <row r="194" spans="1:46" ht="9" customHeight="1">
      <c r="A194" s="415"/>
      <c r="B194" s="415"/>
      <c r="C194" s="415"/>
      <c r="D194" s="415"/>
      <c r="E194" s="415"/>
      <c r="F194" s="415"/>
      <c r="G194" s="415"/>
      <c r="H194" s="415"/>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c r="AJ194" s="416"/>
      <c r="AK194" s="80"/>
      <c r="AT194" s="157"/>
    </row>
    <row r="195" spans="1:46">
      <c r="A195" s="165" t="s">
        <v>235</v>
      </c>
      <c r="C195" s="166"/>
      <c r="D195" s="166"/>
      <c r="E195" s="166"/>
      <c r="F195" s="166"/>
      <c r="G195" s="166"/>
      <c r="H195" s="166"/>
      <c r="I195" s="166"/>
      <c r="J195" s="166"/>
      <c r="K195" s="166"/>
      <c r="L195" s="166"/>
      <c r="M195" s="166"/>
      <c r="N195" s="166"/>
      <c r="O195" s="166"/>
      <c r="P195" s="166"/>
      <c r="Q195" s="166"/>
      <c r="R195" s="166"/>
      <c r="S195" s="166"/>
      <c r="T195" s="166"/>
      <c r="U195" s="166"/>
      <c r="V195" s="166"/>
      <c r="W195" s="166"/>
      <c r="X195" s="166"/>
      <c r="Y195" s="166"/>
      <c r="Z195" s="166"/>
      <c r="AA195" s="166"/>
      <c r="AB195" s="166"/>
      <c r="AC195" s="166"/>
      <c r="AD195" s="166"/>
      <c r="AE195" s="166"/>
      <c r="AF195" s="166"/>
      <c r="AK195" s="80"/>
      <c r="AT195" s="157"/>
    </row>
    <row r="196" spans="1:46" ht="17.25" customHeight="1">
      <c r="A196" s="165"/>
      <c r="C196" s="166"/>
      <c r="D196" s="166"/>
      <c r="E196" s="166"/>
      <c r="F196" s="166"/>
      <c r="G196" s="166"/>
      <c r="H196" s="166"/>
      <c r="I196" s="166"/>
      <c r="J196" s="166"/>
      <c r="K196" s="166"/>
      <c r="L196" s="166"/>
      <c r="M196" s="166"/>
      <c r="N196" s="166"/>
      <c r="O196" s="166"/>
      <c r="P196" s="166"/>
      <c r="Q196" s="166"/>
      <c r="R196" s="166"/>
      <c r="S196" s="166"/>
      <c r="T196" s="166"/>
      <c r="U196" s="166"/>
      <c r="V196" s="166"/>
      <c r="W196" s="166"/>
      <c r="X196" s="166"/>
      <c r="Y196" s="166"/>
      <c r="Z196" s="166"/>
      <c r="AA196" s="166"/>
      <c r="AB196" s="166"/>
      <c r="AC196" s="166"/>
      <c r="AD196" s="166"/>
      <c r="AF196" s="327" t="s">
        <v>233</v>
      </c>
      <c r="AG196" s="658"/>
      <c r="AH196" s="656" t="s">
        <v>161</v>
      </c>
      <c r="AI196" s="658"/>
      <c r="AJ196" s="659"/>
      <c r="AK196" s="144"/>
      <c r="AT196" s="157"/>
    </row>
    <row r="197" spans="1:46" ht="14.25" thickBot="1">
      <c r="A197" s="417" t="s">
        <v>204</v>
      </c>
      <c r="B197" s="415"/>
      <c r="C197" s="415"/>
      <c r="D197" s="415"/>
      <c r="E197" s="415"/>
      <c r="F197" s="415"/>
      <c r="G197" s="415"/>
      <c r="H197" s="415"/>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c r="AJ197" s="416"/>
      <c r="AK197" s="80"/>
      <c r="AT197" s="157"/>
    </row>
    <row r="198" spans="1:46" s="402" customFormat="1" ht="15" customHeight="1">
      <c r="A198" s="843" t="s">
        <v>66</v>
      </c>
      <c r="B198" s="844"/>
      <c r="C198" s="844"/>
      <c r="D198" s="845"/>
      <c r="E198" s="660"/>
      <c r="F198" s="418" t="s">
        <v>433</v>
      </c>
      <c r="G198" s="418"/>
      <c r="H198" s="418"/>
      <c r="I198" s="418"/>
      <c r="J198" s="418"/>
      <c r="K198" s="418"/>
      <c r="L198" s="418"/>
      <c r="M198" s="418"/>
      <c r="N198" s="418"/>
      <c r="O198" s="419"/>
      <c r="P198" s="419"/>
      <c r="Q198" s="419"/>
      <c r="R198" s="420"/>
      <c r="S198" s="420"/>
      <c r="T198" s="420"/>
      <c r="U198" s="418" t="s">
        <v>302</v>
      </c>
      <c r="V198" s="661"/>
      <c r="W198" s="661" t="s">
        <v>304</v>
      </c>
      <c r="X198" s="661"/>
      <c r="Y198" s="661"/>
      <c r="Z198" s="418"/>
      <c r="AA198" s="419"/>
      <c r="AB198" s="419"/>
      <c r="AC198" s="419"/>
      <c r="AD198" s="419"/>
      <c r="AE198" s="419"/>
      <c r="AF198" s="419"/>
      <c r="AG198" s="419"/>
      <c r="AH198" s="419"/>
      <c r="AI198" s="419"/>
      <c r="AJ198" s="421"/>
      <c r="AK198" s="144"/>
    </row>
    <row r="199" spans="1:46" s="402" customFormat="1" ht="15" customHeight="1">
      <c r="A199" s="852"/>
      <c r="B199" s="853"/>
      <c r="C199" s="853"/>
      <c r="D199" s="854"/>
      <c r="E199" s="662"/>
      <c r="F199" s="422" t="s">
        <v>106</v>
      </c>
      <c r="G199" s="422"/>
      <c r="H199" s="422"/>
      <c r="I199" s="422"/>
      <c r="J199" s="422"/>
      <c r="K199" s="422"/>
      <c r="L199" s="422"/>
      <c r="M199" s="423"/>
      <c r="N199" s="423"/>
      <c r="O199" s="423"/>
      <c r="P199" s="423"/>
      <c r="Q199" s="423"/>
      <c r="R199" s="424"/>
      <c r="S199" s="424"/>
      <c r="T199" s="424"/>
      <c r="U199" s="422" t="s">
        <v>303</v>
      </c>
      <c r="V199" s="663"/>
      <c r="W199" s="663" t="s">
        <v>304</v>
      </c>
      <c r="X199" s="663"/>
      <c r="Y199" s="663"/>
      <c r="Z199" s="422"/>
      <c r="AA199" s="425"/>
      <c r="AB199" s="423"/>
      <c r="AC199" s="423"/>
      <c r="AD199" s="423"/>
      <c r="AE199" s="423"/>
      <c r="AF199" s="423"/>
      <c r="AG199" s="423"/>
      <c r="AH199" s="423"/>
      <c r="AI199" s="423"/>
      <c r="AJ199" s="404"/>
      <c r="AK199" s="80"/>
    </row>
    <row r="200" spans="1:46" s="140" customFormat="1" ht="15" customHeight="1">
      <c r="A200" s="855" t="s">
        <v>67</v>
      </c>
      <c r="B200" s="856"/>
      <c r="C200" s="856"/>
      <c r="D200" s="857"/>
      <c r="E200" s="662"/>
      <c r="F200" s="888" t="s">
        <v>69</v>
      </c>
      <c r="G200" s="888"/>
      <c r="H200" s="888"/>
      <c r="I200" s="888"/>
      <c r="J200" s="888"/>
      <c r="K200" s="888"/>
      <c r="L200" s="888"/>
      <c r="M200" s="888"/>
      <c r="N200" s="888"/>
      <c r="O200" s="888"/>
      <c r="P200" s="888"/>
      <c r="Q200" s="888"/>
      <c r="R200" s="888"/>
      <c r="S200" s="888"/>
      <c r="T200" s="888"/>
      <c r="U200" s="422" t="s">
        <v>303</v>
      </c>
      <c r="V200" s="663"/>
      <c r="W200" s="663" t="s">
        <v>304</v>
      </c>
      <c r="X200" s="663"/>
      <c r="Y200" s="663"/>
      <c r="Z200" s="422"/>
      <c r="AA200" s="422"/>
      <c r="AB200" s="422"/>
      <c r="AC200" s="422"/>
      <c r="AD200" s="423"/>
      <c r="AE200" s="423"/>
      <c r="AF200" s="423"/>
      <c r="AG200" s="423"/>
      <c r="AH200" s="423"/>
      <c r="AI200" s="423"/>
      <c r="AJ200" s="404"/>
      <c r="AK200" s="80"/>
    </row>
    <row r="201" spans="1:46" s="140" customFormat="1" ht="15" customHeight="1" thickBot="1">
      <c r="A201" s="849"/>
      <c r="B201" s="850"/>
      <c r="C201" s="850"/>
      <c r="D201" s="851"/>
      <c r="E201" s="664"/>
      <c r="F201" s="426" t="s">
        <v>93</v>
      </c>
      <c r="G201" s="426"/>
      <c r="H201" s="884"/>
      <c r="I201" s="885"/>
      <c r="J201" s="885"/>
      <c r="K201" s="885"/>
      <c r="L201" s="885"/>
      <c r="M201" s="885"/>
      <c r="N201" s="885"/>
      <c r="O201" s="885"/>
      <c r="P201" s="885"/>
      <c r="Q201" s="885"/>
      <c r="R201" s="885"/>
      <c r="S201" s="885"/>
      <c r="T201" s="885"/>
      <c r="U201" s="885"/>
      <c r="V201" s="885"/>
      <c r="W201" s="885"/>
      <c r="X201" s="885"/>
      <c r="Y201" s="427" t="s">
        <v>94</v>
      </c>
      <c r="Z201" s="428" t="s">
        <v>303</v>
      </c>
      <c r="AA201" s="665"/>
      <c r="AB201" s="665" t="s">
        <v>305</v>
      </c>
      <c r="AC201" s="665"/>
      <c r="AD201" s="428"/>
      <c r="AE201" s="428"/>
      <c r="AF201" s="428"/>
      <c r="AG201" s="428"/>
      <c r="AH201" s="429"/>
      <c r="AI201" s="429"/>
      <c r="AJ201" s="430"/>
      <c r="AK201" s="80"/>
    </row>
    <row r="202" spans="1:46" ht="13.5" customHeight="1">
      <c r="A202" s="167"/>
      <c r="C202" s="166"/>
      <c r="D202" s="166"/>
      <c r="E202" s="166"/>
      <c r="F202" s="166"/>
      <c r="G202" s="166"/>
      <c r="H202" s="166"/>
      <c r="I202" s="166"/>
      <c r="J202" s="166"/>
      <c r="K202" s="166"/>
      <c r="L202" s="166"/>
      <c r="M202" s="166"/>
      <c r="N202" s="166"/>
      <c r="O202" s="166"/>
      <c r="P202" s="166"/>
      <c r="Q202" s="166"/>
      <c r="R202" s="166"/>
      <c r="S202" s="166"/>
      <c r="T202" s="166"/>
      <c r="U202" s="166"/>
      <c r="V202" s="166"/>
      <c r="W202" s="166"/>
      <c r="X202" s="166"/>
      <c r="Y202" s="166"/>
      <c r="Z202" s="166"/>
      <c r="AA202" s="166"/>
      <c r="AB202" s="166"/>
      <c r="AC202" s="166"/>
      <c r="AD202" s="166"/>
      <c r="AE202" s="166"/>
      <c r="AF202" s="166"/>
      <c r="AG202" s="166"/>
      <c r="AH202" s="166"/>
      <c r="AI202" s="166"/>
      <c r="AK202" s="80"/>
      <c r="AT202" s="157"/>
    </row>
    <row r="203" spans="1:46">
      <c r="A203" s="165" t="s">
        <v>458</v>
      </c>
      <c r="C203" s="166"/>
      <c r="D203" s="166"/>
      <c r="E203" s="166"/>
      <c r="F203" s="166"/>
      <c r="G203" s="166"/>
      <c r="H203" s="166"/>
      <c r="I203" s="166"/>
      <c r="J203" s="166"/>
      <c r="K203" s="166"/>
      <c r="L203" s="166"/>
      <c r="M203" s="166"/>
      <c r="N203" s="166"/>
      <c r="O203" s="166"/>
      <c r="P203" s="166"/>
      <c r="Q203" s="166"/>
      <c r="R203" s="166"/>
      <c r="S203" s="166"/>
      <c r="T203" s="166"/>
      <c r="U203" s="166"/>
      <c r="V203" s="166"/>
      <c r="W203" s="166"/>
      <c r="X203" s="166"/>
      <c r="Y203" s="166"/>
      <c r="Z203" s="166"/>
      <c r="AA203" s="166"/>
      <c r="AB203" s="166"/>
      <c r="AC203" s="166"/>
      <c r="AD203" s="166"/>
      <c r="AE203" s="166"/>
      <c r="AF203" s="166"/>
      <c r="AK203" s="80"/>
      <c r="AT203" s="157"/>
    </row>
    <row r="204" spans="1:46" ht="15.75" customHeight="1">
      <c r="A204" s="431"/>
      <c r="B204" s="242" t="s">
        <v>104</v>
      </c>
      <c r="C204" s="431"/>
      <c r="D204" s="431"/>
      <c r="E204" s="431"/>
      <c r="F204" s="431"/>
      <c r="G204" s="431"/>
      <c r="H204" s="431"/>
      <c r="I204" s="431"/>
      <c r="J204" s="431"/>
      <c r="K204" s="431"/>
      <c r="L204" s="431"/>
      <c r="M204" s="431"/>
      <c r="N204" s="431"/>
      <c r="O204" s="431"/>
      <c r="P204" s="431"/>
      <c r="Q204" s="431"/>
      <c r="R204" s="431"/>
      <c r="S204" s="431"/>
      <c r="T204" s="431"/>
      <c r="U204" s="431"/>
      <c r="V204" s="431"/>
      <c r="W204" s="431"/>
      <c r="X204" s="431"/>
      <c r="Y204" s="431"/>
      <c r="Z204" s="431"/>
      <c r="AA204" s="431"/>
      <c r="AB204" s="431"/>
      <c r="AC204" s="431"/>
      <c r="AD204" s="431"/>
      <c r="AE204" s="431"/>
      <c r="AF204" s="431"/>
      <c r="AG204" s="431"/>
      <c r="AH204" s="431"/>
      <c r="AI204" s="431"/>
      <c r="AJ204" s="432"/>
      <c r="AK204" s="80"/>
    </row>
    <row r="205" spans="1:46" ht="14.25" thickBot="1">
      <c r="A205" s="431"/>
      <c r="B205" s="889" t="s">
        <v>131</v>
      </c>
      <c r="C205" s="890"/>
      <c r="D205" s="890"/>
      <c r="E205" s="890"/>
      <c r="F205" s="890"/>
      <c r="G205" s="890"/>
      <c r="H205" s="890"/>
      <c r="I205" s="890"/>
      <c r="J205" s="890"/>
      <c r="K205" s="890"/>
      <c r="L205" s="890"/>
      <c r="M205" s="890"/>
      <c r="N205" s="890"/>
      <c r="O205" s="890"/>
      <c r="P205" s="890"/>
      <c r="Q205" s="890"/>
      <c r="R205" s="890"/>
      <c r="S205" s="890"/>
      <c r="T205" s="890"/>
      <c r="U205" s="890"/>
      <c r="V205" s="890"/>
      <c r="W205" s="890"/>
      <c r="X205" s="890"/>
      <c r="Y205" s="891"/>
      <c r="Z205" s="882" t="s">
        <v>100</v>
      </c>
      <c r="AA205" s="882"/>
      <c r="AB205" s="882"/>
      <c r="AC205" s="882"/>
      <c r="AD205" s="882"/>
      <c r="AE205" s="882"/>
      <c r="AF205" s="882"/>
      <c r="AG205" s="882"/>
      <c r="AH205" s="883"/>
      <c r="AI205" s="433"/>
      <c r="AJ205" s="432"/>
      <c r="AK205" s="80"/>
    </row>
    <row r="206" spans="1:46" ht="16.5" customHeight="1">
      <c r="A206" s="431"/>
      <c r="B206" s="434"/>
      <c r="C206" s="435" t="s">
        <v>158</v>
      </c>
      <c r="D206" s="436"/>
      <c r="E206" s="436"/>
      <c r="F206" s="436"/>
      <c r="G206" s="436"/>
      <c r="H206" s="436"/>
      <c r="I206" s="436"/>
      <c r="J206" s="436"/>
      <c r="K206" s="436"/>
      <c r="L206" s="436"/>
      <c r="M206" s="436"/>
      <c r="N206" s="436"/>
      <c r="O206" s="436"/>
      <c r="P206" s="436"/>
      <c r="Q206" s="436"/>
      <c r="R206" s="436"/>
      <c r="S206" s="436"/>
      <c r="T206" s="436"/>
      <c r="U206" s="436"/>
      <c r="V206" s="436"/>
      <c r="W206" s="436"/>
      <c r="X206" s="436"/>
      <c r="Y206" s="437"/>
      <c r="Z206" s="892" t="s">
        <v>102</v>
      </c>
      <c r="AA206" s="893"/>
      <c r="AB206" s="893"/>
      <c r="AC206" s="893"/>
      <c r="AD206" s="893"/>
      <c r="AE206" s="893"/>
      <c r="AF206" s="893"/>
      <c r="AG206" s="893"/>
      <c r="AH206" s="894"/>
      <c r="AI206" s="431"/>
      <c r="AJ206" s="432"/>
      <c r="AK206" s="80"/>
    </row>
    <row r="207" spans="1:46" ht="16.5" customHeight="1">
      <c r="A207" s="431"/>
      <c r="B207" s="438"/>
      <c r="C207" s="439" t="s">
        <v>159</v>
      </c>
      <c r="D207" s="440"/>
      <c r="E207" s="440"/>
      <c r="F207" s="440"/>
      <c r="G207" s="440"/>
      <c r="H207" s="440"/>
      <c r="I207" s="440"/>
      <c r="J207" s="440"/>
      <c r="K207" s="440"/>
      <c r="L207" s="440"/>
      <c r="M207" s="440"/>
      <c r="N207" s="440"/>
      <c r="O207" s="440"/>
      <c r="P207" s="440"/>
      <c r="Q207" s="440"/>
      <c r="R207" s="440"/>
      <c r="S207" s="440"/>
      <c r="T207" s="440"/>
      <c r="U207" s="440"/>
      <c r="V207" s="440"/>
      <c r="W207" s="440"/>
      <c r="X207" s="440"/>
      <c r="Y207" s="441"/>
      <c r="Z207" s="837" t="s">
        <v>103</v>
      </c>
      <c r="AA207" s="838"/>
      <c r="AB207" s="838"/>
      <c r="AC207" s="838"/>
      <c r="AD207" s="838"/>
      <c r="AE207" s="838"/>
      <c r="AF207" s="838"/>
      <c r="AG207" s="838"/>
      <c r="AH207" s="839"/>
      <c r="AI207" s="431"/>
      <c r="AJ207" s="432"/>
      <c r="AK207" s="80"/>
    </row>
    <row r="208" spans="1:46" ht="16.5" customHeight="1">
      <c r="A208" s="431"/>
      <c r="B208" s="438"/>
      <c r="C208" s="439" t="s">
        <v>188</v>
      </c>
      <c r="D208" s="440"/>
      <c r="E208" s="440"/>
      <c r="F208" s="440"/>
      <c r="G208" s="440"/>
      <c r="H208" s="440"/>
      <c r="I208" s="440"/>
      <c r="J208" s="440"/>
      <c r="K208" s="440"/>
      <c r="L208" s="440"/>
      <c r="M208" s="440"/>
      <c r="N208" s="440"/>
      <c r="O208" s="440"/>
      <c r="P208" s="440"/>
      <c r="Q208" s="440"/>
      <c r="R208" s="440"/>
      <c r="S208" s="440"/>
      <c r="T208" s="440"/>
      <c r="U208" s="440"/>
      <c r="V208" s="440"/>
      <c r="W208" s="440"/>
      <c r="X208" s="440"/>
      <c r="Y208" s="441"/>
      <c r="Z208" s="837" t="s">
        <v>282</v>
      </c>
      <c r="AA208" s="838"/>
      <c r="AB208" s="838"/>
      <c r="AC208" s="838"/>
      <c r="AD208" s="838"/>
      <c r="AE208" s="838"/>
      <c r="AF208" s="838"/>
      <c r="AG208" s="838"/>
      <c r="AH208" s="839"/>
      <c r="AI208" s="431"/>
      <c r="AJ208" s="432"/>
      <c r="AK208" s="80"/>
    </row>
    <row r="209" spans="1:37" ht="16.5" customHeight="1">
      <c r="A209" s="431"/>
      <c r="B209" s="438"/>
      <c r="C209" s="439" t="s">
        <v>299</v>
      </c>
      <c r="D209" s="440"/>
      <c r="E209" s="440"/>
      <c r="F209" s="440"/>
      <c r="G209" s="440"/>
      <c r="H209" s="440"/>
      <c r="I209" s="440"/>
      <c r="J209" s="440"/>
      <c r="K209" s="440"/>
      <c r="L209" s="440"/>
      <c r="M209" s="440"/>
      <c r="N209" s="440"/>
      <c r="O209" s="440"/>
      <c r="P209" s="440"/>
      <c r="Q209" s="440"/>
      <c r="R209" s="440"/>
      <c r="S209" s="440"/>
      <c r="T209" s="440"/>
      <c r="U209" s="440"/>
      <c r="V209" s="440"/>
      <c r="W209" s="440"/>
      <c r="X209" s="440"/>
      <c r="Y209" s="441"/>
      <c r="Z209" s="837" t="s">
        <v>300</v>
      </c>
      <c r="AA209" s="838"/>
      <c r="AB209" s="838"/>
      <c r="AC209" s="838"/>
      <c r="AD209" s="838"/>
      <c r="AE209" s="838"/>
      <c r="AF209" s="838"/>
      <c r="AG209" s="838"/>
      <c r="AH209" s="839"/>
      <c r="AI209" s="431"/>
      <c r="AJ209" s="432"/>
      <c r="AK209" s="80"/>
    </row>
    <row r="210" spans="1:37" ht="25.5" customHeight="1">
      <c r="A210" s="431"/>
      <c r="B210" s="438"/>
      <c r="C210" s="874" t="s">
        <v>189</v>
      </c>
      <c r="D210" s="874"/>
      <c r="E210" s="874"/>
      <c r="F210" s="874"/>
      <c r="G210" s="874"/>
      <c r="H210" s="874"/>
      <c r="I210" s="874"/>
      <c r="J210" s="874"/>
      <c r="K210" s="874"/>
      <c r="L210" s="874"/>
      <c r="M210" s="874"/>
      <c r="N210" s="874"/>
      <c r="O210" s="874"/>
      <c r="P210" s="874"/>
      <c r="Q210" s="874"/>
      <c r="R210" s="874"/>
      <c r="S210" s="874"/>
      <c r="T210" s="874"/>
      <c r="U210" s="874"/>
      <c r="V210" s="874"/>
      <c r="W210" s="874"/>
      <c r="X210" s="874"/>
      <c r="Y210" s="875"/>
      <c r="Z210" s="876" t="s">
        <v>191</v>
      </c>
      <c r="AA210" s="877"/>
      <c r="AB210" s="877"/>
      <c r="AC210" s="877"/>
      <c r="AD210" s="877"/>
      <c r="AE210" s="877"/>
      <c r="AF210" s="877"/>
      <c r="AG210" s="877"/>
      <c r="AH210" s="878"/>
      <c r="AI210" s="431"/>
      <c r="AJ210" s="432"/>
      <c r="AK210" s="80"/>
    </row>
    <row r="211" spans="1:37" ht="25.5" customHeight="1">
      <c r="A211" s="431"/>
      <c r="B211" s="438"/>
      <c r="C211" s="874" t="s">
        <v>190</v>
      </c>
      <c r="D211" s="874"/>
      <c r="E211" s="874"/>
      <c r="F211" s="874"/>
      <c r="G211" s="874"/>
      <c r="H211" s="874"/>
      <c r="I211" s="874"/>
      <c r="J211" s="874"/>
      <c r="K211" s="874"/>
      <c r="L211" s="874"/>
      <c r="M211" s="874"/>
      <c r="N211" s="874"/>
      <c r="O211" s="874"/>
      <c r="P211" s="874"/>
      <c r="Q211" s="874"/>
      <c r="R211" s="874"/>
      <c r="S211" s="874"/>
      <c r="T211" s="874"/>
      <c r="U211" s="874"/>
      <c r="V211" s="874"/>
      <c r="W211" s="874"/>
      <c r="X211" s="874"/>
      <c r="Y211" s="875"/>
      <c r="Z211" s="879" t="s">
        <v>192</v>
      </c>
      <c r="AA211" s="880"/>
      <c r="AB211" s="880"/>
      <c r="AC211" s="880"/>
      <c r="AD211" s="880"/>
      <c r="AE211" s="880"/>
      <c r="AF211" s="880"/>
      <c r="AG211" s="880"/>
      <c r="AH211" s="881"/>
      <c r="AI211" s="431"/>
      <c r="AJ211" s="432"/>
      <c r="AK211" s="442"/>
    </row>
    <row r="212" spans="1:37" ht="16.5" customHeight="1" thickBot="1">
      <c r="A212" s="431"/>
      <c r="B212" s="443"/>
      <c r="C212" s="444" t="s">
        <v>160</v>
      </c>
      <c r="D212" s="445"/>
      <c r="E212" s="445"/>
      <c r="F212" s="445"/>
      <c r="G212" s="445"/>
      <c r="H212" s="445"/>
      <c r="I212" s="445"/>
      <c r="J212" s="445"/>
      <c r="K212" s="445"/>
      <c r="L212" s="445"/>
      <c r="M212" s="445"/>
      <c r="N212" s="445"/>
      <c r="O212" s="445"/>
      <c r="P212" s="445"/>
      <c r="Q212" s="445"/>
      <c r="R212" s="445"/>
      <c r="S212" s="445"/>
      <c r="T212" s="445"/>
      <c r="U212" s="445"/>
      <c r="V212" s="445"/>
      <c r="W212" s="445"/>
      <c r="X212" s="445"/>
      <c r="Y212" s="446"/>
      <c r="Z212" s="897" t="s">
        <v>101</v>
      </c>
      <c r="AA212" s="898"/>
      <c r="AB212" s="898"/>
      <c r="AC212" s="898"/>
      <c r="AD212" s="898"/>
      <c r="AE212" s="898"/>
      <c r="AF212" s="898"/>
      <c r="AG212" s="898"/>
      <c r="AH212" s="899"/>
      <c r="AI212" s="431"/>
      <c r="AJ212" s="432"/>
      <c r="AK212" s="442"/>
    </row>
    <row r="213" spans="1:37" ht="4.5" customHeight="1">
      <c r="A213" s="431"/>
      <c r="B213" s="431"/>
      <c r="C213" s="242"/>
      <c r="D213" s="431"/>
      <c r="E213" s="431"/>
      <c r="F213" s="431"/>
      <c r="G213" s="431"/>
      <c r="H213" s="431"/>
      <c r="I213" s="431"/>
      <c r="J213" s="431"/>
      <c r="K213" s="431"/>
      <c r="L213" s="431"/>
      <c r="M213" s="431"/>
      <c r="N213" s="431"/>
      <c r="O213" s="431"/>
      <c r="P213" s="431"/>
      <c r="Q213" s="431"/>
      <c r="R213" s="431"/>
      <c r="S213" s="431"/>
      <c r="T213" s="431"/>
      <c r="U213" s="431"/>
      <c r="V213" s="431"/>
      <c r="W213" s="431"/>
      <c r="X213" s="431"/>
      <c r="Y213" s="431"/>
      <c r="Z213" s="242"/>
      <c r="AA213" s="242"/>
      <c r="AB213" s="242"/>
      <c r="AC213" s="242"/>
      <c r="AD213" s="242"/>
      <c r="AE213" s="242"/>
      <c r="AF213" s="242"/>
      <c r="AG213" s="242"/>
      <c r="AH213" s="242"/>
      <c r="AI213" s="431"/>
      <c r="AJ213" s="432"/>
    </row>
    <row r="214" spans="1:37" ht="12" customHeight="1">
      <c r="A214" s="431"/>
      <c r="B214" s="447" t="s">
        <v>198</v>
      </c>
      <c r="C214" s="448" t="s">
        <v>197</v>
      </c>
      <c r="D214" s="431"/>
      <c r="E214" s="431"/>
      <c r="F214" s="431"/>
      <c r="G214" s="431"/>
      <c r="H214" s="431"/>
      <c r="I214" s="431"/>
      <c r="J214" s="431"/>
      <c r="K214" s="431"/>
      <c r="L214" s="431"/>
      <c r="M214" s="431"/>
      <c r="N214" s="431"/>
      <c r="O214" s="431"/>
      <c r="P214" s="431"/>
      <c r="Q214" s="431"/>
      <c r="R214" s="431"/>
      <c r="S214" s="431"/>
      <c r="T214" s="431"/>
      <c r="U214" s="431"/>
      <c r="V214" s="431"/>
      <c r="W214" s="431"/>
      <c r="X214" s="431"/>
      <c r="Y214" s="431"/>
      <c r="Z214" s="242"/>
      <c r="AA214" s="242"/>
      <c r="AB214" s="242"/>
      <c r="AC214" s="242"/>
      <c r="AD214" s="242"/>
      <c r="AE214" s="242"/>
      <c r="AF214" s="242"/>
      <c r="AG214" s="242"/>
      <c r="AH214" s="242"/>
      <c r="AI214" s="431"/>
      <c r="AJ214" s="432"/>
    </row>
    <row r="215" spans="1:37" ht="21" customHeight="1">
      <c r="A215" s="431"/>
      <c r="B215" s="449" t="s">
        <v>199</v>
      </c>
      <c r="C215" s="873" t="s">
        <v>434</v>
      </c>
      <c r="D215" s="873"/>
      <c r="E215" s="873"/>
      <c r="F215" s="873"/>
      <c r="G215" s="873"/>
      <c r="H215" s="873"/>
      <c r="I215" s="873"/>
      <c r="J215" s="873"/>
      <c r="K215" s="873"/>
      <c r="L215" s="873"/>
      <c r="M215" s="873"/>
      <c r="N215" s="873"/>
      <c r="O215" s="873"/>
      <c r="P215" s="873"/>
      <c r="Q215" s="873"/>
      <c r="R215" s="873"/>
      <c r="S215" s="873"/>
      <c r="T215" s="873"/>
      <c r="U215" s="873"/>
      <c r="V215" s="873"/>
      <c r="W215" s="873"/>
      <c r="X215" s="873"/>
      <c r="Y215" s="873"/>
      <c r="Z215" s="873"/>
      <c r="AA215" s="873"/>
      <c r="AB215" s="873"/>
      <c r="AC215" s="873"/>
      <c r="AD215" s="873"/>
      <c r="AE215" s="873"/>
      <c r="AF215" s="873"/>
      <c r="AG215" s="873"/>
      <c r="AH215" s="873"/>
      <c r="AI215" s="873"/>
      <c r="AJ215" s="873"/>
    </row>
    <row r="216" spans="1:37" ht="7.5" customHeight="1" thickBot="1">
      <c r="A216" s="450"/>
      <c r="B216" s="450"/>
      <c r="C216" s="451"/>
      <c r="D216" s="451"/>
      <c r="E216" s="451"/>
      <c r="F216" s="451"/>
      <c r="G216" s="451"/>
      <c r="H216" s="451"/>
      <c r="I216" s="451"/>
      <c r="J216" s="451"/>
      <c r="K216" s="451"/>
      <c r="L216" s="451"/>
      <c r="M216" s="451"/>
      <c r="N216" s="451"/>
      <c r="O216" s="451"/>
      <c r="P216" s="451"/>
      <c r="Q216" s="451"/>
      <c r="R216" s="451"/>
      <c r="S216" s="451"/>
      <c r="T216" s="451"/>
      <c r="U216" s="451"/>
      <c r="V216" s="451"/>
      <c r="W216" s="451"/>
      <c r="X216" s="451"/>
      <c r="Y216" s="451"/>
      <c r="Z216" s="451"/>
      <c r="AA216" s="451"/>
      <c r="AB216" s="451"/>
      <c r="AC216" s="451"/>
      <c r="AD216" s="451"/>
      <c r="AE216" s="451"/>
      <c r="AF216" s="451"/>
      <c r="AG216" s="451"/>
      <c r="AH216" s="451"/>
      <c r="AI216" s="451"/>
      <c r="AJ216" s="452"/>
    </row>
    <row r="217" spans="1:37" ht="1.5" customHeight="1">
      <c r="A217" s="453"/>
      <c r="B217" s="454"/>
      <c r="C217" s="454"/>
      <c r="D217" s="454"/>
      <c r="E217" s="454"/>
      <c r="F217" s="454"/>
      <c r="G217" s="454"/>
      <c r="H217" s="454"/>
      <c r="I217" s="454"/>
      <c r="J217" s="454"/>
      <c r="K217" s="454"/>
      <c r="L217" s="454"/>
      <c r="M217" s="454"/>
      <c r="N217" s="454"/>
      <c r="O217" s="454"/>
      <c r="P217" s="454"/>
      <c r="Q217" s="454"/>
      <c r="R217" s="454"/>
      <c r="S217" s="454"/>
      <c r="T217" s="454"/>
      <c r="U217" s="454"/>
      <c r="V217" s="454"/>
      <c r="W217" s="454"/>
      <c r="X217" s="454"/>
      <c r="Y217" s="454"/>
      <c r="Z217" s="454"/>
      <c r="AA217" s="454"/>
      <c r="AB217" s="454"/>
      <c r="AC217" s="454"/>
      <c r="AD217" s="454"/>
      <c r="AE217" s="454"/>
      <c r="AF217" s="454"/>
      <c r="AG217" s="454"/>
      <c r="AH217" s="454"/>
      <c r="AI217" s="454"/>
      <c r="AJ217" s="455"/>
    </row>
    <row r="218" spans="1:37" ht="31.5" customHeight="1">
      <c r="A218" s="456"/>
      <c r="B218" s="999" t="s">
        <v>321</v>
      </c>
      <c r="C218" s="999"/>
      <c r="D218" s="999"/>
      <c r="E218" s="999"/>
      <c r="F218" s="999"/>
      <c r="G218" s="999"/>
      <c r="H218" s="999"/>
      <c r="I218" s="999"/>
      <c r="J218" s="999"/>
      <c r="K218" s="999"/>
      <c r="L218" s="999"/>
      <c r="M218" s="999"/>
      <c r="N218" s="999"/>
      <c r="O218" s="999"/>
      <c r="P218" s="999"/>
      <c r="Q218" s="999"/>
      <c r="R218" s="999"/>
      <c r="S218" s="999"/>
      <c r="T218" s="999"/>
      <c r="U218" s="999"/>
      <c r="V218" s="999"/>
      <c r="W218" s="999"/>
      <c r="X218" s="999"/>
      <c r="Y218" s="999"/>
      <c r="Z218" s="999"/>
      <c r="AA218" s="999"/>
      <c r="AB218" s="999"/>
      <c r="AC218" s="999"/>
      <c r="AD218" s="999"/>
      <c r="AE218" s="999"/>
      <c r="AF218" s="999"/>
      <c r="AG218" s="999"/>
      <c r="AH218" s="999"/>
      <c r="AI218" s="999"/>
      <c r="AJ218" s="457"/>
    </row>
    <row r="219" spans="1:37" ht="4.5" customHeight="1">
      <c r="A219" s="456"/>
      <c r="B219" s="242"/>
      <c r="C219" s="431"/>
      <c r="D219" s="431"/>
      <c r="E219" s="431"/>
      <c r="F219" s="431"/>
      <c r="G219" s="431"/>
      <c r="H219" s="431"/>
      <c r="I219" s="431"/>
      <c r="J219" s="431"/>
      <c r="K219" s="431"/>
      <c r="L219" s="431"/>
      <c r="M219" s="431"/>
      <c r="N219" s="431"/>
      <c r="O219" s="431"/>
      <c r="P219" s="431"/>
      <c r="Q219" s="431"/>
      <c r="R219" s="431"/>
      <c r="S219" s="431"/>
      <c r="T219" s="431"/>
      <c r="U219" s="431"/>
      <c r="V219" s="431"/>
      <c r="W219" s="431"/>
      <c r="X219" s="431"/>
      <c r="Y219" s="431"/>
      <c r="Z219" s="431"/>
      <c r="AA219" s="431"/>
      <c r="AB219" s="431"/>
      <c r="AC219" s="431"/>
      <c r="AD219" s="431"/>
      <c r="AE219" s="431"/>
      <c r="AF219" s="431"/>
      <c r="AG219" s="431"/>
      <c r="AH219" s="431"/>
      <c r="AI219" s="431"/>
      <c r="AJ219" s="457"/>
    </row>
    <row r="220" spans="1:37" s="461" customFormat="1" ht="13.5" customHeight="1">
      <c r="A220" s="458"/>
      <c r="B220" s="459" t="s">
        <v>60</v>
      </c>
      <c r="C220" s="459"/>
      <c r="D220" s="1000"/>
      <c r="E220" s="1001"/>
      <c r="F220" s="459" t="s">
        <v>5</v>
      </c>
      <c r="G220" s="1000"/>
      <c r="H220" s="1001"/>
      <c r="I220" s="459" t="s">
        <v>4</v>
      </c>
      <c r="J220" s="1000"/>
      <c r="K220" s="1001"/>
      <c r="L220" s="459" t="s">
        <v>3</v>
      </c>
      <c r="M220" s="460"/>
      <c r="N220" s="1002" t="s">
        <v>6</v>
      </c>
      <c r="O220" s="1002"/>
      <c r="P220" s="1002"/>
      <c r="Q220" s="995" t="str">
        <f>IF(G10="","",G10)</f>
        <v/>
      </c>
      <c r="R220" s="995"/>
      <c r="S220" s="995"/>
      <c r="T220" s="995"/>
      <c r="U220" s="995"/>
      <c r="V220" s="995"/>
      <c r="W220" s="995"/>
      <c r="X220" s="995"/>
      <c r="Y220" s="995"/>
      <c r="Z220" s="995"/>
      <c r="AA220" s="995"/>
      <c r="AB220" s="995"/>
      <c r="AC220" s="995"/>
      <c r="AD220" s="995"/>
      <c r="AE220" s="995"/>
      <c r="AF220" s="995"/>
      <c r="AG220" s="995"/>
      <c r="AH220" s="995"/>
      <c r="AI220" s="995"/>
      <c r="AJ220" s="1003"/>
    </row>
    <row r="221" spans="1:37" s="461" customFormat="1" ht="13.5" customHeight="1">
      <c r="A221" s="462"/>
      <c r="B221" s="463"/>
      <c r="C221" s="464"/>
      <c r="D221" s="464"/>
      <c r="E221" s="464"/>
      <c r="F221" s="464"/>
      <c r="G221" s="464"/>
      <c r="H221" s="464"/>
      <c r="I221" s="464"/>
      <c r="J221" s="464"/>
      <c r="K221" s="464"/>
      <c r="L221" s="464"/>
      <c r="M221" s="464"/>
      <c r="N221" s="993" t="s">
        <v>127</v>
      </c>
      <c r="O221" s="993"/>
      <c r="P221" s="993"/>
      <c r="Q221" s="994" t="s">
        <v>128</v>
      </c>
      <c r="R221" s="994"/>
      <c r="S221" s="995"/>
      <c r="T221" s="995"/>
      <c r="U221" s="995"/>
      <c r="V221" s="995"/>
      <c r="W221" s="995"/>
      <c r="X221" s="996" t="s">
        <v>129</v>
      </c>
      <c r="Y221" s="996"/>
      <c r="Z221" s="995"/>
      <c r="AA221" s="995"/>
      <c r="AB221" s="995"/>
      <c r="AC221" s="995"/>
      <c r="AD221" s="995"/>
      <c r="AE221" s="995"/>
      <c r="AF221" s="995"/>
      <c r="AG221" s="995"/>
      <c r="AH221" s="995"/>
      <c r="AI221" s="997"/>
      <c r="AJ221" s="998"/>
    </row>
    <row r="222" spans="1:37" s="461" customFormat="1" ht="4.5" customHeight="1" thickBot="1">
      <c r="A222" s="465"/>
      <c r="B222" s="466"/>
      <c r="C222" s="467"/>
      <c r="D222" s="467"/>
      <c r="E222" s="467"/>
      <c r="F222" s="467"/>
      <c r="G222" s="467"/>
      <c r="H222" s="467"/>
      <c r="I222" s="467"/>
      <c r="J222" s="467"/>
      <c r="K222" s="467"/>
      <c r="L222" s="467"/>
      <c r="M222" s="467"/>
      <c r="N222" s="467"/>
      <c r="O222" s="467"/>
      <c r="P222" s="466"/>
      <c r="Q222" s="468"/>
      <c r="R222" s="469"/>
      <c r="S222" s="469"/>
      <c r="T222" s="469"/>
      <c r="U222" s="469"/>
      <c r="V222" s="469"/>
      <c r="W222" s="121"/>
      <c r="X222" s="121"/>
      <c r="Y222" s="121"/>
      <c r="Z222" s="121"/>
      <c r="AA222" s="121"/>
      <c r="AB222" s="121"/>
      <c r="AC222" s="121"/>
      <c r="AD222" s="121"/>
      <c r="AE222" s="121"/>
      <c r="AF222" s="121"/>
      <c r="AG222" s="121"/>
      <c r="AH222" s="121"/>
      <c r="AI222" s="470"/>
      <c r="AJ222" s="471"/>
    </row>
    <row r="223" spans="1:37" ht="13.5" customHeight="1">
      <c r="A223" s="472"/>
      <c r="B223" s="102"/>
      <c r="C223" s="460"/>
      <c r="D223" s="460"/>
      <c r="E223" s="460"/>
      <c r="F223" s="460"/>
      <c r="G223" s="460"/>
      <c r="H223" s="460"/>
      <c r="I223" s="460"/>
      <c r="J223" s="460"/>
      <c r="K223" s="460"/>
      <c r="L223" s="460"/>
      <c r="M223" s="460"/>
      <c r="N223" s="460"/>
      <c r="O223" s="460"/>
      <c r="P223" s="460"/>
      <c r="Q223" s="460"/>
      <c r="R223" s="460"/>
      <c r="S223" s="460"/>
      <c r="T223" s="460"/>
      <c r="U223" s="460"/>
      <c r="V223" s="460"/>
      <c r="W223" s="460"/>
      <c r="X223" s="460"/>
      <c r="Y223" s="460"/>
      <c r="Z223" s="460"/>
      <c r="AA223" s="460"/>
      <c r="AB223" s="460"/>
      <c r="AC223" s="460"/>
      <c r="AD223" s="460"/>
      <c r="AE223" s="460"/>
      <c r="AF223" s="460"/>
      <c r="AG223" s="460"/>
      <c r="AH223" s="460"/>
      <c r="AI223" s="460"/>
      <c r="AJ223" s="473"/>
    </row>
    <row r="224" spans="1:37">
      <c r="B224" s="459"/>
    </row>
    <row r="225" spans="1:36" ht="17.25">
      <c r="A225" s="474"/>
      <c r="B225" s="79"/>
      <c r="C225" s="474"/>
      <c r="D225" s="474"/>
      <c r="E225" s="474"/>
      <c r="F225" s="474"/>
      <c r="G225" s="474"/>
      <c r="H225" s="474"/>
      <c r="I225" s="474"/>
      <c r="J225" s="474"/>
      <c r="K225" s="474"/>
      <c r="L225" s="474"/>
      <c r="M225" s="474"/>
      <c r="N225" s="474"/>
      <c r="O225" s="474"/>
      <c r="P225" s="474"/>
      <c r="Q225" s="474"/>
      <c r="R225" s="474"/>
      <c r="S225" s="474"/>
      <c r="T225" s="474"/>
      <c r="U225" s="474"/>
      <c r="V225" s="474"/>
      <c r="W225" s="474"/>
      <c r="X225" s="474"/>
      <c r="Y225" s="474"/>
      <c r="Z225" s="474"/>
      <c r="AA225" s="474"/>
      <c r="AB225" s="474"/>
      <c r="AC225" s="474"/>
      <c r="AD225" s="474"/>
      <c r="AE225" s="475"/>
      <c r="AF225" s="474"/>
      <c r="AG225" s="474"/>
      <c r="AH225" s="474"/>
      <c r="AI225" s="474"/>
      <c r="AJ225" s="474"/>
    </row>
    <row r="226" spans="1:36">
      <c r="A226" s="476"/>
      <c r="B226" s="474" t="s">
        <v>16</v>
      </c>
      <c r="C226" s="476"/>
      <c r="D226" s="476"/>
      <c r="E226" s="476"/>
      <c r="F226" s="476"/>
      <c r="G226" s="476"/>
      <c r="H226" s="476"/>
      <c r="I226" s="476"/>
      <c r="J226" s="476"/>
      <c r="K226" s="476"/>
      <c r="L226" s="476"/>
      <c r="M226" s="476"/>
      <c r="N226" s="476"/>
      <c r="O226" s="476"/>
      <c r="P226" s="476"/>
      <c r="Q226" s="476"/>
      <c r="R226" s="476"/>
      <c r="S226" s="476"/>
      <c r="T226" s="476"/>
      <c r="U226" s="476"/>
      <c r="V226" s="476"/>
      <c r="W226" s="476"/>
      <c r="X226" s="476"/>
      <c r="Y226" s="476"/>
      <c r="Z226" s="476"/>
      <c r="AA226" s="476"/>
      <c r="AB226" s="476"/>
      <c r="AC226" s="476"/>
      <c r="AD226" s="476"/>
      <c r="AE226" s="476"/>
      <c r="AF226" s="476"/>
      <c r="AG226" s="476"/>
      <c r="AH226" s="476"/>
      <c r="AI226" s="476"/>
      <c r="AJ226" s="476"/>
    </row>
    <row r="227" spans="1:36">
      <c r="A227" s="476"/>
      <c r="B227" s="476"/>
      <c r="C227" s="476"/>
      <c r="D227" s="476"/>
      <c r="E227" s="476"/>
      <c r="F227" s="476"/>
      <c r="G227" s="476"/>
      <c r="H227" s="476"/>
      <c r="I227" s="476"/>
      <c r="J227" s="476"/>
      <c r="K227" s="476"/>
      <c r="L227" s="476"/>
      <c r="M227" s="476"/>
      <c r="N227" s="476"/>
      <c r="O227" s="476"/>
      <c r="P227" s="476"/>
      <c r="Q227" s="476"/>
      <c r="R227" s="476"/>
      <c r="S227" s="476"/>
      <c r="T227" s="476"/>
      <c r="U227" s="476"/>
      <c r="V227" s="476"/>
      <c r="W227" s="476"/>
      <c r="X227" s="476"/>
      <c r="Y227" s="476"/>
      <c r="Z227" s="476"/>
      <c r="AA227" s="476"/>
      <c r="AB227" s="476"/>
      <c r="AC227" s="476"/>
      <c r="AD227" s="476"/>
      <c r="AE227" s="476"/>
      <c r="AF227" s="476"/>
      <c r="AG227" s="476"/>
      <c r="AH227" s="476"/>
      <c r="AI227" s="476"/>
      <c r="AJ227" s="476"/>
    </row>
    <row r="228" spans="1:36">
      <c r="A228" s="476"/>
      <c r="B228" s="476"/>
      <c r="C228" s="476"/>
      <c r="D228" s="476"/>
      <c r="E228" s="476"/>
      <c r="F228" s="476"/>
      <c r="G228" s="476"/>
      <c r="H228" s="476"/>
      <c r="I228" s="476"/>
      <c r="J228" s="476"/>
      <c r="K228" s="476"/>
      <c r="L228" s="476"/>
      <c r="M228" s="476"/>
      <c r="N228" s="476"/>
      <c r="O228" s="476"/>
      <c r="P228" s="476"/>
      <c r="Q228" s="476"/>
      <c r="R228" s="476"/>
      <c r="S228" s="476"/>
      <c r="T228" s="476"/>
      <c r="U228" s="476"/>
      <c r="V228" s="476"/>
      <c r="W228" s="476"/>
      <c r="X228" s="476"/>
      <c r="Y228" s="476"/>
      <c r="Z228" s="476"/>
      <c r="AA228" s="476"/>
      <c r="AB228" s="476"/>
      <c r="AC228" s="476"/>
      <c r="AD228" s="476"/>
      <c r="AE228" s="476"/>
      <c r="AF228" s="476"/>
      <c r="AG228" s="476"/>
      <c r="AH228" s="476"/>
      <c r="AI228" s="476"/>
      <c r="AJ228" s="476"/>
    </row>
    <row r="229" spans="1:36">
      <c r="A229" s="476"/>
      <c r="B229" s="476"/>
      <c r="C229" s="476"/>
      <c r="D229" s="476"/>
      <c r="E229" s="476"/>
      <c r="F229" s="476"/>
      <c r="G229" s="476"/>
      <c r="H229" s="476"/>
      <c r="I229" s="476"/>
      <c r="J229" s="476"/>
      <c r="K229" s="476"/>
      <c r="L229" s="476"/>
      <c r="M229" s="476"/>
      <c r="N229" s="476"/>
      <c r="O229" s="476"/>
      <c r="P229" s="476"/>
      <c r="Q229" s="476"/>
      <c r="R229" s="476"/>
      <c r="S229" s="476"/>
      <c r="T229" s="476"/>
      <c r="U229" s="476"/>
      <c r="V229" s="476"/>
      <c r="W229" s="476"/>
      <c r="X229" s="476"/>
      <c r="Y229" s="476"/>
      <c r="Z229" s="476"/>
      <c r="AA229" s="476"/>
      <c r="AB229" s="476"/>
      <c r="AC229" s="476"/>
      <c r="AD229" s="476"/>
      <c r="AE229" s="476"/>
      <c r="AF229" s="476"/>
      <c r="AG229" s="476"/>
      <c r="AH229" s="476"/>
      <c r="AI229" s="476"/>
      <c r="AJ229" s="476"/>
    </row>
    <row r="230" spans="1:36">
      <c r="A230" s="476"/>
      <c r="B230" s="476"/>
      <c r="C230" s="476"/>
      <c r="D230" s="476"/>
      <c r="E230" s="476"/>
      <c r="F230" s="476"/>
      <c r="G230" s="476"/>
      <c r="H230" s="476"/>
      <c r="I230" s="476"/>
      <c r="J230" s="476"/>
      <c r="K230" s="476"/>
      <c r="L230" s="476"/>
      <c r="M230" s="476"/>
      <c r="N230" s="476"/>
      <c r="O230" s="476"/>
      <c r="P230" s="476"/>
      <c r="Q230" s="476"/>
      <c r="R230" s="476"/>
      <c r="S230" s="476"/>
      <c r="T230" s="476"/>
      <c r="U230" s="476"/>
      <c r="V230" s="476"/>
      <c r="W230" s="476"/>
      <c r="X230" s="476"/>
      <c r="Y230" s="476"/>
      <c r="Z230" s="476"/>
      <c r="AA230" s="476"/>
      <c r="AB230" s="476"/>
      <c r="AC230" s="476"/>
      <c r="AD230" s="476"/>
      <c r="AE230" s="476"/>
      <c r="AF230" s="476"/>
      <c r="AG230" s="476"/>
      <c r="AH230" s="476"/>
      <c r="AI230" s="476"/>
      <c r="AJ230" s="476"/>
    </row>
    <row r="231" spans="1:36">
      <c r="A231" s="476"/>
      <c r="B231" s="476"/>
      <c r="C231" s="476"/>
      <c r="D231" s="476"/>
      <c r="E231" s="476"/>
      <c r="F231" s="476"/>
      <c r="G231" s="476"/>
      <c r="H231" s="476"/>
      <c r="I231" s="476"/>
      <c r="J231" s="476"/>
      <c r="K231" s="476"/>
      <c r="L231" s="476"/>
      <c r="M231" s="476"/>
      <c r="N231" s="476"/>
      <c r="O231" s="476"/>
      <c r="P231" s="476"/>
      <c r="Q231" s="476"/>
      <c r="R231" s="476"/>
      <c r="S231" s="476"/>
      <c r="T231" s="476"/>
      <c r="U231" s="476"/>
      <c r="V231" s="476"/>
      <c r="W231" s="476"/>
      <c r="X231" s="476"/>
      <c r="Y231" s="476"/>
      <c r="Z231" s="476"/>
      <c r="AA231" s="476"/>
      <c r="AB231" s="476"/>
      <c r="AC231" s="476"/>
      <c r="AD231" s="476"/>
      <c r="AE231" s="476"/>
      <c r="AF231" s="476"/>
      <c r="AG231" s="476"/>
      <c r="AH231" s="476"/>
      <c r="AI231" s="476"/>
      <c r="AJ231" s="476"/>
    </row>
    <row r="232" spans="1:36">
      <c r="A232" s="476"/>
      <c r="B232" s="476"/>
      <c r="C232" s="476"/>
      <c r="D232" s="476"/>
      <c r="E232" s="476"/>
      <c r="F232" s="476"/>
      <c r="G232" s="476"/>
      <c r="H232" s="476"/>
      <c r="I232" s="476"/>
      <c r="J232" s="476"/>
      <c r="K232" s="476"/>
      <c r="L232" s="476"/>
      <c r="M232" s="476"/>
      <c r="N232" s="476"/>
      <c r="O232" s="476"/>
      <c r="P232" s="476"/>
      <c r="Q232" s="476"/>
      <c r="R232" s="476"/>
      <c r="S232" s="476"/>
      <c r="T232" s="476"/>
      <c r="U232" s="476"/>
      <c r="V232" s="476"/>
      <c r="W232" s="476"/>
      <c r="X232" s="476"/>
      <c r="Y232" s="476"/>
      <c r="Z232" s="476"/>
      <c r="AA232" s="476"/>
      <c r="AB232" s="476"/>
      <c r="AC232" s="476"/>
      <c r="AD232" s="476"/>
      <c r="AE232" s="476"/>
      <c r="AF232" s="476"/>
      <c r="AG232" s="476"/>
      <c r="AH232" s="476"/>
      <c r="AI232" s="476"/>
      <c r="AJ232" s="476"/>
    </row>
    <row r="233" spans="1:36">
      <c r="A233" s="476"/>
      <c r="B233" s="476"/>
      <c r="C233" s="476"/>
      <c r="D233" s="476"/>
      <c r="E233" s="476"/>
      <c r="F233" s="476"/>
      <c r="G233" s="476"/>
      <c r="H233" s="476"/>
      <c r="I233" s="476"/>
      <c r="J233" s="476"/>
      <c r="K233" s="476"/>
      <c r="L233" s="476"/>
      <c r="M233" s="476"/>
      <c r="N233" s="476"/>
      <c r="O233" s="476"/>
      <c r="P233" s="476"/>
      <c r="Q233" s="476"/>
      <c r="R233" s="476"/>
      <c r="S233" s="476"/>
      <c r="T233" s="476"/>
      <c r="U233" s="476"/>
      <c r="V233" s="476"/>
      <c r="W233" s="476"/>
      <c r="X233" s="476"/>
      <c r="Y233" s="476"/>
      <c r="Z233" s="476"/>
      <c r="AA233" s="476"/>
      <c r="AB233" s="476"/>
      <c r="AC233" s="476"/>
      <c r="AD233" s="476"/>
      <c r="AE233" s="476"/>
      <c r="AF233" s="476"/>
      <c r="AG233" s="476"/>
      <c r="AH233" s="476"/>
      <c r="AI233" s="476"/>
      <c r="AJ233" s="476"/>
    </row>
    <row r="234" spans="1:36">
      <c r="A234" s="476"/>
      <c r="B234" s="476"/>
      <c r="C234" s="476"/>
      <c r="D234" s="476"/>
      <c r="E234" s="476"/>
      <c r="F234" s="476"/>
      <c r="G234" s="476"/>
      <c r="H234" s="476"/>
      <c r="I234" s="476"/>
      <c r="J234" s="476"/>
      <c r="K234" s="476"/>
      <c r="L234" s="476"/>
      <c r="M234" s="476"/>
      <c r="N234" s="476"/>
      <c r="O234" s="476"/>
      <c r="P234" s="476"/>
      <c r="Q234" s="476"/>
      <c r="R234" s="476"/>
      <c r="S234" s="476"/>
      <c r="T234" s="476"/>
      <c r="U234" s="476"/>
      <c r="V234" s="476"/>
      <c r="W234" s="476"/>
      <c r="X234" s="476"/>
      <c r="Y234" s="476"/>
      <c r="Z234" s="476"/>
      <c r="AA234" s="476"/>
      <c r="AB234" s="476"/>
      <c r="AC234" s="476"/>
      <c r="AD234" s="476"/>
      <c r="AE234" s="476"/>
      <c r="AF234" s="476"/>
      <c r="AG234" s="476"/>
      <c r="AH234" s="476"/>
      <c r="AI234" s="476"/>
      <c r="AJ234" s="476"/>
    </row>
    <row r="235" spans="1:36">
      <c r="A235" s="476"/>
      <c r="B235" s="476"/>
      <c r="C235" s="476"/>
      <c r="D235" s="476"/>
      <c r="E235" s="476"/>
      <c r="F235" s="476"/>
      <c r="G235" s="476"/>
      <c r="H235" s="476"/>
      <c r="I235" s="476"/>
      <c r="J235" s="476"/>
      <c r="K235" s="476"/>
      <c r="L235" s="476"/>
      <c r="M235" s="476"/>
      <c r="N235" s="476"/>
      <c r="O235" s="476"/>
      <c r="P235" s="476"/>
      <c r="Q235" s="476"/>
      <c r="R235" s="476"/>
      <c r="S235" s="476"/>
      <c r="T235" s="476"/>
      <c r="U235" s="476"/>
      <c r="V235" s="476"/>
      <c r="W235" s="476"/>
      <c r="X235" s="476"/>
      <c r="Y235" s="476"/>
      <c r="Z235" s="476"/>
      <c r="AA235" s="476"/>
      <c r="AB235" s="476"/>
      <c r="AC235" s="476"/>
      <c r="AD235" s="476"/>
      <c r="AE235" s="476"/>
      <c r="AF235" s="476"/>
      <c r="AG235" s="476"/>
      <c r="AH235" s="476"/>
      <c r="AI235" s="476"/>
      <c r="AJ235" s="476"/>
    </row>
    <row r="236" spans="1:36">
      <c r="A236" s="476"/>
      <c r="B236" s="476"/>
      <c r="C236" s="476"/>
      <c r="D236" s="476"/>
      <c r="E236" s="476"/>
      <c r="F236" s="476"/>
      <c r="G236" s="476"/>
      <c r="H236" s="476"/>
      <c r="I236" s="476"/>
      <c r="J236" s="476"/>
      <c r="K236" s="476"/>
      <c r="L236" s="476"/>
      <c r="M236" s="476"/>
      <c r="N236" s="476"/>
      <c r="O236" s="476"/>
      <c r="P236" s="476"/>
      <c r="Q236" s="476"/>
      <c r="R236" s="476"/>
      <c r="S236" s="476"/>
      <c r="T236" s="476"/>
      <c r="U236" s="476"/>
      <c r="V236" s="476"/>
      <c r="W236" s="476"/>
      <c r="X236" s="476"/>
      <c r="Y236" s="476"/>
      <c r="Z236" s="476"/>
      <c r="AA236" s="476"/>
      <c r="AB236" s="476"/>
      <c r="AC236" s="476"/>
      <c r="AD236" s="476"/>
      <c r="AE236" s="476"/>
      <c r="AF236" s="476"/>
      <c r="AG236" s="476"/>
      <c r="AH236" s="476"/>
      <c r="AI236" s="476"/>
      <c r="AJ236" s="476"/>
    </row>
    <row r="237" spans="1:36">
      <c r="A237" s="476"/>
      <c r="B237" s="476"/>
      <c r="C237" s="476"/>
      <c r="D237" s="476"/>
      <c r="E237" s="476"/>
      <c r="F237" s="476"/>
      <c r="G237" s="476"/>
      <c r="H237" s="476"/>
      <c r="I237" s="476"/>
      <c r="J237" s="476"/>
      <c r="K237" s="476"/>
      <c r="L237" s="476"/>
      <c r="M237" s="476"/>
      <c r="N237" s="476"/>
      <c r="O237" s="476"/>
      <c r="P237" s="476"/>
      <c r="Q237" s="476"/>
      <c r="R237" s="476"/>
      <c r="S237" s="476"/>
      <c r="T237" s="476"/>
      <c r="U237" s="476"/>
      <c r="V237" s="476"/>
      <c r="W237" s="476"/>
      <c r="X237" s="476"/>
      <c r="Y237" s="476"/>
      <c r="Z237" s="476"/>
      <c r="AA237" s="476"/>
      <c r="AB237" s="476"/>
      <c r="AC237" s="476"/>
      <c r="AD237" s="476"/>
      <c r="AE237" s="476"/>
      <c r="AF237" s="476"/>
      <c r="AG237" s="476"/>
      <c r="AH237" s="476"/>
      <c r="AI237" s="476"/>
      <c r="AJ237" s="476"/>
    </row>
    <row r="238" spans="1:36">
      <c r="A238" s="476"/>
      <c r="B238" s="476"/>
      <c r="C238" s="476"/>
      <c r="D238" s="476"/>
      <c r="E238" s="476"/>
      <c r="F238" s="476"/>
      <c r="G238" s="476"/>
      <c r="H238" s="476"/>
      <c r="I238" s="476"/>
      <c r="J238" s="476"/>
      <c r="K238" s="476"/>
      <c r="L238" s="476"/>
      <c r="M238" s="476"/>
      <c r="N238" s="476"/>
      <c r="O238" s="476"/>
      <c r="P238" s="476"/>
      <c r="Q238" s="476"/>
      <c r="R238" s="476"/>
      <c r="S238" s="476"/>
      <c r="T238" s="476"/>
      <c r="U238" s="476"/>
      <c r="V238" s="476"/>
      <c r="W238" s="476"/>
      <c r="X238" s="476"/>
      <c r="Y238" s="476"/>
      <c r="Z238" s="476"/>
      <c r="AA238" s="476"/>
      <c r="AB238" s="476"/>
      <c r="AC238" s="476"/>
      <c r="AD238" s="476"/>
      <c r="AE238" s="476"/>
      <c r="AF238" s="476"/>
      <c r="AG238" s="476"/>
      <c r="AH238" s="476"/>
      <c r="AI238" s="476"/>
      <c r="AJ238" s="476"/>
    </row>
    <row r="239" spans="1:36">
      <c r="A239" s="476"/>
      <c r="B239" s="476"/>
      <c r="C239" s="476"/>
      <c r="D239" s="476"/>
      <c r="E239" s="476"/>
      <c r="F239" s="476"/>
      <c r="G239" s="476"/>
      <c r="H239" s="476"/>
      <c r="I239" s="476"/>
      <c r="J239" s="476"/>
      <c r="K239" s="476"/>
      <c r="L239" s="476"/>
      <c r="M239" s="476"/>
      <c r="N239" s="476"/>
      <c r="O239" s="476"/>
      <c r="P239" s="476"/>
      <c r="Q239" s="476"/>
      <c r="R239" s="476"/>
      <c r="S239" s="476"/>
      <c r="T239" s="476"/>
      <c r="U239" s="476"/>
      <c r="V239" s="476"/>
      <c r="W239" s="476"/>
      <c r="X239" s="476"/>
      <c r="Y239" s="476"/>
      <c r="Z239" s="476"/>
      <c r="AA239" s="476"/>
      <c r="AB239" s="476"/>
      <c r="AC239" s="476"/>
      <c r="AD239" s="476"/>
      <c r="AE239" s="476"/>
      <c r="AF239" s="476"/>
      <c r="AG239" s="476"/>
      <c r="AH239" s="476"/>
      <c r="AI239" s="476"/>
      <c r="AJ239" s="476"/>
    </row>
    <row r="240" spans="1:36">
      <c r="A240" s="476"/>
      <c r="B240" s="476"/>
      <c r="C240" s="476"/>
      <c r="D240" s="476"/>
      <c r="E240" s="476"/>
      <c r="F240" s="476"/>
      <c r="G240" s="476"/>
      <c r="H240" s="476"/>
      <c r="I240" s="476"/>
      <c r="J240" s="476"/>
      <c r="K240" s="476"/>
      <c r="L240" s="476"/>
      <c r="M240" s="476"/>
      <c r="N240" s="476"/>
      <c r="O240" s="476"/>
      <c r="P240" s="476"/>
      <c r="Q240" s="476"/>
      <c r="R240" s="476"/>
      <c r="S240" s="476"/>
      <c r="T240" s="476"/>
      <c r="U240" s="476"/>
      <c r="V240" s="476"/>
      <c r="W240" s="476"/>
      <c r="X240" s="476"/>
      <c r="Y240" s="476"/>
      <c r="Z240" s="476"/>
      <c r="AA240" s="476"/>
      <c r="AB240" s="476"/>
      <c r="AC240" s="476"/>
      <c r="AD240" s="476"/>
      <c r="AE240" s="476"/>
      <c r="AF240" s="476"/>
      <c r="AG240" s="476"/>
      <c r="AH240" s="476"/>
      <c r="AI240" s="476"/>
      <c r="AJ240" s="476"/>
    </row>
    <row r="241" spans="1:36">
      <c r="A241" s="476"/>
      <c r="B241" s="476"/>
      <c r="C241" s="476"/>
      <c r="D241" s="476"/>
      <c r="E241" s="476"/>
      <c r="F241" s="476"/>
      <c r="G241" s="476"/>
      <c r="H241" s="476"/>
      <c r="I241" s="476"/>
      <c r="J241" s="476"/>
      <c r="K241" s="476"/>
      <c r="L241" s="476"/>
      <c r="M241" s="476"/>
      <c r="N241" s="476"/>
      <c r="O241" s="476"/>
      <c r="P241" s="476"/>
      <c r="Q241" s="476"/>
      <c r="R241" s="476"/>
      <c r="S241" s="476"/>
      <c r="T241" s="476"/>
      <c r="U241" s="476"/>
      <c r="V241" s="476"/>
      <c r="W241" s="476"/>
      <c r="X241" s="476"/>
      <c r="Y241" s="476"/>
      <c r="Z241" s="476"/>
      <c r="AA241" s="476"/>
      <c r="AB241" s="476"/>
      <c r="AC241" s="476"/>
      <c r="AD241" s="476"/>
      <c r="AE241" s="476"/>
      <c r="AF241" s="476"/>
      <c r="AG241" s="476"/>
      <c r="AH241" s="476"/>
      <c r="AI241" s="476"/>
      <c r="AJ241" s="476"/>
    </row>
    <row r="242" spans="1:36">
      <c r="A242" s="476"/>
      <c r="B242" s="476"/>
      <c r="C242" s="476"/>
      <c r="D242" s="476"/>
      <c r="E242" s="476"/>
      <c r="F242" s="476"/>
      <c r="G242" s="476"/>
      <c r="H242" s="476"/>
      <c r="I242" s="476"/>
      <c r="J242" s="476"/>
      <c r="K242" s="476"/>
      <c r="L242" s="476"/>
      <c r="M242" s="476"/>
      <c r="N242" s="476"/>
      <c r="O242" s="476"/>
      <c r="P242" s="476"/>
      <c r="Q242" s="476"/>
      <c r="R242" s="476"/>
      <c r="S242" s="476"/>
      <c r="T242" s="476"/>
      <c r="U242" s="476"/>
      <c r="V242" s="476"/>
      <c r="W242" s="476"/>
      <c r="X242" s="476"/>
      <c r="Y242" s="476"/>
      <c r="Z242" s="476"/>
      <c r="AA242" s="476"/>
      <c r="AB242" s="476"/>
      <c r="AC242" s="476"/>
      <c r="AD242" s="476"/>
      <c r="AE242" s="476"/>
      <c r="AF242" s="476"/>
      <c r="AG242" s="476"/>
      <c r="AH242" s="476"/>
      <c r="AI242" s="476"/>
      <c r="AJ242" s="476"/>
    </row>
    <row r="243" spans="1:36">
      <c r="A243" s="476"/>
      <c r="B243" s="476"/>
      <c r="C243" s="476"/>
      <c r="D243" s="476"/>
      <c r="E243" s="476"/>
      <c r="F243" s="476"/>
      <c r="G243" s="476"/>
      <c r="H243" s="476"/>
      <c r="I243" s="476"/>
      <c r="J243" s="476"/>
      <c r="K243" s="476"/>
      <c r="L243" s="476"/>
      <c r="M243" s="476"/>
      <c r="N243" s="476"/>
      <c r="O243" s="476"/>
      <c r="P243" s="476"/>
      <c r="Q243" s="476"/>
      <c r="R243" s="476"/>
      <c r="S243" s="476"/>
      <c r="T243" s="476"/>
      <c r="U243" s="476"/>
      <c r="V243" s="476"/>
      <c r="W243" s="476"/>
      <c r="X243" s="476"/>
      <c r="Y243" s="476"/>
      <c r="Z243" s="476"/>
      <c r="AA243" s="476"/>
      <c r="AB243" s="476"/>
      <c r="AC243" s="476"/>
      <c r="AD243" s="476"/>
      <c r="AE243" s="476"/>
      <c r="AF243" s="476"/>
      <c r="AG243" s="476"/>
      <c r="AH243" s="476"/>
      <c r="AI243" s="476"/>
      <c r="AJ243" s="476"/>
    </row>
    <row r="244" spans="1:36">
      <c r="A244" s="476"/>
      <c r="B244" s="476"/>
      <c r="C244" s="476"/>
      <c r="D244" s="476"/>
      <c r="E244" s="476"/>
      <c r="F244" s="476"/>
      <c r="G244" s="476"/>
      <c r="H244" s="476"/>
      <c r="I244" s="476"/>
      <c r="J244" s="476"/>
      <c r="K244" s="476"/>
      <c r="L244" s="476"/>
      <c r="M244" s="476"/>
      <c r="N244" s="476"/>
      <c r="O244" s="476"/>
      <c r="P244" s="476"/>
      <c r="Q244" s="476"/>
      <c r="R244" s="476"/>
      <c r="S244" s="476"/>
      <c r="T244" s="476"/>
      <c r="U244" s="476"/>
      <c r="V244" s="476"/>
      <c r="W244" s="476"/>
      <c r="X244" s="476"/>
      <c r="Y244" s="476"/>
      <c r="Z244" s="476"/>
      <c r="AA244" s="476"/>
      <c r="AB244" s="476"/>
      <c r="AC244" s="476"/>
      <c r="AD244" s="476"/>
      <c r="AE244" s="476"/>
      <c r="AF244" s="476"/>
      <c r="AG244" s="476"/>
      <c r="AH244" s="476"/>
      <c r="AI244" s="476"/>
      <c r="AJ244" s="476"/>
    </row>
    <row r="245" spans="1:36">
      <c r="A245" s="476"/>
      <c r="B245" s="476"/>
      <c r="C245" s="476"/>
      <c r="D245" s="476"/>
      <c r="E245" s="476"/>
      <c r="F245" s="476"/>
      <c r="G245" s="476"/>
      <c r="H245" s="476"/>
      <c r="I245" s="476"/>
      <c r="J245" s="476"/>
      <c r="K245" s="476"/>
      <c r="L245" s="476"/>
      <c r="M245" s="476"/>
      <c r="N245" s="476"/>
      <c r="O245" s="476"/>
      <c r="P245" s="476"/>
      <c r="Q245" s="476"/>
      <c r="R245" s="476"/>
      <c r="S245" s="476"/>
      <c r="T245" s="476"/>
      <c r="U245" s="476"/>
      <c r="V245" s="476"/>
      <c r="W245" s="476"/>
      <c r="X245" s="476"/>
      <c r="Y245" s="476"/>
      <c r="Z245" s="476"/>
      <c r="AA245" s="476"/>
      <c r="AB245" s="476"/>
      <c r="AC245" s="476"/>
      <c r="AD245" s="476"/>
      <c r="AE245" s="476"/>
      <c r="AF245" s="476"/>
      <c r="AG245" s="476"/>
      <c r="AH245" s="476"/>
      <c r="AI245" s="476"/>
      <c r="AJ245" s="476"/>
    </row>
    <row r="246" spans="1:36">
      <c r="A246" s="476"/>
      <c r="B246" s="476"/>
      <c r="C246" s="476"/>
      <c r="D246" s="476"/>
      <c r="E246" s="476"/>
      <c r="F246" s="476"/>
      <c r="G246" s="476"/>
      <c r="H246" s="476"/>
      <c r="I246" s="476"/>
      <c r="J246" s="476"/>
      <c r="K246" s="476"/>
      <c r="L246" s="476"/>
      <c r="M246" s="476"/>
      <c r="N246" s="476"/>
      <c r="O246" s="476"/>
      <c r="P246" s="476"/>
      <c r="Q246" s="476"/>
      <c r="R246" s="476"/>
      <c r="S246" s="476"/>
      <c r="T246" s="476"/>
      <c r="U246" s="476"/>
      <c r="V246" s="476"/>
      <c r="W246" s="476"/>
      <c r="X246" s="476"/>
      <c r="Y246" s="476"/>
      <c r="Z246" s="476"/>
      <c r="AA246" s="476"/>
      <c r="AB246" s="476"/>
      <c r="AC246" s="476"/>
      <c r="AD246" s="476"/>
      <c r="AE246" s="476"/>
      <c r="AF246" s="476"/>
      <c r="AG246" s="476"/>
      <c r="AH246" s="476"/>
      <c r="AI246" s="476"/>
      <c r="AJ246" s="476"/>
    </row>
    <row r="247" spans="1:36">
      <c r="A247" s="476"/>
      <c r="B247" s="476"/>
      <c r="C247" s="476"/>
      <c r="D247" s="476"/>
      <c r="E247" s="476"/>
      <c r="F247" s="476"/>
      <c r="G247" s="476"/>
      <c r="H247" s="476"/>
      <c r="I247" s="476"/>
      <c r="J247" s="476"/>
      <c r="K247" s="476"/>
      <c r="L247" s="476"/>
      <c r="M247" s="476"/>
      <c r="N247" s="476"/>
      <c r="O247" s="476"/>
      <c r="P247" s="476"/>
      <c r="Q247" s="476"/>
      <c r="R247" s="476"/>
      <c r="S247" s="476"/>
      <c r="T247" s="476"/>
      <c r="U247" s="476"/>
      <c r="V247" s="476"/>
      <c r="W247" s="476"/>
      <c r="X247" s="476"/>
      <c r="Y247" s="476"/>
      <c r="Z247" s="476"/>
      <c r="AA247" s="476"/>
      <c r="AB247" s="476"/>
      <c r="AC247" s="476"/>
      <c r="AD247" s="476"/>
      <c r="AE247" s="476"/>
      <c r="AF247" s="476"/>
      <c r="AG247" s="476"/>
      <c r="AH247" s="476"/>
      <c r="AI247" s="476"/>
      <c r="AJ247" s="476"/>
    </row>
    <row r="248" spans="1:36">
      <c r="A248" s="476"/>
      <c r="B248" s="476"/>
      <c r="C248" s="476"/>
      <c r="D248" s="476"/>
      <c r="E248" s="476"/>
      <c r="F248" s="476"/>
      <c r="G248" s="476"/>
      <c r="H248" s="476"/>
      <c r="I248" s="476"/>
      <c r="J248" s="476"/>
      <c r="K248" s="476"/>
      <c r="L248" s="476"/>
      <c r="M248" s="476"/>
      <c r="N248" s="476"/>
      <c r="O248" s="476"/>
      <c r="P248" s="476"/>
      <c r="Q248" s="476"/>
      <c r="R248" s="476"/>
      <c r="S248" s="476"/>
      <c r="T248" s="476"/>
      <c r="U248" s="476"/>
      <c r="V248" s="476"/>
      <c r="W248" s="476"/>
      <c r="X248" s="476"/>
      <c r="Y248" s="476"/>
      <c r="Z248" s="476"/>
      <c r="AA248" s="476"/>
      <c r="AB248" s="476"/>
      <c r="AC248" s="476"/>
      <c r="AD248" s="476"/>
      <c r="AE248" s="476"/>
      <c r="AF248" s="476"/>
      <c r="AG248" s="476"/>
      <c r="AH248" s="476"/>
      <c r="AI248" s="476"/>
      <c r="AJ248" s="476"/>
    </row>
    <row r="249" spans="1:36">
      <c r="A249" s="476"/>
      <c r="B249" s="476"/>
      <c r="C249" s="476"/>
      <c r="D249" s="476"/>
      <c r="E249" s="476"/>
      <c r="F249" s="476"/>
      <c r="G249" s="476"/>
      <c r="H249" s="476"/>
      <c r="I249" s="476"/>
      <c r="J249" s="476"/>
      <c r="K249" s="476"/>
      <c r="L249" s="476"/>
      <c r="M249" s="476"/>
      <c r="N249" s="476"/>
      <c r="O249" s="476"/>
      <c r="P249" s="476"/>
      <c r="Q249" s="476"/>
      <c r="R249" s="476"/>
      <c r="S249" s="476"/>
      <c r="T249" s="476"/>
      <c r="U249" s="476"/>
      <c r="V249" s="476"/>
      <c r="W249" s="476"/>
      <c r="X249" s="476"/>
      <c r="Y249" s="476"/>
      <c r="Z249" s="476"/>
      <c r="AA249" s="476"/>
      <c r="AB249" s="476"/>
      <c r="AC249" s="476"/>
      <c r="AD249" s="476"/>
      <c r="AE249" s="476"/>
      <c r="AF249" s="476"/>
      <c r="AG249" s="476"/>
      <c r="AH249" s="476"/>
      <c r="AI249" s="476"/>
      <c r="AJ249" s="476"/>
    </row>
    <row r="250" spans="1:36">
      <c r="A250" s="476"/>
      <c r="B250" s="476"/>
      <c r="C250" s="476"/>
      <c r="D250" s="476"/>
      <c r="E250" s="476"/>
      <c r="F250" s="476"/>
      <c r="G250" s="476"/>
      <c r="H250" s="476"/>
      <c r="I250" s="476"/>
      <c r="J250" s="476"/>
      <c r="K250" s="476"/>
      <c r="L250" s="476"/>
      <c r="M250" s="476"/>
      <c r="N250" s="476"/>
      <c r="O250" s="476"/>
      <c r="P250" s="476"/>
      <c r="Q250" s="476"/>
      <c r="R250" s="476"/>
      <c r="S250" s="476"/>
      <c r="T250" s="476"/>
      <c r="U250" s="476"/>
      <c r="V250" s="476"/>
      <c r="W250" s="476"/>
      <c r="X250" s="476"/>
      <c r="Y250" s="476"/>
      <c r="Z250" s="476"/>
      <c r="AA250" s="476"/>
      <c r="AB250" s="476"/>
      <c r="AC250" s="476"/>
      <c r="AD250" s="476"/>
      <c r="AE250" s="476"/>
      <c r="AF250" s="476"/>
      <c r="AG250" s="476"/>
      <c r="AH250" s="476"/>
      <c r="AI250" s="476"/>
      <c r="AJ250" s="476"/>
    </row>
    <row r="251" spans="1:36">
      <c r="A251" s="476"/>
      <c r="B251" s="476"/>
      <c r="C251" s="476"/>
      <c r="D251" s="476"/>
      <c r="E251" s="476"/>
      <c r="F251" s="476"/>
      <c r="G251" s="476"/>
      <c r="H251" s="476"/>
      <c r="I251" s="476"/>
      <c r="J251" s="476"/>
      <c r="K251" s="476"/>
      <c r="L251" s="476"/>
      <c r="M251" s="476"/>
      <c r="N251" s="476"/>
      <c r="O251" s="476"/>
      <c r="P251" s="476"/>
      <c r="Q251" s="476"/>
      <c r="R251" s="476"/>
      <c r="S251" s="476"/>
      <c r="T251" s="476"/>
      <c r="U251" s="476"/>
      <c r="V251" s="476"/>
      <c r="W251" s="476"/>
      <c r="X251" s="476"/>
      <c r="Y251" s="476"/>
      <c r="Z251" s="476"/>
      <c r="AA251" s="476"/>
      <c r="AB251" s="476"/>
      <c r="AC251" s="476"/>
      <c r="AD251" s="476"/>
      <c r="AE251" s="476"/>
      <c r="AF251" s="476"/>
      <c r="AG251" s="476"/>
      <c r="AH251" s="476"/>
      <c r="AI251" s="476"/>
      <c r="AJ251" s="476"/>
    </row>
    <row r="252" spans="1:36">
      <c r="A252" s="476"/>
      <c r="B252" s="476"/>
      <c r="C252" s="476"/>
      <c r="D252" s="476"/>
      <c r="E252" s="476"/>
      <c r="F252" s="476"/>
      <c r="G252" s="476"/>
      <c r="H252" s="476"/>
      <c r="I252" s="476"/>
      <c r="J252" s="476"/>
      <c r="K252" s="476"/>
      <c r="L252" s="476"/>
      <c r="M252" s="476"/>
      <c r="N252" s="476"/>
      <c r="O252" s="476"/>
      <c r="P252" s="476"/>
      <c r="Q252" s="476"/>
      <c r="R252" s="476"/>
      <c r="S252" s="476"/>
      <c r="T252" s="476"/>
      <c r="U252" s="476"/>
      <c r="V252" s="476"/>
      <c r="W252" s="476"/>
      <c r="X252" s="476"/>
      <c r="Y252" s="476"/>
      <c r="Z252" s="476"/>
      <c r="AA252" s="476"/>
      <c r="AB252" s="476"/>
      <c r="AC252" s="476"/>
      <c r="AD252" s="476"/>
      <c r="AE252" s="476"/>
      <c r="AF252" s="476"/>
      <c r="AG252" s="476"/>
      <c r="AH252" s="476"/>
      <c r="AI252" s="476"/>
      <c r="AJ252" s="476"/>
    </row>
    <row r="253" spans="1:36">
      <c r="A253" s="476"/>
      <c r="B253" s="476"/>
      <c r="C253" s="476"/>
      <c r="D253" s="476"/>
      <c r="E253" s="476"/>
      <c r="F253" s="476"/>
      <c r="G253" s="476"/>
      <c r="H253" s="476"/>
      <c r="I253" s="476"/>
      <c r="J253" s="476"/>
      <c r="K253" s="476"/>
      <c r="L253" s="476"/>
      <c r="M253" s="476"/>
      <c r="N253" s="476"/>
      <c r="O253" s="476"/>
      <c r="P253" s="476"/>
      <c r="Q253" s="476"/>
      <c r="R253" s="476"/>
      <c r="S253" s="476"/>
      <c r="T253" s="476"/>
      <c r="U253" s="476"/>
      <c r="V253" s="476"/>
      <c r="W253" s="476"/>
      <c r="X253" s="476"/>
      <c r="Y253" s="476"/>
      <c r="Z253" s="476"/>
      <c r="AA253" s="476"/>
      <c r="AB253" s="476"/>
      <c r="AC253" s="476"/>
      <c r="AD253" s="476"/>
      <c r="AE253" s="476"/>
      <c r="AF253" s="476"/>
      <c r="AG253" s="476"/>
      <c r="AH253" s="476"/>
      <c r="AI253" s="476"/>
      <c r="AJ253" s="476"/>
    </row>
    <row r="254" spans="1:36">
      <c r="A254" s="476"/>
      <c r="B254" s="476"/>
      <c r="C254" s="476"/>
      <c r="D254" s="476"/>
      <c r="E254" s="476"/>
      <c r="F254" s="476"/>
      <c r="G254" s="476"/>
      <c r="H254" s="476"/>
      <c r="I254" s="476"/>
      <c r="J254" s="476"/>
      <c r="K254" s="476"/>
      <c r="L254" s="476"/>
      <c r="M254" s="476"/>
      <c r="N254" s="476"/>
      <c r="O254" s="476"/>
      <c r="P254" s="476"/>
      <c r="Q254" s="476"/>
      <c r="R254" s="476"/>
      <c r="S254" s="476"/>
      <c r="T254" s="476"/>
      <c r="U254" s="476"/>
      <c r="V254" s="476"/>
      <c r="W254" s="476"/>
      <c r="X254" s="476"/>
      <c r="Y254" s="476"/>
      <c r="Z254" s="476"/>
      <c r="AA254" s="476"/>
      <c r="AB254" s="476"/>
      <c r="AC254" s="476"/>
      <c r="AD254" s="476"/>
      <c r="AE254" s="476"/>
      <c r="AF254" s="476"/>
      <c r="AG254" s="476"/>
      <c r="AH254" s="476"/>
      <c r="AI254" s="476"/>
      <c r="AJ254" s="476"/>
    </row>
    <row r="255" spans="1:36">
      <c r="A255" s="476"/>
      <c r="B255" s="476"/>
      <c r="C255" s="476"/>
      <c r="D255" s="476"/>
      <c r="E255" s="476"/>
      <c r="F255" s="476"/>
      <c r="G255" s="476"/>
      <c r="H255" s="476"/>
      <c r="I255" s="476"/>
      <c r="J255" s="476"/>
      <c r="K255" s="476"/>
      <c r="L255" s="476"/>
      <c r="M255" s="476"/>
      <c r="N255" s="476"/>
      <c r="O255" s="476"/>
      <c r="P255" s="476"/>
      <c r="Q255" s="476"/>
      <c r="R255" s="476"/>
      <c r="S255" s="476"/>
      <c r="T255" s="476"/>
      <c r="U255" s="476"/>
      <c r="V255" s="476"/>
      <c r="W255" s="476"/>
      <c r="X255" s="476"/>
      <c r="Y255" s="476"/>
      <c r="Z255" s="476"/>
      <c r="AA255" s="476"/>
      <c r="AB255" s="476"/>
      <c r="AC255" s="476"/>
      <c r="AD255" s="476"/>
      <c r="AE255" s="476"/>
      <c r="AF255" s="476"/>
      <c r="AG255" s="476"/>
      <c r="AH255" s="476"/>
      <c r="AI255" s="476"/>
      <c r="AJ255" s="476"/>
    </row>
    <row r="256" spans="1:36">
      <c r="A256" s="476"/>
      <c r="B256" s="476"/>
      <c r="C256" s="476"/>
      <c r="D256" s="476"/>
      <c r="E256" s="476"/>
      <c r="F256" s="476"/>
      <c r="G256" s="476"/>
      <c r="H256" s="476"/>
      <c r="I256" s="476"/>
      <c r="J256" s="476"/>
      <c r="K256" s="476"/>
      <c r="L256" s="476"/>
      <c r="M256" s="476"/>
      <c r="N256" s="476"/>
      <c r="O256" s="476"/>
      <c r="P256" s="476"/>
      <c r="Q256" s="476"/>
      <c r="R256" s="476"/>
      <c r="S256" s="476"/>
      <c r="T256" s="476"/>
      <c r="U256" s="476"/>
      <c r="V256" s="476"/>
      <c r="W256" s="476"/>
      <c r="X256" s="476"/>
      <c r="Y256" s="476"/>
      <c r="Z256" s="476"/>
      <c r="AA256" s="476"/>
      <c r="AB256" s="476"/>
      <c r="AC256" s="476"/>
      <c r="AD256" s="476"/>
      <c r="AE256" s="476"/>
      <c r="AF256" s="476"/>
      <c r="AG256" s="476"/>
      <c r="AH256" s="476"/>
      <c r="AI256" s="476"/>
      <c r="AJ256" s="476"/>
    </row>
    <row r="257" spans="1:36">
      <c r="A257" s="476"/>
      <c r="B257" s="476"/>
      <c r="C257" s="476"/>
      <c r="D257" s="476"/>
      <c r="E257" s="476"/>
      <c r="F257" s="476"/>
      <c r="G257" s="476"/>
      <c r="H257" s="476"/>
      <c r="I257" s="476"/>
      <c r="J257" s="476"/>
      <c r="K257" s="476"/>
      <c r="L257" s="476"/>
      <c r="M257" s="476"/>
      <c r="N257" s="476"/>
      <c r="O257" s="476"/>
      <c r="P257" s="476"/>
      <c r="Q257" s="476"/>
      <c r="R257" s="476"/>
      <c r="S257" s="476"/>
      <c r="T257" s="476"/>
      <c r="U257" s="476"/>
      <c r="V257" s="476"/>
      <c r="W257" s="476"/>
      <c r="X257" s="476"/>
      <c r="Y257" s="476"/>
      <c r="Z257" s="476"/>
      <c r="AA257" s="476"/>
      <c r="AB257" s="476"/>
      <c r="AC257" s="476"/>
      <c r="AD257" s="476"/>
      <c r="AE257" s="476"/>
      <c r="AF257" s="476"/>
      <c r="AG257" s="476"/>
      <c r="AH257" s="476"/>
      <c r="AI257" s="476"/>
      <c r="AJ257" s="476"/>
    </row>
    <row r="258" spans="1:36">
      <c r="A258" s="476"/>
      <c r="B258" s="476"/>
      <c r="C258" s="476"/>
      <c r="D258" s="476"/>
      <c r="E258" s="476"/>
      <c r="F258" s="476"/>
      <c r="G258" s="476"/>
      <c r="H258" s="476"/>
      <c r="I258" s="476"/>
      <c r="J258" s="476"/>
      <c r="K258" s="476"/>
      <c r="L258" s="476"/>
      <c r="M258" s="476"/>
      <c r="N258" s="476"/>
      <c r="O258" s="476"/>
      <c r="P258" s="476"/>
      <c r="Q258" s="476"/>
      <c r="R258" s="476"/>
      <c r="S258" s="476"/>
      <c r="T258" s="476"/>
      <c r="U258" s="476"/>
      <c r="V258" s="476"/>
      <c r="W258" s="476"/>
      <c r="X258" s="476"/>
      <c r="Y258" s="476"/>
      <c r="Z258" s="476"/>
      <c r="AA258" s="476"/>
      <c r="AB258" s="476"/>
      <c r="AC258" s="476"/>
      <c r="AD258" s="476"/>
      <c r="AE258" s="476"/>
      <c r="AF258" s="476"/>
      <c r="AG258" s="476"/>
      <c r="AH258" s="476"/>
      <c r="AI258" s="476"/>
      <c r="AJ258" s="476"/>
    </row>
    <row r="259" spans="1:36">
      <c r="A259" s="476"/>
      <c r="B259" s="476"/>
      <c r="C259" s="476"/>
      <c r="D259" s="476"/>
      <c r="E259" s="476"/>
      <c r="F259" s="476"/>
      <c r="G259" s="476"/>
      <c r="H259" s="476"/>
      <c r="I259" s="476"/>
      <c r="J259" s="476"/>
      <c r="K259" s="476"/>
      <c r="L259" s="476"/>
      <c r="M259" s="476"/>
      <c r="N259" s="476"/>
      <c r="O259" s="476"/>
      <c r="P259" s="476"/>
      <c r="Q259" s="476"/>
      <c r="R259" s="476"/>
      <c r="S259" s="476"/>
      <c r="T259" s="476"/>
      <c r="U259" s="476"/>
      <c r="V259" s="476"/>
      <c r="W259" s="476"/>
      <c r="X259" s="476"/>
      <c r="Y259" s="476"/>
      <c r="Z259" s="476"/>
      <c r="AA259" s="476"/>
      <c r="AB259" s="476"/>
      <c r="AC259" s="476"/>
      <c r="AD259" s="476"/>
      <c r="AE259" s="476"/>
      <c r="AF259" s="476"/>
      <c r="AG259" s="476"/>
      <c r="AH259" s="476"/>
      <c r="AI259" s="476"/>
      <c r="AJ259" s="476"/>
    </row>
    <row r="260" spans="1:36">
      <c r="A260" s="476"/>
      <c r="B260" s="476"/>
      <c r="C260" s="476"/>
      <c r="D260" s="476"/>
      <c r="E260" s="476"/>
      <c r="F260" s="476"/>
      <c r="G260" s="476"/>
      <c r="H260" s="476"/>
      <c r="I260" s="476"/>
      <c r="J260" s="476"/>
      <c r="K260" s="476"/>
      <c r="L260" s="476"/>
      <c r="M260" s="476"/>
      <c r="N260" s="476"/>
      <c r="O260" s="476"/>
      <c r="P260" s="476"/>
      <c r="Q260" s="476"/>
      <c r="R260" s="476"/>
      <c r="S260" s="476"/>
      <c r="T260" s="476"/>
      <c r="U260" s="476"/>
      <c r="V260" s="476"/>
      <c r="W260" s="476"/>
      <c r="X260" s="476"/>
      <c r="Y260" s="476"/>
      <c r="Z260" s="476"/>
      <c r="AA260" s="476"/>
      <c r="AB260" s="476"/>
      <c r="AC260" s="476"/>
      <c r="AD260" s="476"/>
      <c r="AE260" s="476"/>
      <c r="AF260" s="476"/>
      <c r="AG260" s="476"/>
      <c r="AH260" s="476"/>
      <c r="AI260" s="476"/>
      <c r="AJ260" s="476"/>
    </row>
    <row r="261" spans="1:36">
      <c r="A261" s="476"/>
      <c r="B261" s="476"/>
      <c r="C261" s="476"/>
      <c r="D261" s="476"/>
      <c r="E261" s="476"/>
      <c r="F261" s="476"/>
      <c r="G261" s="476"/>
      <c r="H261" s="476"/>
      <c r="I261" s="476"/>
      <c r="J261" s="476"/>
      <c r="K261" s="476"/>
      <c r="L261" s="476"/>
      <c r="M261" s="476"/>
      <c r="N261" s="476"/>
      <c r="O261" s="476"/>
      <c r="P261" s="476"/>
      <c r="Q261" s="476"/>
      <c r="R261" s="476"/>
      <c r="S261" s="476"/>
      <c r="T261" s="476"/>
      <c r="U261" s="476"/>
      <c r="V261" s="476"/>
      <c r="W261" s="476"/>
      <c r="X261" s="476"/>
      <c r="Y261" s="476"/>
      <c r="Z261" s="476"/>
      <c r="AA261" s="476"/>
      <c r="AB261" s="476"/>
      <c r="AC261" s="476"/>
      <c r="AD261" s="476"/>
      <c r="AE261" s="476"/>
      <c r="AF261" s="476"/>
      <c r="AG261" s="476"/>
      <c r="AH261" s="476"/>
      <c r="AI261" s="476"/>
      <c r="AJ261" s="476"/>
    </row>
    <row r="262" spans="1:36">
      <c r="A262" s="476"/>
      <c r="B262" s="476"/>
      <c r="C262" s="476"/>
      <c r="D262" s="476"/>
      <c r="E262" s="476"/>
      <c r="F262" s="476"/>
      <c r="G262" s="476"/>
      <c r="H262" s="476"/>
      <c r="I262" s="476"/>
      <c r="J262" s="476"/>
      <c r="K262" s="476"/>
      <c r="L262" s="476"/>
      <c r="M262" s="476"/>
      <c r="N262" s="476"/>
      <c r="O262" s="476"/>
      <c r="P262" s="476"/>
      <c r="Q262" s="476"/>
      <c r="R262" s="476"/>
      <c r="S262" s="476"/>
      <c r="T262" s="476"/>
      <c r="U262" s="476"/>
      <c r="V262" s="476"/>
      <c r="W262" s="476"/>
      <c r="X262" s="476"/>
      <c r="Y262" s="476"/>
      <c r="Z262" s="476"/>
      <c r="AA262" s="476"/>
      <c r="AB262" s="476"/>
      <c r="AC262" s="476"/>
      <c r="AD262" s="476"/>
      <c r="AE262" s="476"/>
      <c r="AF262" s="476"/>
      <c r="AG262" s="476"/>
      <c r="AH262" s="476"/>
      <c r="AI262" s="476"/>
      <c r="AJ262" s="476"/>
    </row>
    <row r="263" spans="1:36">
      <c r="A263" s="476"/>
      <c r="B263" s="476"/>
      <c r="C263" s="476"/>
      <c r="D263" s="476"/>
      <c r="E263" s="476"/>
      <c r="F263" s="476"/>
      <c r="G263" s="476"/>
      <c r="H263" s="476"/>
      <c r="I263" s="476"/>
      <c r="J263" s="476"/>
      <c r="K263" s="476"/>
      <c r="L263" s="476"/>
      <c r="M263" s="476"/>
      <c r="N263" s="476"/>
      <c r="O263" s="476"/>
      <c r="P263" s="476"/>
      <c r="Q263" s="476"/>
      <c r="R263" s="476"/>
      <c r="S263" s="476"/>
      <c r="T263" s="476"/>
      <c r="U263" s="476"/>
      <c r="V263" s="476"/>
      <c r="W263" s="476"/>
      <c r="X263" s="476"/>
      <c r="Y263" s="476"/>
      <c r="Z263" s="476"/>
      <c r="AA263" s="476"/>
      <c r="AB263" s="476"/>
      <c r="AC263" s="476"/>
      <c r="AD263" s="476"/>
      <c r="AE263" s="476"/>
      <c r="AF263" s="476"/>
      <c r="AG263" s="476"/>
      <c r="AH263" s="476"/>
      <c r="AI263" s="476"/>
      <c r="AJ263" s="476"/>
    </row>
    <row r="264" spans="1:36">
      <c r="A264" s="476"/>
      <c r="B264" s="476"/>
      <c r="C264" s="476"/>
      <c r="D264" s="476"/>
      <c r="E264" s="476"/>
      <c r="F264" s="476"/>
      <c r="G264" s="476"/>
      <c r="H264" s="476"/>
      <c r="I264" s="476"/>
      <c r="J264" s="476"/>
      <c r="K264" s="476"/>
      <c r="L264" s="476"/>
      <c r="M264" s="476"/>
      <c r="N264" s="476"/>
      <c r="O264" s="476"/>
      <c r="P264" s="476"/>
      <c r="Q264" s="476"/>
      <c r="R264" s="476"/>
      <c r="S264" s="476"/>
      <c r="T264" s="476"/>
      <c r="U264" s="476"/>
      <c r="V264" s="476"/>
      <c r="W264" s="476"/>
      <c r="X264" s="476"/>
      <c r="Y264" s="476"/>
      <c r="Z264" s="476"/>
      <c r="AA264" s="476"/>
      <c r="AB264" s="476"/>
      <c r="AC264" s="476"/>
      <c r="AD264" s="476"/>
      <c r="AE264" s="476"/>
      <c r="AF264" s="476"/>
      <c r="AG264" s="476"/>
      <c r="AH264" s="476"/>
      <c r="AI264" s="476"/>
      <c r="AJ264" s="476"/>
    </row>
    <row r="265" spans="1:36">
      <c r="A265" s="476"/>
      <c r="B265" s="476"/>
      <c r="C265" s="476"/>
      <c r="D265" s="476"/>
      <c r="E265" s="476"/>
      <c r="F265" s="476"/>
      <c r="G265" s="476"/>
      <c r="H265" s="476"/>
      <c r="I265" s="476"/>
      <c r="J265" s="476"/>
      <c r="K265" s="476"/>
      <c r="L265" s="476"/>
      <c r="M265" s="476"/>
      <c r="N265" s="476"/>
      <c r="O265" s="476"/>
      <c r="P265" s="476"/>
      <c r="Q265" s="476"/>
      <c r="R265" s="476"/>
      <c r="S265" s="476"/>
      <c r="T265" s="476"/>
      <c r="U265" s="476"/>
      <c r="V265" s="476"/>
      <c r="W265" s="476"/>
      <c r="X265" s="476"/>
      <c r="Y265" s="476"/>
      <c r="Z265" s="476"/>
      <c r="AA265" s="476"/>
      <c r="AB265" s="476"/>
      <c r="AC265" s="476"/>
      <c r="AD265" s="476"/>
      <c r="AE265" s="476"/>
      <c r="AF265" s="476"/>
      <c r="AG265" s="476"/>
      <c r="AH265" s="476"/>
      <c r="AI265" s="476"/>
      <c r="AJ265" s="476"/>
    </row>
    <row r="266" spans="1:36">
      <c r="A266" s="476"/>
      <c r="B266" s="476"/>
      <c r="C266" s="476"/>
      <c r="D266" s="476"/>
      <c r="E266" s="476"/>
      <c r="F266" s="476"/>
      <c r="G266" s="476"/>
      <c r="H266" s="476"/>
      <c r="I266" s="476"/>
      <c r="J266" s="476"/>
      <c r="K266" s="476"/>
      <c r="L266" s="476"/>
      <c r="M266" s="476"/>
      <c r="N266" s="476"/>
      <c r="O266" s="476"/>
      <c r="P266" s="476"/>
      <c r="Q266" s="476"/>
      <c r="R266" s="476"/>
      <c r="S266" s="476"/>
      <c r="T266" s="476"/>
      <c r="U266" s="476"/>
      <c r="V266" s="476"/>
      <c r="W266" s="476"/>
      <c r="X266" s="476"/>
      <c r="Y266" s="476"/>
      <c r="Z266" s="476"/>
      <c r="AA266" s="476"/>
      <c r="AB266" s="476"/>
      <c r="AC266" s="476"/>
      <c r="AD266" s="476"/>
      <c r="AE266" s="476"/>
      <c r="AF266" s="476"/>
      <c r="AG266" s="476"/>
      <c r="AH266" s="476"/>
      <c r="AI266" s="476"/>
      <c r="AJ266" s="476"/>
    </row>
    <row r="267" spans="1:36">
      <c r="A267" s="476"/>
      <c r="B267" s="476"/>
      <c r="C267" s="476"/>
      <c r="D267" s="476"/>
      <c r="E267" s="476"/>
      <c r="F267" s="476"/>
      <c r="G267" s="476"/>
      <c r="H267" s="476"/>
      <c r="I267" s="476"/>
      <c r="J267" s="476"/>
      <c r="K267" s="476"/>
      <c r="L267" s="476"/>
      <c r="M267" s="476"/>
      <c r="N267" s="476"/>
      <c r="O267" s="476"/>
      <c r="P267" s="476"/>
      <c r="Q267" s="476"/>
      <c r="R267" s="476"/>
      <c r="S267" s="476"/>
      <c r="T267" s="476"/>
      <c r="U267" s="476"/>
      <c r="V267" s="476"/>
      <c r="W267" s="476"/>
      <c r="X267" s="476"/>
      <c r="Y267" s="476"/>
      <c r="Z267" s="476"/>
      <c r="AA267" s="476"/>
      <c r="AB267" s="476"/>
      <c r="AC267" s="476"/>
      <c r="AD267" s="476"/>
      <c r="AE267" s="476"/>
      <c r="AF267" s="476"/>
      <c r="AG267" s="476"/>
      <c r="AH267" s="476"/>
      <c r="AI267" s="476"/>
      <c r="AJ267" s="476"/>
    </row>
    <row r="268" spans="1:36">
      <c r="A268" s="476"/>
      <c r="B268" s="476"/>
      <c r="C268" s="476"/>
      <c r="D268" s="476"/>
      <c r="E268" s="476"/>
      <c r="F268" s="476"/>
      <c r="G268" s="476"/>
      <c r="H268" s="476"/>
      <c r="I268" s="476"/>
      <c r="J268" s="476"/>
      <c r="K268" s="476"/>
      <c r="L268" s="476"/>
      <c r="M268" s="476"/>
      <c r="N268" s="476"/>
      <c r="O268" s="476"/>
      <c r="P268" s="476"/>
      <c r="Q268" s="476"/>
      <c r="R268" s="476"/>
      <c r="S268" s="476"/>
      <c r="T268" s="476"/>
      <c r="U268" s="476"/>
      <c r="V268" s="476"/>
      <c r="W268" s="476"/>
      <c r="X268" s="476"/>
      <c r="Y268" s="476"/>
      <c r="Z268" s="476"/>
      <c r="AA268" s="476"/>
      <c r="AB268" s="476"/>
      <c r="AC268" s="476"/>
      <c r="AD268" s="476"/>
      <c r="AE268" s="476"/>
      <c r="AF268" s="476"/>
      <c r="AG268" s="476"/>
      <c r="AH268" s="476"/>
      <c r="AI268" s="476"/>
      <c r="AJ268" s="476"/>
    </row>
    <row r="269" spans="1:36">
      <c r="A269" s="476"/>
      <c r="B269" s="476"/>
      <c r="C269" s="476"/>
      <c r="D269" s="476"/>
      <c r="E269" s="476"/>
      <c r="F269" s="476"/>
      <c r="G269" s="476"/>
      <c r="H269" s="476"/>
      <c r="I269" s="476"/>
      <c r="J269" s="476"/>
      <c r="K269" s="476"/>
      <c r="L269" s="476"/>
      <c r="M269" s="476"/>
      <c r="N269" s="476"/>
      <c r="O269" s="476"/>
      <c r="P269" s="476"/>
      <c r="Q269" s="476"/>
      <c r="R269" s="476"/>
      <c r="S269" s="476"/>
      <c r="T269" s="476"/>
      <c r="U269" s="476"/>
      <c r="V269" s="476"/>
      <c r="W269" s="476"/>
      <c r="X269" s="476"/>
      <c r="Y269" s="476"/>
      <c r="Z269" s="476"/>
      <c r="AA269" s="476"/>
      <c r="AB269" s="476"/>
      <c r="AC269" s="476"/>
      <c r="AD269" s="476"/>
      <c r="AE269" s="476"/>
      <c r="AF269" s="476"/>
      <c r="AG269" s="476"/>
      <c r="AH269" s="476"/>
      <c r="AI269" s="476"/>
      <c r="AJ269" s="476"/>
    </row>
    <row r="270" spans="1:36">
      <c r="A270" s="476"/>
      <c r="B270" s="476"/>
      <c r="C270" s="476"/>
      <c r="D270" s="476"/>
      <c r="E270" s="476"/>
      <c r="F270" s="476"/>
      <c r="G270" s="476"/>
      <c r="H270" s="476"/>
      <c r="I270" s="476"/>
      <c r="J270" s="476"/>
      <c r="K270" s="476"/>
      <c r="L270" s="476"/>
      <c r="M270" s="476"/>
      <c r="N270" s="476"/>
      <c r="O270" s="476"/>
      <c r="P270" s="476"/>
      <c r="Q270" s="476"/>
      <c r="R270" s="476"/>
      <c r="S270" s="476"/>
      <c r="T270" s="476"/>
      <c r="U270" s="476"/>
      <c r="V270" s="476"/>
      <c r="W270" s="476"/>
      <c r="X270" s="476"/>
      <c r="Y270" s="476"/>
      <c r="Z270" s="476"/>
      <c r="AA270" s="476"/>
      <c r="AB270" s="476"/>
      <c r="AC270" s="476"/>
      <c r="AD270" s="476"/>
      <c r="AE270" s="476"/>
      <c r="AF270" s="476"/>
      <c r="AG270" s="476"/>
      <c r="AH270" s="476"/>
      <c r="AI270" s="476"/>
      <c r="AJ270" s="476"/>
    </row>
    <row r="271" spans="1:36">
      <c r="A271" s="476"/>
      <c r="B271" s="476"/>
      <c r="C271" s="476"/>
      <c r="D271" s="476"/>
      <c r="E271" s="476"/>
      <c r="F271" s="476"/>
      <c r="G271" s="476"/>
      <c r="H271" s="476"/>
      <c r="I271" s="476"/>
      <c r="J271" s="476"/>
      <c r="K271" s="476"/>
      <c r="L271" s="476"/>
      <c r="M271" s="476"/>
      <c r="N271" s="476"/>
      <c r="O271" s="476"/>
      <c r="P271" s="476"/>
      <c r="Q271" s="476"/>
      <c r="R271" s="476"/>
      <c r="S271" s="476"/>
      <c r="T271" s="476"/>
      <c r="U271" s="476"/>
      <c r="V271" s="476"/>
      <c r="W271" s="476"/>
      <c r="X271" s="476"/>
      <c r="Y271" s="476"/>
      <c r="Z271" s="476"/>
      <c r="AA271" s="476"/>
      <c r="AB271" s="476"/>
      <c r="AC271" s="476"/>
      <c r="AD271" s="476"/>
      <c r="AE271" s="476"/>
      <c r="AF271" s="476"/>
      <c r="AG271" s="476"/>
      <c r="AH271" s="476"/>
      <c r="AI271" s="476"/>
      <c r="AJ271" s="476"/>
    </row>
    <row r="272" spans="1:36">
      <c r="A272" s="476"/>
      <c r="B272" s="476"/>
      <c r="C272" s="476"/>
      <c r="D272" s="476"/>
      <c r="E272" s="476"/>
      <c r="F272" s="476"/>
      <c r="G272" s="476"/>
      <c r="H272" s="476"/>
      <c r="I272" s="476"/>
      <c r="J272" s="476"/>
      <c r="K272" s="476"/>
      <c r="L272" s="476"/>
      <c r="M272" s="476"/>
      <c r="N272" s="476"/>
      <c r="O272" s="476"/>
      <c r="P272" s="476"/>
      <c r="Q272" s="476"/>
      <c r="R272" s="476"/>
      <c r="S272" s="476"/>
      <c r="T272" s="476"/>
      <c r="U272" s="476"/>
      <c r="V272" s="476"/>
      <c r="W272" s="476"/>
      <c r="X272" s="476"/>
      <c r="Y272" s="476"/>
      <c r="Z272" s="476"/>
      <c r="AA272" s="476"/>
      <c r="AB272" s="476"/>
      <c r="AC272" s="476"/>
      <c r="AD272" s="476"/>
      <c r="AE272" s="476"/>
      <c r="AF272" s="476"/>
      <c r="AG272" s="476"/>
      <c r="AH272" s="476"/>
      <c r="AI272" s="476"/>
      <c r="AJ272" s="476"/>
    </row>
    <row r="273" spans="1:36">
      <c r="A273" s="476"/>
      <c r="B273" s="476"/>
      <c r="C273" s="476"/>
      <c r="D273" s="476"/>
      <c r="E273" s="476"/>
      <c r="F273" s="476"/>
      <c r="G273" s="476"/>
      <c r="H273" s="476"/>
      <c r="I273" s="476"/>
      <c r="J273" s="476"/>
      <c r="K273" s="476"/>
      <c r="L273" s="476"/>
      <c r="M273" s="476"/>
      <c r="N273" s="476"/>
      <c r="O273" s="476"/>
      <c r="P273" s="476"/>
      <c r="Q273" s="476"/>
      <c r="R273" s="476"/>
      <c r="S273" s="476"/>
      <c r="T273" s="476"/>
      <c r="U273" s="476"/>
      <c r="V273" s="476"/>
      <c r="W273" s="476"/>
      <c r="X273" s="476"/>
      <c r="Y273" s="476"/>
      <c r="Z273" s="476"/>
      <c r="AA273" s="476"/>
      <c r="AB273" s="476"/>
      <c r="AC273" s="476"/>
      <c r="AD273" s="476"/>
      <c r="AE273" s="476"/>
      <c r="AF273" s="476"/>
      <c r="AG273" s="476"/>
      <c r="AH273" s="476"/>
      <c r="AI273" s="476"/>
      <c r="AJ273" s="476"/>
    </row>
    <row r="274" spans="1:36">
      <c r="A274" s="476"/>
      <c r="B274" s="476"/>
      <c r="C274" s="476"/>
      <c r="D274" s="476"/>
      <c r="E274" s="476"/>
      <c r="F274" s="476"/>
      <c r="G274" s="476"/>
      <c r="H274" s="476"/>
      <c r="I274" s="476"/>
      <c r="J274" s="476"/>
      <c r="K274" s="476"/>
      <c r="L274" s="476"/>
      <c r="M274" s="476"/>
      <c r="N274" s="476"/>
      <c r="O274" s="476"/>
      <c r="P274" s="476"/>
      <c r="Q274" s="476"/>
      <c r="R274" s="476"/>
      <c r="S274" s="476"/>
      <c r="T274" s="476"/>
      <c r="U274" s="476"/>
      <c r="V274" s="476"/>
      <c r="W274" s="476"/>
      <c r="X274" s="476"/>
      <c r="Y274" s="476"/>
      <c r="Z274" s="476"/>
      <c r="AA274" s="476"/>
      <c r="AB274" s="476"/>
      <c r="AC274" s="476"/>
      <c r="AD274" s="476"/>
      <c r="AE274" s="476"/>
      <c r="AF274" s="476"/>
      <c r="AG274" s="476"/>
      <c r="AH274" s="476"/>
      <c r="AI274" s="476"/>
      <c r="AJ274" s="476"/>
    </row>
    <row r="275" spans="1:36">
      <c r="A275" s="476"/>
      <c r="B275" s="476"/>
      <c r="C275" s="476"/>
      <c r="D275" s="476"/>
      <c r="E275" s="476"/>
      <c r="F275" s="476"/>
      <c r="G275" s="476"/>
      <c r="H275" s="476"/>
      <c r="I275" s="476"/>
      <c r="J275" s="476"/>
      <c r="K275" s="476"/>
      <c r="L275" s="476"/>
      <c r="M275" s="476"/>
      <c r="N275" s="476"/>
      <c r="O275" s="476"/>
      <c r="P275" s="476"/>
      <c r="Q275" s="476"/>
      <c r="R275" s="476"/>
      <c r="S275" s="476"/>
      <c r="T275" s="476"/>
      <c r="U275" s="476"/>
      <c r="V275" s="476"/>
      <c r="W275" s="476"/>
      <c r="X275" s="476"/>
      <c r="Y275" s="476"/>
      <c r="Z275" s="476"/>
      <c r="AA275" s="476"/>
      <c r="AB275" s="476"/>
      <c r="AC275" s="476"/>
      <c r="AD275" s="476"/>
      <c r="AE275" s="476"/>
      <c r="AF275" s="476"/>
      <c r="AG275" s="476"/>
      <c r="AH275" s="476"/>
      <c r="AI275" s="476"/>
      <c r="AJ275" s="476"/>
    </row>
    <row r="276" spans="1:36">
      <c r="A276" s="476"/>
      <c r="B276" s="476"/>
      <c r="C276" s="476"/>
      <c r="D276" s="476"/>
      <c r="E276" s="476"/>
      <c r="F276" s="476"/>
      <c r="G276" s="476"/>
      <c r="H276" s="476"/>
      <c r="I276" s="476"/>
      <c r="J276" s="476"/>
      <c r="K276" s="476"/>
      <c r="L276" s="476"/>
      <c r="M276" s="476"/>
      <c r="N276" s="476"/>
      <c r="O276" s="476"/>
      <c r="P276" s="476"/>
      <c r="Q276" s="476"/>
      <c r="R276" s="476"/>
      <c r="S276" s="476"/>
      <c r="T276" s="476"/>
      <c r="U276" s="476"/>
      <c r="V276" s="476"/>
      <c r="W276" s="476"/>
      <c r="X276" s="476"/>
      <c r="Y276" s="476"/>
      <c r="Z276" s="476"/>
      <c r="AA276" s="476"/>
      <c r="AB276" s="476"/>
      <c r="AC276" s="476"/>
      <c r="AD276" s="476"/>
      <c r="AE276" s="476"/>
      <c r="AF276" s="476"/>
      <c r="AG276" s="476"/>
      <c r="AH276" s="476"/>
      <c r="AI276" s="476"/>
      <c r="AJ276" s="476"/>
    </row>
    <row r="277" spans="1:36">
      <c r="A277" s="476"/>
      <c r="B277" s="476"/>
      <c r="C277" s="476"/>
      <c r="D277" s="476"/>
      <c r="E277" s="476"/>
      <c r="F277" s="476"/>
      <c r="G277" s="476"/>
      <c r="H277" s="476"/>
      <c r="I277" s="476"/>
      <c r="J277" s="476"/>
      <c r="K277" s="476"/>
      <c r="L277" s="476"/>
      <c r="M277" s="476"/>
      <c r="N277" s="476"/>
      <c r="O277" s="476"/>
      <c r="P277" s="476"/>
      <c r="Q277" s="476"/>
      <c r="R277" s="476"/>
      <c r="S277" s="476"/>
      <c r="T277" s="476"/>
      <c r="U277" s="476"/>
      <c r="V277" s="476"/>
      <c r="W277" s="476"/>
      <c r="X277" s="476"/>
      <c r="Y277" s="476"/>
      <c r="Z277" s="476"/>
      <c r="AA277" s="476"/>
      <c r="AB277" s="476"/>
      <c r="AC277" s="476"/>
      <c r="AD277" s="476"/>
      <c r="AE277" s="476"/>
      <c r="AF277" s="476"/>
      <c r="AG277" s="476"/>
      <c r="AH277" s="476"/>
      <c r="AI277" s="476"/>
      <c r="AJ277" s="476"/>
    </row>
    <row r="278" spans="1:36">
      <c r="A278" s="476"/>
      <c r="B278" s="476"/>
      <c r="C278" s="476"/>
      <c r="D278" s="476"/>
      <c r="E278" s="476"/>
      <c r="F278" s="476"/>
      <c r="G278" s="476"/>
      <c r="H278" s="476"/>
      <c r="I278" s="476"/>
      <c r="J278" s="476"/>
      <c r="K278" s="476"/>
      <c r="L278" s="476"/>
      <c r="M278" s="476"/>
      <c r="N278" s="476"/>
      <c r="O278" s="476"/>
      <c r="P278" s="476"/>
      <c r="Q278" s="476"/>
      <c r="R278" s="476"/>
      <c r="S278" s="476"/>
      <c r="T278" s="476"/>
      <c r="U278" s="476"/>
      <c r="V278" s="476"/>
      <c r="W278" s="476"/>
      <c r="X278" s="476"/>
      <c r="Y278" s="476"/>
      <c r="Z278" s="476"/>
      <c r="AA278" s="476"/>
      <c r="AB278" s="476"/>
      <c r="AC278" s="476"/>
      <c r="AD278" s="476"/>
      <c r="AE278" s="476"/>
      <c r="AF278" s="476"/>
      <c r="AG278" s="476"/>
      <c r="AH278" s="476"/>
      <c r="AI278" s="476"/>
      <c r="AJ278" s="476"/>
    </row>
    <row r="279" spans="1:36">
      <c r="A279" s="476"/>
      <c r="B279" s="476"/>
      <c r="C279" s="476"/>
      <c r="D279" s="476"/>
      <c r="E279" s="476"/>
      <c r="F279" s="476"/>
      <c r="G279" s="476"/>
      <c r="H279" s="476"/>
      <c r="I279" s="476"/>
      <c r="J279" s="476"/>
      <c r="K279" s="476"/>
      <c r="L279" s="476"/>
      <c r="M279" s="476"/>
      <c r="N279" s="476"/>
      <c r="O279" s="476"/>
      <c r="P279" s="476"/>
      <c r="Q279" s="476"/>
      <c r="R279" s="476"/>
      <c r="S279" s="476"/>
      <c r="T279" s="476"/>
      <c r="U279" s="476"/>
      <c r="V279" s="476"/>
      <c r="W279" s="476"/>
      <c r="X279" s="476"/>
      <c r="Y279" s="476"/>
      <c r="Z279" s="476"/>
      <c r="AA279" s="476"/>
      <c r="AB279" s="476"/>
      <c r="AC279" s="476"/>
      <c r="AD279" s="476"/>
      <c r="AE279" s="476"/>
      <c r="AF279" s="476"/>
      <c r="AG279" s="476"/>
      <c r="AH279" s="476"/>
      <c r="AI279" s="476"/>
      <c r="AJ279" s="476"/>
    </row>
    <row r="280" spans="1:36">
      <c r="A280" s="476"/>
      <c r="B280" s="476"/>
      <c r="C280" s="476"/>
      <c r="D280" s="476"/>
      <c r="E280" s="476"/>
      <c r="F280" s="476"/>
      <c r="G280" s="476"/>
      <c r="H280" s="476"/>
      <c r="I280" s="476"/>
      <c r="J280" s="476"/>
      <c r="K280" s="476"/>
      <c r="L280" s="476"/>
      <c r="M280" s="476"/>
      <c r="N280" s="476"/>
      <c r="O280" s="476"/>
      <c r="P280" s="476"/>
      <c r="Q280" s="476"/>
      <c r="R280" s="476"/>
      <c r="S280" s="476"/>
      <c r="T280" s="476"/>
      <c r="U280" s="476"/>
      <c r="V280" s="476"/>
      <c r="W280" s="476"/>
      <c r="X280" s="476"/>
      <c r="Y280" s="476"/>
      <c r="Z280" s="476"/>
      <c r="AA280" s="476"/>
      <c r="AB280" s="476"/>
      <c r="AC280" s="476"/>
      <c r="AD280" s="476"/>
      <c r="AE280" s="476"/>
      <c r="AF280" s="476"/>
      <c r="AG280" s="476"/>
      <c r="AH280" s="476"/>
      <c r="AI280" s="476"/>
      <c r="AJ280" s="476"/>
    </row>
    <row r="281" spans="1:36">
      <c r="A281" s="476"/>
      <c r="B281" s="476"/>
      <c r="C281" s="476"/>
      <c r="D281" s="476"/>
      <c r="E281" s="476"/>
      <c r="F281" s="476"/>
      <c r="G281" s="476"/>
      <c r="H281" s="476"/>
      <c r="I281" s="476"/>
      <c r="J281" s="476"/>
      <c r="K281" s="476"/>
      <c r="L281" s="476"/>
      <c r="M281" s="476"/>
      <c r="N281" s="476"/>
      <c r="O281" s="476"/>
      <c r="P281" s="476"/>
      <c r="Q281" s="476"/>
      <c r="R281" s="476"/>
      <c r="S281" s="476"/>
      <c r="T281" s="476"/>
      <c r="U281" s="476"/>
      <c r="V281" s="476"/>
      <c r="W281" s="476"/>
      <c r="X281" s="476"/>
      <c r="Y281" s="476"/>
      <c r="Z281" s="476"/>
      <c r="AA281" s="476"/>
      <c r="AB281" s="476"/>
      <c r="AC281" s="476"/>
      <c r="AD281" s="476"/>
      <c r="AE281" s="476"/>
      <c r="AF281" s="476"/>
      <c r="AG281" s="476"/>
      <c r="AH281" s="476"/>
      <c r="AI281" s="476"/>
      <c r="AJ281" s="476"/>
    </row>
    <row r="282" spans="1:36">
      <c r="A282" s="476"/>
      <c r="B282" s="476"/>
      <c r="C282" s="476"/>
      <c r="D282" s="476"/>
      <c r="E282" s="476"/>
      <c r="F282" s="476"/>
      <c r="G282" s="476"/>
      <c r="H282" s="476"/>
      <c r="I282" s="476"/>
      <c r="J282" s="476"/>
      <c r="K282" s="476"/>
      <c r="L282" s="476"/>
      <c r="M282" s="476"/>
      <c r="N282" s="476"/>
      <c r="O282" s="476"/>
      <c r="P282" s="476"/>
      <c r="Q282" s="476"/>
      <c r="R282" s="476"/>
      <c r="S282" s="476"/>
      <c r="T282" s="476"/>
      <c r="U282" s="476"/>
      <c r="V282" s="476"/>
      <c r="W282" s="476"/>
      <c r="X282" s="476"/>
      <c r="Y282" s="476"/>
      <c r="Z282" s="476"/>
      <c r="AA282" s="476"/>
      <c r="AB282" s="476"/>
      <c r="AC282" s="476"/>
      <c r="AD282" s="476"/>
      <c r="AE282" s="476"/>
      <c r="AF282" s="476"/>
      <c r="AG282" s="476"/>
      <c r="AH282" s="476"/>
      <c r="AI282" s="476"/>
      <c r="AJ282" s="476"/>
    </row>
    <row r="283" spans="1:36">
      <c r="A283" s="476"/>
      <c r="B283" s="476"/>
      <c r="C283" s="476"/>
      <c r="D283" s="476"/>
      <c r="E283" s="476"/>
      <c r="F283" s="476"/>
      <c r="G283" s="476"/>
      <c r="H283" s="476"/>
      <c r="I283" s="476"/>
      <c r="J283" s="476"/>
      <c r="K283" s="476"/>
      <c r="L283" s="476"/>
      <c r="M283" s="476"/>
      <c r="N283" s="476"/>
      <c r="O283" s="476"/>
      <c r="P283" s="476"/>
      <c r="Q283" s="476"/>
      <c r="R283" s="476"/>
      <c r="S283" s="476"/>
      <c r="T283" s="476"/>
      <c r="U283" s="476"/>
      <c r="V283" s="476"/>
      <c r="W283" s="476"/>
      <c r="X283" s="476"/>
      <c r="Y283" s="476"/>
      <c r="Z283" s="476"/>
      <c r="AA283" s="476"/>
      <c r="AB283" s="476"/>
      <c r="AC283" s="476"/>
      <c r="AD283" s="476"/>
      <c r="AE283" s="476"/>
      <c r="AF283" s="476"/>
      <c r="AG283" s="476"/>
      <c r="AH283" s="476"/>
      <c r="AI283" s="476"/>
      <c r="AJ283" s="476"/>
    </row>
    <row r="284" spans="1:36">
      <c r="A284" s="476"/>
      <c r="B284" s="476"/>
      <c r="C284" s="476"/>
      <c r="D284" s="476"/>
      <c r="E284" s="476"/>
      <c r="F284" s="476"/>
      <c r="G284" s="476"/>
      <c r="H284" s="476"/>
      <c r="I284" s="476"/>
      <c r="J284" s="476"/>
      <c r="K284" s="476"/>
      <c r="L284" s="476"/>
      <c r="M284" s="476"/>
      <c r="N284" s="476"/>
      <c r="O284" s="476"/>
      <c r="P284" s="476"/>
      <c r="Q284" s="476"/>
      <c r="R284" s="476"/>
      <c r="S284" s="476"/>
      <c r="T284" s="476"/>
      <c r="U284" s="476"/>
      <c r="V284" s="476"/>
      <c r="W284" s="476"/>
      <c r="X284" s="476"/>
      <c r="Y284" s="476"/>
      <c r="Z284" s="476"/>
      <c r="AA284" s="476"/>
      <c r="AB284" s="476"/>
      <c r="AC284" s="476"/>
      <c r="AD284" s="476"/>
      <c r="AE284" s="476"/>
      <c r="AF284" s="476"/>
      <c r="AG284" s="476"/>
      <c r="AH284" s="476"/>
      <c r="AI284" s="476"/>
      <c r="AJ284" s="476"/>
    </row>
    <row r="285" spans="1:36">
      <c r="A285" s="474"/>
      <c r="B285" s="476"/>
      <c r="C285" s="474"/>
      <c r="D285" s="474"/>
      <c r="E285" s="474"/>
      <c r="F285" s="474"/>
      <c r="G285" s="474"/>
      <c r="H285" s="474"/>
      <c r="I285" s="474"/>
      <c r="J285" s="474"/>
      <c r="K285" s="474"/>
      <c r="L285" s="474"/>
      <c r="M285" s="474"/>
      <c r="N285" s="474"/>
      <c r="O285" s="474"/>
      <c r="P285" s="474"/>
      <c r="Q285" s="474"/>
      <c r="R285" s="474"/>
      <c r="S285" s="474"/>
      <c r="T285" s="474"/>
      <c r="U285" s="474"/>
      <c r="V285" s="474"/>
      <c r="W285" s="474"/>
      <c r="X285" s="474"/>
      <c r="Y285" s="474"/>
      <c r="Z285" s="474"/>
      <c r="AA285" s="474"/>
      <c r="AB285" s="474"/>
      <c r="AC285" s="474"/>
      <c r="AD285" s="474"/>
      <c r="AE285" s="474"/>
      <c r="AF285" s="474"/>
      <c r="AG285" s="474"/>
      <c r="AH285" s="474"/>
      <c r="AI285" s="474"/>
      <c r="AJ285" s="474"/>
    </row>
    <row r="286" spans="1:36">
      <c r="A286" s="474"/>
      <c r="B286" s="474"/>
      <c r="C286" s="474"/>
      <c r="D286" s="474"/>
      <c r="E286" s="474"/>
      <c r="F286" s="474"/>
      <c r="G286" s="474"/>
      <c r="H286" s="474"/>
      <c r="I286" s="474"/>
      <c r="J286" s="474"/>
      <c r="K286" s="474"/>
      <c r="L286" s="474"/>
      <c r="M286" s="474"/>
      <c r="N286" s="474"/>
      <c r="O286" s="474"/>
      <c r="P286" s="474"/>
      <c r="Q286" s="474"/>
      <c r="R286" s="474"/>
      <c r="S286" s="474"/>
      <c r="T286" s="474"/>
      <c r="U286" s="474"/>
      <c r="V286" s="474"/>
      <c r="W286" s="474"/>
      <c r="X286" s="474"/>
      <c r="Y286" s="474"/>
      <c r="Z286" s="474"/>
      <c r="AA286" s="474"/>
      <c r="AB286" s="474"/>
      <c r="AC286" s="474"/>
      <c r="AD286" s="474"/>
      <c r="AE286" s="474"/>
      <c r="AF286" s="474"/>
      <c r="AG286" s="474"/>
      <c r="AH286" s="474"/>
      <c r="AI286" s="474"/>
      <c r="AJ286" s="474"/>
    </row>
    <row r="287" spans="1:36">
      <c r="B287" s="474"/>
    </row>
  </sheetData>
  <sheetProtection sheet="1" insertRows="0"/>
  <mergeCells count="266">
    <mergeCell ref="B154:B158"/>
    <mergeCell ref="C154:J158"/>
    <mergeCell ref="K154:K155"/>
    <mergeCell ref="L154:L156"/>
    <mergeCell ref="F173:AJ173"/>
    <mergeCell ref="A172:D172"/>
    <mergeCell ref="M163:AJ163"/>
    <mergeCell ref="F177:AI177"/>
    <mergeCell ref="F175:AI175"/>
    <mergeCell ref="A80:A88"/>
    <mergeCell ref="A111:D111"/>
    <mergeCell ref="B74:AA74"/>
    <mergeCell ref="B80:R80"/>
    <mergeCell ref="AB73:AH73"/>
    <mergeCell ref="AI73:AJ73"/>
    <mergeCell ref="M69:AJ69"/>
    <mergeCell ref="AB72:AH72"/>
    <mergeCell ref="AB74:AH74"/>
    <mergeCell ref="AI74:AJ74"/>
    <mergeCell ref="T87:V87"/>
    <mergeCell ref="S79:X79"/>
    <mergeCell ref="D71:E71"/>
    <mergeCell ref="AB71:AH71"/>
    <mergeCell ref="AI71:AJ71"/>
    <mergeCell ref="B70:K70"/>
    <mergeCell ref="AI76:AJ76"/>
    <mergeCell ref="AB75:AH75"/>
    <mergeCell ref="AI75:AJ75"/>
    <mergeCell ref="AB78:AH78"/>
    <mergeCell ref="AI78:AJ78"/>
    <mergeCell ref="Y79:AD79"/>
    <mergeCell ref="AE79:AJ79"/>
    <mergeCell ref="S98:T98"/>
    <mergeCell ref="AA4:AB4"/>
    <mergeCell ref="AI51:AJ51"/>
    <mergeCell ref="H11:L11"/>
    <mergeCell ref="AE82:AI82"/>
    <mergeCell ref="B103:AJ103"/>
    <mergeCell ref="AB51:AH51"/>
    <mergeCell ref="D50:E50"/>
    <mergeCell ref="AB50:AH50"/>
    <mergeCell ref="AI50:AJ50"/>
    <mergeCell ref="AI72:AJ72"/>
    <mergeCell ref="B102:AJ102"/>
    <mergeCell ref="N87:P87"/>
    <mergeCell ref="B69:K69"/>
    <mergeCell ref="AE84:AJ85"/>
    <mergeCell ref="B84:J91"/>
    <mergeCell ref="S90:W90"/>
    <mergeCell ref="AI57:AJ57"/>
    <mergeCell ref="AF89:AH89"/>
    <mergeCell ref="AI52:AJ52"/>
    <mergeCell ref="B53:AA53"/>
    <mergeCell ref="B52:AA52"/>
    <mergeCell ref="AB52:AH52"/>
    <mergeCell ref="B65:AJ65"/>
    <mergeCell ref="B63:AJ63"/>
    <mergeCell ref="Y1:AB1"/>
    <mergeCell ref="AC1:AJ1"/>
    <mergeCell ref="X92:Y92"/>
    <mergeCell ref="AC92:AD92"/>
    <mergeCell ref="N91:P91"/>
    <mergeCell ref="T89:V89"/>
    <mergeCell ref="Z89:AB89"/>
    <mergeCell ref="S86:W86"/>
    <mergeCell ref="Y86:AC86"/>
    <mergeCell ref="S88:W88"/>
    <mergeCell ref="Y88:AC88"/>
    <mergeCell ref="AE80:AI80"/>
    <mergeCell ref="Z91:AB91"/>
    <mergeCell ref="AF91:AH91"/>
    <mergeCell ref="N85:P85"/>
    <mergeCell ref="AE88:AI88"/>
    <mergeCell ref="Y80:AC80"/>
    <mergeCell ref="S80:W80"/>
    <mergeCell ref="A5:AJ5"/>
    <mergeCell ref="B64:AJ64"/>
    <mergeCell ref="AB76:AH76"/>
    <mergeCell ref="AI55:AJ55"/>
    <mergeCell ref="AB55:AH55"/>
    <mergeCell ref="T91:V91"/>
    <mergeCell ref="B62:AJ62"/>
    <mergeCell ref="AB53:AH53"/>
    <mergeCell ref="B58:L58"/>
    <mergeCell ref="AI53:AJ53"/>
    <mergeCell ref="B54:B56"/>
    <mergeCell ref="AB57:AH57"/>
    <mergeCell ref="Y83:AC83"/>
    <mergeCell ref="AE86:AJ87"/>
    <mergeCell ref="S82:W82"/>
    <mergeCell ref="C56:AA56"/>
    <mergeCell ref="AE83:AI83"/>
    <mergeCell ref="AB54:AH54"/>
    <mergeCell ref="AI54:AJ54"/>
    <mergeCell ref="AB56:AH56"/>
    <mergeCell ref="AI56:AJ56"/>
    <mergeCell ref="P58:Q58"/>
    <mergeCell ref="S58:T58"/>
    <mergeCell ref="V58:W58"/>
    <mergeCell ref="Z58:AA58"/>
    <mergeCell ref="AC58:AD58"/>
    <mergeCell ref="AH58:AI58"/>
    <mergeCell ref="B68:K68"/>
    <mergeCell ref="AI77:AJ77"/>
    <mergeCell ref="S83:W83"/>
    <mergeCell ref="D96:AI96"/>
    <mergeCell ref="F97:AI97"/>
    <mergeCell ref="E115:AJ115"/>
    <mergeCell ref="N221:P221"/>
    <mergeCell ref="Q221:R221"/>
    <mergeCell ref="S221:W221"/>
    <mergeCell ref="X221:Y221"/>
    <mergeCell ref="Z221:AH221"/>
    <mergeCell ref="AI221:AJ221"/>
    <mergeCell ref="B218:AI218"/>
    <mergeCell ref="D220:E220"/>
    <mergeCell ref="G220:H220"/>
    <mergeCell ref="J220:K220"/>
    <mergeCell ref="N220:P220"/>
    <mergeCell ref="Q220:AJ220"/>
    <mergeCell ref="F189:AI189"/>
    <mergeCell ref="Z98:AA98"/>
    <mergeCell ref="AC98:AD98"/>
    <mergeCell ref="P98:Q98"/>
    <mergeCell ref="A138:D138"/>
    <mergeCell ref="F180:AJ180"/>
    <mergeCell ref="L133:M133"/>
    <mergeCell ref="V127:AI127"/>
    <mergeCell ref="A170:AJ170"/>
    <mergeCell ref="B104:AJ104"/>
    <mergeCell ref="B101:AJ101"/>
    <mergeCell ref="M154:AJ155"/>
    <mergeCell ref="A153:A158"/>
    <mergeCell ref="L118:N118"/>
    <mergeCell ref="B106:AJ106"/>
    <mergeCell ref="B105:AJ105"/>
    <mergeCell ref="Q133:R133"/>
    <mergeCell ref="E137:AJ137"/>
    <mergeCell ref="A112:D118"/>
    <mergeCell ref="E138:AJ138"/>
    <mergeCell ref="C153:AJ153"/>
    <mergeCell ref="A122:D122"/>
    <mergeCell ref="A137:D137"/>
    <mergeCell ref="A123:D124"/>
    <mergeCell ref="E129:AJ129"/>
    <mergeCell ref="A125:D125"/>
    <mergeCell ref="A126:D133"/>
    <mergeCell ref="N133:O133"/>
    <mergeCell ref="P124:AJ124"/>
    <mergeCell ref="O118:P118"/>
    <mergeCell ref="M156:AJ156"/>
    <mergeCell ref="L157:L158"/>
    <mergeCell ref="M158:AJ158"/>
    <mergeCell ref="Y82:AC82"/>
    <mergeCell ref="Z87:AB87"/>
    <mergeCell ref="N89:P89"/>
    <mergeCell ref="AB77:AH77"/>
    <mergeCell ref="Y90:AC90"/>
    <mergeCell ref="AE90:AI90"/>
    <mergeCell ref="T85:V85"/>
    <mergeCell ref="Y84:AD85"/>
    <mergeCell ref="S84:W84"/>
    <mergeCell ref="Y81:AC81"/>
    <mergeCell ref="AE81:AI81"/>
    <mergeCell ref="S81:W81"/>
    <mergeCell ref="V113:AI113"/>
    <mergeCell ref="F200:T200"/>
    <mergeCell ref="B205:Y205"/>
    <mergeCell ref="Z207:AH207"/>
    <mergeCell ref="Z206:AH206"/>
    <mergeCell ref="Z208:AH208"/>
    <mergeCell ref="F186:AI186"/>
    <mergeCell ref="F193:AI193"/>
    <mergeCell ref="Z212:AH212"/>
    <mergeCell ref="F187:AI187"/>
    <mergeCell ref="R118:S118"/>
    <mergeCell ref="E122:AJ122"/>
    <mergeCell ref="C163:J165"/>
    <mergeCell ref="F176:AI176"/>
    <mergeCell ref="F174:AI174"/>
    <mergeCell ref="F182:AI182"/>
    <mergeCell ref="F179:AJ179"/>
    <mergeCell ref="F183:AJ183"/>
    <mergeCell ref="M164:AJ164"/>
    <mergeCell ref="M165:AJ165"/>
    <mergeCell ref="A167:AJ167"/>
    <mergeCell ref="E172:AJ172"/>
    <mergeCell ref="A162:A165"/>
    <mergeCell ref="C162:AJ162"/>
    <mergeCell ref="C215:AJ215"/>
    <mergeCell ref="C211:Y211"/>
    <mergeCell ref="Z210:AH210"/>
    <mergeCell ref="Z211:AH211"/>
    <mergeCell ref="C210:Y210"/>
    <mergeCell ref="Z205:AH205"/>
    <mergeCell ref="H201:X201"/>
    <mergeCell ref="F190:AI190"/>
    <mergeCell ref="F191:AI191"/>
    <mergeCell ref="N28:AJ29"/>
    <mergeCell ref="D30:E30"/>
    <mergeCell ref="AB30:AH30"/>
    <mergeCell ref="AI30:AJ30"/>
    <mergeCell ref="AB31:AH31"/>
    <mergeCell ref="AI31:AJ31"/>
    <mergeCell ref="B32:AA32"/>
    <mergeCell ref="Z209:AH209"/>
    <mergeCell ref="A10:F10"/>
    <mergeCell ref="A15:F15"/>
    <mergeCell ref="A187:D193"/>
    <mergeCell ref="A198:D199"/>
    <mergeCell ref="A200:D201"/>
    <mergeCell ref="F188:AJ188"/>
    <mergeCell ref="F178:AI178"/>
    <mergeCell ref="F181:AI181"/>
    <mergeCell ref="F184:AI184"/>
    <mergeCell ref="B163:B165"/>
    <mergeCell ref="A178:D186"/>
    <mergeCell ref="A173:D177"/>
    <mergeCell ref="AH98:AI98"/>
    <mergeCell ref="F192:AI192"/>
    <mergeCell ref="F185:AI185"/>
    <mergeCell ref="V98:W98"/>
    <mergeCell ref="A9:F9"/>
    <mergeCell ref="G9:AJ9"/>
    <mergeCell ref="G10:AJ10"/>
    <mergeCell ref="Y16:AB16"/>
    <mergeCell ref="A16:F16"/>
    <mergeCell ref="K16:O16"/>
    <mergeCell ref="T16:X16"/>
    <mergeCell ref="AC16:AJ16"/>
    <mergeCell ref="G14:AJ14"/>
    <mergeCell ref="G15:AJ15"/>
    <mergeCell ref="G12:AJ12"/>
    <mergeCell ref="G13:AJ13"/>
    <mergeCell ref="A11:F13"/>
    <mergeCell ref="A14:F14"/>
    <mergeCell ref="P16:S16"/>
    <mergeCell ref="G16:J16"/>
    <mergeCell ref="AB32:AH32"/>
    <mergeCell ref="AI32:AJ32"/>
    <mergeCell ref="B33:AA33"/>
    <mergeCell ref="AB33:AH33"/>
    <mergeCell ref="AI33:AJ33"/>
    <mergeCell ref="B34:B36"/>
    <mergeCell ref="AB34:AH34"/>
    <mergeCell ref="AI34:AJ34"/>
    <mergeCell ref="AB35:AH35"/>
    <mergeCell ref="AI35:AJ35"/>
    <mergeCell ref="C36:AA36"/>
    <mergeCell ref="AB36:AH36"/>
    <mergeCell ref="AI36:AJ36"/>
    <mergeCell ref="B42:AJ42"/>
    <mergeCell ref="B43:AJ43"/>
    <mergeCell ref="B44:AJ44"/>
    <mergeCell ref="B41:AJ41"/>
    <mergeCell ref="B61:AJ61"/>
    <mergeCell ref="AB37:AH37"/>
    <mergeCell ref="AI37:AJ37"/>
    <mergeCell ref="B38:L38"/>
    <mergeCell ref="P38:Q38"/>
    <mergeCell ref="S38:T38"/>
    <mergeCell ref="V38:W38"/>
    <mergeCell ref="Z38:AA38"/>
    <mergeCell ref="AC38:AD38"/>
    <mergeCell ref="AH38:AI38"/>
    <mergeCell ref="N48:AJ49"/>
  </mergeCells>
  <phoneticPr fontId="7"/>
  <conditionalFormatting sqref="A27:AJ37 A39:AJ44 A38:AF38">
    <cfRule type="expression" dxfId="5" priority="9">
      <formula>$AM$20=TRUE</formula>
    </cfRule>
  </conditionalFormatting>
  <conditionalFormatting sqref="A47:AJ106">
    <cfRule type="expression" dxfId="4" priority="5">
      <formula>AND($AL$20=TRUE,$AM$20=FALSE)</formula>
    </cfRule>
  </conditionalFormatting>
  <conditionalFormatting sqref="AJ38">
    <cfRule type="expression" dxfId="3" priority="4">
      <formula>AND($AL$20=TRUE,$AM$20=FALSE)</formula>
    </cfRule>
  </conditionalFormatting>
  <conditionalFormatting sqref="Q108">
    <cfRule type="expression" dxfId="2" priority="3">
      <formula>AND($AL$20=TRUE,$AM$20=FALSE)</formula>
    </cfRule>
  </conditionalFormatting>
  <conditionalFormatting sqref="T141">
    <cfRule type="expression" dxfId="1" priority="2">
      <formula>AND($AL$20=TRUE,$AM$20=FALSE)</formula>
    </cfRule>
  </conditionalFormatting>
  <conditionalFormatting sqref="AG38:AI38">
    <cfRule type="expression" dxfId="0" priority="1">
      <formula>AND($AL$20=TRUE,$AM$20=FALSE)</formula>
    </cfRule>
  </conditionalFormatting>
  <dataValidations count="3">
    <dataValidation imeMode="halfAlpha" allowBlank="1" showInputMessage="1" showErrorMessage="1" sqref="S58:T58 J220:K220 R71 D220:E220 O71 Z71 P58:Q58 Z58:AA58 AC58:AD58 O107:P107 R107:S107 P79:Q79 Y107:Z107 P98:Q98 AC98:AD98 Z98:AA98 S98:T98 AB107:AC107 G220:H220 A16 K16 T16 W92 AH92 S38:T38 P38:Q38 Z38:AA38 AC38:AD38"/>
    <dataValidation imeMode="hiragana" allowBlank="1" showInputMessage="1" showErrorMessage="1" sqref="S111:S114 W222 S221 U123 S125:S127"/>
    <dataValidation type="list" allowBlank="1" showInputMessage="1" showErrorMessage="1" sqref="L118:N118">
      <formula1>"平成,令和"</formula1>
    </dataValidation>
  </dataValidations>
  <pageMargins left="0.62992125984251968" right="0.15748031496062992" top="0.62992125984251968" bottom="0.23622047244094491" header="0.51181102362204722" footer="0.35433070866141736"/>
  <pageSetup paperSize="9" scale="94" orientation="portrait" r:id="rId1"/>
  <headerFooter alignWithMargins="0">
    <oddFooter>&amp;C&amp;P/&amp;N</oddFooter>
  </headerFooter>
  <rowBreaks count="6" manualBreakCount="6">
    <brk id="45" max="35" man="1"/>
    <brk id="66" max="35" man="1"/>
    <brk id="107" max="35" man="1"/>
    <brk id="139" max="35" man="1"/>
    <brk id="167" max="35" man="1"/>
    <brk id="22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3</xdr:col>
                    <xdr:colOff>190500</xdr:colOff>
                    <xdr:row>172</xdr:row>
                    <xdr:rowOff>0</xdr:rowOff>
                  </from>
                  <to>
                    <xdr:col>5</xdr:col>
                    <xdr:colOff>9525</xdr:colOff>
                    <xdr:row>172</xdr:row>
                    <xdr:rowOff>323850</xdr:rowOff>
                  </to>
                </anchor>
              </controlPr>
            </control>
          </mc:Choice>
        </mc:AlternateContent>
        <mc:AlternateContent xmlns:mc="http://schemas.openxmlformats.org/markup-compatibility/2006">
          <mc:Choice Requires="x14">
            <control shapeId="75778" r:id="rId5" name="Check Box 2">
              <controlPr defaultSize="0" autoFill="0" autoLine="0" autoPict="0">
                <anchor moveWithCells="1">
                  <from>
                    <xdr:col>3</xdr:col>
                    <xdr:colOff>190500</xdr:colOff>
                    <xdr:row>175</xdr:row>
                    <xdr:rowOff>85725</xdr:rowOff>
                  </from>
                  <to>
                    <xdr:col>5</xdr:col>
                    <xdr:colOff>9525</xdr:colOff>
                    <xdr:row>177</xdr:row>
                    <xdr:rowOff>76200</xdr:rowOff>
                  </to>
                </anchor>
              </controlPr>
            </control>
          </mc:Choice>
        </mc:AlternateContent>
        <mc:AlternateContent xmlns:mc="http://schemas.openxmlformats.org/markup-compatibility/2006">
          <mc:Choice Requires="x14">
            <control shapeId="75779" r:id="rId6" name="Check Box 3">
              <controlPr defaultSize="0" autoFill="0" autoLine="0" autoPict="0">
                <anchor moveWithCells="1">
                  <from>
                    <xdr:col>3</xdr:col>
                    <xdr:colOff>190500</xdr:colOff>
                    <xdr:row>172</xdr:row>
                    <xdr:rowOff>400050</xdr:rowOff>
                  </from>
                  <to>
                    <xdr:col>5</xdr:col>
                    <xdr:colOff>9525</xdr:colOff>
                    <xdr:row>174</xdr:row>
                    <xdr:rowOff>66675</xdr:rowOff>
                  </to>
                </anchor>
              </controlPr>
            </control>
          </mc:Choice>
        </mc:AlternateContent>
        <mc:AlternateContent xmlns:mc="http://schemas.openxmlformats.org/markup-compatibility/2006">
          <mc:Choice Requires="x14">
            <control shapeId="75780" r:id="rId7" name="Check Box 4">
              <controlPr defaultSize="0" autoFill="0" autoLine="0" autoPict="0">
                <anchor moveWithCells="1">
                  <from>
                    <xdr:col>3</xdr:col>
                    <xdr:colOff>190500</xdr:colOff>
                    <xdr:row>173</xdr:row>
                    <xdr:rowOff>76200</xdr:rowOff>
                  </from>
                  <to>
                    <xdr:col>5</xdr:col>
                    <xdr:colOff>9525</xdr:colOff>
                    <xdr:row>175</xdr:row>
                    <xdr:rowOff>76200</xdr:rowOff>
                  </to>
                </anchor>
              </controlPr>
            </control>
          </mc:Choice>
        </mc:AlternateContent>
        <mc:AlternateContent xmlns:mc="http://schemas.openxmlformats.org/markup-compatibility/2006">
          <mc:Choice Requires="x14">
            <control shapeId="75781" r:id="rId8" name="Check Box 5">
              <controlPr defaultSize="0" autoFill="0" autoLine="0" autoPict="0">
                <anchor moveWithCells="1">
                  <from>
                    <xdr:col>3</xdr:col>
                    <xdr:colOff>190500</xdr:colOff>
                    <xdr:row>174</xdr:row>
                    <xdr:rowOff>76200</xdr:rowOff>
                  </from>
                  <to>
                    <xdr:col>5</xdr:col>
                    <xdr:colOff>9525</xdr:colOff>
                    <xdr:row>176</xdr:row>
                    <xdr:rowOff>66675</xdr:rowOff>
                  </to>
                </anchor>
              </controlPr>
            </control>
          </mc:Choice>
        </mc:AlternateContent>
        <mc:AlternateContent xmlns:mc="http://schemas.openxmlformats.org/markup-compatibility/2006">
          <mc:Choice Requires="x14">
            <control shapeId="75782" r:id="rId9" name="Check Box 6">
              <controlPr defaultSize="0" autoFill="0" autoLine="0" autoPict="0">
                <anchor moveWithCells="1">
                  <from>
                    <xdr:col>3</xdr:col>
                    <xdr:colOff>200025</xdr:colOff>
                    <xdr:row>183</xdr:row>
                    <xdr:rowOff>161925</xdr:rowOff>
                  </from>
                  <to>
                    <xdr:col>4</xdr:col>
                    <xdr:colOff>171450</xdr:colOff>
                    <xdr:row>185</xdr:row>
                    <xdr:rowOff>0</xdr:rowOff>
                  </to>
                </anchor>
              </controlPr>
            </control>
          </mc:Choice>
        </mc:AlternateContent>
        <mc:AlternateContent xmlns:mc="http://schemas.openxmlformats.org/markup-compatibility/2006">
          <mc:Choice Requires="x14">
            <control shapeId="75783" r:id="rId10" name="Check Box 7">
              <controlPr defaultSize="0" autoFill="0" autoLine="0" autoPict="0">
                <anchor moveWithCells="1">
                  <from>
                    <xdr:col>3</xdr:col>
                    <xdr:colOff>190500</xdr:colOff>
                    <xdr:row>176</xdr:row>
                    <xdr:rowOff>133350</xdr:rowOff>
                  </from>
                  <to>
                    <xdr:col>4</xdr:col>
                    <xdr:colOff>171450</xdr:colOff>
                    <xdr:row>178</xdr:row>
                    <xdr:rowOff>66675</xdr:rowOff>
                  </to>
                </anchor>
              </controlPr>
            </control>
          </mc:Choice>
        </mc:AlternateContent>
        <mc:AlternateContent xmlns:mc="http://schemas.openxmlformats.org/markup-compatibility/2006">
          <mc:Choice Requires="x14">
            <control shapeId="75784" r:id="rId11" name="Check Box 8">
              <controlPr defaultSize="0" autoFill="0" autoLine="0" autoPict="0">
                <anchor moveWithCells="1">
                  <from>
                    <xdr:col>3</xdr:col>
                    <xdr:colOff>190500</xdr:colOff>
                    <xdr:row>177</xdr:row>
                    <xdr:rowOff>133350</xdr:rowOff>
                  </from>
                  <to>
                    <xdr:col>4</xdr:col>
                    <xdr:colOff>171450</xdr:colOff>
                    <xdr:row>179</xdr:row>
                    <xdr:rowOff>57150</xdr:rowOff>
                  </to>
                </anchor>
              </controlPr>
            </control>
          </mc:Choice>
        </mc:AlternateContent>
        <mc:AlternateContent xmlns:mc="http://schemas.openxmlformats.org/markup-compatibility/2006">
          <mc:Choice Requires="x14">
            <control shapeId="75785" r:id="rId12" name="Check Box 9">
              <controlPr defaultSize="0" autoFill="0" autoLine="0" autoPict="0">
                <anchor moveWithCells="1">
                  <from>
                    <xdr:col>3</xdr:col>
                    <xdr:colOff>190500</xdr:colOff>
                    <xdr:row>178</xdr:row>
                    <xdr:rowOff>171450</xdr:rowOff>
                  </from>
                  <to>
                    <xdr:col>4</xdr:col>
                    <xdr:colOff>171450</xdr:colOff>
                    <xdr:row>179</xdr:row>
                    <xdr:rowOff>257175</xdr:rowOff>
                  </to>
                </anchor>
              </controlPr>
            </control>
          </mc:Choice>
        </mc:AlternateContent>
        <mc:AlternateContent xmlns:mc="http://schemas.openxmlformats.org/markup-compatibility/2006">
          <mc:Choice Requires="x14">
            <control shapeId="75786" r:id="rId13" name="Check Box 10">
              <controlPr defaultSize="0" autoFill="0" autoLine="0" autoPict="0">
                <anchor moveWithCells="1">
                  <from>
                    <xdr:col>3</xdr:col>
                    <xdr:colOff>190500</xdr:colOff>
                    <xdr:row>179</xdr:row>
                    <xdr:rowOff>400050</xdr:rowOff>
                  </from>
                  <to>
                    <xdr:col>4</xdr:col>
                    <xdr:colOff>171450</xdr:colOff>
                    <xdr:row>181</xdr:row>
                    <xdr:rowOff>47625</xdr:rowOff>
                  </to>
                </anchor>
              </controlPr>
            </control>
          </mc:Choice>
        </mc:AlternateContent>
        <mc:AlternateContent xmlns:mc="http://schemas.openxmlformats.org/markup-compatibility/2006">
          <mc:Choice Requires="x14">
            <control shapeId="75787" r:id="rId14" name="Check Box 11">
              <controlPr defaultSize="0" autoFill="0" autoLine="0" autoPict="0">
                <anchor moveWithCells="1">
                  <from>
                    <xdr:col>3</xdr:col>
                    <xdr:colOff>190500</xdr:colOff>
                    <xdr:row>180</xdr:row>
                    <xdr:rowOff>114300</xdr:rowOff>
                  </from>
                  <to>
                    <xdr:col>4</xdr:col>
                    <xdr:colOff>171450</xdr:colOff>
                    <xdr:row>182</xdr:row>
                    <xdr:rowOff>38100</xdr:rowOff>
                  </to>
                </anchor>
              </controlPr>
            </control>
          </mc:Choice>
        </mc:AlternateContent>
        <mc:AlternateContent xmlns:mc="http://schemas.openxmlformats.org/markup-compatibility/2006">
          <mc:Choice Requires="x14">
            <control shapeId="75788" r:id="rId15" name="Check Box 12">
              <controlPr defaultSize="0" autoFill="0" autoLine="0" autoPict="0">
                <anchor moveWithCells="1">
                  <from>
                    <xdr:col>3</xdr:col>
                    <xdr:colOff>190500</xdr:colOff>
                    <xdr:row>182</xdr:row>
                    <xdr:rowOff>0</xdr:rowOff>
                  </from>
                  <to>
                    <xdr:col>4</xdr:col>
                    <xdr:colOff>171450</xdr:colOff>
                    <xdr:row>182</xdr:row>
                    <xdr:rowOff>266700</xdr:rowOff>
                  </to>
                </anchor>
              </controlPr>
            </control>
          </mc:Choice>
        </mc:AlternateContent>
        <mc:AlternateContent xmlns:mc="http://schemas.openxmlformats.org/markup-compatibility/2006">
          <mc:Choice Requires="x14">
            <control shapeId="75789" r:id="rId16" name="Check Box 13">
              <controlPr defaultSize="0" autoFill="0" autoLine="0" autoPict="0">
                <anchor moveWithCells="1">
                  <from>
                    <xdr:col>3</xdr:col>
                    <xdr:colOff>190500</xdr:colOff>
                    <xdr:row>182</xdr:row>
                    <xdr:rowOff>266700</xdr:rowOff>
                  </from>
                  <to>
                    <xdr:col>4</xdr:col>
                    <xdr:colOff>171450</xdr:colOff>
                    <xdr:row>184</xdr:row>
                    <xdr:rowOff>47625</xdr:rowOff>
                  </to>
                </anchor>
              </controlPr>
            </control>
          </mc:Choice>
        </mc:AlternateContent>
        <mc:AlternateContent xmlns:mc="http://schemas.openxmlformats.org/markup-compatibility/2006">
          <mc:Choice Requires="x14">
            <control shapeId="75790" r:id="rId17" name="Check Box 14">
              <controlPr defaultSize="0" autoFill="0" autoLine="0" autoPict="0">
                <anchor moveWithCells="1">
                  <from>
                    <xdr:col>3</xdr:col>
                    <xdr:colOff>190500</xdr:colOff>
                    <xdr:row>184</xdr:row>
                    <xdr:rowOff>104775</xdr:rowOff>
                  </from>
                  <to>
                    <xdr:col>4</xdr:col>
                    <xdr:colOff>171450</xdr:colOff>
                    <xdr:row>186</xdr:row>
                    <xdr:rowOff>38100</xdr:rowOff>
                  </to>
                </anchor>
              </controlPr>
            </control>
          </mc:Choice>
        </mc:AlternateContent>
        <mc:AlternateContent xmlns:mc="http://schemas.openxmlformats.org/markup-compatibility/2006">
          <mc:Choice Requires="x14">
            <control shapeId="75791" r:id="rId18" name="Check Box 15">
              <controlPr defaultSize="0" autoFill="0" autoLine="0" autoPict="0">
                <anchor moveWithCells="1">
                  <from>
                    <xdr:col>3</xdr:col>
                    <xdr:colOff>190500</xdr:colOff>
                    <xdr:row>188</xdr:row>
                    <xdr:rowOff>95250</xdr:rowOff>
                  </from>
                  <to>
                    <xdr:col>4</xdr:col>
                    <xdr:colOff>180975</xdr:colOff>
                    <xdr:row>190</xdr:row>
                    <xdr:rowOff>57150</xdr:rowOff>
                  </to>
                </anchor>
              </controlPr>
            </control>
          </mc:Choice>
        </mc:AlternateContent>
        <mc:AlternateContent xmlns:mc="http://schemas.openxmlformats.org/markup-compatibility/2006">
          <mc:Choice Requires="x14">
            <control shapeId="75792" r:id="rId19" name="Check Box 16">
              <controlPr defaultSize="0" autoFill="0" autoLine="0" autoPict="0">
                <anchor moveWithCells="1">
                  <from>
                    <xdr:col>3</xdr:col>
                    <xdr:colOff>190500</xdr:colOff>
                    <xdr:row>185</xdr:row>
                    <xdr:rowOff>123825</xdr:rowOff>
                  </from>
                  <to>
                    <xdr:col>5</xdr:col>
                    <xdr:colOff>0</xdr:colOff>
                    <xdr:row>187</xdr:row>
                    <xdr:rowOff>85725</xdr:rowOff>
                  </to>
                </anchor>
              </controlPr>
            </control>
          </mc:Choice>
        </mc:AlternateContent>
        <mc:AlternateContent xmlns:mc="http://schemas.openxmlformats.org/markup-compatibility/2006">
          <mc:Choice Requires="x14">
            <control shapeId="75793" r:id="rId20" name="Check Box 17">
              <controlPr defaultSize="0" autoFill="0" autoLine="0" autoPict="0">
                <anchor moveWithCells="1">
                  <from>
                    <xdr:col>3</xdr:col>
                    <xdr:colOff>190500</xdr:colOff>
                    <xdr:row>186</xdr:row>
                    <xdr:rowOff>142875</xdr:rowOff>
                  </from>
                  <to>
                    <xdr:col>4</xdr:col>
                    <xdr:colOff>180975</xdr:colOff>
                    <xdr:row>187</xdr:row>
                    <xdr:rowOff>266700</xdr:rowOff>
                  </to>
                </anchor>
              </controlPr>
            </control>
          </mc:Choice>
        </mc:AlternateContent>
        <mc:AlternateContent xmlns:mc="http://schemas.openxmlformats.org/markup-compatibility/2006">
          <mc:Choice Requires="x14">
            <control shapeId="75794" r:id="rId21" name="Check Box 18">
              <controlPr defaultSize="0" autoFill="0" autoLine="0" autoPict="0">
                <anchor moveWithCells="1">
                  <from>
                    <xdr:col>3</xdr:col>
                    <xdr:colOff>190500</xdr:colOff>
                    <xdr:row>187</xdr:row>
                    <xdr:rowOff>266700</xdr:rowOff>
                  </from>
                  <to>
                    <xdr:col>4</xdr:col>
                    <xdr:colOff>180975</xdr:colOff>
                    <xdr:row>189</xdr:row>
                    <xdr:rowOff>57150</xdr:rowOff>
                  </to>
                </anchor>
              </controlPr>
            </control>
          </mc:Choice>
        </mc:AlternateContent>
        <mc:AlternateContent xmlns:mc="http://schemas.openxmlformats.org/markup-compatibility/2006">
          <mc:Choice Requires="x14">
            <control shapeId="75795" r:id="rId22" name="Check Box 19">
              <controlPr defaultSize="0" autoFill="0" autoLine="0" autoPict="0">
                <anchor moveWithCells="1">
                  <from>
                    <xdr:col>3</xdr:col>
                    <xdr:colOff>190500</xdr:colOff>
                    <xdr:row>189</xdr:row>
                    <xdr:rowOff>104775</xdr:rowOff>
                  </from>
                  <to>
                    <xdr:col>4</xdr:col>
                    <xdr:colOff>180975</xdr:colOff>
                    <xdr:row>191</xdr:row>
                    <xdr:rowOff>57150</xdr:rowOff>
                  </to>
                </anchor>
              </controlPr>
            </control>
          </mc:Choice>
        </mc:AlternateContent>
        <mc:AlternateContent xmlns:mc="http://schemas.openxmlformats.org/markup-compatibility/2006">
          <mc:Choice Requires="x14">
            <control shapeId="75796" r:id="rId23" name="Check Box 20">
              <controlPr defaultSize="0" autoFill="0" autoLine="0" autoPict="0">
                <anchor moveWithCells="1">
                  <from>
                    <xdr:col>3</xdr:col>
                    <xdr:colOff>190500</xdr:colOff>
                    <xdr:row>191</xdr:row>
                    <xdr:rowOff>104775</xdr:rowOff>
                  </from>
                  <to>
                    <xdr:col>4</xdr:col>
                    <xdr:colOff>180975</xdr:colOff>
                    <xdr:row>193</xdr:row>
                    <xdr:rowOff>57150</xdr:rowOff>
                  </to>
                </anchor>
              </controlPr>
            </control>
          </mc:Choice>
        </mc:AlternateContent>
        <mc:AlternateContent xmlns:mc="http://schemas.openxmlformats.org/markup-compatibility/2006">
          <mc:Choice Requires="x14">
            <control shapeId="75797" r:id="rId24" name="Check Box 21">
              <controlPr defaultSize="0" autoFill="0" autoLine="0" autoPict="0">
                <anchor moveWithCells="1">
                  <from>
                    <xdr:col>3</xdr:col>
                    <xdr:colOff>190500</xdr:colOff>
                    <xdr:row>190</xdr:row>
                    <xdr:rowOff>114300</xdr:rowOff>
                  </from>
                  <to>
                    <xdr:col>4</xdr:col>
                    <xdr:colOff>180975</xdr:colOff>
                    <xdr:row>192</xdr:row>
                    <xdr:rowOff>66675</xdr:rowOff>
                  </to>
                </anchor>
              </controlPr>
            </control>
          </mc:Choice>
        </mc:AlternateContent>
        <mc:AlternateContent xmlns:mc="http://schemas.openxmlformats.org/markup-compatibility/2006">
          <mc:Choice Requires="x14">
            <control shapeId="75798" r:id="rId25" name="Check Box 22">
              <controlPr locked="0" defaultSize="0" autoFill="0" autoLine="0" autoPict="0">
                <anchor moveWithCells="1">
                  <from>
                    <xdr:col>3</xdr:col>
                    <xdr:colOff>200025</xdr:colOff>
                    <xdr:row>197</xdr:row>
                    <xdr:rowOff>47625</xdr:rowOff>
                  </from>
                  <to>
                    <xdr:col>5</xdr:col>
                    <xdr:colOff>19050</xdr:colOff>
                    <xdr:row>197</xdr:row>
                    <xdr:rowOff>180975</xdr:rowOff>
                  </to>
                </anchor>
              </controlPr>
            </control>
          </mc:Choice>
        </mc:AlternateContent>
        <mc:AlternateContent xmlns:mc="http://schemas.openxmlformats.org/markup-compatibility/2006">
          <mc:Choice Requires="x14">
            <control shapeId="75799" r:id="rId26" name="Check Box 23">
              <controlPr locked="0" defaultSize="0" autoFill="0" autoLine="0" autoPict="0">
                <anchor moveWithCells="1">
                  <from>
                    <xdr:col>3</xdr:col>
                    <xdr:colOff>200025</xdr:colOff>
                    <xdr:row>198</xdr:row>
                    <xdr:rowOff>38100</xdr:rowOff>
                  </from>
                  <to>
                    <xdr:col>5</xdr:col>
                    <xdr:colOff>19050</xdr:colOff>
                    <xdr:row>198</xdr:row>
                    <xdr:rowOff>161925</xdr:rowOff>
                  </to>
                </anchor>
              </controlPr>
            </control>
          </mc:Choice>
        </mc:AlternateContent>
        <mc:AlternateContent xmlns:mc="http://schemas.openxmlformats.org/markup-compatibility/2006">
          <mc:Choice Requires="x14">
            <control shapeId="75800" r:id="rId27" name="Check Box 24">
              <controlPr locked="0" defaultSize="0" autoFill="0" autoLine="0" autoPict="0">
                <anchor moveWithCells="1">
                  <from>
                    <xdr:col>3</xdr:col>
                    <xdr:colOff>200025</xdr:colOff>
                    <xdr:row>198</xdr:row>
                    <xdr:rowOff>171450</xdr:rowOff>
                  </from>
                  <to>
                    <xdr:col>5</xdr:col>
                    <xdr:colOff>0</xdr:colOff>
                    <xdr:row>200</xdr:row>
                    <xdr:rowOff>28575</xdr:rowOff>
                  </to>
                </anchor>
              </controlPr>
            </control>
          </mc:Choice>
        </mc:AlternateContent>
        <mc:AlternateContent xmlns:mc="http://schemas.openxmlformats.org/markup-compatibility/2006">
          <mc:Choice Requires="x14">
            <control shapeId="75801" r:id="rId28" name="Check Box 25">
              <controlPr locked="0" defaultSize="0" autoFill="0" autoLine="0" autoPict="0">
                <anchor moveWithCells="1">
                  <from>
                    <xdr:col>3</xdr:col>
                    <xdr:colOff>200025</xdr:colOff>
                    <xdr:row>199</xdr:row>
                    <xdr:rowOff>152400</xdr:rowOff>
                  </from>
                  <to>
                    <xdr:col>5</xdr:col>
                    <xdr:colOff>38100</xdr:colOff>
                    <xdr:row>201</xdr:row>
                    <xdr:rowOff>38100</xdr:rowOff>
                  </to>
                </anchor>
              </controlPr>
            </control>
          </mc:Choice>
        </mc:AlternateContent>
        <mc:AlternateContent xmlns:mc="http://schemas.openxmlformats.org/markup-compatibility/2006">
          <mc:Choice Requires="x14">
            <control shapeId="75802" r:id="rId29" name="Check Box 26">
              <controlPr locked="0" defaultSize="0" autoFill="0" autoLine="0" autoPict="0">
                <anchor moveWithCells="1">
                  <from>
                    <xdr:col>20</xdr:col>
                    <xdr:colOff>171450</xdr:colOff>
                    <xdr:row>197</xdr:row>
                    <xdr:rowOff>28575</xdr:rowOff>
                  </from>
                  <to>
                    <xdr:col>22</xdr:col>
                    <xdr:colOff>28575</xdr:colOff>
                    <xdr:row>197</xdr:row>
                    <xdr:rowOff>171450</xdr:rowOff>
                  </to>
                </anchor>
              </controlPr>
            </control>
          </mc:Choice>
        </mc:AlternateContent>
        <mc:AlternateContent xmlns:mc="http://schemas.openxmlformats.org/markup-compatibility/2006">
          <mc:Choice Requires="x14">
            <control shapeId="75907" r:id="rId30" name="Check Box 131">
              <controlPr locked="0" defaultSize="0" autoFill="0" autoLine="0" autoPict="0">
                <anchor moveWithCells="1">
                  <from>
                    <xdr:col>17</xdr:col>
                    <xdr:colOff>180975</xdr:colOff>
                    <xdr:row>19</xdr:row>
                    <xdr:rowOff>9525</xdr:rowOff>
                  </from>
                  <to>
                    <xdr:col>19</xdr:col>
                    <xdr:colOff>0</xdr:colOff>
                    <xdr:row>20</xdr:row>
                    <xdr:rowOff>9525</xdr:rowOff>
                  </to>
                </anchor>
              </controlPr>
            </control>
          </mc:Choice>
        </mc:AlternateContent>
        <mc:AlternateContent xmlns:mc="http://schemas.openxmlformats.org/markup-compatibility/2006">
          <mc:Choice Requires="x14">
            <control shapeId="75908" r:id="rId31" name="Check Box 132">
              <controlPr locked="0" defaultSize="0" autoFill="0" autoLine="0" autoPict="0">
                <anchor moveWithCells="1">
                  <from>
                    <xdr:col>1</xdr:col>
                    <xdr:colOff>19050</xdr:colOff>
                    <xdr:row>19</xdr:row>
                    <xdr:rowOff>9525</xdr:rowOff>
                  </from>
                  <to>
                    <xdr:col>2</xdr:col>
                    <xdr:colOff>38100</xdr:colOff>
                    <xdr:row>20</xdr:row>
                    <xdr:rowOff>9525</xdr:rowOff>
                  </to>
                </anchor>
              </controlPr>
            </control>
          </mc:Choice>
        </mc:AlternateContent>
        <mc:AlternateContent xmlns:mc="http://schemas.openxmlformats.org/markup-compatibility/2006">
          <mc:Choice Requires="x14">
            <control shapeId="75915" r:id="rId32" name="Check Box 139">
              <controlPr defaultSize="0" autoFill="0" autoLine="0" autoPict="0">
                <anchor moveWithCells="1">
                  <from>
                    <xdr:col>4</xdr:col>
                    <xdr:colOff>0</xdr:colOff>
                    <xdr:row>111</xdr:row>
                    <xdr:rowOff>228600</xdr:rowOff>
                  </from>
                  <to>
                    <xdr:col>5</xdr:col>
                    <xdr:colOff>28575</xdr:colOff>
                    <xdr:row>112</xdr:row>
                    <xdr:rowOff>219075</xdr:rowOff>
                  </to>
                </anchor>
              </controlPr>
            </control>
          </mc:Choice>
        </mc:AlternateContent>
        <mc:AlternateContent xmlns:mc="http://schemas.openxmlformats.org/markup-compatibility/2006">
          <mc:Choice Requires="x14">
            <control shapeId="75916" r:id="rId33" name="Check Box 140">
              <controlPr defaultSize="0" autoFill="0" autoLine="0" autoPict="0">
                <anchor moveWithCells="1">
                  <from>
                    <xdr:col>4</xdr:col>
                    <xdr:colOff>0</xdr:colOff>
                    <xdr:row>109</xdr:row>
                    <xdr:rowOff>219075</xdr:rowOff>
                  </from>
                  <to>
                    <xdr:col>5</xdr:col>
                    <xdr:colOff>28575</xdr:colOff>
                    <xdr:row>111</xdr:row>
                    <xdr:rowOff>9525</xdr:rowOff>
                  </to>
                </anchor>
              </controlPr>
            </control>
          </mc:Choice>
        </mc:AlternateContent>
        <mc:AlternateContent xmlns:mc="http://schemas.openxmlformats.org/markup-compatibility/2006">
          <mc:Choice Requires="x14">
            <control shapeId="75917" r:id="rId34" name="Check Box 141">
              <controlPr defaultSize="0" autoFill="0" autoLine="0" autoPict="0">
                <anchor moveWithCells="1">
                  <from>
                    <xdr:col>7</xdr:col>
                    <xdr:colOff>171450</xdr:colOff>
                    <xdr:row>109</xdr:row>
                    <xdr:rowOff>219075</xdr:rowOff>
                  </from>
                  <to>
                    <xdr:col>9</xdr:col>
                    <xdr:colOff>28575</xdr:colOff>
                    <xdr:row>111</xdr:row>
                    <xdr:rowOff>9525</xdr:rowOff>
                  </to>
                </anchor>
              </controlPr>
            </control>
          </mc:Choice>
        </mc:AlternateContent>
        <mc:AlternateContent xmlns:mc="http://schemas.openxmlformats.org/markup-compatibility/2006">
          <mc:Choice Requires="x14">
            <control shapeId="75918" r:id="rId35" name="Check Box 142">
              <controlPr defaultSize="0" autoFill="0" autoLine="0" autoPict="0">
                <anchor moveWithCells="1">
                  <from>
                    <xdr:col>13</xdr:col>
                    <xdr:colOff>171450</xdr:colOff>
                    <xdr:row>109</xdr:row>
                    <xdr:rowOff>219075</xdr:rowOff>
                  </from>
                  <to>
                    <xdr:col>15</xdr:col>
                    <xdr:colOff>28575</xdr:colOff>
                    <xdr:row>111</xdr:row>
                    <xdr:rowOff>9525</xdr:rowOff>
                  </to>
                </anchor>
              </controlPr>
            </control>
          </mc:Choice>
        </mc:AlternateContent>
        <mc:AlternateContent xmlns:mc="http://schemas.openxmlformats.org/markup-compatibility/2006">
          <mc:Choice Requires="x14">
            <control shapeId="75919" r:id="rId36" name="Check Box 143">
              <controlPr defaultSize="0" autoFill="0" autoLine="0" autoPict="0">
                <anchor moveWithCells="1">
                  <from>
                    <xdr:col>20</xdr:col>
                    <xdr:colOff>171450</xdr:colOff>
                    <xdr:row>109</xdr:row>
                    <xdr:rowOff>219075</xdr:rowOff>
                  </from>
                  <to>
                    <xdr:col>22</xdr:col>
                    <xdr:colOff>28575</xdr:colOff>
                    <xdr:row>111</xdr:row>
                    <xdr:rowOff>9525</xdr:rowOff>
                  </to>
                </anchor>
              </controlPr>
            </control>
          </mc:Choice>
        </mc:AlternateContent>
        <mc:AlternateContent xmlns:mc="http://schemas.openxmlformats.org/markup-compatibility/2006">
          <mc:Choice Requires="x14">
            <control shapeId="75920" r:id="rId37" name="Check Box 144">
              <controlPr defaultSize="0" autoFill="0" autoLine="0" autoPict="0">
                <anchor moveWithCells="1">
                  <from>
                    <xdr:col>24</xdr:col>
                    <xdr:colOff>171450</xdr:colOff>
                    <xdr:row>109</xdr:row>
                    <xdr:rowOff>219075</xdr:rowOff>
                  </from>
                  <to>
                    <xdr:col>26</xdr:col>
                    <xdr:colOff>28575</xdr:colOff>
                    <xdr:row>111</xdr:row>
                    <xdr:rowOff>9525</xdr:rowOff>
                  </to>
                </anchor>
              </controlPr>
            </control>
          </mc:Choice>
        </mc:AlternateContent>
        <mc:AlternateContent xmlns:mc="http://schemas.openxmlformats.org/markup-compatibility/2006">
          <mc:Choice Requires="x14">
            <control shapeId="75921" r:id="rId38" name="Check Box 145">
              <controlPr defaultSize="0" autoFill="0" autoLine="0" autoPict="0">
                <anchor moveWithCells="1">
                  <from>
                    <xdr:col>9</xdr:col>
                    <xdr:colOff>180975</xdr:colOff>
                    <xdr:row>112</xdr:row>
                    <xdr:rowOff>0</xdr:rowOff>
                  </from>
                  <to>
                    <xdr:col>11</xdr:col>
                    <xdr:colOff>38100</xdr:colOff>
                    <xdr:row>112</xdr:row>
                    <xdr:rowOff>219075</xdr:rowOff>
                  </to>
                </anchor>
              </controlPr>
            </control>
          </mc:Choice>
        </mc:AlternateContent>
        <mc:AlternateContent xmlns:mc="http://schemas.openxmlformats.org/markup-compatibility/2006">
          <mc:Choice Requires="x14">
            <control shapeId="75922" r:id="rId39" name="Check Box 146">
              <controlPr defaultSize="0" autoFill="0" autoLine="0" autoPict="0">
                <anchor moveWithCells="1">
                  <from>
                    <xdr:col>16</xdr:col>
                    <xdr:colOff>161925</xdr:colOff>
                    <xdr:row>112</xdr:row>
                    <xdr:rowOff>0</xdr:rowOff>
                  </from>
                  <to>
                    <xdr:col>18</xdr:col>
                    <xdr:colOff>19050</xdr:colOff>
                    <xdr:row>112</xdr:row>
                    <xdr:rowOff>219075</xdr:rowOff>
                  </to>
                </anchor>
              </controlPr>
            </control>
          </mc:Choice>
        </mc:AlternateContent>
        <mc:AlternateContent xmlns:mc="http://schemas.openxmlformats.org/markup-compatibility/2006">
          <mc:Choice Requires="x14">
            <control shapeId="75923" r:id="rId40" name="Check Box 147">
              <controlPr defaultSize="0" autoFill="0" autoLine="0" autoPict="0">
                <anchor moveWithCells="1">
                  <from>
                    <xdr:col>20</xdr:col>
                    <xdr:colOff>180975</xdr:colOff>
                    <xdr:row>117</xdr:row>
                    <xdr:rowOff>0</xdr:rowOff>
                  </from>
                  <to>
                    <xdr:col>22</xdr:col>
                    <xdr:colOff>38100</xdr:colOff>
                    <xdr:row>117</xdr:row>
                    <xdr:rowOff>219075</xdr:rowOff>
                  </to>
                </anchor>
              </controlPr>
            </control>
          </mc:Choice>
        </mc:AlternateContent>
        <mc:AlternateContent xmlns:mc="http://schemas.openxmlformats.org/markup-compatibility/2006">
          <mc:Choice Requires="x14">
            <control shapeId="75924" r:id="rId41" name="Check Box 148">
              <controlPr defaultSize="0" autoFill="0" autoLine="0" autoPict="0">
                <anchor moveWithCells="1">
                  <from>
                    <xdr:col>24</xdr:col>
                    <xdr:colOff>180975</xdr:colOff>
                    <xdr:row>117</xdr:row>
                    <xdr:rowOff>0</xdr:rowOff>
                  </from>
                  <to>
                    <xdr:col>26</xdr:col>
                    <xdr:colOff>38100</xdr:colOff>
                    <xdr:row>117</xdr:row>
                    <xdr:rowOff>219075</xdr:rowOff>
                  </to>
                </anchor>
              </controlPr>
            </control>
          </mc:Choice>
        </mc:AlternateContent>
        <mc:AlternateContent xmlns:mc="http://schemas.openxmlformats.org/markup-compatibility/2006">
          <mc:Choice Requires="x14">
            <control shapeId="75925" r:id="rId42" name="Check Box 149">
              <controlPr defaultSize="0" autoFill="0" autoLine="0" autoPict="0">
                <anchor moveWithCells="1">
                  <from>
                    <xdr:col>4</xdr:col>
                    <xdr:colOff>0</xdr:colOff>
                    <xdr:row>121</xdr:row>
                    <xdr:rowOff>838200</xdr:rowOff>
                  </from>
                  <to>
                    <xdr:col>5</xdr:col>
                    <xdr:colOff>28575</xdr:colOff>
                    <xdr:row>123</xdr:row>
                    <xdr:rowOff>123825</xdr:rowOff>
                  </to>
                </anchor>
              </controlPr>
            </control>
          </mc:Choice>
        </mc:AlternateContent>
        <mc:AlternateContent xmlns:mc="http://schemas.openxmlformats.org/markup-compatibility/2006">
          <mc:Choice Requires="x14">
            <control shapeId="75926" r:id="rId43" name="Check Box 150">
              <controlPr defaultSize="0" autoFill="0" autoLine="0" autoPict="0">
                <anchor moveWithCells="1">
                  <from>
                    <xdr:col>14</xdr:col>
                    <xdr:colOff>180975</xdr:colOff>
                    <xdr:row>121</xdr:row>
                    <xdr:rowOff>838200</xdr:rowOff>
                  </from>
                  <to>
                    <xdr:col>16</xdr:col>
                    <xdr:colOff>38100</xdr:colOff>
                    <xdr:row>123</xdr:row>
                    <xdr:rowOff>123825</xdr:rowOff>
                  </to>
                </anchor>
              </controlPr>
            </control>
          </mc:Choice>
        </mc:AlternateContent>
        <mc:AlternateContent xmlns:mc="http://schemas.openxmlformats.org/markup-compatibility/2006">
          <mc:Choice Requires="x14">
            <control shapeId="75927" r:id="rId44" name="Check Box 151">
              <controlPr defaultSize="0" autoFill="0" autoLine="0" autoPict="0">
                <anchor moveWithCells="1">
                  <from>
                    <xdr:col>22</xdr:col>
                    <xdr:colOff>180975</xdr:colOff>
                    <xdr:row>121</xdr:row>
                    <xdr:rowOff>838200</xdr:rowOff>
                  </from>
                  <to>
                    <xdr:col>24</xdr:col>
                    <xdr:colOff>38100</xdr:colOff>
                    <xdr:row>123</xdr:row>
                    <xdr:rowOff>123825</xdr:rowOff>
                  </to>
                </anchor>
              </controlPr>
            </control>
          </mc:Choice>
        </mc:AlternateContent>
        <mc:AlternateContent xmlns:mc="http://schemas.openxmlformats.org/markup-compatibility/2006">
          <mc:Choice Requires="x14">
            <control shapeId="75928" r:id="rId45" name="Check Box 152">
              <controlPr defaultSize="0" autoFill="0" autoLine="0" autoPict="0">
                <anchor moveWithCells="1">
                  <from>
                    <xdr:col>4</xdr:col>
                    <xdr:colOff>0</xdr:colOff>
                    <xdr:row>125</xdr:row>
                    <xdr:rowOff>171450</xdr:rowOff>
                  </from>
                  <to>
                    <xdr:col>5</xdr:col>
                    <xdr:colOff>28575</xdr:colOff>
                    <xdr:row>127</xdr:row>
                    <xdr:rowOff>38100</xdr:rowOff>
                  </to>
                </anchor>
              </controlPr>
            </control>
          </mc:Choice>
        </mc:AlternateContent>
        <mc:AlternateContent xmlns:mc="http://schemas.openxmlformats.org/markup-compatibility/2006">
          <mc:Choice Requires="x14">
            <control shapeId="75930" r:id="rId46" name="Check Box 154">
              <controlPr defaultSize="0" autoFill="0" autoLine="0" autoPict="0">
                <anchor moveWithCells="1">
                  <from>
                    <xdr:col>7</xdr:col>
                    <xdr:colOff>171450</xdr:colOff>
                    <xdr:row>123</xdr:row>
                    <xdr:rowOff>323850</xdr:rowOff>
                  </from>
                  <to>
                    <xdr:col>9</xdr:col>
                    <xdr:colOff>28575</xdr:colOff>
                    <xdr:row>125</xdr:row>
                    <xdr:rowOff>28575</xdr:rowOff>
                  </to>
                </anchor>
              </controlPr>
            </control>
          </mc:Choice>
        </mc:AlternateContent>
        <mc:AlternateContent xmlns:mc="http://schemas.openxmlformats.org/markup-compatibility/2006">
          <mc:Choice Requires="x14">
            <control shapeId="75931" r:id="rId47" name="Check Box 155">
              <controlPr defaultSize="0" autoFill="0" autoLine="0" autoPict="0">
                <anchor moveWithCells="1">
                  <from>
                    <xdr:col>13</xdr:col>
                    <xdr:colOff>171450</xdr:colOff>
                    <xdr:row>123</xdr:row>
                    <xdr:rowOff>323850</xdr:rowOff>
                  </from>
                  <to>
                    <xdr:col>15</xdr:col>
                    <xdr:colOff>28575</xdr:colOff>
                    <xdr:row>125</xdr:row>
                    <xdr:rowOff>28575</xdr:rowOff>
                  </to>
                </anchor>
              </controlPr>
            </control>
          </mc:Choice>
        </mc:AlternateContent>
        <mc:AlternateContent xmlns:mc="http://schemas.openxmlformats.org/markup-compatibility/2006">
          <mc:Choice Requires="x14">
            <control shapeId="75932" r:id="rId48" name="Check Box 156">
              <controlPr defaultSize="0" autoFill="0" autoLine="0" autoPict="0">
                <anchor moveWithCells="1">
                  <from>
                    <xdr:col>20</xdr:col>
                    <xdr:colOff>180975</xdr:colOff>
                    <xdr:row>124</xdr:row>
                    <xdr:rowOff>0</xdr:rowOff>
                  </from>
                  <to>
                    <xdr:col>22</xdr:col>
                    <xdr:colOff>38100</xdr:colOff>
                    <xdr:row>125</xdr:row>
                    <xdr:rowOff>19050</xdr:rowOff>
                  </to>
                </anchor>
              </controlPr>
            </control>
          </mc:Choice>
        </mc:AlternateContent>
        <mc:AlternateContent xmlns:mc="http://schemas.openxmlformats.org/markup-compatibility/2006">
          <mc:Choice Requires="x14">
            <control shapeId="75933" r:id="rId49" name="Check Box 157">
              <controlPr defaultSize="0" autoFill="0" autoLine="0" autoPict="0">
                <anchor moveWithCells="1">
                  <from>
                    <xdr:col>23</xdr:col>
                    <xdr:colOff>180975</xdr:colOff>
                    <xdr:row>124</xdr:row>
                    <xdr:rowOff>0</xdr:rowOff>
                  </from>
                  <to>
                    <xdr:col>25</xdr:col>
                    <xdr:colOff>38100</xdr:colOff>
                    <xdr:row>125</xdr:row>
                    <xdr:rowOff>19050</xdr:rowOff>
                  </to>
                </anchor>
              </controlPr>
            </control>
          </mc:Choice>
        </mc:AlternateContent>
        <mc:AlternateContent xmlns:mc="http://schemas.openxmlformats.org/markup-compatibility/2006">
          <mc:Choice Requires="x14">
            <control shapeId="75934" r:id="rId50" name="Check Box 158">
              <controlPr defaultSize="0" autoFill="0" autoLine="0" autoPict="0">
                <anchor moveWithCells="1">
                  <from>
                    <xdr:col>9</xdr:col>
                    <xdr:colOff>180975</xdr:colOff>
                    <xdr:row>125</xdr:row>
                    <xdr:rowOff>171450</xdr:rowOff>
                  </from>
                  <to>
                    <xdr:col>11</xdr:col>
                    <xdr:colOff>38100</xdr:colOff>
                    <xdr:row>127</xdr:row>
                    <xdr:rowOff>28575</xdr:rowOff>
                  </to>
                </anchor>
              </controlPr>
            </control>
          </mc:Choice>
        </mc:AlternateContent>
        <mc:AlternateContent xmlns:mc="http://schemas.openxmlformats.org/markup-compatibility/2006">
          <mc:Choice Requires="x14">
            <control shapeId="75935" r:id="rId51" name="Check Box 159">
              <controlPr defaultSize="0" autoFill="0" autoLine="0" autoPict="0">
                <anchor moveWithCells="1">
                  <from>
                    <xdr:col>16</xdr:col>
                    <xdr:colOff>171450</xdr:colOff>
                    <xdr:row>125</xdr:row>
                    <xdr:rowOff>171450</xdr:rowOff>
                  </from>
                  <to>
                    <xdr:col>18</xdr:col>
                    <xdr:colOff>28575</xdr:colOff>
                    <xdr:row>127</xdr:row>
                    <xdr:rowOff>28575</xdr:rowOff>
                  </to>
                </anchor>
              </controlPr>
            </control>
          </mc:Choice>
        </mc:AlternateContent>
        <mc:AlternateContent xmlns:mc="http://schemas.openxmlformats.org/markup-compatibility/2006">
          <mc:Choice Requires="x14">
            <control shapeId="75936" r:id="rId52" name="Check Box 160">
              <controlPr defaultSize="0" autoFill="0" autoLine="0" autoPict="0">
                <anchor moveWithCells="1">
                  <from>
                    <xdr:col>19</xdr:col>
                    <xdr:colOff>171450</xdr:colOff>
                    <xdr:row>131</xdr:row>
                    <xdr:rowOff>142875</xdr:rowOff>
                  </from>
                  <to>
                    <xdr:col>21</xdr:col>
                    <xdr:colOff>28575</xdr:colOff>
                    <xdr:row>133</xdr:row>
                    <xdr:rowOff>28575</xdr:rowOff>
                  </to>
                </anchor>
              </controlPr>
            </control>
          </mc:Choice>
        </mc:AlternateContent>
        <mc:AlternateContent xmlns:mc="http://schemas.openxmlformats.org/markup-compatibility/2006">
          <mc:Choice Requires="x14">
            <control shapeId="75937" r:id="rId53" name="Check Box 161">
              <controlPr defaultSize="0" autoFill="0" autoLine="0" autoPict="0">
                <anchor moveWithCells="1">
                  <from>
                    <xdr:col>23</xdr:col>
                    <xdr:colOff>171450</xdr:colOff>
                    <xdr:row>131</xdr:row>
                    <xdr:rowOff>142875</xdr:rowOff>
                  </from>
                  <to>
                    <xdr:col>25</xdr:col>
                    <xdr:colOff>28575</xdr:colOff>
                    <xdr:row>133</xdr:row>
                    <xdr:rowOff>28575</xdr:rowOff>
                  </to>
                </anchor>
              </controlPr>
            </control>
          </mc:Choice>
        </mc:AlternateContent>
        <mc:AlternateContent xmlns:mc="http://schemas.openxmlformats.org/markup-compatibility/2006">
          <mc:Choice Requires="x14">
            <control shapeId="75940" r:id="rId54" name="Check Box 164">
              <controlPr defaultSize="0" autoFill="0" autoLine="0" autoPict="0">
                <anchor moveWithCells="1">
                  <from>
                    <xdr:col>3</xdr:col>
                    <xdr:colOff>200025</xdr:colOff>
                    <xdr:row>123</xdr:row>
                    <xdr:rowOff>323850</xdr:rowOff>
                  </from>
                  <to>
                    <xdr:col>5</xdr:col>
                    <xdr:colOff>19050</xdr:colOff>
                    <xdr:row>125</xdr:row>
                    <xdr:rowOff>28575</xdr:rowOff>
                  </to>
                </anchor>
              </controlPr>
            </control>
          </mc:Choice>
        </mc:AlternateContent>
        <mc:AlternateContent xmlns:mc="http://schemas.openxmlformats.org/markup-compatibility/2006">
          <mc:Choice Requires="x14">
            <control shapeId="75943" r:id="rId55" name="Check Box 167">
              <controlPr defaultSize="0" autoFill="0" autoLine="0" autoPict="0">
                <anchor moveWithCells="1">
                  <from>
                    <xdr:col>27</xdr:col>
                    <xdr:colOff>171450</xdr:colOff>
                    <xdr:row>145</xdr:row>
                    <xdr:rowOff>57150</xdr:rowOff>
                  </from>
                  <to>
                    <xdr:col>29</xdr:col>
                    <xdr:colOff>0</xdr:colOff>
                    <xdr:row>147</xdr:row>
                    <xdr:rowOff>28575</xdr:rowOff>
                  </to>
                </anchor>
              </controlPr>
            </control>
          </mc:Choice>
        </mc:AlternateContent>
        <mc:AlternateContent xmlns:mc="http://schemas.openxmlformats.org/markup-compatibility/2006">
          <mc:Choice Requires="x14">
            <control shapeId="75944" r:id="rId56" name="Check Box 168">
              <controlPr defaultSize="0" autoFill="0" autoLine="0" autoPict="0">
                <anchor moveWithCells="1">
                  <from>
                    <xdr:col>9</xdr:col>
                    <xdr:colOff>180975</xdr:colOff>
                    <xdr:row>161</xdr:row>
                    <xdr:rowOff>323850</xdr:rowOff>
                  </from>
                  <to>
                    <xdr:col>11</xdr:col>
                    <xdr:colOff>0</xdr:colOff>
                    <xdr:row>163</xdr:row>
                    <xdr:rowOff>28575</xdr:rowOff>
                  </to>
                </anchor>
              </controlPr>
            </control>
          </mc:Choice>
        </mc:AlternateContent>
        <mc:AlternateContent xmlns:mc="http://schemas.openxmlformats.org/markup-compatibility/2006">
          <mc:Choice Requires="x14">
            <control shapeId="75945" r:id="rId57" name="Check Box 169">
              <controlPr defaultSize="0" autoFill="0" autoLine="0" autoPict="0">
                <anchor moveWithCells="1">
                  <from>
                    <xdr:col>9</xdr:col>
                    <xdr:colOff>180975</xdr:colOff>
                    <xdr:row>163</xdr:row>
                    <xdr:rowOff>85725</xdr:rowOff>
                  </from>
                  <to>
                    <xdr:col>11</xdr:col>
                    <xdr:colOff>0</xdr:colOff>
                    <xdr:row>163</xdr:row>
                    <xdr:rowOff>361950</xdr:rowOff>
                  </to>
                </anchor>
              </controlPr>
            </control>
          </mc:Choice>
        </mc:AlternateContent>
        <mc:AlternateContent xmlns:mc="http://schemas.openxmlformats.org/markup-compatibility/2006">
          <mc:Choice Requires="x14">
            <control shapeId="75946" r:id="rId58" name="Check Box 170">
              <controlPr defaultSize="0" autoFill="0" autoLine="0" autoPict="0">
                <anchor moveWithCells="1">
                  <from>
                    <xdr:col>9</xdr:col>
                    <xdr:colOff>180975</xdr:colOff>
                    <xdr:row>164</xdr:row>
                    <xdr:rowOff>28575</xdr:rowOff>
                  </from>
                  <to>
                    <xdr:col>11</xdr:col>
                    <xdr:colOff>19050</xdr:colOff>
                    <xdr:row>164</xdr:row>
                    <xdr:rowOff>419100</xdr:rowOff>
                  </to>
                </anchor>
              </controlPr>
            </control>
          </mc:Choice>
        </mc:AlternateContent>
        <mc:AlternateContent xmlns:mc="http://schemas.openxmlformats.org/markup-compatibility/2006">
          <mc:Choice Requires="x14">
            <control shapeId="75947" r:id="rId59" name="Check Box 171">
              <controlPr defaultSize="0" autoFill="0" autoLine="0" autoPict="0">
                <anchor moveWithCells="1">
                  <from>
                    <xdr:col>31</xdr:col>
                    <xdr:colOff>171450</xdr:colOff>
                    <xdr:row>145</xdr:row>
                    <xdr:rowOff>57150</xdr:rowOff>
                  </from>
                  <to>
                    <xdr:col>33</xdr:col>
                    <xdr:colOff>0</xdr:colOff>
                    <xdr:row>147</xdr:row>
                    <xdr:rowOff>28575</xdr:rowOff>
                  </to>
                </anchor>
              </controlPr>
            </control>
          </mc:Choice>
        </mc:AlternateContent>
        <mc:AlternateContent xmlns:mc="http://schemas.openxmlformats.org/markup-compatibility/2006">
          <mc:Choice Requires="x14">
            <control shapeId="75948" r:id="rId60" name="Check Box 172">
              <controlPr defaultSize="0" autoFill="0" autoLine="0" autoPict="0">
                <anchor moveWithCells="1">
                  <from>
                    <xdr:col>27</xdr:col>
                    <xdr:colOff>171450</xdr:colOff>
                    <xdr:row>150</xdr:row>
                    <xdr:rowOff>85725</xdr:rowOff>
                  </from>
                  <to>
                    <xdr:col>29</xdr:col>
                    <xdr:colOff>0</xdr:colOff>
                    <xdr:row>152</xdr:row>
                    <xdr:rowOff>47625</xdr:rowOff>
                  </to>
                </anchor>
              </controlPr>
            </control>
          </mc:Choice>
        </mc:AlternateContent>
        <mc:AlternateContent xmlns:mc="http://schemas.openxmlformats.org/markup-compatibility/2006">
          <mc:Choice Requires="x14">
            <control shapeId="75949" r:id="rId61" name="Check Box 173">
              <controlPr defaultSize="0" autoFill="0" autoLine="0" autoPict="0">
                <anchor moveWithCells="1">
                  <from>
                    <xdr:col>31</xdr:col>
                    <xdr:colOff>161925</xdr:colOff>
                    <xdr:row>150</xdr:row>
                    <xdr:rowOff>85725</xdr:rowOff>
                  </from>
                  <to>
                    <xdr:col>32</xdr:col>
                    <xdr:colOff>180975</xdr:colOff>
                    <xdr:row>152</xdr:row>
                    <xdr:rowOff>47625</xdr:rowOff>
                  </to>
                </anchor>
              </controlPr>
            </control>
          </mc:Choice>
        </mc:AlternateContent>
        <mc:AlternateContent xmlns:mc="http://schemas.openxmlformats.org/markup-compatibility/2006">
          <mc:Choice Requires="x14">
            <control shapeId="75950" r:id="rId62" name="Check Box 174">
              <controlPr defaultSize="0" autoFill="0" autoLine="0" autoPict="0">
                <anchor moveWithCells="1">
                  <from>
                    <xdr:col>9</xdr:col>
                    <xdr:colOff>180975</xdr:colOff>
                    <xdr:row>155</xdr:row>
                    <xdr:rowOff>161925</xdr:rowOff>
                  </from>
                  <to>
                    <xdr:col>11</xdr:col>
                    <xdr:colOff>9525</xdr:colOff>
                    <xdr:row>155</xdr:row>
                    <xdr:rowOff>419100</xdr:rowOff>
                  </to>
                </anchor>
              </controlPr>
            </control>
          </mc:Choice>
        </mc:AlternateContent>
        <mc:AlternateContent xmlns:mc="http://schemas.openxmlformats.org/markup-compatibility/2006">
          <mc:Choice Requires="x14">
            <control shapeId="75951" r:id="rId63" name="Check Box 175">
              <controlPr defaultSize="0" autoFill="0" autoLine="0" autoPict="0">
                <anchor moveWithCells="1">
                  <from>
                    <xdr:col>9</xdr:col>
                    <xdr:colOff>171450</xdr:colOff>
                    <xdr:row>157</xdr:row>
                    <xdr:rowOff>219075</xdr:rowOff>
                  </from>
                  <to>
                    <xdr:col>11</xdr:col>
                    <xdr:colOff>0</xdr:colOff>
                    <xdr:row>157</xdr:row>
                    <xdr:rowOff>552450</xdr:rowOff>
                  </to>
                </anchor>
              </controlPr>
            </control>
          </mc:Choice>
        </mc:AlternateContent>
        <mc:AlternateContent xmlns:mc="http://schemas.openxmlformats.org/markup-compatibility/2006">
          <mc:Choice Requires="x14">
            <control shapeId="75952" r:id="rId64" name="Check Box 176">
              <controlPr defaultSize="0" autoFill="0" autoLine="0" autoPict="0">
                <anchor moveWithCells="1">
                  <from>
                    <xdr:col>27</xdr:col>
                    <xdr:colOff>161925</xdr:colOff>
                    <xdr:row>160</xdr:row>
                    <xdr:rowOff>0</xdr:rowOff>
                  </from>
                  <to>
                    <xdr:col>29</xdr:col>
                    <xdr:colOff>0</xdr:colOff>
                    <xdr:row>161</xdr:row>
                    <xdr:rowOff>19050</xdr:rowOff>
                  </to>
                </anchor>
              </controlPr>
            </control>
          </mc:Choice>
        </mc:AlternateContent>
        <mc:AlternateContent xmlns:mc="http://schemas.openxmlformats.org/markup-compatibility/2006">
          <mc:Choice Requires="x14">
            <control shapeId="75953" r:id="rId65" name="Check Box 177">
              <controlPr defaultSize="0" autoFill="0" autoLine="0" autoPict="0">
                <anchor moveWithCells="1">
                  <from>
                    <xdr:col>31</xdr:col>
                    <xdr:colOff>171450</xdr:colOff>
                    <xdr:row>160</xdr:row>
                    <xdr:rowOff>0</xdr:rowOff>
                  </from>
                  <to>
                    <xdr:col>33</xdr:col>
                    <xdr:colOff>0</xdr:colOff>
                    <xdr:row>161</xdr:row>
                    <xdr:rowOff>19050</xdr:rowOff>
                  </to>
                </anchor>
              </controlPr>
            </control>
          </mc:Choice>
        </mc:AlternateContent>
        <mc:AlternateContent xmlns:mc="http://schemas.openxmlformats.org/markup-compatibility/2006">
          <mc:Choice Requires="x14">
            <control shapeId="75971" r:id="rId66" name="Check Box 195">
              <controlPr locked="0" defaultSize="0" autoFill="0" autoLine="0" autoPict="0">
                <anchor moveWithCells="1">
                  <from>
                    <xdr:col>20</xdr:col>
                    <xdr:colOff>171450</xdr:colOff>
                    <xdr:row>198</xdr:row>
                    <xdr:rowOff>28575</xdr:rowOff>
                  </from>
                  <to>
                    <xdr:col>22</xdr:col>
                    <xdr:colOff>28575</xdr:colOff>
                    <xdr:row>198</xdr:row>
                    <xdr:rowOff>171450</xdr:rowOff>
                  </to>
                </anchor>
              </controlPr>
            </control>
          </mc:Choice>
        </mc:AlternateContent>
        <mc:AlternateContent xmlns:mc="http://schemas.openxmlformats.org/markup-compatibility/2006">
          <mc:Choice Requires="x14">
            <control shapeId="75972" r:id="rId67" name="Check Box 196">
              <controlPr locked="0" defaultSize="0" autoFill="0" autoLine="0" autoPict="0">
                <anchor moveWithCells="1">
                  <from>
                    <xdr:col>20</xdr:col>
                    <xdr:colOff>171450</xdr:colOff>
                    <xdr:row>199</xdr:row>
                    <xdr:rowOff>19050</xdr:rowOff>
                  </from>
                  <to>
                    <xdr:col>22</xdr:col>
                    <xdr:colOff>28575</xdr:colOff>
                    <xdr:row>199</xdr:row>
                    <xdr:rowOff>161925</xdr:rowOff>
                  </to>
                </anchor>
              </controlPr>
            </control>
          </mc:Choice>
        </mc:AlternateContent>
        <mc:AlternateContent xmlns:mc="http://schemas.openxmlformats.org/markup-compatibility/2006">
          <mc:Choice Requires="x14">
            <control shapeId="75973" r:id="rId68" name="Check Box 197">
              <controlPr locked="0" defaultSize="0" autoFill="0" autoLine="0" autoPict="0">
                <anchor moveWithCells="1">
                  <from>
                    <xdr:col>26</xdr:col>
                    <xdr:colOff>0</xdr:colOff>
                    <xdr:row>200</xdr:row>
                    <xdr:rowOff>19050</xdr:rowOff>
                  </from>
                  <to>
                    <xdr:col>27</xdr:col>
                    <xdr:colOff>47625</xdr:colOff>
                    <xdr:row>200</xdr:row>
                    <xdr:rowOff>161925</xdr:rowOff>
                  </to>
                </anchor>
              </controlPr>
            </control>
          </mc:Choice>
        </mc:AlternateContent>
        <mc:AlternateContent xmlns:mc="http://schemas.openxmlformats.org/markup-compatibility/2006">
          <mc:Choice Requires="x14">
            <control shapeId="75978" r:id="rId69" name="Check Box 202">
              <controlPr defaultSize="0" autoFill="0" autoLine="0" autoPict="0">
                <anchor moveWithCells="1">
                  <from>
                    <xdr:col>32</xdr:col>
                    <xdr:colOff>0</xdr:colOff>
                    <xdr:row>108</xdr:row>
                    <xdr:rowOff>171450</xdr:rowOff>
                  </from>
                  <to>
                    <xdr:col>33</xdr:col>
                    <xdr:colOff>47625</xdr:colOff>
                    <xdr:row>110</xdr:row>
                    <xdr:rowOff>28575</xdr:rowOff>
                  </to>
                </anchor>
              </controlPr>
            </control>
          </mc:Choice>
        </mc:AlternateContent>
        <mc:AlternateContent xmlns:mc="http://schemas.openxmlformats.org/markup-compatibility/2006">
          <mc:Choice Requires="x14">
            <control shapeId="75979" r:id="rId70" name="Check Box 203">
              <controlPr defaultSize="0" autoFill="0" autoLine="0" autoPict="0">
                <anchor moveWithCells="1">
                  <from>
                    <xdr:col>32</xdr:col>
                    <xdr:colOff>0</xdr:colOff>
                    <xdr:row>119</xdr:row>
                    <xdr:rowOff>123825</xdr:rowOff>
                  </from>
                  <to>
                    <xdr:col>33</xdr:col>
                    <xdr:colOff>47625</xdr:colOff>
                    <xdr:row>121</xdr:row>
                    <xdr:rowOff>28575</xdr:rowOff>
                  </to>
                </anchor>
              </controlPr>
            </control>
          </mc:Choice>
        </mc:AlternateContent>
        <mc:AlternateContent xmlns:mc="http://schemas.openxmlformats.org/markup-compatibility/2006">
          <mc:Choice Requires="x14">
            <control shapeId="75982" r:id="rId71" name="Check Box 206">
              <controlPr defaultSize="0" autoFill="0" autoLine="0" autoPict="0">
                <anchor moveWithCells="1">
                  <from>
                    <xdr:col>32</xdr:col>
                    <xdr:colOff>0</xdr:colOff>
                    <xdr:row>142</xdr:row>
                    <xdr:rowOff>190500</xdr:rowOff>
                  </from>
                  <to>
                    <xdr:col>33</xdr:col>
                    <xdr:colOff>47625</xdr:colOff>
                    <xdr:row>144</xdr:row>
                    <xdr:rowOff>38100</xdr:rowOff>
                  </to>
                </anchor>
              </controlPr>
            </control>
          </mc:Choice>
        </mc:AlternateContent>
        <mc:AlternateContent xmlns:mc="http://schemas.openxmlformats.org/markup-compatibility/2006">
          <mc:Choice Requires="x14">
            <control shapeId="75983" r:id="rId72" name="Check Box 207">
              <controlPr defaultSize="0" autoFill="0" autoLine="0" autoPict="0">
                <anchor moveWithCells="1">
                  <from>
                    <xdr:col>32</xdr:col>
                    <xdr:colOff>0</xdr:colOff>
                    <xdr:row>167</xdr:row>
                    <xdr:rowOff>142875</xdr:rowOff>
                  </from>
                  <to>
                    <xdr:col>33</xdr:col>
                    <xdr:colOff>47625</xdr:colOff>
                    <xdr:row>169</xdr:row>
                    <xdr:rowOff>38100</xdr:rowOff>
                  </to>
                </anchor>
              </controlPr>
            </control>
          </mc:Choice>
        </mc:AlternateContent>
        <mc:AlternateContent xmlns:mc="http://schemas.openxmlformats.org/markup-compatibility/2006">
          <mc:Choice Requires="x14">
            <control shapeId="75984" r:id="rId73" name="Check Box 208">
              <controlPr locked="0" defaultSize="0" autoFill="0" autoLine="0" autoPict="0">
                <anchor moveWithCells="1">
                  <from>
                    <xdr:col>31</xdr:col>
                    <xdr:colOff>180975</xdr:colOff>
                    <xdr:row>194</xdr:row>
                    <xdr:rowOff>152400</xdr:rowOff>
                  </from>
                  <to>
                    <xdr:col>33</xdr:col>
                    <xdr:colOff>38100</xdr:colOff>
                    <xdr:row>196</xdr:row>
                    <xdr:rowOff>38100</xdr:rowOff>
                  </to>
                </anchor>
              </controlPr>
            </control>
          </mc:Choice>
        </mc:AlternateContent>
        <mc:AlternateContent xmlns:mc="http://schemas.openxmlformats.org/markup-compatibility/2006">
          <mc:Choice Requires="x14">
            <control shapeId="75985" r:id="rId74" name="Option Button 209">
              <controlPr defaultSize="0" autoFill="0" autoLine="0" autoPict="0">
                <anchor moveWithCells="1">
                  <from>
                    <xdr:col>9</xdr:col>
                    <xdr:colOff>190500</xdr:colOff>
                    <xdr:row>83</xdr:row>
                    <xdr:rowOff>9525</xdr:rowOff>
                  </from>
                  <to>
                    <xdr:col>11</xdr:col>
                    <xdr:colOff>28575</xdr:colOff>
                    <xdr:row>84</xdr:row>
                    <xdr:rowOff>0</xdr:rowOff>
                  </to>
                </anchor>
              </controlPr>
            </control>
          </mc:Choice>
        </mc:AlternateContent>
        <mc:AlternateContent xmlns:mc="http://schemas.openxmlformats.org/markup-compatibility/2006">
          <mc:Choice Requires="x14">
            <control shapeId="75986" r:id="rId75" name="Option Button 210">
              <controlPr defaultSize="0" autoFill="0" autoLine="0" autoPict="0">
                <anchor moveWithCells="1">
                  <from>
                    <xdr:col>9</xdr:col>
                    <xdr:colOff>180975</xdr:colOff>
                    <xdr:row>85</xdr:row>
                    <xdr:rowOff>9525</xdr:rowOff>
                  </from>
                  <to>
                    <xdr:col>11</xdr:col>
                    <xdr:colOff>19050</xdr:colOff>
                    <xdr:row>86</xdr:row>
                    <xdr:rowOff>0</xdr:rowOff>
                  </to>
                </anchor>
              </controlPr>
            </control>
          </mc:Choice>
        </mc:AlternateContent>
        <mc:AlternateContent xmlns:mc="http://schemas.openxmlformats.org/markup-compatibility/2006">
          <mc:Choice Requires="x14">
            <control shapeId="75987" r:id="rId76" name="Option Button 211">
              <controlPr defaultSize="0" autoFill="0" autoLine="0" autoPict="0">
                <anchor moveWithCells="1">
                  <from>
                    <xdr:col>9</xdr:col>
                    <xdr:colOff>180975</xdr:colOff>
                    <xdr:row>87</xdr:row>
                    <xdr:rowOff>9525</xdr:rowOff>
                  </from>
                  <to>
                    <xdr:col>11</xdr:col>
                    <xdr:colOff>19050</xdr:colOff>
                    <xdr:row>88</xdr:row>
                    <xdr:rowOff>0</xdr:rowOff>
                  </to>
                </anchor>
              </controlPr>
            </control>
          </mc:Choice>
        </mc:AlternateContent>
        <mc:AlternateContent xmlns:mc="http://schemas.openxmlformats.org/markup-compatibility/2006">
          <mc:Choice Requires="x14">
            <control shapeId="75988" r:id="rId77" name="Option Button 212">
              <controlPr defaultSize="0" autoFill="0" autoLine="0" autoPict="0">
                <anchor moveWithCells="1">
                  <from>
                    <xdr:col>9</xdr:col>
                    <xdr:colOff>180975</xdr:colOff>
                    <xdr:row>89</xdr:row>
                    <xdr:rowOff>9525</xdr:rowOff>
                  </from>
                  <to>
                    <xdr:col>11</xdr:col>
                    <xdr:colOff>19050</xdr:colOff>
                    <xdr:row>90</xdr:row>
                    <xdr:rowOff>0</xdr:rowOff>
                  </to>
                </anchor>
              </controlPr>
            </control>
          </mc:Choice>
        </mc:AlternateContent>
        <mc:AlternateContent xmlns:mc="http://schemas.openxmlformats.org/markup-compatibility/2006">
          <mc:Choice Requires="x14">
            <control shapeId="76021" r:id="rId78" name="Check Box 245">
              <controlPr defaultSize="0" autoFill="0" autoLine="0" autoPict="0">
                <anchor moveWithCells="1">
                  <from>
                    <xdr:col>2</xdr:col>
                    <xdr:colOff>0</xdr:colOff>
                    <xdr:row>93</xdr:row>
                    <xdr:rowOff>0</xdr:rowOff>
                  </from>
                  <to>
                    <xdr:col>3</xdr:col>
                    <xdr:colOff>28575</xdr:colOff>
                    <xdr:row>94</xdr:row>
                    <xdr:rowOff>28575</xdr:rowOff>
                  </to>
                </anchor>
              </controlPr>
            </control>
          </mc:Choice>
        </mc:AlternateContent>
        <mc:AlternateContent xmlns:mc="http://schemas.openxmlformats.org/markup-compatibility/2006">
          <mc:Choice Requires="x14">
            <control shapeId="76022" r:id="rId79" name="Check Box 246">
              <controlPr defaultSize="0" autoFill="0" autoLine="0" autoPict="0">
                <anchor moveWithCells="1">
                  <from>
                    <xdr:col>2</xdr:col>
                    <xdr:colOff>0</xdr:colOff>
                    <xdr:row>93</xdr:row>
                    <xdr:rowOff>219075</xdr:rowOff>
                  </from>
                  <to>
                    <xdr:col>3</xdr:col>
                    <xdr:colOff>28575</xdr:colOff>
                    <xdr:row>95</xdr:row>
                    <xdr:rowOff>9525</xdr:rowOff>
                  </to>
                </anchor>
              </controlPr>
            </control>
          </mc:Choice>
        </mc:AlternateContent>
        <mc:AlternateContent xmlns:mc="http://schemas.openxmlformats.org/markup-compatibility/2006">
          <mc:Choice Requires="x14">
            <control shapeId="76023" r:id="rId80" name="Check Box 247">
              <controlPr defaultSize="0" autoFill="0" autoLine="0" autoPict="0">
                <anchor moveWithCells="1">
                  <from>
                    <xdr:col>2</xdr:col>
                    <xdr:colOff>0</xdr:colOff>
                    <xdr:row>95</xdr:row>
                    <xdr:rowOff>19050</xdr:rowOff>
                  </from>
                  <to>
                    <xdr:col>3</xdr:col>
                    <xdr:colOff>28575</xdr:colOff>
                    <xdr:row>95</xdr:row>
                    <xdr:rowOff>266700</xdr:rowOff>
                  </to>
                </anchor>
              </controlPr>
            </control>
          </mc:Choice>
        </mc:AlternateContent>
        <mc:AlternateContent xmlns:mc="http://schemas.openxmlformats.org/markup-compatibility/2006">
          <mc:Choice Requires="x14">
            <control shapeId="76024" r:id="rId81" name="Check Box 248">
              <controlPr defaultSize="0" autoFill="0" autoLine="0" autoPict="0">
                <anchor moveWithCells="1">
                  <from>
                    <xdr:col>2</xdr:col>
                    <xdr:colOff>0</xdr:colOff>
                    <xdr:row>95</xdr:row>
                    <xdr:rowOff>304800</xdr:rowOff>
                  </from>
                  <to>
                    <xdr:col>3</xdr:col>
                    <xdr:colOff>28575</xdr:colOff>
                    <xdr:row>96</xdr:row>
                    <xdr:rowOff>219075</xdr:rowOff>
                  </to>
                </anchor>
              </controlPr>
            </control>
          </mc:Choice>
        </mc:AlternateContent>
        <mc:AlternateContent xmlns:mc="http://schemas.openxmlformats.org/markup-compatibility/2006">
          <mc:Choice Requires="x14">
            <control shapeId="75882" r:id="rId82" name="Check Box 106">
              <controlPr locked="0" defaultSize="0" autoFill="0" autoLine="0" autoPict="0">
                <anchor moveWithCells="1">
                  <from>
                    <xdr:col>1</xdr:col>
                    <xdr:colOff>0</xdr:colOff>
                    <xdr:row>205</xdr:row>
                    <xdr:rowOff>0</xdr:rowOff>
                  </from>
                  <to>
                    <xdr:col>2</xdr:col>
                    <xdr:colOff>19050</xdr:colOff>
                    <xdr:row>206</xdr:row>
                    <xdr:rowOff>19050</xdr:rowOff>
                  </to>
                </anchor>
              </controlPr>
            </control>
          </mc:Choice>
        </mc:AlternateContent>
        <mc:AlternateContent xmlns:mc="http://schemas.openxmlformats.org/markup-compatibility/2006">
          <mc:Choice Requires="x14">
            <control shapeId="75886" r:id="rId83" name="Check Box 110">
              <controlPr locked="0" defaultSize="0" autoFill="0" autoLine="0" autoPict="0">
                <anchor moveWithCells="1">
                  <from>
                    <xdr:col>1</xdr:col>
                    <xdr:colOff>0</xdr:colOff>
                    <xdr:row>206</xdr:row>
                    <xdr:rowOff>0</xdr:rowOff>
                  </from>
                  <to>
                    <xdr:col>2</xdr:col>
                    <xdr:colOff>19050</xdr:colOff>
                    <xdr:row>207</xdr:row>
                    <xdr:rowOff>19050</xdr:rowOff>
                  </to>
                </anchor>
              </controlPr>
            </control>
          </mc:Choice>
        </mc:AlternateContent>
        <mc:AlternateContent xmlns:mc="http://schemas.openxmlformats.org/markup-compatibility/2006">
          <mc:Choice Requires="x14">
            <control shapeId="75887" r:id="rId84" name="Check Box 111">
              <controlPr defaultSize="0" autoFill="0" autoLine="0" autoPict="0">
                <anchor moveWithCells="1">
                  <from>
                    <xdr:col>1</xdr:col>
                    <xdr:colOff>0</xdr:colOff>
                    <xdr:row>207</xdr:row>
                    <xdr:rowOff>0</xdr:rowOff>
                  </from>
                  <to>
                    <xdr:col>2</xdr:col>
                    <xdr:colOff>19050</xdr:colOff>
                    <xdr:row>208</xdr:row>
                    <xdr:rowOff>19050</xdr:rowOff>
                  </to>
                </anchor>
              </controlPr>
            </control>
          </mc:Choice>
        </mc:AlternateContent>
        <mc:AlternateContent xmlns:mc="http://schemas.openxmlformats.org/markup-compatibility/2006">
          <mc:Choice Requires="x14">
            <control shapeId="75888" r:id="rId85" name="Check Box 112">
              <controlPr locked="0" defaultSize="0" autoFill="0" autoLine="0" autoPict="0">
                <anchor moveWithCells="1">
                  <from>
                    <xdr:col>1</xdr:col>
                    <xdr:colOff>0</xdr:colOff>
                    <xdr:row>211</xdr:row>
                    <xdr:rowOff>0</xdr:rowOff>
                  </from>
                  <to>
                    <xdr:col>2</xdr:col>
                    <xdr:colOff>19050</xdr:colOff>
                    <xdr:row>212</xdr:row>
                    <xdr:rowOff>19050</xdr:rowOff>
                  </to>
                </anchor>
              </controlPr>
            </control>
          </mc:Choice>
        </mc:AlternateContent>
        <mc:AlternateContent xmlns:mc="http://schemas.openxmlformats.org/markup-compatibility/2006">
          <mc:Choice Requires="x14">
            <control shapeId="75989" r:id="rId86" name="Check Box 213">
              <controlPr locked="0" defaultSize="0" autoFill="0" autoLine="0" autoPict="0">
                <anchor moveWithCells="1">
                  <from>
                    <xdr:col>1</xdr:col>
                    <xdr:colOff>0</xdr:colOff>
                    <xdr:row>209</xdr:row>
                    <xdr:rowOff>47625</xdr:rowOff>
                  </from>
                  <to>
                    <xdr:col>2</xdr:col>
                    <xdr:colOff>19050</xdr:colOff>
                    <xdr:row>209</xdr:row>
                    <xdr:rowOff>276225</xdr:rowOff>
                  </to>
                </anchor>
              </controlPr>
            </control>
          </mc:Choice>
        </mc:AlternateContent>
        <mc:AlternateContent xmlns:mc="http://schemas.openxmlformats.org/markup-compatibility/2006">
          <mc:Choice Requires="x14">
            <control shapeId="75990" r:id="rId87" name="Check Box 214">
              <controlPr defaultSize="0" autoFill="0" autoLine="0" autoPict="0">
                <anchor moveWithCells="1">
                  <from>
                    <xdr:col>1</xdr:col>
                    <xdr:colOff>0</xdr:colOff>
                    <xdr:row>207</xdr:row>
                    <xdr:rowOff>0</xdr:rowOff>
                  </from>
                  <to>
                    <xdr:col>2</xdr:col>
                    <xdr:colOff>19050</xdr:colOff>
                    <xdr:row>208</xdr:row>
                    <xdr:rowOff>19050</xdr:rowOff>
                  </to>
                </anchor>
              </controlPr>
            </control>
          </mc:Choice>
        </mc:AlternateContent>
        <mc:AlternateContent xmlns:mc="http://schemas.openxmlformats.org/markup-compatibility/2006">
          <mc:Choice Requires="x14">
            <control shapeId="75996" r:id="rId88" name="Check Box 220">
              <controlPr locked="0" defaultSize="0" autoFill="0" autoLine="0" autoPict="0">
                <anchor moveWithCells="1">
                  <from>
                    <xdr:col>1</xdr:col>
                    <xdr:colOff>0</xdr:colOff>
                    <xdr:row>210</xdr:row>
                    <xdr:rowOff>47625</xdr:rowOff>
                  </from>
                  <to>
                    <xdr:col>2</xdr:col>
                    <xdr:colOff>19050</xdr:colOff>
                    <xdr:row>210</xdr:row>
                    <xdr:rowOff>276225</xdr:rowOff>
                  </to>
                </anchor>
              </controlPr>
            </control>
          </mc:Choice>
        </mc:AlternateContent>
        <mc:AlternateContent xmlns:mc="http://schemas.openxmlformats.org/markup-compatibility/2006">
          <mc:Choice Requires="x14">
            <control shapeId="76028" r:id="rId89" name="Check Box 252">
              <controlPr locked="0" defaultSize="0" autoFill="0" autoLine="0" autoPict="0">
                <anchor moveWithCells="1">
                  <from>
                    <xdr:col>1</xdr:col>
                    <xdr:colOff>0</xdr:colOff>
                    <xdr:row>207</xdr:row>
                    <xdr:rowOff>0</xdr:rowOff>
                  </from>
                  <to>
                    <xdr:col>2</xdr:col>
                    <xdr:colOff>19050</xdr:colOff>
                    <xdr:row>208</xdr:row>
                    <xdr:rowOff>19050</xdr:rowOff>
                  </to>
                </anchor>
              </controlPr>
            </control>
          </mc:Choice>
        </mc:AlternateContent>
        <mc:AlternateContent xmlns:mc="http://schemas.openxmlformats.org/markup-compatibility/2006">
          <mc:Choice Requires="x14">
            <control shapeId="76029" r:id="rId90" name="Check Box 253">
              <controlPr defaultSize="0" autoFill="0" autoLine="0" autoPict="0">
                <anchor moveWithCells="1">
                  <from>
                    <xdr:col>1</xdr:col>
                    <xdr:colOff>0</xdr:colOff>
                    <xdr:row>208</xdr:row>
                    <xdr:rowOff>0</xdr:rowOff>
                  </from>
                  <to>
                    <xdr:col>2</xdr:col>
                    <xdr:colOff>19050</xdr:colOff>
                    <xdr:row>209</xdr:row>
                    <xdr:rowOff>19050</xdr:rowOff>
                  </to>
                </anchor>
              </controlPr>
            </control>
          </mc:Choice>
        </mc:AlternateContent>
        <mc:AlternateContent xmlns:mc="http://schemas.openxmlformats.org/markup-compatibility/2006">
          <mc:Choice Requires="x14">
            <control shapeId="76030" r:id="rId91" name="Check Box 254">
              <controlPr locked="0" defaultSize="0" autoFill="0" autoLine="0" autoPict="0">
                <anchor moveWithCells="1">
                  <from>
                    <xdr:col>1</xdr:col>
                    <xdr:colOff>0</xdr:colOff>
                    <xdr:row>208</xdr:row>
                    <xdr:rowOff>0</xdr:rowOff>
                  </from>
                  <to>
                    <xdr:col>2</xdr:col>
                    <xdr:colOff>19050</xdr:colOff>
                    <xdr:row>209</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H111"/>
  <sheetViews>
    <sheetView view="pageBreakPreview" zoomScale="85" zoomScaleNormal="85" zoomScaleSheetLayoutView="85" zoomScalePageLayoutView="70" workbookViewId="0">
      <selection activeCell="P2" sqref="P2"/>
    </sheetView>
  </sheetViews>
  <sheetFormatPr defaultColWidth="2.5" defaultRowHeight="13.5"/>
  <cols>
    <col min="1" max="1" width="5.625" style="502" customWidth="1"/>
    <col min="2" max="11" width="2.625" style="502" customWidth="1"/>
    <col min="12" max="13" width="11.75" style="502" customWidth="1"/>
    <col min="14" max="14" width="16.875" style="502" customWidth="1"/>
    <col min="15" max="15" width="37.5" style="502" customWidth="1"/>
    <col min="16" max="16" width="31.375" style="502" customWidth="1"/>
    <col min="17" max="17" width="10.625" style="502" customWidth="1"/>
    <col min="18" max="18" width="9.625" style="502" customWidth="1"/>
    <col min="19" max="19" width="13.625" style="502" customWidth="1"/>
    <col min="20" max="20" width="10" style="502" customWidth="1"/>
    <col min="21" max="21" width="6.75" style="502" customWidth="1"/>
    <col min="22" max="22" width="4.75" style="502" customWidth="1"/>
    <col min="23" max="23" width="3.625" style="502" customWidth="1"/>
    <col min="24" max="24" width="3.125" style="502" customWidth="1"/>
    <col min="25" max="25" width="3.625" style="502" customWidth="1"/>
    <col min="26" max="26" width="8" style="502" customWidth="1"/>
    <col min="27" max="27" width="3.625" style="502" customWidth="1"/>
    <col min="28" max="28" width="3.125" style="502" customWidth="1"/>
    <col min="29" max="29" width="3.625" style="502" customWidth="1"/>
    <col min="30" max="30" width="3.125" style="502" customWidth="1"/>
    <col min="31" max="31" width="2.5" style="502" customWidth="1"/>
    <col min="32" max="32" width="3.5" style="502" customWidth="1"/>
    <col min="33" max="33" width="5.875" style="502" customWidth="1"/>
    <col min="34" max="34" width="14.625" style="502" customWidth="1"/>
    <col min="35" max="16384" width="2.5" style="502"/>
  </cols>
  <sheetData>
    <row r="1" spans="1:34" ht="21" customHeight="1">
      <c r="A1" s="501" t="s">
        <v>114</v>
      </c>
      <c r="G1" s="503" t="s">
        <v>435</v>
      </c>
      <c r="W1" s="504"/>
      <c r="X1" s="504"/>
      <c r="Y1" s="504"/>
      <c r="Z1" s="504"/>
      <c r="AA1" s="504"/>
      <c r="AB1" s="504"/>
      <c r="AC1" s="504"/>
      <c r="AD1" s="504"/>
      <c r="AE1" s="504"/>
      <c r="AF1" s="504"/>
      <c r="AG1" s="504"/>
      <c r="AH1" s="504"/>
    </row>
    <row r="2" spans="1:34" ht="21" customHeight="1" thickBot="1">
      <c r="B2" s="503"/>
      <c r="C2" s="503"/>
      <c r="D2" s="503"/>
      <c r="E2" s="503"/>
      <c r="F2" s="503"/>
      <c r="G2" s="503"/>
      <c r="H2" s="503"/>
      <c r="I2" s="503"/>
      <c r="J2" s="503"/>
      <c r="K2" s="503"/>
      <c r="L2" s="503"/>
      <c r="M2" s="503"/>
      <c r="N2" s="503"/>
      <c r="O2" s="503"/>
      <c r="P2" s="503"/>
      <c r="Q2" s="503"/>
      <c r="R2" s="503"/>
      <c r="S2" s="503"/>
      <c r="T2" s="503"/>
      <c r="U2" s="503"/>
      <c r="V2" s="503"/>
      <c r="W2" s="504"/>
      <c r="X2" s="504"/>
      <c r="Y2" s="504"/>
      <c r="Z2" s="504"/>
      <c r="AA2" s="505"/>
      <c r="AB2" s="506"/>
      <c r="AC2" s="506"/>
      <c r="AD2" s="506"/>
      <c r="AE2" s="506"/>
      <c r="AF2" s="506"/>
      <c r="AG2" s="506"/>
      <c r="AH2" s="506"/>
    </row>
    <row r="3" spans="1:34" ht="27" customHeight="1" thickBot="1">
      <c r="A3" s="1079" t="s">
        <v>6</v>
      </c>
      <c r="B3" s="1079"/>
      <c r="C3" s="1080"/>
      <c r="D3" s="1076" t="str">
        <f>IF(基本情報入力シート!M16="","",基本情報入力シート!M16)</f>
        <v/>
      </c>
      <c r="E3" s="1077"/>
      <c r="F3" s="1077"/>
      <c r="G3" s="1077"/>
      <c r="H3" s="1077"/>
      <c r="I3" s="1077"/>
      <c r="J3" s="1077"/>
      <c r="K3" s="1077"/>
      <c r="L3" s="1077"/>
      <c r="M3" s="1077"/>
      <c r="N3" s="1077"/>
      <c r="O3" s="1078"/>
      <c r="P3" s="507"/>
      <c r="Q3" s="508"/>
      <c r="R3" s="508"/>
      <c r="V3" s="508"/>
    </row>
    <row r="4" spans="1:34" ht="21" customHeight="1" thickBot="1">
      <c r="A4" s="509"/>
      <c r="B4" s="509"/>
      <c r="C4" s="509"/>
      <c r="D4" s="510"/>
      <c r="E4" s="510"/>
      <c r="F4" s="510"/>
      <c r="G4" s="510"/>
      <c r="H4" s="510"/>
      <c r="I4" s="510"/>
      <c r="J4" s="510"/>
      <c r="K4" s="510"/>
      <c r="L4" s="510"/>
      <c r="M4" s="510"/>
      <c r="N4" s="510"/>
      <c r="O4" s="510"/>
      <c r="P4" s="510"/>
      <c r="Q4" s="508"/>
      <c r="R4" s="508"/>
      <c r="V4" s="508"/>
    </row>
    <row r="5" spans="1:34" ht="27.75" customHeight="1" thickBot="1">
      <c r="A5" s="1101" t="s">
        <v>436</v>
      </c>
      <c r="B5" s="1102"/>
      <c r="C5" s="1102"/>
      <c r="D5" s="1102"/>
      <c r="E5" s="1102"/>
      <c r="F5" s="1102"/>
      <c r="G5" s="1102"/>
      <c r="H5" s="1102"/>
      <c r="I5" s="1102"/>
      <c r="J5" s="1102"/>
      <c r="K5" s="1102"/>
      <c r="L5" s="1102"/>
      <c r="M5" s="1102"/>
      <c r="N5" s="1102"/>
      <c r="O5" s="511">
        <f>SUM(AH12:AH111)</f>
        <v>0</v>
      </c>
      <c r="P5" s="510"/>
      <c r="Q5" s="508"/>
      <c r="R5" s="508"/>
      <c r="V5" s="508"/>
    </row>
    <row r="6" spans="1:34" ht="21" customHeight="1" thickBot="1">
      <c r="Q6" s="512"/>
      <c r="R6" s="512"/>
      <c r="AH6" s="513"/>
    </row>
    <row r="7" spans="1:34" ht="18" customHeight="1">
      <c r="A7" s="1083"/>
      <c r="B7" s="1085" t="s">
        <v>438</v>
      </c>
      <c r="C7" s="1086"/>
      <c r="D7" s="1086"/>
      <c r="E7" s="1086"/>
      <c r="F7" s="1086"/>
      <c r="G7" s="1086"/>
      <c r="H7" s="1086"/>
      <c r="I7" s="1086"/>
      <c r="J7" s="1086"/>
      <c r="K7" s="1087"/>
      <c r="L7" s="1091" t="s">
        <v>141</v>
      </c>
      <c r="M7" s="1103" t="s">
        <v>228</v>
      </c>
      <c r="N7" s="1104"/>
      <c r="O7" s="1093" t="s">
        <v>163</v>
      </c>
      <c r="P7" s="1095" t="s">
        <v>98</v>
      </c>
      <c r="Q7" s="1097" t="s">
        <v>439</v>
      </c>
      <c r="R7" s="1099" t="s">
        <v>146</v>
      </c>
      <c r="S7" s="630" t="s">
        <v>397</v>
      </c>
      <c r="T7" s="631"/>
      <c r="U7" s="631"/>
      <c r="V7" s="631"/>
      <c r="W7" s="631"/>
      <c r="X7" s="631"/>
      <c r="Y7" s="631"/>
      <c r="Z7" s="631"/>
      <c r="AA7" s="631"/>
      <c r="AB7" s="631"/>
      <c r="AC7" s="631"/>
      <c r="AD7" s="631"/>
      <c r="AE7" s="631"/>
      <c r="AF7" s="631"/>
      <c r="AG7" s="631"/>
      <c r="AH7" s="632"/>
    </row>
    <row r="8" spans="1:34" ht="14.25">
      <c r="A8" s="1084"/>
      <c r="B8" s="1088"/>
      <c r="C8" s="1089"/>
      <c r="D8" s="1089"/>
      <c r="E8" s="1089"/>
      <c r="F8" s="1089"/>
      <c r="G8" s="1089"/>
      <c r="H8" s="1089"/>
      <c r="I8" s="1089"/>
      <c r="J8" s="1089"/>
      <c r="K8" s="1090"/>
      <c r="L8" s="1092"/>
      <c r="M8" s="1105"/>
      <c r="N8" s="1106"/>
      <c r="O8" s="1094"/>
      <c r="P8" s="1096"/>
      <c r="Q8" s="1098"/>
      <c r="R8" s="1100"/>
      <c r="S8" s="514"/>
      <c r="T8" s="1081" t="s">
        <v>119</v>
      </c>
      <c r="U8" s="1082"/>
      <c r="V8" s="1109" t="s">
        <v>120</v>
      </c>
      <c r="W8" s="1110"/>
      <c r="X8" s="1110"/>
      <c r="Y8" s="1110"/>
      <c r="Z8" s="1110"/>
      <c r="AA8" s="1110"/>
      <c r="AB8" s="1110"/>
      <c r="AC8" s="1110"/>
      <c r="AD8" s="1110"/>
      <c r="AE8" s="1110"/>
      <c r="AF8" s="1110"/>
      <c r="AG8" s="1111"/>
      <c r="AH8" s="515" t="s">
        <v>122</v>
      </c>
    </row>
    <row r="9" spans="1:34" ht="13.5" customHeight="1">
      <c r="A9" s="1084"/>
      <c r="B9" s="1088"/>
      <c r="C9" s="1089"/>
      <c r="D9" s="1089"/>
      <c r="E9" s="1089"/>
      <c r="F9" s="1089"/>
      <c r="G9" s="1089"/>
      <c r="H9" s="1089"/>
      <c r="I9" s="1089"/>
      <c r="J9" s="1089"/>
      <c r="K9" s="1090"/>
      <c r="L9" s="1092"/>
      <c r="M9" s="1107"/>
      <c r="N9" s="1108"/>
      <c r="O9" s="1094"/>
      <c r="P9" s="1096"/>
      <c r="Q9" s="1098"/>
      <c r="R9" s="1100"/>
      <c r="S9" s="1114" t="s">
        <v>116</v>
      </c>
      <c r="T9" s="1115" t="s">
        <v>437</v>
      </c>
      <c r="U9" s="1117" t="s">
        <v>144</v>
      </c>
      <c r="V9" s="1103" t="s">
        <v>145</v>
      </c>
      <c r="W9" s="1112"/>
      <c r="X9" s="1112"/>
      <c r="Y9" s="1112"/>
      <c r="Z9" s="1112"/>
      <c r="AA9" s="1112"/>
      <c r="AB9" s="1112"/>
      <c r="AC9" s="1112"/>
      <c r="AD9" s="1112"/>
      <c r="AE9" s="1112"/>
      <c r="AF9" s="1112"/>
      <c r="AG9" s="1104"/>
      <c r="AH9" s="1100" t="s">
        <v>440</v>
      </c>
    </row>
    <row r="10" spans="1:34" ht="150" customHeight="1">
      <c r="A10" s="1084"/>
      <c r="B10" s="1088"/>
      <c r="C10" s="1089"/>
      <c r="D10" s="1089"/>
      <c r="E10" s="1089"/>
      <c r="F10" s="1089"/>
      <c r="G10" s="1089"/>
      <c r="H10" s="1089"/>
      <c r="I10" s="1089"/>
      <c r="J10" s="1089"/>
      <c r="K10" s="1090"/>
      <c r="L10" s="1092"/>
      <c r="M10" s="516" t="s">
        <v>229</v>
      </c>
      <c r="N10" s="516" t="s">
        <v>230</v>
      </c>
      <c r="O10" s="1094"/>
      <c r="P10" s="1096"/>
      <c r="Q10" s="1098"/>
      <c r="R10" s="1100"/>
      <c r="S10" s="1114"/>
      <c r="T10" s="1116"/>
      <c r="U10" s="1118"/>
      <c r="V10" s="1105"/>
      <c r="W10" s="1113"/>
      <c r="X10" s="1113"/>
      <c r="Y10" s="1113"/>
      <c r="Z10" s="1113"/>
      <c r="AA10" s="1113"/>
      <c r="AB10" s="1113"/>
      <c r="AC10" s="1113"/>
      <c r="AD10" s="1113"/>
      <c r="AE10" s="1113"/>
      <c r="AF10" s="1113"/>
      <c r="AG10" s="1106"/>
      <c r="AH10" s="1100"/>
    </row>
    <row r="11" spans="1:34" ht="14.25">
      <c r="A11" s="517"/>
      <c r="B11" s="518"/>
      <c r="C11" s="519"/>
      <c r="D11" s="519"/>
      <c r="E11" s="519"/>
      <c r="F11" s="519"/>
      <c r="G11" s="519"/>
      <c r="H11" s="519"/>
      <c r="I11" s="519"/>
      <c r="J11" s="519"/>
      <c r="K11" s="520"/>
      <c r="L11" s="521"/>
      <c r="M11" s="521"/>
      <c r="N11" s="521"/>
      <c r="O11" s="522"/>
      <c r="P11" s="523"/>
      <c r="Q11" s="524"/>
      <c r="R11" s="525"/>
      <c r="S11" s="526"/>
      <c r="T11" s="527"/>
      <c r="U11" s="528"/>
      <c r="V11" s="529"/>
      <c r="W11" s="530"/>
      <c r="X11" s="530"/>
      <c r="Y11" s="530"/>
      <c r="Z11" s="530"/>
      <c r="AA11" s="530"/>
      <c r="AB11" s="530"/>
      <c r="AC11" s="530"/>
      <c r="AD11" s="530"/>
      <c r="AE11" s="530"/>
      <c r="AF11" s="530"/>
      <c r="AG11" s="530"/>
      <c r="AH11" s="525"/>
    </row>
    <row r="12" spans="1:34" ht="36.6" customHeight="1">
      <c r="A12" s="531">
        <v>1</v>
      </c>
      <c r="B12" s="532">
        <f>IF(基本情報入力シート!C33="","",基本情報入力シート!C33)</f>
        <v>1</v>
      </c>
      <c r="C12" s="533">
        <f>IF(基本情報入力シート!D33="","",基本情報入力シート!D33)</f>
        <v>3</v>
      </c>
      <c r="D12" s="533" t="str">
        <f>IF(基本情報入力シート!E33="","",基本情報入力シート!E33)</f>
        <v/>
      </c>
      <c r="E12" s="533" t="str">
        <f>IF(基本情報入力シート!F33="","",基本情報入力シート!F33)</f>
        <v/>
      </c>
      <c r="F12" s="533" t="str">
        <f>IF(基本情報入力シート!G33="","",基本情報入力シート!G33)</f>
        <v/>
      </c>
      <c r="G12" s="533" t="str">
        <f>IF(基本情報入力シート!H33="","",基本情報入力シート!H33)</f>
        <v/>
      </c>
      <c r="H12" s="533" t="str">
        <f>IF(基本情報入力シート!I33="","",基本情報入力シート!I33)</f>
        <v/>
      </c>
      <c r="I12" s="533" t="str">
        <f>IF(基本情報入力シート!J33="","",基本情報入力シート!J33)</f>
        <v/>
      </c>
      <c r="J12" s="533" t="str">
        <f>IF(基本情報入力シート!K33="","",基本情報入力シート!K33)</f>
        <v/>
      </c>
      <c r="K12" s="534" t="str">
        <f>IF(基本情報入力シート!L33="","",基本情報入力シート!L33)</f>
        <v/>
      </c>
      <c r="L12" s="531" t="str">
        <f>IF(基本情報入力シート!M33="","",基本情報入力シート!M33)</f>
        <v>東京都</v>
      </c>
      <c r="M12" s="531" t="str">
        <f>IF(基本情報入力シート!R33="","",基本情報入力シート!R33)</f>
        <v>東京都</v>
      </c>
      <c r="N12" s="531" t="str">
        <f>IF(基本情報入力シート!W33="","",基本情報入力シート!W33)</f>
        <v/>
      </c>
      <c r="O12" s="531" t="str">
        <f>IF(基本情報入力シート!X33="","",基本情報入力シート!X33)</f>
        <v/>
      </c>
      <c r="P12" s="535" t="str">
        <f>IF(基本情報入力シート!Y33="","",基本情報入力シート!Y33)</f>
        <v/>
      </c>
      <c r="Q12" s="536" t="str">
        <f>IF(基本情報入力シート!Z33="","",基本情報入力シート!Z33)</f>
        <v/>
      </c>
      <c r="R12" s="537" t="str">
        <f>IF(基本情報入力シート!AA33="","",基本情報入力シート!AA33)</f>
        <v/>
      </c>
      <c r="S12" s="633"/>
      <c r="T12" s="634"/>
      <c r="U12" s="538" t="str">
        <f>IF(P12="","",VLOOKUP(P12,【参考】数式用!$A$5:$K$39,MATCH(T12,【参考】数式用!$C$4:$H$4,0)+2,0))</f>
        <v/>
      </c>
      <c r="V12" s="539" t="s">
        <v>60</v>
      </c>
      <c r="W12" s="635"/>
      <c r="X12" s="500" t="s">
        <v>11</v>
      </c>
      <c r="Y12" s="635"/>
      <c r="Z12" s="500" t="s">
        <v>118</v>
      </c>
      <c r="AA12" s="635"/>
      <c r="AB12" s="500" t="s">
        <v>11</v>
      </c>
      <c r="AC12" s="635"/>
      <c r="AD12" s="500" t="s">
        <v>15</v>
      </c>
      <c r="AE12" s="540" t="s">
        <v>72</v>
      </c>
      <c r="AF12" s="541" t="str">
        <f>IF(W12&gt;=1,(AA12*12+AC12)-(W12*12+Y12)+1,"")</f>
        <v/>
      </c>
      <c r="AG12" s="542" t="s">
        <v>92</v>
      </c>
      <c r="AH12" s="543" t="str">
        <f>IFERROR(ROUNDDOWN(ROUND(Q12*R12,0)*U12,0)*AF12,"")</f>
        <v/>
      </c>
    </row>
    <row r="13" spans="1:34" ht="36.75" customHeight="1">
      <c r="A13" s="531">
        <f>A12+1</f>
        <v>2</v>
      </c>
      <c r="B13" s="532">
        <f>IF(基本情報入力シート!C34="","",基本情報入力シート!C34)</f>
        <v>1</v>
      </c>
      <c r="C13" s="533">
        <f>IF(基本情報入力シート!D34="","",基本情報入力シート!D34)</f>
        <v>3</v>
      </c>
      <c r="D13" s="533" t="str">
        <f>IF(基本情報入力シート!E34="","",基本情報入力シート!E34)</f>
        <v/>
      </c>
      <c r="E13" s="533" t="str">
        <f>IF(基本情報入力シート!F34="","",基本情報入力シート!F34)</f>
        <v/>
      </c>
      <c r="F13" s="533" t="str">
        <f>IF(基本情報入力シート!G34="","",基本情報入力シート!G34)</f>
        <v/>
      </c>
      <c r="G13" s="533" t="str">
        <f>IF(基本情報入力シート!H34="","",基本情報入力シート!H34)</f>
        <v/>
      </c>
      <c r="H13" s="533" t="str">
        <f>IF(基本情報入力シート!I34="","",基本情報入力シート!I34)</f>
        <v/>
      </c>
      <c r="I13" s="533" t="str">
        <f>IF(基本情報入力シート!J34="","",基本情報入力シート!J34)</f>
        <v/>
      </c>
      <c r="J13" s="533" t="str">
        <f>IF(基本情報入力シート!K34="","",基本情報入力シート!K34)</f>
        <v/>
      </c>
      <c r="K13" s="534" t="str">
        <f>IF(基本情報入力シート!L34="","",基本情報入力シート!L34)</f>
        <v/>
      </c>
      <c r="L13" s="531" t="str">
        <f>IF(基本情報入力シート!M34="","",基本情報入力シート!M34)</f>
        <v>東京都</v>
      </c>
      <c r="M13" s="531" t="str">
        <f>IF(基本情報入力シート!R34="","",基本情報入力シート!R34)</f>
        <v>東京都</v>
      </c>
      <c r="N13" s="531" t="str">
        <f>IF(基本情報入力シート!W34="","",基本情報入力シート!W34)</f>
        <v/>
      </c>
      <c r="O13" s="531" t="str">
        <f>IF(基本情報入力シート!X34="","",基本情報入力シート!X34)</f>
        <v/>
      </c>
      <c r="P13" s="535" t="str">
        <f>IF(基本情報入力シート!Y34="","",基本情報入力シート!Y34)</f>
        <v/>
      </c>
      <c r="Q13" s="536" t="str">
        <f>IF(基本情報入力シート!Z34="","",基本情報入力シート!Z34)</f>
        <v/>
      </c>
      <c r="R13" s="537" t="str">
        <f>IF(基本情報入力シート!AA34="","",基本情報入力シート!AA34)</f>
        <v/>
      </c>
      <c r="S13" s="633"/>
      <c r="T13" s="634"/>
      <c r="U13" s="538" t="str">
        <f>IF(P13="","",VLOOKUP(P13,【参考】数式用!$A$5:$K$39,MATCH(T13,【参考】数式用!$C$4:$H$4,0)+2,0))</f>
        <v/>
      </c>
      <c r="V13" s="539" t="s">
        <v>60</v>
      </c>
      <c r="W13" s="635"/>
      <c r="X13" s="500" t="s">
        <v>11</v>
      </c>
      <c r="Y13" s="635"/>
      <c r="Z13" s="500" t="s">
        <v>118</v>
      </c>
      <c r="AA13" s="635"/>
      <c r="AB13" s="500" t="s">
        <v>11</v>
      </c>
      <c r="AC13" s="635"/>
      <c r="AD13" s="500" t="s">
        <v>15</v>
      </c>
      <c r="AE13" s="540" t="s">
        <v>72</v>
      </c>
      <c r="AF13" s="541" t="str">
        <f t="shared" ref="AF13:AF16" si="0">IF(W13&gt;=1,(AA13*12+AC13)-(W13*12+Y13)+1,"")</f>
        <v/>
      </c>
      <c r="AG13" s="542" t="s">
        <v>92</v>
      </c>
      <c r="AH13" s="543" t="str">
        <f t="shared" ref="AH13:AH76" si="1">IFERROR(ROUNDDOWN(ROUND(Q13*R13,0)*U13,0)*AF13,"")</f>
        <v/>
      </c>
    </row>
    <row r="14" spans="1:34" ht="36.75" customHeight="1">
      <c r="A14" s="531">
        <f t="shared" ref="A14:A26" si="2">A13+1</f>
        <v>3</v>
      </c>
      <c r="B14" s="532">
        <f>IF(基本情報入力シート!C35="","",基本情報入力シート!C35)</f>
        <v>1</v>
      </c>
      <c r="C14" s="533">
        <f>IF(基本情報入力シート!D35="","",基本情報入力シート!D35)</f>
        <v>3</v>
      </c>
      <c r="D14" s="533" t="str">
        <f>IF(基本情報入力シート!E35="","",基本情報入力シート!E35)</f>
        <v/>
      </c>
      <c r="E14" s="533" t="str">
        <f>IF(基本情報入力シート!F35="","",基本情報入力シート!F35)</f>
        <v/>
      </c>
      <c r="F14" s="533" t="str">
        <f>IF(基本情報入力シート!G35="","",基本情報入力シート!G35)</f>
        <v/>
      </c>
      <c r="G14" s="533" t="str">
        <f>IF(基本情報入力シート!H35="","",基本情報入力シート!H35)</f>
        <v/>
      </c>
      <c r="H14" s="533" t="str">
        <f>IF(基本情報入力シート!I35="","",基本情報入力シート!I35)</f>
        <v/>
      </c>
      <c r="I14" s="533" t="str">
        <f>IF(基本情報入力シート!J35="","",基本情報入力シート!J35)</f>
        <v/>
      </c>
      <c r="J14" s="533" t="str">
        <f>IF(基本情報入力シート!K35="","",基本情報入力シート!K35)</f>
        <v/>
      </c>
      <c r="K14" s="534" t="str">
        <f>IF(基本情報入力シート!L35="","",基本情報入力シート!L35)</f>
        <v/>
      </c>
      <c r="L14" s="531" t="str">
        <f>IF(基本情報入力シート!M35="","",基本情報入力シート!M35)</f>
        <v>東京都</v>
      </c>
      <c r="M14" s="531" t="str">
        <f>IF(基本情報入力シート!R35="","",基本情報入力シート!R35)</f>
        <v>東京都</v>
      </c>
      <c r="N14" s="531" t="str">
        <f>IF(基本情報入力シート!W35="","",基本情報入力シート!W35)</f>
        <v/>
      </c>
      <c r="O14" s="531" t="str">
        <f>IF(基本情報入力シート!X35="","",基本情報入力シート!X35)</f>
        <v/>
      </c>
      <c r="P14" s="535" t="str">
        <f>IF(基本情報入力シート!Y35="","",基本情報入力シート!Y35)</f>
        <v/>
      </c>
      <c r="Q14" s="536" t="str">
        <f>IF(基本情報入力シート!Z35="","",基本情報入力シート!Z35)</f>
        <v/>
      </c>
      <c r="R14" s="537" t="str">
        <f>IF(基本情報入力シート!AA35="","",基本情報入力シート!AA35)</f>
        <v/>
      </c>
      <c r="S14" s="633"/>
      <c r="T14" s="634"/>
      <c r="U14" s="538" t="str">
        <f>IF(P14="","",VLOOKUP(P14,【参考】数式用!$A$5:$K$39,MATCH(T14,【参考】数式用!$C$4:$H$4,0)+2,0))</f>
        <v/>
      </c>
      <c r="V14" s="539" t="s">
        <v>60</v>
      </c>
      <c r="W14" s="635"/>
      <c r="X14" s="500" t="s">
        <v>11</v>
      </c>
      <c r="Y14" s="635"/>
      <c r="Z14" s="500" t="s">
        <v>118</v>
      </c>
      <c r="AA14" s="635"/>
      <c r="AB14" s="500" t="s">
        <v>11</v>
      </c>
      <c r="AC14" s="635"/>
      <c r="AD14" s="500" t="s">
        <v>15</v>
      </c>
      <c r="AE14" s="540" t="s">
        <v>72</v>
      </c>
      <c r="AF14" s="541" t="str">
        <f t="shared" si="0"/>
        <v/>
      </c>
      <c r="AG14" s="542" t="s">
        <v>92</v>
      </c>
      <c r="AH14" s="543" t="str">
        <f t="shared" si="1"/>
        <v/>
      </c>
    </row>
    <row r="15" spans="1:34" ht="36.75" customHeight="1">
      <c r="A15" s="531">
        <f t="shared" si="2"/>
        <v>4</v>
      </c>
      <c r="B15" s="532">
        <f>IF(基本情報入力シート!C36="","",基本情報入力シート!C36)</f>
        <v>1</v>
      </c>
      <c r="C15" s="533">
        <f>IF(基本情報入力シート!D36="","",基本情報入力シート!D36)</f>
        <v>3</v>
      </c>
      <c r="D15" s="533" t="str">
        <f>IF(基本情報入力シート!E36="","",基本情報入力シート!E36)</f>
        <v/>
      </c>
      <c r="E15" s="533" t="str">
        <f>IF(基本情報入力シート!F36="","",基本情報入力シート!F36)</f>
        <v/>
      </c>
      <c r="F15" s="533" t="str">
        <f>IF(基本情報入力シート!G36="","",基本情報入力シート!G36)</f>
        <v/>
      </c>
      <c r="G15" s="533" t="str">
        <f>IF(基本情報入力シート!H36="","",基本情報入力シート!H36)</f>
        <v/>
      </c>
      <c r="H15" s="533" t="str">
        <f>IF(基本情報入力シート!I36="","",基本情報入力シート!I36)</f>
        <v/>
      </c>
      <c r="I15" s="533" t="str">
        <f>IF(基本情報入力シート!J36="","",基本情報入力シート!J36)</f>
        <v/>
      </c>
      <c r="J15" s="533" t="str">
        <f>IF(基本情報入力シート!K36="","",基本情報入力シート!K36)</f>
        <v/>
      </c>
      <c r="K15" s="534" t="str">
        <f>IF(基本情報入力シート!L36="","",基本情報入力シート!L36)</f>
        <v/>
      </c>
      <c r="L15" s="531" t="str">
        <f>IF(基本情報入力シート!M36="","",基本情報入力シート!M36)</f>
        <v>東京都</v>
      </c>
      <c r="M15" s="531" t="str">
        <f>IF(基本情報入力シート!R36="","",基本情報入力シート!R36)</f>
        <v>東京都</v>
      </c>
      <c r="N15" s="531" t="str">
        <f>IF(基本情報入力シート!W36="","",基本情報入力シート!W36)</f>
        <v/>
      </c>
      <c r="O15" s="531" t="str">
        <f>IF(基本情報入力シート!X36="","",基本情報入力シート!X36)</f>
        <v/>
      </c>
      <c r="P15" s="535" t="str">
        <f>IF(基本情報入力シート!Y36="","",基本情報入力シート!Y36)</f>
        <v/>
      </c>
      <c r="Q15" s="536" t="str">
        <f>IF(基本情報入力シート!Z36="","",基本情報入力シート!Z36)</f>
        <v/>
      </c>
      <c r="R15" s="537" t="str">
        <f>IF(基本情報入力シート!AA36="","",基本情報入力シート!AA36)</f>
        <v/>
      </c>
      <c r="S15" s="633"/>
      <c r="T15" s="634"/>
      <c r="U15" s="538" t="str">
        <f>IF(P15="","",VLOOKUP(P15,【参考】数式用!$A$5:$K$39,MATCH(T15,【参考】数式用!$C$4:$H$4,0)+2,0))</f>
        <v/>
      </c>
      <c r="V15" s="539" t="s">
        <v>60</v>
      </c>
      <c r="W15" s="635"/>
      <c r="X15" s="500" t="s">
        <v>11</v>
      </c>
      <c r="Y15" s="635"/>
      <c r="Z15" s="500" t="s">
        <v>118</v>
      </c>
      <c r="AA15" s="635"/>
      <c r="AB15" s="500" t="s">
        <v>11</v>
      </c>
      <c r="AC15" s="635"/>
      <c r="AD15" s="500" t="s">
        <v>15</v>
      </c>
      <c r="AE15" s="540" t="s">
        <v>72</v>
      </c>
      <c r="AF15" s="541" t="str">
        <f t="shared" si="0"/>
        <v/>
      </c>
      <c r="AG15" s="542" t="s">
        <v>92</v>
      </c>
      <c r="AH15" s="543" t="str">
        <f t="shared" si="1"/>
        <v/>
      </c>
    </row>
    <row r="16" spans="1:34" ht="36.75" customHeight="1">
      <c r="A16" s="531">
        <f t="shared" si="2"/>
        <v>5</v>
      </c>
      <c r="B16" s="532">
        <f>IF(基本情報入力シート!C37="","",基本情報入力シート!C37)</f>
        <v>1</v>
      </c>
      <c r="C16" s="533">
        <f>IF(基本情報入力シート!D37="","",基本情報入力シート!D37)</f>
        <v>3</v>
      </c>
      <c r="D16" s="533" t="str">
        <f>IF(基本情報入力シート!E37="","",基本情報入力シート!E37)</f>
        <v/>
      </c>
      <c r="E16" s="533" t="str">
        <f>IF(基本情報入力シート!F37="","",基本情報入力シート!F37)</f>
        <v/>
      </c>
      <c r="F16" s="533" t="str">
        <f>IF(基本情報入力シート!G37="","",基本情報入力シート!G37)</f>
        <v/>
      </c>
      <c r="G16" s="533" t="str">
        <f>IF(基本情報入力シート!H37="","",基本情報入力シート!H37)</f>
        <v/>
      </c>
      <c r="H16" s="533" t="str">
        <f>IF(基本情報入力シート!I37="","",基本情報入力シート!I37)</f>
        <v/>
      </c>
      <c r="I16" s="533" t="str">
        <f>IF(基本情報入力シート!J37="","",基本情報入力シート!J37)</f>
        <v/>
      </c>
      <c r="J16" s="533" t="str">
        <f>IF(基本情報入力シート!K37="","",基本情報入力シート!K37)</f>
        <v/>
      </c>
      <c r="K16" s="534" t="str">
        <f>IF(基本情報入力シート!L37="","",基本情報入力シート!L37)</f>
        <v/>
      </c>
      <c r="L16" s="531" t="str">
        <f>IF(基本情報入力シート!M37="","",基本情報入力シート!M37)</f>
        <v>東京都</v>
      </c>
      <c r="M16" s="531" t="str">
        <f>IF(基本情報入力シート!R37="","",基本情報入力シート!R37)</f>
        <v>東京都</v>
      </c>
      <c r="N16" s="531" t="str">
        <f>IF(基本情報入力シート!W37="","",基本情報入力シート!W37)</f>
        <v/>
      </c>
      <c r="O16" s="531" t="str">
        <f>IF(基本情報入力シート!X37="","",基本情報入力シート!X37)</f>
        <v/>
      </c>
      <c r="P16" s="535" t="str">
        <f>IF(基本情報入力シート!Y37="","",基本情報入力シート!Y37)</f>
        <v/>
      </c>
      <c r="Q16" s="536" t="str">
        <f>IF(基本情報入力シート!Z37="","",基本情報入力シート!Z37)</f>
        <v/>
      </c>
      <c r="R16" s="537" t="str">
        <f>IF(基本情報入力シート!AA37="","",基本情報入力シート!AA37)</f>
        <v/>
      </c>
      <c r="S16" s="633"/>
      <c r="T16" s="634"/>
      <c r="U16" s="538" t="str">
        <f>IF(P16="","",VLOOKUP(P16,【参考】数式用!$A$5:$K$39,MATCH(T16,【参考】数式用!$C$4:$H$4,0)+2,0))</f>
        <v/>
      </c>
      <c r="V16" s="539" t="s">
        <v>60</v>
      </c>
      <c r="W16" s="635"/>
      <c r="X16" s="500" t="s">
        <v>11</v>
      </c>
      <c r="Y16" s="635"/>
      <c r="Z16" s="500" t="s">
        <v>118</v>
      </c>
      <c r="AA16" s="635"/>
      <c r="AB16" s="500" t="s">
        <v>11</v>
      </c>
      <c r="AC16" s="635"/>
      <c r="AD16" s="500" t="s">
        <v>15</v>
      </c>
      <c r="AE16" s="540" t="s">
        <v>72</v>
      </c>
      <c r="AF16" s="541" t="str">
        <f t="shared" si="0"/>
        <v/>
      </c>
      <c r="AG16" s="542" t="s">
        <v>92</v>
      </c>
      <c r="AH16" s="543" t="str">
        <f t="shared" si="1"/>
        <v/>
      </c>
    </row>
    <row r="17" spans="1:34" ht="36.75" customHeight="1">
      <c r="A17" s="531">
        <f t="shared" si="2"/>
        <v>6</v>
      </c>
      <c r="B17" s="532" t="str">
        <f>IF(基本情報入力シート!C38="","",基本情報入力シート!C38)</f>
        <v/>
      </c>
      <c r="C17" s="533" t="str">
        <f>IF(基本情報入力シート!D38="","",基本情報入力シート!D38)</f>
        <v/>
      </c>
      <c r="D17" s="533" t="str">
        <f>IF(基本情報入力シート!E38="","",基本情報入力シート!E38)</f>
        <v/>
      </c>
      <c r="E17" s="533" t="str">
        <f>IF(基本情報入力シート!F38="","",基本情報入力シート!F38)</f>
        <v/>
      </c>
      <c r="F17" s="533" t="str">
        <f>IF(基本情報入力シート!G38="","",基本情報入力シート!G38)</f>
        <v/>
      </c>
      <c r="G17" s="533" t="str">
        <f>IF(基本情報入力シート!H38="","",基本情報入力シート!H38)</f>
        <v/>
      </c>
      <c r="H17" s="533" t="str">
        <f>IF(基本情報入力シート!I38="","",基本情報入力シート!I38)</f>
        <v/>
      </c>
      <c r="I17" s="533" t="str">
        <f>IF(基本情報入力シート!J38="","",基本情報入力シート!J38)</f>
        <v/>
      </c>
      <c r="J17" s="533" t="str">
        <f>IF(基本情報入力シート!K38="","",基本情報入力シート!K38)</f>
        <v/>
      </c>
      <c r="K17" s="534" t="str">
        <f>IF(基本情報入力シート!L38="","",基本情報入力シート!L38)</f>
        <v/>
      </c>
      <c r="L17" s="531" t="str">
        <f>IF(基本情報入力シート!M38="","",基本情報入力シート!M38)</f>
        <v/>
      </c>
      <c r="M17" s="531" t="str">
        <f>IF(基本情報入力シート!R38="","",基本情報入力シート!R38)</f>
        <v/>
      </c>
      <c r="N17" s="531" t="str">
        <f>IF(基本情報入力シート!W38="","",基本情報入力シート!W38)</f>
        <v/>
      </c>
      <c r="O17" s="531" t="str">
        <f>IF(基本情報入力シート!X38="","",基本情報入力シート!X38)</f>
        <v/>
      </c>
      <c r="P17" s="535" t="str">
        <f>IF(基本情報入力シート!Y38="","",基本情報入力シート!Y38)</f>
        <v/>
      </c>
      <c r="Q17" s="536" t="str">
        <f>IF(基本情報入力シート!Z38="","",基本情報入力シート!Z38)</f>
        <v/>
      </c>
      <c r="R17" s="537" t="str">
        <f>IF(基本情報入力シート!AA38="","",基本情報入力シート!AA38)</f>
        <v/>
      </c>
      <c r="S17" s="633"/>
      <c r="T17" s="634"/>
      <c r="U17" s="538" t="str">
        <f>IF(P17="","",VLOOKUP(P17,【参考】数式用!$A$5:$K$39,MATCH(T17,【参考】数式用!$C$4:$H$4,0)+2,0))</f>
        <v/>
      </c>
      <c r="V17" s="539" t="s">
        <v>211</v>
      </c>
      <c r="W17" s="635"/>
      <c r="X17" s="500" t="s">
        <v>212</v>
      </c>
      <c r="Y17" s="635"/>
      <c r="Z17" s="500" t="s">
        <v>213</v>
      </c>
      <c r="AA17" s="635"/>
      <c r="AB17" s="500" t="s">
        <v>212</v>
      </c>
      <c r="AC17" s="635"/>
      <c r="AD17" s="500" t="s">
        <v>214</v>
      </c>
      <c r="AE17" s="540" t="s">
        <v>215</v>
      </c>
      <c r="AF17" s="541" t="str">
        <f t="shared" ref="AF17:AF80" si="3">IF(W17&gt;=1,(AA17*12+AC17)-(W17*12+Y17)+1,"")</f>
        <v/>
      </c>
      <c r="AG17" s="542" t="s">
        <v>216</v>
      </c>
      <c r="AH17" s="543" t="str">
        <f t="shared" si="1"/>
        <v/>
      </c>
    </row>
    <row r="18" spans="1:34" ht="36.75" customHeight="1">
      <c r="A18" s="531">
        <f t="shared" si="2"/>
        <v>7</v>
      </c>
      <c r="B18" s="532" t="str">
        <f>IF(基本情報入力シート!C39="","",基本情報入力シート!C39)</f>
        <v/>
      </c>
      <c r="C18" s="533" t="str">
        <f>IF(基本情報入力シート!D39="","",基本情報入力シート!D39)</f>
        <v/>
      </c>
      <c r="D18" s="533" t="str">
        <f>IF(基本情報入力シート!E39="","",基本情報入力シート!E39)</f>
        <v/>
      </c>
      <c r="E18" s="533" t="str">
        <f>IF(基本情報入力シート!F39="","",基本情報入力シート!F39)</f>
        <v/>
      </c>
      <c r="F18" s="533" t="str">
        <f>IF(基本情報入力シート!G39="","",基本情報入力シート!G39)</f>
        <v/>
      </c>
      <c r="G18" s="533" t="str">
        <f>IF(基本情報入力シート!H39="","",基本情報入力シート!H39)</f>
        <v/>
      </c>
      <c r="H18" s="533" t="str">
        <f>IF(基本情報入力シート!I39="","",基本情報入力シート!I39)</f>
        <v/>
      </c>
      <c r="I18" s="533" t="str">
        <f>IF(基本情報入力シート!J39="","",基本情報入力シート!J39)</f>
        <v/>
      </c>
      <c r="J18" s="533" t="str">
        <f>IF(基本情報入力シート!K39="","",基本情報入力シート!K39)</f>
        <v/>
      </c>
      <c r="K18" s="534" t="str">
        <f>IF(基本情報入力シート!L39="","",基本情報入力シート!L39)</f>
        <v/>
      </c>
      <c r="L18" s="531" t="str">
        <f>IF(基本情報入力シート!M39="","",基本情報入力シート!M39)</f>
        <v/>
      </c>
      <c r="M18" s="531" t="str">
        <f>IF(基本情報入力シート!R39="","",基本情報入力シート!R39)</f>
        <v/>
      </c>
      <c r="N18" s="531" t="str">
        <f>IF(基本情報入力シート!W39="","",基本情報入力シート!W39)</f>
        <v/>
      </c>
      <c r="O18" s="531" t="str">
        <f>IF(基本情報入力シート!X39="","",基本情報入力シート!X39)</f>
        <v/>
      </c>
      <c r="P18" s="535" t="str">
        <f>IF(基本情報入力シート!Y39="","",基本情報入力シート!Y39)</f>
        <v/>
      </c>
      <c r="Q18" s="536" t="str">
        <f>IF(基本情報入力シート!Z39="","",基本情報入力シート!Z39)</f>
        <v/>
      </c>
      <c r="R18" s="537" t="str">
        <f>IF(基本情報入力シート!AA39="","",基本情報入力シート!AA39)</f>
        <v/>
      </c>
      <c r="S18" s="633"/>
      <c r="T18" s="634"/>
      <c r="U18" s="538" t="str">
        <f>IF(P18="","",VLOOKUP(P18,【参考】数式用!$A$5:$K$39,MATCH(T18,【参考】数式用!$C$4:$H$4,0)+2,0))</f>
        <v/>
      </c>
      <c r="V18" s="539" t="s">
        <v>211</v>
      </c>
      <c r="W18" s="635"/>
      <c r="X18" s="500" t="s">
        <v>212</v>
      </c>
      <c r="Y18" s="635"/>
      <c r="Z18" s="500" t="s">
        <v>213</v>
      </c>
      <c r="AA18" s="635"/>
      <c r="AB18" s="500" t="s">
        <v>212</v>
      </c>
      <c r="AC18" s="635"/>
      <c r="AD18" s="500" t="s">
        <v>214</v>
      </c>
      <c r="AE18" s="540" t="s">
        <v>215</v>
      </c>
      <c r="AF18" s="541" t="str">
        <f t="shared" si="3"/>
        <v/>
      </c>
      <c r="AG18" s="542" t="s">
        <v>216</v>
      </c>
      <c r="AH18" s="543" t="str">
        <f t="shared" si="1"/>
        <v/>
      </c>
    </row>
    <row r="19" spans="1:34" ht="36.75" customHeight="1">
      <c r="A19" s="531">
        <f t="shared" si="2"/>
        <v>8</v>
      </c>
      <c r="B19" s="532" t="str">
        <f>IF(基本情報入力シート!C40="","",基本情報入力シート!C40)</f>
        <v/>
      </c>
      <c r="C19" s="533" t="str">
        <f>IF(基本情報入力シート!D40="","",基本情報入力シート!D40)</f>
        <v/>
      </c>
      <c r="D19" s="533" t="str">
        <f>IF(基本情報入力シート!E40="","",基本情報入力シート!E40)</f>
        <v/>
      </c>
      <c r="E19" s="533" t="str">
        <f>IF(基本情報入力シート!F40="","",基本情報入力シート!F40)</f>
        <v/>
      </c>
      <c r="F19" s="533" t="str">
        <f>IF(基本情報入力シート!G40="","",基本情報入力シート!G40)</f>
        <v/>
      </c>
      <c r="G19" s="533" t="str">
        <f>IF(基本情報入力シート!H40="","",基本情報入力シート!H40)</f>
        <v/>
      </c>
      <c r="H19" s="533" t="str">
        <f>IF(基本情報入力シート!I40="","",基本情報入力シート!I40)</f>
        <v/>
      </c>
      <c r="I19" s="533" t="str">
        <f>IF(基本情報入力シート!J40="","",基本情報入力シート!J40)</f>
        <v/>
      </c>
      <c r="J19" s="533" t="str">
        <f>IF(基本情報入力シート!K40="","",基本情報入力シート!K40)</f>
        <v/>
      </c>
      <c r="K19" s="534" t="str">
        <f>IF(基本情報入力シート!L40="","",基本情報入力シート!L40)</f>
        <v/>
      </c>
      <c r="L19" s="531" t="str">
        <f>IF(基本情報入力シート!M40="","",基本情報入力シート!M40)</f>
        <v/>
      </c>
      <c r="M19" s="531" t="str">
        <f>IF(基本情報入力シート!R40="","",基本情報入力シート!R40)</f>
        <v/>
      </c>
      <c r="N19" s="531" t="str">
        <f>IF(基本情報入力シート!W40="","",基本情報入力シート!W40)</f>
        <v/>
      </c>
      <c r="O19" s="531" t="str">
        <f>IF(基本情報入力シート!X40="","",基本情報入力シート!X40)</f>
        <v/>
      </c>
      <c r="P19" s="535" t="str">
        <f>IF(基本情報入力シート!Y40="","",基本情報入力シート!Y40)</f>
        <v/>
      </c>
      <c r="Q19" s="536" t="str">
        <f>IF(基本情報入力シート!Z40="","",基本情報入力シート!Z40)</f>
        <v/>
      </c>
      <c r="R19" s="537" t="str">
        <f>IF(基本情報入力シート!AA40="","",基本情報入力シート!AA40)</f>
        <v/>
      </c>
      <c r="S19" s="633"/>
      <c r="T19" s="634"/>
      <c r="U19" s="538" t="str">
        <f>IF(P19="","",VLOOKUP(P19,【参考】数式用!$A$5:$K$39,MATCH(T19,【参考】数式用!$C$4:$H$4,0)+2,0))</f>
        <v/>
      </c>
      <c r="V19" s="539" t="s">
        <v>211</v>
      </c>
      <c r="W19" s="635"/>
      <c r="X19" s="500" t="s">
        <v>212</v>
      </c>
      <c r="Y19" s="635"/>
      <c r="Z19" s="500" t="s">
        <v>213</v>
      </c>
      <c r="AA19" s="635"/>
      <c r="AB19" s="500" t="s">
        <v>212</v>
      </c>
      <c r="AC19" s="635"/>
      <c r="AD19" s="500" t="s">
        <v>214</v>
      </c>
      <c r="AE19" s="540" t="s">
        <v>215</v>
      </c>
      <c r="AF19" s="541" t="str">
        <f t="shared" si="3"/>
        <v/>
      </c>
      <c r="AG19" s="542" t="s">
        <v>216</v>
      </c>
      <c r="AH19" s="543" t="str">
        <f t="shared" si="1"/>
        <v/>
      </c>
    </row>
    <row r="20" spans="1:34" ht="36.75" customHeight="1">
      <c r="A20" s="531">
        <f t="shared" si="2"/>
        <v>9</v>
      </c>
      <c r="B20" s="532" t="str">
        <f>IF(基本情報入力シート!C41="","",基本情報入力シート!C41)</f>
        <v/>
      </c>
      <c r="C20" s="533" t="str">
        <f>IF(基本情報入力シート!D41="","",基本情報入力シート!D41)</f>
        <v/>
      </c>
      <c r="D20" s="533" t="str">
        <f>IF(基本情報入力シート!E41="","",基本情報入力シート!E41)</f>
        <v/>
      </c>
      <c r="E20" s="533" t="str">
        <f>IF(基本情報入力シート!F41="","",基本情報入力シート!F41)</f>
        <v/>
      </c>
      <c r="F20" s="533" t="str">
        <f>IF(基本情報入力シート!G41="","",基本情報入力シート!G41)</f>
        <v/>
      </c>
      <c r="G20" s="533" t="str">
        <f>IF(基本情報入力シート!H41="","",基本情報入力シート!H41)</f>
        <v/>
      </c>
      <c r="H20" s="533" t="str">
        <f>IF(基本情報入力シート!I41="","",基本情報入力シート!I41)</f>
        <v/>
      </c>
      <c r="I20" s="533" t="str">
        <f>IF(基本情報入力シート!J41="","",基本情報入力シート!J41)</f>
        <v/>
      </c>
      <c r="J20" s="533" t="str">
        <f>IF(基本情報入力シート!K41="","",基本情報入力シート!K41)</f>
        <v/>
      </c>
      <c r="K20" s="534" t="str">
        <f>IF(基本情報入力シート!L41="","",基本情報入力シート!L41)</f>
        <v/>
      </c>
      <c r="L20" s="531" t="str">
        <f>IF(基本情報入力シート!M41="","",基本情報入力シート!M41)</f>
        <v/>
      </c>
      <c r="M20" s="531" t="str">
        <f>IF(基本情報入力シート!R41="","",基本情報入力シート!R41)</f>
        <v/>
      </c>
      <c r="N20" s="531" t="str">
        <f>IF(基本情報入力シート!W41="","",基本情報入力シート!W41)</f>
        <v/>
      </c>
      <c r="O20" s="531" t="str">
        <f>IF(基本情報入力シート!X41="","",基本情報入力シート!X41)</f>
        <v/>
      </c>
      <c r="P20" s="535" t="str">
        <f>IF(基本情報入力シート!Y41="","",基本情報入力シート!Y41)</f>
        <v/>
      </c>
      <c r="Q20" s="536" t="str">
        <f>IF(基本情報入力シート!Z41="","",基本情報入力シート!Z41)</f>
        <v/>
      </c>
      <c r="R20" s="537" t="str">
        <f>IF(基本情報入力シート!AA41="","",基本情報入力シート!AA41)</f>
        <v/>
      </c>
      <c r="S20" s="633"/>
      <c r="T20" s="634"/>
      <c r="U20" s="538" t="str">
        <f>IF(P20="","",VLOOKUP(P20,【参考】数式用!$A$5:$K$39,MATCH(T20,【参考】数式用!$C$4:$H$4,0)+2,0))</f>
        <v/>
      </c>
      <c r="V20" s="539" t="s">
        <v>211</v>
      </c>
      <c r="W20" s="635"/>
      <c r="X20" s="500" t="s">
        <v>212</v>
      </c>
      <c r="Y20" s="635"/>
      <c r="Z20" s="500" t="s">
        <v>213</v>
      </c>
      <c r="AA20" s="635"/>
      <c r="AB20" s="500" t="s">
        <v>212</v>
      </c>
      <c r="AC20" s="635"/>
      <c r="AD20" s="500" t="s">
        <v>214</v>
      </c>
      <c r="AE20" s="540" t="s">
        <v>215</v>
      </c>
      <c r="AF20" s="541" t="str">
        <f t="shared" si="3"/>
        <v/>
      </c>
      <c r="AG20" s="542" t="s">
        <v>216</v>
      </c>
      <c r="AH20" s="543" t="str">
        <f t="shared" si="1"/>
        <v/>
      </c>
    </row>
    <row r="21" spans="1:34" ht="36.75" customHeight="1">
      <c r="A21" s="531">
        <f t="shared" si="2"/>
        <v>10</v>
      </c>
      <c r="B21" s="532" t="str">
        <f>IF(基本情報入力シート!C42="","",基本情報入力シート!C42)</f>
        <v/>
      </c>
      <c r="C21" s="533" t="str">
        <f>IF(基本情報入力シート!D42="","",基本情報入力シート!D42)</f>
        <v/>
      </c>
      <c r="D21" s="533" t="str">
        <f>IF(基本情報入力シート!E42="","",基本情報入力シート!E42)</f>
        <v/>
      </c>
      <c r="E21" s="533" t="str">
        <f>IF(基本情報入力シート!F42="","",基本情報入力シート!F42)</f>
        <v/>
      </c>
      <c r="F21" s="533" t="str">
        <f>IF(基本情報入力シート!G42="","",基本情報入力シート!G42)</f>
        <v/>
      </c>
      <c r="G21" s="533" t="str">
        <f>IF(基本情報入力シート!H42="","",基本情報入力シート!H42)</f>
        <v/>
      </c>
      <c r="H21" s="533" t="str">
        <f>IF(基本情報入力シート!I42="","",基本情報入力シート!I42)</f>
        <v/>
      </c>
      <c r="I21" s="533" t="str">
        <f>IF(基本情報入力シート!J42="","",基本情報入力シート!J42)</f>
        <v/>
      </c>
      <c r="J21" s="533" t="str">
        <f>IF(基本情報入力シート!K42="","",基本情報入力シート!K42)</f>
        <v/>
      </c>
      <c r="K21" s="534" t="str">
        <f>IF(基本情報入力シート!L42="","",基本情報入力シート!L42)</f>
        <v/>
      </c>
      <c r="L21" s="531" t="str">
        <f>IF(基本情報入力シート!M42="","",基本情報入力シート!M42)</f>
        <v/>
      </c>
      <c r="M21" s="531" t="str">
        <f>IF(基本情報入力シート!R42="","",基本情報入力シート!R42)</f>
        <v/>
      </c>
      <c r="N21" s="531" t="str">
        <f>IF(基本情報入力シート!W42="","",基本情報入力シート!W42)</f>
        <v/>
      </c>
      <c r="O21" s="531" t="str">
        <f>IF(基本情報入力シート!X42="","",基本情報入力シート!X42)</f>
        <v/>
      </c>
      <c r="P21" s="535" t="str">
        <f>IF(基本情報入力シート!Y42="","",基本情報入力シート!Y42)</f>
        <v/>
      </c>
      <c r="Q21" s="536" t="str">
        <f>IF(基本情報入力シート!Z42="","",基本情報入力シート!Z42)</f>
        <v/>
      </c>
      <c r="R21" s="537" t="str">
        <f>IF(基本情報入力シート!AA42="","",基本情報入力シート!AA42)</f>
        <v/>
      </c>
      <c r="S21" s="633"/>
      <c r="T21" s="634"/>
      <c r="U21" s="538" t="str">
        <f>IF(P21="","",VLOOKUP(P21,【参考】数式用!$A$5:$K$39,MATCH(T21,【参考】数式用!$C$4:$H$4,0)+2,0))</f>
        <v/>
      </c>
      <c r="V21" s="539" t="s">
        <v>211</v>
      </c>
      <c r="W21" s="635"/>
      <c r="X21" s="500" t="s">
        <v>212</v>
      </c>
      <c r="Y21" s="635"/>
      <c r="Z21" s="500" t="s">
        <v>213</v>
      </c>
      <c r="AA21" s="635"/>
      <c r="AB21" s="500" t="s">
        <v>212</v>
      </c>
      <c r="AC21" s="635"/>
      <c r="AD21" s="500" t="s">
        <v>214</v>
      </c>
      <c r="AE21" s="540" t="s">
        <v>215</v>
      </c>
      <c r="AF21" s="541" t="str">
        <f t="shared" si="3"/>
        <v/>
      </c>
      <c r="AG21" s="542" t="s">
        <v>216</v>
      </c>
      <c r="AH21" s="543" t="str">
        <f t="shared" si="1"/>
        <v/>
      </c>
    </row>
    <row r="22" spans="1:34" ht="36.75" customHeight="1">
      <c r="A22" s="531">
        <f t="shared" si="2"/>
        <v>11</v>
      </c>
      <c r="B22" s="532" t="str">
        <f>IF(基本情報入力シート!C43="","",基本情報入力シート!C43)</f>
        <v/>
      </c>
      <c r="C22" s="533" t="str">
        <f>IF(基本情報入力シート!D43="","",基本情報入力シート!D43)</f>
        <v/>
      </c>
      <c r="D22" s="533" t="str">
        <f>IF(基本情報入力シート!E43="","",基本情報入力シート!E43)</f>
        <v/>
      </c>
      <c r="E22" s="533" t="str">
        <f>IF(基本情報入力シート!F43="","",基本情報入力シート!F43)</f>
        <v/>
      </c>
      <c r="F22" s="533" t="str">
        <f>IF(基本情報入力シート!G43="","",基本情報入力シート!G43)</f>
        <v/>
      </c>
      <c r="G22" s="533" t="str">
        <f>IF(基本情報入力シート!H43="","",基本情報入力シート!H43)</f>
        <v/>
      </c>
      <c r="H22" s="533" t="str">
        <f>IF(基本情報入力シート!I43="","",基本情報入力シート!I43)</f>
        <v/>
      </c>
      <c r="I22" s="533" t="str">
        <f>IF(基本情報入力シート!J43="","",基本情報入力シート!J43)</f>
        <v/>
      </c>
      <c r="J22" s="533" t="str">
        <f>IF(基本情報入力シート!K43="","",基本情報入力シート!K43)</f>
        <v/>
      </c>
      <c r="K22" s="534" t="str">
        <f>IF(基本情報入力シート!L43="","",基本情報入力シート!L43)</f>
        <v/>
      </c>
      <c r="L22" s="531" t="str">
        <f>IF(基本情報入力シート!M43="","",基本情報入力シート!M43)</f>
        <v/>
      </c>
      <c r="M22" s="531" t="str">
        <f>IF(基本情報入力シート!R43="","",基本情報入力シート!R43)</f>
        <v/>
      </c>
      <c r="N22" s="531" t="str">
        <f>IF(基本情報入力シート!W43="","",基本情報入力シート!W43)</f>
        <v/>
      </c>
      <c r="O22" s="531" t="str">
        <f>IF(基本情報入力シート!X43="","",基本情報入力シート!X43)</f>
        <v/>
      </c>
      <c r="P22" s="535" t="str">
        <f>IF(基本情報入力シート!Y43="","",基本情報入力シート!Y43)</f>
        <v/>
      </c>
      <c r="Q22" s="536" t="str">
        <f>IF(基本情報入力シート!Z43="","",基本情報入力シート!Z43)</f>
        <v/>
      </c>
      <c r="R22" s="537" t="str">
        <f>IF(基本情報入力シート!AA43="","",基本情報入力シート!AA43)</f>
        <v/>
      </c>
      <c r="S22" s="633"/>
      <c r="T22" s="634"/>
      <c r="U22" s="538" t="str">
        <f>IF(P22="","",VLOOKUP(P22,【参考】数式用!$A$5:$K$39,MATCH(T22,【参考】数式用!$C$4:$H$4,0)+2,0))</f>
        <v/>
      </c>
      <c r="V22" s="539" t="s">
        <v>211</v>
      </c>
      <c r="W22" s="635"/>
      <c r="X22" s="500" t="s">
        <v>212</v>
      </c>
      <c r="Y22" s="635"/>
      <c r="Z22" s="500" t="s">
        <v>213</v>
      </c>
      <c r="AA22" s="635"/>
      <c r="AB22" s="500" t="s">
        <v>212</v>
      </c>
      <c r="AC22" s="635"/>
      <c r="AD22" s="500" t="s">
        <v>214</v>
      </c>
      <c r="AE22" s="540" t="s">
        <v>215</v>
      </c>
      <c r="AF22" s="541" t="str">
        <f t="shared" si="3"/>
        <v/>
      </c>
      <c r="AG22" s="542" t="s">
        <v>216</v>
      </c>
      <c r="AH22" s="543" t="str">
        <f t="shared" si="1"/>
        <v/>
      </c>
    </row>
    <row r="23" spans="1:34" ht="36.75" customHeight="1">
      <c r="A23" s="531">
        <f t="shared" si="2"/>
        <v>12</v>
      </c>
      <c r="B23" s="532" t="str">
        <f>IF(基本情報入力シート!C44="","",基本情報入力シート!C44)</f>
        <v/>
      </c>
      <c r="C23" s="533" t="str">
        <f>IF(基本情報入力シート!D44="","",基本情報入力シート!D44)</f>
        <v/>
      </c>
      <c r="D23" s="533" t="str">
        <f>IF(基本情報入力シート!E44="","",基本情報入力シート!E44)</f>
        <v/>
      </c>
      <c r="E23" s="533" t="str">
        <f>IF(基本情報入力シート!F44="","",基本情報入力シート!F44)</f>
        <v/>
      </c>
      <c r="F23" s="533" t="str">
        <f>IF(基本情報入力シート!G44="","",基本情報入力シート!G44)</f>
        <v/>
      </c>
      <c r="G23" s="533" t="str">
        <f>IF(基本情報入力シート!H44="","",基本情報入力シート!H44)</f>
        <v/>
      </c>
      <c r="H23" s="533" t="str">
        <f>IF(基本情報入力シート!I44="","",基本情報入力シート!I44)</f>
        <v/>
      </c>
      <c r="I23" s="533" t="str">
        <f>IF(基本情報入力シート!J44="","",基本情報入力シート!J44)</f>
        <v/>
      </c>
      <c r="J23" s="533" t="str">
        <f>IF(基本情報入力シート!K44="","",基本情報入力シート!K44)</f>
        <v/>
      </c>
      <c r="K23" s="534" t="str">
        <f>IF(基本情報入力シート!L44="","",基本情報入力シート!L44)</f>
        <v/>
      </c>
      <c r="L23" s="531" t="str">
        <f>IF(基本情報入力シート!M44="","",基本情報入力シート!M44)</f>
        <v/>
      </c>
      <c r="M23" s="531" t="str">
        <f>IF(基本情報入力シート!R44="","",基本情報入力シート!R44)</f>
        <v/>
      </c>
      <c r="N23" s="531" t="str">
        <f>IF(基本情報入力シート!W44="","",基本情報入力シート!W44)</f>
        <v/>
      </c>
      <c r="O23" s="531" t="str">
        <f>IF(基本情報入力シート!X44="","",基本情報入力シート!X44)</f>
        <v/>
      </c>
      <c r="P23" s="535" t="str">
        <f>IF(基本情報入力シート!Y44="","",基本情報入力シート!Y44)</f>
        <v/>
      </c>
      <c r="Q23" s="536" t="str">
        <f>IF(基本情報入力シート!Z44="","",基本情報入力シート!Z44)</f>
        <v/>
      </c>
      <c r="R23" s="537" t="str">
        <f>IF(基本情報入力シート!AA44="","",基本情報入力シート!AA44)</f>
        <v/>
      </c>
      <c r="S23" s="633"/>
      <c r="T23" s="634"/>
      <c r="U23" s="538" t="str">
        <f>IF(P23="","",VLOOKUP(P23,【参考】数式用!$A$5:$K$39,MATCH(T23,【参考】数式用!$C$4:$H$4,0)+2,0))</f>
        <v/>
      </c>
      <c r="V23" s="539" t="s">
        <v>211</v>
      </c>
      <c r="W23" s="635"/>
      <c r="X23" s="500" t="s">
        <v>212</v>
      </c>
      <c r="Y23" s="635"/>
      <c r="Z23" s="500" t="s">
        <v>213</v>
      </c>
      <c r="AA23" s="635"/>
      <c r="AB23" s="500" t="s">
        <v>212</v>
      </c>
      <c r="AC23" s="635"/>
      <c r="AD23" s="500" t="s">
        <v>214</v>
      </c>
      <c r="AE23" s="540" t="s">
        <v>215</v>
      </c>
      <c r="AF23" s="541" t="str">
        <f t="shared" si="3"/>
        <v/>
      </c>
      <c r="AG23" s="542" t="s">
        <v>216</v>
      </c>
      <c r="AH23" s="543" t="str">
        <f t="shared" si="1"/>
        <v/>
      </c>
    </row>
    <row r="24" spans="1:34" ht="36.75" customHeight="1">
      <c r="A24" s="531">
        <f t="shared" si="2"/>
        <v>13</v>
      </c>
      <c r="B24" s="532" t="str">
        <f>IF(基本情報入力シート!C45="","",基本情報入力シート!C45)</f>
        <v/>
      </c>
      <c r="C24" s="533" t="str">
        <f>IF(基本情報入力シート!D45="","",基本情報入力シート!D45)</f>
        <v/>
      </c>
      <c r="D24" s="533" t="str">
        <f>IF(基本情報入力シート!E45="","",基本情報入力シート!E45)</f>
        <v/>
      </c>
      <c r="E24" s="533" t="str">
        <f>IF(基本情報入力シート!F45="","",基本情報入力シート!F45)</f>
        <v/>
      </c>
      <c r="F24" s="533" t="str">
        <f>IF(基本情報入力シート!G45="","",基本情報入力シート!G45)</f>
        <v/>
      </c>
      <c r="G24" s="533" t="str">
        <f>IF(基本情報入力シート!H45="","",基本情報入力シート!H45)</f>
        <v/>
      </c>
      <c r="H24" s="533" t="str">
        <f>IF(基本情報入力シート!I45="","",基本情報入力シート!I45)</f>
        <v/>
      </c>
      <c r="I24" s="533" t="str">
        <f>IF(基本情報入力シート!J45="","",基本情報入力シート!J45)</f>
        <v/>
      </c>
      <c r="J24" s="533" t="str">
        <f>IF(基本情報入力シート!K45="","",基本情報入力シート!K45)</f>
        <v/>
      </c>
      <c r="K24" s="534" t="str">
        <f>IF(基本情報入力シート!L45="","",基本情報入力シート!L45)</f>
        <v/>
      </c>
      <c r="L24" s="531" t="str">
        <f>IF(基本情報入力シート!M45="","",基本情報入力シート!M45)</f>
        <v/>
      </c>
      <c r="M24" s="531" t="str">
        <f>IF(基本情報入力シート!R45="","",基本情報入力シート!R45)</f>
        <v/>
      </c>
      <c r="N24" s="531" t="str">
        <f>IF(基本情報入力シート!W45="","",基本情報入力シート!W45)</f>
        <v/>
      </c>
      <c r="O24" s="531" t="str">
        <f>IF(基本情報入力シート!X45="","",基本情報入力シート!X45)</f>
        <v/>
      </c>
      <c r="P24" s="535" t="str">
        <f>IF(基本情報入力シート!Y45="","",基本情報入力シート!Y45)</f>
        <v/>
      </c>
      <c r="Q24" s="536" t="str">
        <f>IF(基本情報入力シート!Z45="","",基本情報入力シート!Z45)</f>
        <v/>
      </c>
      <c r="R24" s="537" t="str">
        <f>IF(基本情報入力シート!AA45="","",基本情報入力シート!AA45)</f>
        <v/>
      </c>
      <c r="S24" s="633"/>
      <c r="T24" s="634"/>
      <c r="U24" s="538" t="str">
        <f>IF(P24="","",VLOOKUP(P24,【参考】数式用!$A$5:$K$39,MATCH(T24,【参考】数式用!$C$4:$H$4,0)+2,0))</f>
        <v/>
      </c>
      <c r="V24" s="539" t="s">
        <v>211</v>
      </c>
      <c r="W24" s="635"/>
      <c r="X24" s="500" t="s">
        <v>212</v>
      </c>
      <c r="Y24" s="635"/>
      <c r="Z24" s="500" t="s">
        <v>213</v>
      </c>
      <c r="AA24" s="635"/>
      <c r="AB24" s="500" t="s">
        <v>212</v>
      </c>
      <c r="AC24" s="635"/>
      <c r="AD24" s="500" t="s">
        <v>214</v>
      </c>
      <c r="AE24" s="540" t="s">
        <v>215</v>
      </c>
      <c r="AF24" s="541" t="str">
        <f t="shared" si="3"/>
        <v/>
      </c>
      <c r="AG24" s="542" t="s">
        <v>216</v>
      </c>
      <c r="AH24" s="543" t="str">
        <f t="shared" si="1"/>
        <v/>
      </c>
    </row>
    <row r="25" spans="1:34" ht="36.75" customHeight="1">
      <c r="A25" s="531">
        <f t="shared" si="2"/>
        <v>14</v>
      </c>
      <c r="B25" s="532" t="str">
        <f>IF(基本情報入力シート!C46="","",基本情報入力シート!C46)</f>
        <v/>
      </c>
      <c r="C25" s="533" t="str">
        <f>IF(基本情報入力シート!D46="","",基本情報入力シート!D46)</f>
        <v/>
      </c>
      <c r="D25" s="533" t="str">
        <f>IF(基本情報入力シート!E46="","",基本情報入力シート!E46)</f>
        <v/>
      </c>
      <c r="E25" s="533" t="str">
        <f>IF(基本情報入力シート!F46="","",基本情報入力シート!F46)</f>
        <v/>
      </c>
      <c r="F25" s="533" t="str">
        <f>IF(基本情報入力シート!G46="","",基本情報入力シート!G46)</f>
        <v/>
      </c>
      <c r="G25" s="533" t="str">
        <f>IF(基本情報入力シート!H46="","",基本情報入力シート!H46)</f>
        <v/>
      </c>
      <c r="H25" s="533" t="str">
        <f>IF(基本情報入力シート!I46="","",基本情報入力シート!I46)</f>
        <v/>
      </c>
      <c r="I25" s="533" t="str">
        <f>IF(基本情報入力シート!J46="","",基本情報入力シート!J46)</f>
        <v/>
      </c>
      <c r="J25" s="533" t="str">
        <f>IF(基本情報入力シート!K46="","",基本情報入力シート!K46)</f>
        <v/>
      </c>
      <c r="K25" s="534" t="str">
        <f>IF(基本情報入力シート!L46="","",基本情報入力シート!L46)</f>
        <v/>
      </c>
      <c r="L25" s="531" t="str">
        <f>IF(基本情報入力シート!M46="","",基本情報入力シート!M46)</f>
        <v/>
      </c>
      <c r="M25" s="531" t="str">
        <f>IF(基本情報入力シート!R46="","",基本情報入力シート!R46)</f>
        <v/>
      </c>
      <c r="N25" s="531" t="str">
        <f>IF(基本情報入力シート!W46="","",基本情報入力シート!W46)</f>
        <v/>
      </c>
      <c r="O25" s="531" t="str">
        <f>IF(基本情報入力シート!X46="","",基本情報入力シート!X46)</f>
        <v/>
      </c>
      <c r="P25" s="535" t="str">
        <f>IF(基本情報入力シート!Y46="","",基本情報入力シート!Y46)</f>
        <v/>
      </c>
      <c r="Q25" s="536" t="str">
        <f>IF(基本情報入力シート!Z46="","",基本情報入力シート!Z46)</f>
        <v/>
      </c>
      <c r="R25" s="537" t="str">
        <f>IF(基本情報入力シート!AA46="","",基本情報入力シート!AA46)</f>
        <v/>
      </c>
      <c r="S25" s="633"/>
      <c r="T25" s="634"/>
      <c r="U25" s="538" t="str">
        <f>IF(P25="","",VLOOKUP(P25,【参考】数式用!$A$5:$K$39,MATCH(T25,【参考】数式用!$C$4:$H$4,0)+2,0))</f>
        <v/>
      </c>
      <c r="V25" s="539" t="s">
        <v>211</v>
      </c>
      <c r="W25" s="635"/>
      <c r="X25" s="500" t="s">
        <v>212</v>
      </c>
      <c r="Y25" s="635"/>
      <c r="Z25" s="500" t="s">
        <v>213</v>
      </c>
      <c r="AA25" s="635"/>
      <c r="AB25" s="500" t="s">
        <v>212</v>
      </c>
      <c r="AC25" s="635"/>
      <c r="AD25" s="500" t="s">
        <v>214</v>
      </c>
      <c r="AE25" s="540" t="s">
        <v>215</v>
      </c>
      <c r="AF25" s="541" t="str">
        <f t="shared" si="3"/>
        <v/>
      </c>
      <c r="AG25" s="542" t="s">
        <v>216</v>
      </c>
      <c r="AH25" s="543" t="str">
        <f t="shared" si="1"/>
        <v/>
      </c>
    </row>
    <row r="26" spans="1:34" ht="36.75" customHeight="1">
      <c r="A26" s="531">
        <f t="shared" si="2"/>
        <v>15</v>
      </c>
      <c r="B26" s="532" t="str">
        <f>IF(基本情報入力シート!C47="","",基本情報入力シート!C47)</f>
        <v/>
      </c>
      <c r="C26" s="533" t="str">
        <f>IF(基本情報入力シート!D47="","",基本情報入力シート!D47)</f>
        <v/>
      </c>
      <c r="D26" s="533" t="str">
        <f>IF(基本情報入力シート!E47="","",基本情報入力シート!E47)</f>
        <v/>
      </c>
      <c r="E26" s="533" t="str">
        <f>IF(基本情報入力シート!F47="","",基本情報入力シート!F47)</f>
        <v/>
      </c>
      <c r="F26" s="533" t="str">
        <f>IF(基本情報入力シート!G47="","",基本情報入力シート!G47)</f>
        <v/>
      </c>
      <c r="G26" s="533" t="str">
        <f>IF(基本情報入力シート!H47="","",基本情報入力シート!H47)</f>
        <v/>
      </c>
      <c r="H26" s="533" t="str">
        <f>IF(基本情報入力シート!I47="","",基本情報入力シート!I47)</f>
        <v/>
      </c>
      <c r="I26" s="533" t="str">
        <f>IF(基本情報入力シート!J47="","",基本情報入力シート!J47)</f>
        <v/>
      </c>
      <c r="J26" s="533" t="str">
        <f>IF(基本情報入力シート!K47="","",基本情報入力シート!K47)</f>
        <v/>
      </c>
      <c r="K26" s="534" t="str">
        <f>IF(基本情報入力シート!L47="","",基本情報入力シート!L47)</f>
        <v/>
      </c>
      <c r="L26" s="531" t="str">
        <f>IF(基本情報入力シート!M47="","",基本情報入力シート!M47)</f>
        <v/>
      </c>
      <c r="M26" s="531" t="str">
        <f>IF(基本情報入力シート!R47="","",基本情報入力シート!R47)</f>
        <v/>
      </c>
      <c r="N26" s="531" t="str">
        <f>IF(基本情報入力シート!W47="","",基本情報入力シート!W47)</f>
        <v/>
      </c>
      <c r="O26" s="531" t="str">
        <f>IF(基本情報入力シート!X47="","",基本情報入力シート!X47)</f>
        <v/>
      </c>
      <c r="P26" s="535" t="str">
        <f>IF(基本情報入力シート!Y47="","",基本情報入力シート!Y47)</f>
        <v/>
      </c>
      <c r="Q26" s="536" t="str">
        <f>IF(基本情報入力シート!Z47="","",基本情報入力シート!Z47)</f>
        <v/>
      </c>
      <c r="R26" s="537" t="str">
        <f>IF(基本情報入力シート!AA47="","",基本情報入力シート!AA47)</f>
        <v/>
      </c>
      <c r="S26" s="633"/>
      <c r="T26" s="634"/>
      <c r="U26" s="538" t="str">
        <f>IF(P26="","",VLOOKUP(P26,【参考】数式用!$A$5:$K$39,MATCH(T26,【参考】数式用!$C$4:$H$4,0)+2,0))</f>
        <v/>
      </c>
      <c r="V26" s="539" t="s">
        <v>211</v>
      </c>
      <c r="W26" s="635"/>
      <c r="X26" s="500" t="s">
        <v>212</v>
      </c>
      <c r="Y26" s="635"/>
      <c r="Z26" s="500" t="s">
        <v>213</v>
      </c>
      <c r="AA26" s="635"/>
      <c r="AB26" s="500" t="s">
        <v>212</v>
      </c>
      <c r="AC26" s="635"/>
      <c r="AD26" s="500" t="s">
        <v>214</v>
      </c>
      <c r="AE26" s="540" t="s">
        <v>215</v>
      </c>
      <c r="AF26" s="541" t="str">
        <f t="shared" si="3"/>
        <v/>
      </c>
      <c r="AG26" s="542" t="s">
        <v>216</v>
      </c>
      <c r="AH26" s="543" t="str">
        <f t="shared" si="1"/>
        <v/>
      </c>
    </row>
    <row r="27" spans="1:34" ht="36.75" customHeight="1">
      <c r="A27" s="531">
        <f t="shared" ref="A27:A90" si="4">A26+1</f>
        <v>16</v>
      </c>
      <c r="B27" s="532" t="str">
        <f>IF(基本情報入力シート!C48="","",基本情報入力シート!C48)</f>
        <v/>
      </c>
      <c r="C27" s="533" t="str">
        <f>IF(基本情報入力シート!D48="","",基本情報入力シート!D48)</f>
        <v/>
      </c>
      <c r="D27" s="533" t="str">
        <f>IF(基本情報入力シート!E48="","",基本情報入力シート!E48)</f>
        <v/>
      </c>
      <c r="E27" s="533" t="str">
        <f>IF(基本情報入力シート!F48="","",基本情報入力シート!F48)</f>
        <v/>
      </c>
      <c r="F27" s="533" t="str">
        <f>IF(基本情報入力シート!G48="","",基本情報入力シート!G48)</f>
        <v/>
      </c>
      <c r="G27" s="533" t="str">
        <f>IF(基本情報入力シート!H48="","",基本情報入力シート!H48)</f>
        <v/>
      </c>
      <c r="H27" s="533" t="str">
        <f>IF(基本情報入力シート!I48="","",基本情報入力シート!I48)</f>
        <v/>
      </c>
      <c r="I27" s="533" t="str">
        <f>IF(基本情報入力シート!J48="","",基本情報入力シート!J48)</f>
        <v/>
      </c>
      <c r="J27" s="533" t="str">
        <f>IF(基本情報入力シート!K48="","",基本情報入力シート!K48)</f>
        <v/>
      </c>
      <c r="K27" s="534" t="str">
        <f>IF(基本情報入力シート!L48="","",基本情報入力シート!L48)</f>
        <v/>
      </c>
      <c r="L27" s="531" t="str">
        <f>IF(基本情報入力シート!M48="","",基本情報入力シート!M48)</f>
        <v/>
      </c>
      <c r="M27" s="531" t="str">
        <f>IF(基本情報入力シート!R48="","",基本情報入力シート!R48)</f>
        <v/>
      </c>
      <c r="N27" s="531" t="str">
        <f>IF(基本情報入力シート!W48="","",基本情報入力シート!W48)</f>
        <v/>
      </c>
      <c r="O27" s="531" t="str">
        <f>IF(基本情報入力シート!X48="","",基本情報入力シート!X48)</f>
        <v/>
      </c>
      <c r="P27" s="535" t="str">
        <f>IF(基本情報入力シート!Y48="","",基本情報入力シート!Y48)</f>
        <v/>
      </c>
      <c r="Q27" s="536" t="str">
        <f>IF(基本情報入力シート!Z48="","",基本情報入力シート!Z48)</f>
        <v/>
      </c>
      <c r="R27" s="537" t="str">
        <f>IF(基本情報入力シート!AA48="","",基本情報入力シート!AA48)</f>
        <v/>
      </c>
      <c r="S27" s="633"/>
      <c r="T27" s="634"/>
      <c r="U27" s="538" t="str">
        <f>IF(P27="","",VLOOKUP(P27,【参考】数式用!$A$5:$K$39,MATCH(T27,【参考】数式用!$C$4:$H$4,0)+2,0))</f>
        <v/>
      </c>
      <c r="V27" s="539" t="s">
        <v>211</v>
      </c>
      <c r="W27" s="635"/>
      <c r="X27" s="500" t="s">
        <v>212</v>
      </c>
      <c r="Y27" s="635"/>
      <c r="Z27" s="500" t="s">
        <v>213</v>
      </c>
      <c r="AA27" s="635"/>
      <c r="AB27" s="500" t="s">
        <v>212</v>
      </c>
      <c r="AC27" s="635"/>
      <c r="AD27" s="500" t="s">
        <v>214</v>
      </c>
      <c r="AE27" s="540" t="s">
        <v>215</v>
      </c>
      <c r="AF27" s="541" t="str">
        <f t="shared" si="3"/>
        <v/>
      </c>
      <c r="AG27" s="542" t="s">
        <v>216</v>
      </c>
      <c r="AH27" s="543" t="str">
        <f t="shared" si="1"/>
        <v/>
      </c>
    </row>
    <row r="28" spans="1:34" ht="36.75" customHeight="1">
      <c r="A28" s="531">
        <f t="shared" si="4"/>
        <v>17</v>
      </c>
      <c r="B28" s="532" t="str">
        <f>IF(基本情報入力シート!C49="","",基本情報入力シート!C49)</f>
        <v/>
      </c>
      <c r="C28" s="533" t="str">
        <f>IF(基本情報入力シート!D49="","",基本情報入力シート!D49)</f>
        <v/>
      </c>
      <c r="D28" s="533" t="str">
        <f>IF(基本情報入力シート!E49="","",基本情報入力シート!E49)</f>
        <v/>
      </c>
      <c r="E28" s="533" t="str">
        <f>IF(基本情報入力シート!F49="","",基本情報入力シート!F49)</f>
        <v/>
      </c>
      <c r="F28" s="533" t="str">
        <f>IF(基本情報入力シート!G49="","",基本情報入力シート!G49)</f>
        <v/>
      </c>
      <c r="G28" s="533" t="str">
        <f>IF(基本情報入力シート!H49="","",基本情報入力シート!H49)</f>
        <v/>
      </c>
      <c r="H28" s="533" t="str">
        <f>IF(基本情報入力シート!I49="","",基本情報入力シート!I49)</f>
        <v/>
      </c>
      <c r="I28" s="533" t="str">
        <f>IF(基本情報入力シート!J49="","",基本情報入力シート!J49)</f>
        <v/>
      </c>
      <c r="J28" s="533" t="str">
        <f>IF(基本情報入力シート!K49="","",基本情報入力シート!K49)</f>
        <v/>
      </c>
      <c r="K28" s="534" t="str">
        <f>IF(基本情報入力シート!L49="","",基本情報入力シート!L49)</f>
        <v/>
      </c>
      <c r="L28" s="531" t="str">
        <f>IF(基本情報入力シート!M49="","",基本情報入力シート!M49)</f>
        <v/>
      </c>
      <c r="M28" s="531" t="str">
        <f>IF(基本情報入力シート!R49="","",基本情報入力シート!R49)</f>
        <v/>
      </c>
      <c r="N28" s="531" t="str">
        <f>IF(基本情報入力シート!W49="","",基本情報入力シート!W49)</f>
        <v/>
      </c>
      <c r="O28" s="531" t="str">
        <f>IF(基本情報入力シート!X49="","",基本情報入力シート!X49)</f>
        <v/>
      </c>
      <c r="P28" s="535" t="str">
        <f>IF(基本情報入力シート!Y49="","",基本情報入力シート!Y49)</f>
        <v/>
      </c>
      <c r="Q28" s="536" t="str">
        <f>IF(基本情報入力シート!Z49="","",基本情報入力シート!Z49)</f>
        <v/>
      </c>
      <c r="R28" s="537" t="str">
        <f>IF(基本情報入力シート!AA49="","",基本情報入力シート!AA49)</f>
        <v/>
      </c>
      <c r="S28" s="633"/>
      <c r="T28" s="634"/>
      <c r="U28" s="538" t="str">
        <f>IF(P28="","",VLOOKUP(P28,【参考】数式用!$A$5:$K$39,MATCH(T28,【参考】数式用!$C$4:$H$4,0)+2,0))</f>
        <v/>
      </c>
      <c r="V28" s="539" t="s">
        <v>211</v>
      </c>
      <c r="W28" s="635"/>
      <c r="X28" s="500" t="s">
        <v>212</v>
      </c>
      <c r="Y28" s="635"/>
      <c r="Z28" s="500" t="s">
        <v>213</v>
      </c>
      <c r="AA28" s="635"/>
      <c r="AB28" s="500" t="s">
        <v>212</v>
      </c>
      <c r="AC28" s="635"/>
      <c r="AD28" s="500" t="s">
        <v>214</v>
      </c>
      <c r="AE28" s="540" t="s">
        <v>215</v>
      </c>
      <c r="AF28" s="541" t="str">
        <f t="shared" si="3"/>
        <v/>
      </c>
      <c r="AG28" s="542" t="s">
        <v>216</v>
      </c>
      <c r="AH28" s="543" t="str">
        <f t="shared" si="1"/>
        <v/>
      </c>
    </row>
    <row r="29" spans="1:34" ht="36.75" customHeight="1">
      <c r="A29" s="531">
        <f t="shared" si="4"/>
        <v>18</v>
      </c>
      <c r="B29" s="532" t="str">
        <f>IF(基本情報入力シート!C50="","",基本情報入力シート!C50)</f>
        <v/>
      </c>
      <c r="C29" s="533" t="str">
        <f>IF(基本情報入力シート!D50="","",基本情報入力シート!D50)</f>
        <v/>
      </c>
      <c r="D29" s="533" t="str">
        <f>IF(基本情報入力シート!E50="","",基本情報入力シート!E50)</f>
        <v/>
      </c>
      <c r="E29" s="533" t="str">
        <f>IF(基本情報入力シート!F50="","",基本情報入力シート!F50)</f>
        <v/>
      </c>
      <c r="F29" s="533" t="str">
        <f>IF(基本情報入力シート!G50="","",基本情報入力シート!G50)</f>
        <v/>
      </c>
      <c r="G29" s="533" t="str">
        <f>IF(基本情報入力シート!H50="","",基本情報入力シート!H50)</f>
        <v/>
      </c>
      <c r="H29" s="533" t="str">
        <f>IF(基本情報入力シート!I50="","",基本情報入力シート!I50)</f>
        <v/>
      </c>
      <c r="I29" s="533" t="str">
        <f>IF(基本情報入力シート!J50="","",基本情報入力シート!J50)</f>
        <v/>
      </c>
      <c r="J29" s="533" t="str">
        <f>IF(基本情報入力シート!K50="","",基本情報入力シート!K50)</f>
        <v/>
      </c>
      <c r="K29" s="534" t="str">
        <f>IF(基本情報入力シート!L50="","",基本情報入力シート!L50)</f>
        <v/>
      </c>
      <c r="L29" s="531" t="str">
        <f>IF(基本情報入力シート!M50="","",基本情報入力シート!M50)</f>
        <v/>
      </c>
      <c r="M29" s="531" t="str">
        <f>IF(基本情報入力シート!R50="","",基本情報入力シート!R50)</f>
        <v/>
      </c>
      <c r="N29" s="531" t="str">
        <f>IF(基本情報入力シート!W50="","",基本情報入力シート!W50)</f>
        <v/>
      </c>
      <c r="O29" s="531" t="str">
        <f>IF(基本情報入力シート!X50="","",基本情報入力シート!X50)</f>
        <v/>
      </c>
      <c r="P29" s="535" t="str">
        <f>IF(基本情報入力シート!Y50="","",基本情報入力シート!Y50)</f>
        <v/>
      </c>
      <c r="Q29" s="536" t="str">
        <f>IF(基本情報入力シート!Z50="","",基本情報入力シート!Z50)</f>
        <v/>
      </c>
      <c r="R29" s="537" t="str">
        <f>IF(基本情報入力シート!AA50="","",基本情報入力シート!AA50)</f>
        <v/>
      </c>
      <c r="S29" s="633"/>
      <c r="T29" s="634"/>
      <c r="U29" s="538" t="str">
        <f>IF(P29="","",VLOOKUP(P29,【参考】数式用!$A$5:$K$39,MATCH(T29,【参考】数式用!$C$4:$H$4,0)+2,0))</f>
        <v/>
      </c>
      <c r="V29" s="539" t="s">
        <v>211</v>
      </c>
      <c r="W29" s="635"/>
      <c r="X29" s="500" t="s">
        <v>212</v>
      </c>
      <c r="Y29" s="635"/>
      <c r="Z29" s="500" t="s">
        <v>213</v>
      </c>
      <c r="AA29" s="635"/>
      <c r="AB29" s="500" t="s">
        <v>212</v>
      </c>
      <c r="AC29" s="635"/>
      <c r="AD29" s="500" t="s">
        <v>214</v>
      </c>
      <c r="AE29" s="540" t="s">
        <v>215</v>
      </c>
      <c r="AF29" s="541" t="str">
        <f t="shared" si="3"/>
        <v/>
      </c>
      <c r="AG29" s="542" t="s">
        <v>216</v>
      </c>
      <c r="AH29" s="543" t="str">
        <f t="shared" si="1"/>
        <v/>
      </c>
    </row>
    <row r="30" spans="1:34" ht="36.75" customHeight="1">
      <c r="A30" s="531">
        <f t="shared" si="4"/>
        <v>19</v>
      </c>
      <c r="B30" s="532" t="str">
        <f>IF(基本情報入力シート!C51="","",基本情報入力シート!C51)</f>
        <v/>
      </c>
      <c r="C30" s="533" t="str">
        <f>IF(基本情報入力シート!D51="","",基本情報入力シート!D51)</f>
        <v/>
      </c>
      <c r="D30" s="533" t="str">
        <f>IF(基本情報入力シート!E51="","",基本情報入力シート!E51)</f>
        <v/>
      </c>
      <c r="E30" s="533" t="str">
        <f>IF(基本情報入力シート!F51="","",基本情報入力シート!F51)</f>
        <v/>
      </c>
      <c r="F30" s="533" t="str">
        <f>IF(基本情報入力シート!G51="","",基本情報入力シート!G51)</f>
        <v/>
      </c>
      <c r="G30" s="533" t="str">
        <f>IF(基本情報入力シート!H51="","",基本情報入力シート!H51)</f>
        <v/>
      </c>
      <c r="H30" s="533" t="str">
        <f>IF(基本情報入力シート!I51="","",基本情報入力シート!I51)</f>
        <v/>
      </c>
      <c r="I30" s="533" t="str">
        <f>IF(基本情報入力シート!J51="","",基本情報入力シート!J51)</f>
        <v/>
      </c>
      <c r="J30" s="533" t="str">
        <f>IF(基本情報入力シート!K51="","",基本情報入力シート!K51)</f>
        <v/>
      </c>
      <c r="K30" s="534" t="str">
        <f>IF(基本情報入力シート!L51="","",基本情報入力シート!L51)</f>
        <v/>
      </c>
      <c r="L30" s="531" t="str">
        <f>IF(基本情報入力シート!M51="","",基本情報入力シート!M51)</f>
        <v/>
      </c>
      <c r="M30" s="531" t="str">
        <f>IF(基本情報入力シート!R51="","",基本情報入力シート!R51)</f>
        <v/>
      </c>
      <c r="N30" s="531" t="str">
        <f>IF(基本情報入力シート!W51="","",基本情報入力シート!W51)</f>
        <v/>
      </c>
      <c r="O30" s="531" t="str">
        <f>IF(基本情報入力シート!X51="","",基本情報入力シート!X51)</f>
        <v/>
      </c>
      <c r="P30" s="535" t="str">
        <f>IF(基本情報入力シート!Y51="","",基本情報入力シート!Y51)</f>
        <v/>
      </c>
      <c r="Q30" s="536" t="str">
        <f>IF(基本情報入力シート!Z51="","",基本情報入力シート!Z51)</f>
        <v/>
      </c>
      <c r="R30" s="537" t="str">
        <f>IF(基本情報入力シート!AA51="","",基本情報入力シート!AA51)</f>
        <v/>
      </c>
      <c r="S30" s="633"/>
      <c r="T30" s="634"/>
      <c r="U30" s="538" t="str">
        <f>IF(P30="","",VLOOKUP(P30,【参考】数式用!$A$5:$K$39,MATCH(T30,【参考】数式用!$C$4:$H$4,0)+2,0))</f>
        <v/>
      </c>
      <c r="V30" s="539" t="s">
        <v>211</v>
      </c>
      <c r="W30" s="635"/>
      <c r="X30" s="500" t="s">
        <v>212</v>
      </c>
      <c r="Y30" s="635"/>
      <c r="Z30" s="500" t="s">
        <v>213</v>
      </c>
      <c r="AA30" s="635"/>
      <c r="AB30" s="500" t="s">
        <v>212</v>
      </c>
      <c r="AC30" s="635"/>
      <c r="AD30" s="500" t="s">
        <v>214</v>
      </c>
      <c r="AE30" s="540" t="s">
        <v>215</v>
      </c>
      <c r="AF30" s="541" t="str">
        <f t="shared" si="3"/>
        <v/>
      </c>
      <c r="AG30" s="542" t="s">
        <v>216</v>
      </c>
      <c r="AH30" s="543" t="str">
        <f t="shared" si="1"/>
        <v/>
      </c>
    </row>
    <row r="31" spans="1:34" ht="36.75" customHeight="1">
      <c r="A31" s="531">
        <f t="shared" si="4"/>
        <v>20</v>
      </c>
      <c r="B31" s="532" t="str">
        <f>IF(基本情報入力シート!C52="","",基本情報入力シート!C52)</f>
        <v/>
      </c>
      <c r="C31" s="533" t="str">
        <f>IF(基本情報入力シート!D52="","",基本情報入力シート!D52)</f>
        <v/>
      </c>
      <c r="D31" s="533" t="str">
        <f>IF(基本情報入力シート!E52="","",基本情報入力シート!E52)</f>
        <v/>
      </c>
      <c r="E31" s="533" t="str">
        <f>IF(基本情報入力シート!F52="","",基本情報入力シート!F52)</f>
        <v/>
      </c>
      <c r="F31" s="533" t="str">
        <f>IF(基本情報入力シート!G52="","",基本情報入力シート!G52)</f>
        <v/>
      </c>
      <c r="G31" s="533" t="str">
        <f>IF(基本情報入力シート!H52="","",基本情報入力シート!H52)</f>
        <v/>
      </c>
      <c r="H31" s="533" t="str">
        <f>IF(基本情報入力シート!I52="","",基本情報入力シート!I52)</f>
        <v/>
      </c>
      <c r="I31" s="533" t="str">
        <f>IF(基本情報入力シート!J52="","",基本情報入力シート!J52)</f>
        <v/>
      </c>
      <c r="J31" s="533" t="str">
        <f>IF(基本情報入力シート!K52="","",基本情報入力シート!K52)</f>
        <v/>
      </c>
      <c r="K31" s="534" t="str">
        <f>IF(基本情報入力シート!L52="","",基本情報入力シート!L52)</f>
        <v/>
      </c>
      <c r="L31" s="531" t="str">
        <f>IF(基本情報入力シート!M52="","",基本情報入力シート!M52)</f>
        <v/>
      </c>
      <c r="M31" s="531" t="str">
        <f>IF(基本情報入力シート!R52="","",基本情報入力シート!R52)</f>
        <v/>
      </c>
      <c r="N31" s="531" t="str">
        <f>IF(基本情報入力シート!W52="","",基本情報入力シート!W52)</f>
        <v/>
      </c>
      <c r="O31" s="531" t="str">
        <f>IF(基本情報入力シート!X52="","",基本情報入力シート!X52)</f>
        <v/>
      </c>
      <c r="P31" s="535" t="str">
        <f>IF(基本情報入力シート!Y52="","",基本情報入力シート!Y52)</f>
        <v/>
      </c>
      <c r="Q31" s="536" t="str">
        <f>IF(基本情報入力シート!Z52="","",基本情報入力シート!Z52)</f>
        <v/>
      </c>
      <c r="R31" s="537" t="str">
        <f>IF(基本情報入力シート!AA52="","",基本情報入力シート!AA52)</f>
        <v/>
      </c>
      <c r="S31" s="633"/>
      <c r="T31" s="634"/>
      <c r="U31" s="538" t="str">
        <f>IF(P31="","",VLOOKUP(P31,【参考】数式用!$A$5:$K$39,MATCH(T31,【参考】数式用!$C$4:$H$4,0)+2,0))</f>
        <v/>
      </c>
      <c r="V31" s="539" t="s">
        <v>211</v>
      </c>
      <c r="W31" s="635"/>
      <c r="X31" s="500" t="s">
        <v>212</v>
      </c>
      <c r="Y31" s="635"/>
      <c r="Z31" s="500" t="s">
        <v>213</v>
      </c>
      <c r="AA31" s="635"/>
      <c r="AB31" s="500" t="s">
        <v>212</v>
      </c>
      <c r="AC31" s="635"/>
      <c r="AD31" s="500" t="s">
        <v>214</v>
      </c>
      <c r="AE31" s="540" t="s">
        <v>215</v>
      </c>
      <c r="AF31" s="541" t="str">
        <f t="shared" si="3"/>
        <v/>
      </c>
      <c r="AG31" s="542" t="s">
        <v>216</v>
      </c>
      <c r="AH31" s="543" t="str">
        <f t="shared" si="1"/>
        <v/>
      </c>
    </row>
    <row r="32" spans="1:34" ht="36.75" customHeight="1">
      <c r="A32" s="531">
        <f t="shared" si="4"/>
        <v>21</v>
      </c>
      <c r="B32" s="532" t="str">
        <f>IF(基本情報入力シート!C53="","",基本情報入力シート!C53)</f>
        <v/>
      </c>
      <c r="C32" s="533" t="str">
        <f>IF(基本情報入力シート!D53="","",基本情報入力シート!D53)</f>
        <v/>
      </c>
      <c r="D32" s="533" t="str">
        <f>IF(基本情報入力シート!E53="","",基本情報入力シート!E53)</f>
        <v/>
      </c>
      <c r="E32" s="533" t="str">
        <f>IF(基本情報入力シート!F53="","",基本情報入力シート!F53)</f>
        <v/>
      </c>
      <c r="F32" s="533" t="str">
        <f>IF(基本情報入力シート!G53="","",基本情報入力シート!G53)</f>
        <v/>
      </c>
      <c r="G32" s="533" t="str">
        <f>IF(基本情報入力シート!H53="","",基本情報入力シート!H53)</f>
        <v/>
      </c>
      <c r="H32" s="533" t="str">
        <f>IF(基本情報入力シート!I53="","",基本情報入力シート!I53)</f>
        <v/>
      </c>
      <c r="I32" s="533" t="str">
        <f>IF(基本情報入力シート!J53="","",基本情報入力シート!J53)</f>
        <v/>
      </c>
      <c r="J32" s="533" t="str">
        <f>IF(基本情報入力シート!K53="","",基本情報入力シート!K53)</f>
        <v/>
      </c>
      <c r="K32" s="534" t="str">
        <f>IF(基本情報入力シート!L53="","",基本情報入力シート!L53)</f>
        <v/>
      </c>
      <c r="L32" s="531" t="str">
        <f>IF(基本情報入力シート!M53="","",基本情報入力シート!M53)</f>
        <v/>
      </c>
      <c r="M32" s="531" t="str">
        <f>IF(基本情報入力シート!R53="","",基本情報入力シート!R53)</f>
        <v/>
      </c>
      <c r="N32" s="531" t="str">
        <f>IF(基本情報入力シート!W53="","",基本情報入力シート!W53)</f>
        <v/>
      </c>
      <c r="O32" s="531" t="str">
        <f>IF(基本情報入力シート!X53="","",基本情報入力シート!X53)</f>
        <v/>
      </c>
      <c r="P32" s="535" t="str">
        <f>IF(基本情報入力シート!Y53="","",基本情報入力シート!Y53)</f>
        <v/>
      </c>
      <c r="Q32" s="536" t="str">
        <f>IF(基本情報入力シート!Z53="","",基本情報入力シート!Z53)</f>
        <v/>
      </c>
      <c r="R32" s="537" t="str">
        <f>IF(基本情報入力シート!AA53="","",基本情報入力シート!AA53)</f>
        <v/>
      </c>
      <c r="S32" s="633"/>
      <c r="T32" s="634"/>
      <c r="U32" s="538" t="str">
        <f>IF(P32="","",VLOOKUP(P32,【参考】数式用!$A$5:$K$39,MATCH(T32,【参考】数式用!$C$4:$H$4,0)+2,0))</f>
        <v/>
      </c>
      <c r="V32" s="539" t="s">
        <v>211</v>
      </c>
      <c r="W32" s="635"/>
      <c r="X32" s="500" t="s">
        <v>212</v>
      </c>
      <c r="Y32" s="635"/>
      <c r="Z32" s="500" t="s">
        <v>213</v>
      </c>
      <c r="AA32" s="635"/>
      <c r="AB32" s="500" t="s">
        <v>212</v>
      </c>
      <c r="AC32" s="635"/>
      <c r="AD32" s="500" t="s">
        <v>214</v>
      </c>
      <c r="AE32" s="540" t="s">
        <v>215</v>
      </c>
      <c r="AF32" s="541" t="str">
        <f t="shared" si="3"/>
        <v/>
      </c>
      <c r="AG32" s="542" t="s">
        <v>216</v>
      </c>
      <c r="AH32" s="543" t="str">
        <f t="shared" si="1"/>
        <v/>
      </c>
    </row>
    <row r="33" spans="1:34" ht="36.75" customHeight="1">
      <c r="A33" s="531">
        <f t="shared" si="4"/>
        <v>22</v>
      </c>
      <c r="B33" s="532" t="str">
        <f>IF(基本情報入力シート!C54="","",基本情報入力シート!C54)</f>
        <v/>
      </c>
      <c r="C33" s="533" t="str">
        <f>IF(基本情報入力シート!D54="","",基本情報入力シート!D54)</f>
        <v/>
      </c>
      <c r="D33" s="533" t="str">
        <f>IF(基本情報入力シート!E54="","",基本情報入力シート!E54)</f>
        <v/>
      </c>
      <c r="E33" s="533" t="str">
        <f>IF(基本情報入力シート!F54="","",基本情報入力シート!F54)</f>
        <v/>
      </c>
      <c r="F33" s="533" t="str">
        <f>IF(基本情報入力シート!G54="","",基本情報入力シート!G54)</f>
        <v/>
      </c>
      <c r="G33" s="533" t="str">
        <f>IF(基本情報入力シート!H54="","",基本情報入力シート!H54)</f>
        <v/>
      </c>
      <c r="H33" s="533" t="str">
        <f>IF(基本情報入力シート!I54="","",基本情報入力シート!I54)</f>
        <v/>
      </c>
      <c r="I33" s="533" t="str">
        <f>IF(基本情報入力シート!J54="","",基本情報入力シート!J54)</f>
        <v/>
      </c>
      <c r="J33" s="533" t="str">
        <f>IF(基本情報入力シート!K54="","",基本情報入力シート!K54)</f>
        <v/>
      </c>
      <c r="K33" s="534" t="str">
        <f>IF(基本情報入力シート!L54="","",基本情報入力シート!L54)</f>
        <v/>
      </c>
      <c r="L33" s="531" t="str">
        <f>IF(基本情報入力シート!M54="","",基本情報入力シート!M54)</f>
        <v/>
      </c>
      <c r="M33" s="531" t="str">
        <f>IF(基本情報入力シート!R54="","",基本情報入力シート!R54)</f>
        <v/>
      </c>
      <c r="N33" s="531" t="str">
        <f>IF(基本情報入力シート!W54="","",基本情報入力シート!W54)</f>
        <v/>
      </c>
      <c r="O33" s="531" t="str">
        <f>IF(基本情報入力シート!X54="","",基本情報入力シート!X54)</f>
        <v/>
      </c>
      <c r="P33" s="535" t="str">
        <f>IF(基本情報入力シート!Y54="","",基本情報入力シート!Y54)</f>
        <v/>
      </c>
      <c r="Q33" s="536" t="str">
        <f>IF(基本情報入力シート!Z54="","",基本情報入力シート!Z54)</f>
        <v/>
      </c>
      <c r="R33" s="537" t="str">
        <f>IF(基本情報入力シート!AA54="","",基本情報入力シート!AA54)</f>
        <v/>
      </c>
      <c r="S33" s="633"/>
      <c r="T33" s="634"/>
      <c r="U33" s="538" t="str">
        <f>IF(P33="","",VLOOKUP(P33,【参考】数式用!$A$5:$K$39,MATCH(T33,【参考】数式用!$C$4:$H$4,0)+2,0))</f>
        <v/>
      </c>
      <c r="V33" s="539" t="s">
        <v>211</v>
      </c>
      <c r="W33" s="635"/>
      <c r="X33" s="500" t="s">
        <v>212</v>
      </c>
      <c r="Y33" s="635"/>
      <c r="Z33" s="500" t="s">
        <v>213</v>
      </c>
      <c r="AA33" s="635"/>
      <c r="AB33" s="500" t="s">
        <v>212</v>
      </c>
      <c r="AC33" s="635"/>
      <c r="AD33" s="500" t="s">
        <v>214</v>
      </c>
      <c r="AE33" s="540" t="s">
        <v>215</v>
      </c>
      <c r="AF33" s="541" t="str">
        <f t="shared" si="3"/>
        <v/>
      </c>
      <c r="AG33" s="542" t="s">
        <v>216</v>
      </c>
      <c r="AH33" s="543" t="str">
        <f t="shared" si="1"/>
        <v/>
      </c>
    </row>
    <row r="34" spans="1:34" ht="36.75" customHeight="1">
      <c r="A34" s="531">
        <f t="shared" si="4"/>
        <v>23</v>
      </c>
      <c r="B34" s="532" t="str">
        <f>IF(基本情報入力シート!C55="","",基本情報入力シート!C55)</f>
        <v/>
      </c>
      <c r="C34" s="533" t="str">
        <f>IF(基本情報入力シート!D55="","",基本情報入力シート!D55)</f>
        <v/>
      </c>
      <c r="D34" s="533" t="str">
        <f>IF(基本情報入力シート!E55="","",基本情報入力シート!E55)</f>
        <v/>
      </c>
      <c r="E34" s="533" t="str">
        <f>IF(基本情報入力シート!F55="","",基本情報入力シート!F55)</f>
        <v/>
      </c>
      <c r="F34" s="533" t="str">
        <f>IF(基本情報入力シート!G55="","",基本情報入力シート!G55)</f>
        <v/>
      </c>
      <c r="G34" s="533" t="str">
        <f>IF(基本情報入力シート!H55="","",基本情報入力シート!H55)</f>
        <v/>
      </c>
      <c r="H34" s="533" t="str">
        <f>IF(基本情報入力シート!I55="","",基本情報入力シート!I55)</f>
        <v/>
      </c>
      <c r="I34" s="533" t="str">
        <f>IF(基本情報入力シート!J55="","",基本情報入力シート!J55)</f>
        <v/>
      </c>
      <c r="J34" s="533" t="str">
        <f>IF(基本情報入力シート!K55="","",基本情報入力シート!K55)</f>
        <v/>
      </c>
      <c r="K34" s="534" t="str">
        <f>IF(基本情報入力シート!L55="","",基本情報入力シート!L55)</f>
        <v/>
      </c>
      <c r="L34" s="531" t="str">
        <f>IF(基本情報入力シート!M55="","",基本情報入力シート!M55)</f>
        <v/>
      </c>
      <c r="M34" s="531" t="str">
        <f>IF(基本情報入力シート!R55="","",基本情報入力シート!R55)</f>
        <v/>
      </c>
      <c r="N34" s="531" t="str">
        <f>IF(基本情報入力シート!W55="","",基本情報入力シート!W55)</f>
        <v/>
      </c>
      <c r="O34" s="531" t="str">
        <f>IF(基本情報入力シート!X55="","",基本情報入力シート!X55)</f>
        <v/>
      </c>
      <c r="P34" s="535" t="str">
        <f>IF(基本情報入力シート!Y55="","",基本情報入力シート!Y55)</f>
        <v/>
      </c>
      <c r="Q34" s="536" t="str">
        <f>IF(基本情報入力シート!Z55="","",基本情報入力シート!Z55)</f>
        <v/>
      </c>
      <c r="R34" s="537" t="str">
        <f>IF(基本情報入力シート!AA55="","",基本情報入力シート!AA55)</f>
        <v/>
      </c>
      <c r="S34" s="633"/>
      <c r="T34" s="634"/>
      <c r="U34" s="538" t="str">
        <f>IF(P34="","",VLOOKUP(P34,【参考】数式用!$A$5:$K$39,MATCH(T34,【参考】数式用!$C$4:$H$4,0)+2,0))</f>
        <v/>
      </c>
      <c r="V34" s="539" t="s">
        <v>211</v>
      </c>
      <c r="W34" s="635"/>
      <c r="X34" s="500" t="s">
        <v>212</v>
      </c>
      <c r="Y34" s="635"/>
      <c r="Z34" s="500" t="s">
        <v>213</v>
      </c>
      <c r="AA34" s="635"/>
      <c r="AB34" s="500" t="s">
        <v>212</v>
      </c>
      <c r="AC34" s="635"/>
      <c r="AD34" s="500" t="s">
        <v>214</v>
      </c>
      <c r="AE34" s="540" t="s">
        <v>215</v>
      </c>
      <c r="AF34" s="541" t="str">
        <f t="shared" si="3"/>
        <v/>
      </c>
      <c r="AG34" s="542" t="s">
        <v>216</v>
      </c>
      <c r="AH34" s="543" t="str">
        <f t="shared" si="1"/>
        <v/>
      </c>
    </row>
    <row r="35" spans="1:34" ht="36.75" customHeight="1">
      <c r="A35" s="531">
        <f t="shared" si="4"/>
        <v>24</v>
      </c>
      <c r="B35" s="532" t="str">
        <f>IF(基本情報入力シート!C56="","",基本情報入力シート!C56)</f>
        <v/>
      </c>
      <c r="C35" s="533" t="str">
        <f>IF(基本情報入力シート!D56="","",基本情報入力シート!D56)</f>
        <v/>
      </c>
      <c r="D35" s="533" t="str">
        <f>IF(基本情報入力シート!E56="","",基本情報入力シート!E56)</f>
        <v/>
      </c>
      <c r="E35" s="533" t="str">
        <f>IF(基本情報入力シート!F56="","",基本情報入力シート!F56)</f>
        <v/>
      </c>
      <c r="F35" s="533" t="str">
        <f>IF(基本情報入力シート!G56="","",基本情報入力シート!G56)</f>
        <v/>
      </c>
      <c r="G35" s="533" t="str">
        <f>IF(基本情報入力シート!H56="","",基本情報入力シート!H56)</f>
        <v/>
      </c>
      <c r="H35" s="533" t="str">
        <f>IF(基本情報入力シート!I56="","",基本情報入力シート!I56)</f>
        <v/>
      </c>
      <c r="I35" s="533" t="str">
        <f>IF(基本情報入力シート!J56="","",基本情報入力シート!J56)</f>
        <v/>
      </c>
      <c r="J35" s="533" t="str">
        <f>IF(基本情報入力シート!K56="","",基本情報入力シート!K56)</f>
        <v/>
      </c>
      <c r="K35" s="534" t="str">
        <f>IF(基本情報入力シート!L56="","",基本情報入力シート!L56)</f>
        <v/>
      </c>
      <c r="L35" s="531" t="str">
        <f>IF(基本情報入力シート!M56="","",基本情報入力シート!M56)</f>
        <v/>
      </c>
      <c r="M35" s="531" t="str">
        <f>IF(基本情報入力シート!R56="","",基本情報入力シート!R56)</f>
        <v/>
      </c>
      <c r="N35" s="531" t="str">
        <f>IF(基本情報入力シート!W56="","",基本情報入力シート!W56)</f>
        <v/>
      </c>
      <c r="O35" s="531" t="str">
        <f>IF(基本情報入力シート!X56="","",基本情報入力シート!X56)</f>
        <v/>
      </c>
      <c r="P35" s="535" t="str">
        <f>IF(基本情報入力シート!Y56="","",基本情報入力シート!Y56)</f>
        <v/>
      </c>
      <c r="Q35" s="536" t="str">
        <f>IF(基本情報入力シート!Z56="","",基本情報入力シート!Z56)</f>
        <v/>
      </c>
      <c r="R35" s="537" t="str">
        <f>IF(基本情報入力シート!AA56="","",基本情報入力シート!AA56)</f>
        <v/>
      </c>
      <c r="S35" s="633"/>
      <c r="T35" s="634"/>
      <c r="U35" s="538" t="str">
        <f>IF(P35="","",VLOOKUP(P35,【参考】数式用!$A$5:$K$39,MATCH(T35,【参考】数式用!$C$4:$H$4,0)+2,0))</f>
        <v/>
      </c>
      <c r="V35" s="539" t="s">
        <v>211</v>
      </c>
      <c r="W35" s="635"/>
      <c r="X35" s="500" t="s">
        <v>212</v>
      </c>
      <c r="Y35" s="635"/>
      <c r="Z35" s="500" t="s">
        <v>213</v>
      </c>
      <c r="AA35" s="635"/>
      <c r="AB35" s="500" t="s">
        <v>212</v>
      </c>
      <c r="AC35" s="635"/>
      <c r="AD35" s="500" t="s">
        <v>214</v>
      </c>
      <c r="AE35" s="540" t="s">
        <v>215</v>
      </c>
      <c r="AF35" s="541" t="str">
        <f t="shared" si="3"/>
        <v/>
      </c>
      <c r="AG35" s="542" t="s">
        <v>216</v>
      </c>
      <c r="AH35" s="543" t="str">
        <f t="shared" si="1"/>
        <v/>
      </c>
    </row>
    <row r="36" spans="1:34" ht="36.75" customHeight="1">
      <c r="A36" s="531">
        <f t="shared" si="4"/>
        <v>25</v>
      </c>
      <c r="B36" s="532" t="str">
        <f>IF(基本情報入力シート!C57="","",基本情報入力シート!C57)</f>
        <v/>
      </c>
      <c r="C36" s="533" t="str">
        <f>IF(基本情報入力シート!D57="","",基本情報入力シート!D57)</f>
        <v/>
      </c>
      <c r="D36" s="533" t="str">
        <f>IF(基本情報入力シート!E57="","",基本情報入力シート!E57)</f>
        <v/>
      </c>
      <c r="E36" s="533" t="str">
        <f>IF(基本情報入力シート!F57="","",基本情報入力シート!F57)</f>
        <v/>
      </c>
      <c r="F36" s="533" t="str">
        <f>IF(基本情報入力シート!G57="","",基本情報入力シート!G57)</f>
        <v/>
      </c>
      <c r="G36" s="533" t="str">
        <f>IF(基本情報入力シート!H57="","",基本情報入力シート!H57)</f>
        <v/>
      </c>
      <c r="H36" s="533" t="str">
        <f>IF(基本情報入力シート!I57="","",基本情報入力シート!I57)</f>
        <v/>
      </c>
      <c r="I36" s="533" t="str">
        <f>IF(基本情報入力シート!J57="","",基本情報入力シート!J57)</f>
        <v/>
      </c>
      <c r="J36" s="533" t="str">
        <f>IF(基本情報入力シート!K57="","",基本情報入力シート!K57)</f>
        <v/>
      </c>
      <c r="K36" s="534" t="str">
        <f>IF(基本情報入力シート!L57="","",基本情報入力シート!L57)</f>
        <v/>
      </c>
      <c r="L36" s="531" t="str">
        <f>IF(基本情報入力シート!M57="","",基本情報入力シート!M57)</f>
        <v/>
      </c>
      <c r="M36" s="531" t="str">
        <f>IF(基本情報入力シート!R57="","",基本情報入力シート!R57)</f>
        <v/>
      </c>
      <c r="N36" s="531" t="str">
        <f>IF(基本情報入力シート!W57="","",基本情報入力シート!W57)</f>
        <v/>
      </c>
      <c r="O36" s="531" t="str">
        <f>IF(基本情報入力シート!X57="","",基本情報入力シート!X57)</f>
        <v/>
      </c>
      <c r="P36" s="535" t="str">
        <f>IF(基本情報入力シート!Y57="","",基本情報入力シート!Y57)</f>
        <v/>
      </c>
      <c r="Q36" s="536" t="str">
        <f>IF(基本情報入力シート!Z57="","",基本情報入力シート!Z57)</f>
        <v/>
      </c>
      <c r="R36" s="537" t="str">
        <f>IF(基本情報入力シート!AA57="","",基本情報入力シート!AA57)</f>
        <v/>
      </c>
      <c r="S36" s="633"/>
      <c r="T36" s="634"/>
      <c r="U36" s="538" t="str">
        <f>IF(P36="","",VLOOKUP(P36,【参考】数式用!$A$5:$K$39,MATCH(T36,【参考】数式用!$C$4:$H$4,0)+2,0))</f>
        <v/>
      </c>
      <c r="V36" s="539" t="s">
        <v>211</v>
      </c>
      <c r="W36" s="635"/>
      <c r="X36" s="500" t="s">
        <v>212</v>
      </c>
      <c r="Y36" s="635"/>
      <c r="Z36" s="500" t="s">
        <v>213</v>
      </c>
      <c r="AA36" s="635"/>
      <c r="AB36" s="500" t="s">
        <v>212</v>
      </c>
      <c r="AC36" s="635"/>
      <c r="AD36" s="500" t="s">
        <v>214</v>
      </c>
      <c r="AE36" s="540" t="s">
        <v>215</v>
      </c>
      <c r="AF36" s="541" t="str">
        <f t="shared" si="3"/>
        <v/>
      </c>
      <c r="AG36" s="542" t="s">
        <v>216</v>
      </c>
      <c r="AH36" s="543" t="str">
        <f t="shared" si="1"/>
        <v/>
      </c>
    </row>
    <row r="37" spans="1:34" ht="36.75" customHeight="1">
      <c r="A37" s="531">
        <f t="shared" si="4"/>
        <v>26</v>
      </c>
      <c r="B37" s="532" t="str">
        <f>IF(基本情報入力シート!C58="","",基本情報入力シート!C58)</f>
        <v/>
      </c>
      <c r="C37" s="533" t="str">
        <f>IF(基本情報入力シート!D58="","",基本情報入力シート!D58)</f>
        <v/>
      </c>
      <c r="D37" s="533" t="str">
        <f>IF(基本情報入力シート!E58="","",基本情報入力シート!E58)</f>
        <v/>
      </c>
      <c r="E37" s="533" t="str">
        <f>IF(基本情報入力シート!F58="","",基本情報入力シート!F58)</f>
        <v/>
      </c>
      <c r="F37" s="533" t="str">
        <f>IF(基本情報入力シート!G58="","",基本情報入力シート!G58)</f>
        <v/>
      </c>
      <c r="G37" s="533" t="str">
        <f>IF(基本情報入力シート!H58="","",基本情報入力シート!H58)</f>
        <v/>
      </c>
      <c r="H37" s="533" t="str">
        <f>IF(基本情報入力シート!I58="","",基本情報入力シート!I58)</f>
        <v/>
      </c>
      <c r="I37" s="533" t="str">
        <f>IF(基本情報入力シート!J58="","",基本情報入力シート!J58)</f>
        <v/>
      </c>
      <c r="J37" s="533" t="str">
        <f>IF(基本情報入力シート!K58="","",基本情報入力シート!K58)</f>
        <v/>
      </c>
      <c r="K37" s="534" t="str">
        <f>IF(基本情報入力シート!L58="","",基本情報入力シート!L58)</f>
        <v/>
      </c>
      <c r="L37" s="531" t="str">
        <f>IF(基本情報入力シート!M58="","",基本情報入力シート!M58)</f>
        <v/>
      </c>
      <c r="M37" s="531" t="str">
        <f>IF(基本情報入力シート!R58="","",基本情報入力シート!R58)</f>
        <v/>
      </c>
      <c r="N37" s="531" t="str">
        <f>IF(基本情報入力シート!W58="","",基本情報入力シート!W58)</f>
        <v/>
      </c>
      <c r="O37" s="531" t="str">
        <f>IF(基本情報入力シート!X58="","",基本情報入力シート!X58)</f>
        <v/>
      </c>
      <c r="P37" s="535" t="str">
        <f>IF(基本情報入力シート!Y58="","",基本情報入力シート!Y58)</f>
        <v/>
      </c>
      <c r="Q37" s="536" t="str">
        <f>IF(基本情報入力シート!Z58="","",基本情報入力シート!Z58)</f>
        <v/>
      </c>
      <c r="R37" s="537" t="str">
        <f>IF(基本情報入力シート!AA58="","",基本情報入力シート!AA58)</f>
        <v/>
      </c>
      <c r="S37" s="633"/>
      <c r="T37" s="634"/>
      <c r="U37" s="538" t="str">
        <f>IF(P37="","",VLOOKUP(P37,【参考】数式用!$A$5:$K$39,MATCH(T37,【参考】数式用!$C$4:$H$4,0)+2,0))</f>
        <v/>
      </c>
      <c r="V37" s="539" t="s">
        <v>211</v>
      </c>
      <c r="W37" s="635"/>
      <c r="X37" s="500" t="s">
        <v>212</v>
      </c>
      <c r="Y37" s="635"/>
      <c r="Z37" s="500" t="s">
        <v>213</v>
      </c>
      <c r="AA37" s="635"/>
      <c r="AB37" s="500" t="s">
        <v>212</v>
      </c>
      <c r="AC37" s="635"/>
      <c r="AD37" s="500" t="s">
        <v>214</v>
      </c>
      <c r="AE37" s="540" t="s">
        <v>215</v>
      </c>
      <c r="AF37" s="541" t="str">
        <f t="shared" si="3"/>
        <v/>
      </c>
      <c r="AG37" s="542" t="s">
        <v>216</v>
      </c>
      <c r="AH37" s="543" t="str">
        <f t="shared" si="1"/>
        <v/>
      </c>
    </row>
    <row r="38" spans="1:34" ht="36.75" customHeight="1">
      <c r="A38" s="531">
        <f t="shared" si="4"/>
        <v>27</v>
      </c>
      <c r="B38" s="532" t="str">
        <f>IF(基本情報入力シート!C59="","",基本情報入力シート!C59)</f>
        <v/>
      </c>
      <c r="C38" s="533" t="str">
        <f>IF(基本情報入力シート!D59="","",基本情報入力シート!D59)</f>
        <v/>
      </c>
      <c r="D38" s="533" t="str">
        <f>IF(基本情報入力シート!E59="","",基本情報入力シート!E59)</f>
        <v/>
      </c>
      <c r="E38" s="533" t="str">
        <f>IF(基本情報入力シート!F59="","",基本情報入力シート!F59)</f>
        <v/>
      </c>
      <c r="F38" s="533" t="str">
        <f>IF(基本情報入力シート!G59="","",基本情報入力シート!G59)</f>
        <v/>
      </c>
      <c r="G38" s="533" t="str">
        <f>IF(基本情報入力シート!H59="","",基本情報入力シート!H59)</f>
        <v/>
      </c>
      <c r="H38" s="533" t="str">
        <f>IF(基本情報入力シート!I59="","",基本情報入力シート!I59)</f>
        <v/>
      </c>
      <c r="I38" s="533" t="str">
        <f>IF(基本情報入力シート!J59="","",基本情報入力シート!J59)</f>
        <v/>
      </c>
      <c r="J38" s="533" t="str">
        <f>IF(基本情報入力シート!K59="","",基本情報入力シート!K59)</f>
        <v/>
      </c>
      <c r="K38" s="534" t="str">
        <f>IF(基本情報入力シート!L59="","",基本情報入力シート!L59)</f>
        <v/>
      </c>
      <c r="L38" s="531" t="str">
        <f>IF(基本情報入力シート!M59="","",基本情報入力シート!M59)</f>
        <v/>
      </c>
      <c r="M38" s="531" t="str">
        <f>IF(基本情報入力シート!R59="","",基本情報入力シート!R59)</f>
        <v/>
      </c>
      <c r="N38" s="531" t="str">
        <f>IF(基本情報入力シート!W59="","",基本情報入力シート!W59)</f>
        <v/>
      </c>
      <c r="O38" s="531" t="str">
        <f>IF(基本情報入力シート!X59="","",基本情報入力シート!X59)</f>
        <v/>
      </c>
      <c r="P38" s="535" t="str">
        <f>IF(基本情報入力シート!Y59="","",基本情報入力シート!Y59)</f>
        <v/>
      </c>
      <c r="Q38" s="536" t="str">
        <f>IF(基本情報入力シート!Z59="","",基本情報入力シート!Z59)</f>
        <v/>
      </c>
      <c r="R38" s="537" t="str">
        <f>IF(基本情報入力シート!AA59="","",基本情報入力シート!AA59)</f>
        <v/>
      </c>
      <c r="S38" s="633"/>
      <c r="T38" s="634"/>
      <c r="U38" s="538" t="str">
        <f>IF(P38="","",VLOOKUP(P38,【参考】数式用!$A$5:$K$39,MATCH(T38,【参考】数式用!$C$4:$H$4,0)+2,0))</f>
        <v/>
      </c>
      <c r="V38" s="539" t="s">
        <v>211</v>
      </c>
      <c r="W38" s="635"/>
      <c r="X38" s="500" t="s">
        <v>212</v>
      </c>
      <c r="Y38" s="635"/>
      <c r="Z38" s="500" t="s">
        <v>213</v>
      </c>
      <c r="AA38" s="635"/>
      <c r="AB38" s="500" t="s">
        <v>212</v>
      </c>
      <c r="AC38" s="635"/>
      <c r="AD38" s="500" t="s">
        <v>214</v>
      </c>
      <c r="AE38" s="540" t="s">
        <v>215</v>
      </c>
      <c r="AF38" s="541" t="str">
        <f t="shared" si="3"/>
        <v/>
      </c>
      <c r="AG38" s="542" t="s">
        <v>216</v>
      </c>
      <c r="AH38" s="543" t="str">
        <f t="shared" si="1"/>
        <v/>
      </c>
    </row>
    <row r="39" spans="1:34" ht="36.75" customHeight="1">
      <c r="A39" s="531">
        <f t="shared" si="4"/>
        <v>28</v>
      </c>
      <c r="B39" s="532" t="str">
        <f>IF(基本情報入力シート!C60="","",基本情報入力シート!C60)</f>
        <v/>
      </c>
      <c r="C39" s="533" t="str">
        <f>IF(基本情報入力シート!D60="","",基本情報入力シート!D60)</f>
        <v/>
      </c>
      <c r="D39" s="533" t="str">
        <f>IF(基本情報入力シート!E60="","",基本情報入力シート!E60)</f>
        <v/>
      </c>
      <c r="E39" s="533" t="str">
        <f>IF(基本情報入力シート!F60="","",基本情報入力シート!F60)</f>
        <v/>
      </c>
      <c r="F39" s="533" t="str">
        <f>IF(基本情報入力シート!G60="","",基本情報入力シート!G60)</f>
        <v/>
      </c>
      <c r="G39" s="533" t="str">
        <f>IF(基本情報入力シート!H60="","",基本情報入力シート!H60)</f>
        <v/>
      </c>
      <c r="H39" s="533" t="str">
        <f>IF(基本情報入力シート!I60="","",基本情報入力シート!I60)</f>
        <v/>
      </c>
      <c r="I39" s="533" t="str">
        <f>IF(基本情報入力シート!J60="","",基本情報入力シート!J60)</f>
        <v/>
      </c>
      <c r="J39" s="533" t="str">
        <f>IF(基本情報入力シート!K60="","",基本情報入力シート!K60)</f>
        <v/>
      </c>
      <c r="K39" s="534" t="str">
        <f>IF(基本情報入力シート!L60="","",基本情報入力シート!L60)</f>
        <v/>
      </c>
      <c r="L39" s="531" t="str">
        <f>IF(基本情報入力シート!M60="","",基本情報入力シート!M60)</f>
        <v/>
      </c>
      <c r="M39" s="531" t="str">
        <f>IF(基本情報入力シート!R60="","",基本情報入力シート!R60)</f>
        <v/>
      </c>
      <c r="N39" s="531" t="str">
        <f>IF(基本情報入力シート!W60="","",基本情報入力シート!W60)</f>
        <v/>
      </c>
      <c r="O39" s="531" t="str">
        <f>IF(基本情報入力シート!X60="","",基本情報入力シート!X60)</f>
        <v/>
      </c>
      <c r="P39" s="535" t="str">
        <f>IF(基本情報入力シート!Y60="","",基本情報入力シート!Y60)</f>
        <v/>
      </c>
      <c r="Q39" s="536" t="str">
        <f>IF(基本情報入力シート!Z60="","",基本情報入力シート!Z60)</f>
        <v/>
      </c>
      <c r="R39" s="537" t="str">
        <f>IF(基本情報入力シート!AA60="","",基本情報入力シート!AA60)</f>
        <v/>
      </c>
      <c r="S39" s="633"/>
      <c r="T39" s="634"/>
      <c r="U39" s="538" t="str">
        <f>IF(P39="","",VLOOKUP(P39,【参考】数式用!$A$5:$K$39,MATCH(T39,【参考】数式用!$C$4:$H$4,0)+2,0))</f>
        <v/>
      </c>
      <c r="V39" s="539" t="s">
        <v>211</v>
      </c>
      <c r="W39" s="635"/>
      <c r="X39" s="500" t="s">
        <v>212</v>
      </c>
      <c r="Y39" s="635"/>
      <c r="Z39" s="500" t="s">
        <v>213</v>
      </c>
      <c r="AA39" s="635"/>
      <c r="AB39" s="500" t="s">
        <v>212</v>
      </c>
      <c r="AC39" s="635"/>
      <c r="AD39" s="500" t="s">
        <v>214</v>
      </c>
      <c r="AE39" s="540" t="s">
        <v>215</v>
      </c>
      <c r="AF39" s="541" t="str">
        <f t="shared" si="3"/>
        <v/>
      </c>
      <c r="AG39" s="542" t="s">
        <v>216</v>
      </c>
      <c r="AH39" s="543" t="str">
        <f t="shared" si="1"/>
        <v/>
      </c>
    </row>
    <row r="40" spans="1:34" ht="36.75" customHeight="1">
      <c r="A40" s="531">
        <f t="shared" si="4"/>
        <v>29</v>
      </c>
      <c r="B40" s="532" t="str">
        <f>IF(基本情報入力シート!C61="","",基本情報入力シート!C61)</f>
        <v/>
      </c>
      <c r="C40" s="533" t="str">
        <f>IF(基本情報入力シート!D61="","",基本情報入力シート!D61)</f>
        <v/>
      </c>
      <c r="D40" s="533" t="str">
        <f>IF(基本情報入力シート!E61="","",基本情報入力シート!E61)</f>
        <v/>
      </c>
      <c r="E40" s="533" t="str">
        <f>IF(基本情報入力シート!F61="","",基本情報入力シート!F61)</f>
        <v/>
      </c>
      <c r="F40" s="533" t="str">
        <f>IF(基本情報入力シート!G61="","",基本情報入力シート!G61)</f>
        <v/>
      </c>
      <c r="G40" s="533" t="str">
        <f>IF(基本情報入力シート!H61="","",基本情報入力シート!H61)</f>
        <v/>
      </c>
      <c r="H40" s="533" t="str">
        <f>IF(基本情報入力シート!I61="","",基本情報入力シート!I61)</f>
        <v/>
      </c>
      <c r="I40" s="533" t="str">
        <f>IF(基本情報入力シート!J61="","",基本情報入力シート!J61)</f>
        <v/>
      </c>
      <c r="J40" s="533" t="str">
        <f>IF(基本情報入力シート!K61="","",基本情報入力シート!K61)</f>
        <v/>
      </c>
      <c r="K40" s="534" t="str">
        <f>IF(基本情報入力シート!L61="","",基本情報入力シート!L61)</f>
        <v/>
      </c>
      <c r="L40" s="531" t="str">
        <f>IF(基本情報入力シート!M61="","",基本情報入力シート!M61)</f>
        <v/>
      </c>
      <c r="M40" s="531" t="str">
        <f>IF(基本情報入力シート!R61="","",基本情報入力シート!R61)</f>
        <v/>
      </c>
      <c r="N40" s="531" t="str">
        <f>IF(基本情報入力シート!W61="","",基本情報入力シート!W61)</f>
        <v/>
      </c>
      <c r="O40" s="531" t="str">
        <f>IF(基本情報入力シート!X61="","",基本情報入力シート!X61)</f>
        <v/>
      </c>
      <c r="P40" s="535" t="str">
        <f>IF(基本情報入力シート!Y61="","",基本情報入力シート!Y61)</f>
        <v/>
      </c>
      <c r="Q40" s="536" t="str">
        <f>IF(基本情報入力シート!Z61="","",基本情報入力シート!Z61)</f>
        <v/>
      </c>
      <c r="R40" s="537" t="str">
        <f>IF(基本情報入力シート!AA61="","",基本情報入力シート!AA61)</f>
        <v/>
      </c>
      <c r="S40" s="633"/>
      <c r="T40" s="634"/>
      <c r="U40" s="538" t="str">
        <f>IF(P40="","",VLOOKUP(P40,【参考】数式用!$A$5:$K$39,MATCH(T40,【参考】数式用!$C$4:$H$4,0)+2,0))</f>
        <v/>
      </c>
      <c r="V40" s="539" t="s">
        <v>211</v>
      </c>
      <c r="W40" s="635"/>
      <c r="X40" s="500" t="s">
        <v>212</v>
      </c>
      <c r="Y40" s="635"/>
      <c r="Z40" s="500" t="s">
        <v>213</v>
      </c>
      <c r="AA40" s="635"/>
      <c r="AB40" s="500" t="s">
        <v>212</v>
      </c>
      <c r="AC40" s="635"/>
      <c r="AD40" s="500" t="s">
        <v>214</v>
      </c>
      <c r="AE40" s="540" t="s">
        <v>215</v>
      </c>
      <c r="AF40" s="541" t="str">
        <f t="shared" si="3"/>
        <v/>
      </c>
      <c r="AG40" s="542" t="s">
        <v>216</v>
      </c>
      <c r="AH40" s="543" t="str">
        <f t="shared" si="1"/>
        <v/>
      </c>
    </row>
    <row r="41" spans="1:34" ht="36.75" customHeight="1">
      <c r="A41" s="531">
        <f t="shared" si="4"/>
        <v>30</v>
      </c>
      <c r="B41" s="532" t="str">
        <f>IF(基本情報入力シート!C62="","",基本情報入力シート!C62)</f>
        <v/>
      </c>
      <c r="C41" s="533" t="str">
        <f>IF(基本情報入力シート!D62="","",基本情報入力シート!D62)</f>
        <v/>
      </c>
      <c r="D41" s="533" t="str">
        <f>IF(基本情報入力シート!E62="","",基本情報入力シート!E62)</f>
        <v/>
      </c>
      <c r="E41" s="533" t="str">
        <f>IF(基本情報入力シート!F62="","",基本情報入力シート!F62)</f>
        <v/>
      </c>
      <c r="F41" s="533" t="str">
        <f>IF(基本情報入力シート!G62="","",基本情報入力シート!G62)</f>
        <v/>
      </c>
      <c r="G41" s="533" t="str">
        <f>IF(基本情報入力シート!H62="","",基本情報入力シート!H62)</f>
        <v/>
      </c>
      <c r="H41" s="533" t="str">
        <f>IF(基本情報入力シート!I62="","",基本情報入力シート!I62)</f>
        <v/>
      </c>
      <c r="I41" s="533" t="str">
        <f>IF(基本情報入力シート!J62="","",基本情報入力シート!J62)</f>
        <v/>
      </c>
      <c r="J41" s="533" t="str">
        <f>IF(基本情報入力シート!K62="","",基本情報入力シート!K62)</f>
        <v/>
      </c>
      <c r="K41" s="534" t="str">
        <f>IF(基本情報入力シート!L62="","",基本情報入力シート!L62)</f>
        <v/>
      </c>
      <c r="L41" s="531" t="str">
        <f>IF(基本情報入力シート!M62="","",基本情報入力シート!M62)</f>
        <v/>
      </c>
      <c r="M41" s="531" t="str">
        <f>IF(基本情報入力シート!R62="","",基本情報入力シート!R62)</f>
        <v/>
      </c>
      <c r="N41" s="531" t="str">
        <f>IF(基本情報入力シート!W62="","",基本情報入力シート!W62)</f>
        <v/>
      </c>
      <c r="O41" s="531" t="str">
        <f>IF(基本情報入力シート!X62="","",基本情報入力シート!X62)</f>
        <v/>
      </c>
      <c r="P41" s="535" t="str">
        <f>IF(基本情報入力シート!Y62="","",基本情報入力シート!Y62)</f>
        <v/>
      </c>
      <c r="Q41" s="536" t="str">
        <f>IF(基本情報入力シート!Z62="","",基本情報入力シート!Z62)</f>
        <v/>
      </c>
      <c r="R41" s="537" t="str">
        <f>IF(基本情報入力シート!AA62="","",基本情報入力シート!AA62)</f>
        <v/>
      </c>
      <c r="S41" s="633"/>
      <c r="T41" s="634"/>
      <c r="U41" s="538" t="str">
        <f>IF(P41="","",VLOOKUP(P41,【参考】数式用!$A$5:$K$39,MATCH(T41,【参考】数式用!$C$4:$H$4,0)+2,0))</f>
        <v/>
      </c>
      <c r="V41" s="539" t="s">
        <v>211</v>
      </c>
      <c r="W41" s="635"/>
      <c r="X41" s="500" t="s">
        <v>212</v>
      </c>
      <c r="Y41" s="635"/>
      <c r="Z41" s="500" t="s">
        <v>213</v>
      </c>
      <c r="AA41" s="635"/>
      <c r="AB41" s="500" t="s">
        <v>212</v>
      </c>
      <c r="AC41" s="635"/>
      <c r="AD41" s="500" t="s">
        <v>214</v>
      </c>
      <c r="AE41" s="540" t="s">
        <v>215</v>
      </c>
      <c r="AF41" s="541" t="str">
        <f t="shared" si="3"/>
        <v/>
      </c>
      <c r="AG41" s="542" t="s">
        <v>216</v>
      </c>
      <c r="AH41" s="543" t="str">
        <f t="shared" si="1"/>
        <v/>
      </c>
    </row>
    <row r="42" spans="1:34" ht="36.75" customHeight="1">
      <c r="A42" s="531">
        <f t="shared" si="4"/>
        <v>31</v>
      </c>
      <c r="B42" s="532" t="str">
        <f>IF(基本情報入力シート!C63="","",基本情報入力シート!C63)</f>
        <v/>
      </c>
      <c r="C42" s="533" t="str">
        <f>IF(基本情報入力シート!D63="","",基本情報入力シート!D63)</f>
        <v/>
      </c>
      <c r="D42" s="533" t="str">
        <f>IF(基本情報入力シート!E63="","",基本情報入力シート!E63)</f>
        <v/>
      </c>
      <c r="E42" s="533" t="str">
        <f>IF(基本情報入力シート!F63="","",基本情報入力シート!F63)</f>
        <v/>
      </c>
      <c r="F42" s="533" t="str">
        <f>IF(基本情報入力シート!G63="","",基本情報入力シート!G63)</f>
        <v/>
      </c>
      <c r="G42" s="533" t="str">
        <f>IF(基本情報入力シート!H63="","",基本情報入力シート!H63)</f>
        <v/>
      </c>
      <c r="H42" s="533" t="str">
        <f>IF(基本情報入力シート!I63="","",基本情報入力シート!I63)</f>
        <v/>
      </c>
      <c r="I42" s="533" t="str">
        <f>IF(基本情報入力シート!J63="","",基本情報入力シート!J63)</f>
        <v/>
      </c>
      <c r="J42" s="533" t="str">
        <f>IF(基本情報入力シート!K63="","",基本情報入力シート!K63)</f>
        <v/>
      </c>
      <c r="K42" s="534" t="str">
        <f>IF(基本情報入力シート!L63="","",基本情報入力シート!L63)</f>
        <v/>
      </c>
      <c r="L42" s="531" t="str">
        <f>IF(基本情報入力シート!M63="","",基本情報入力シート!M63)</f>
        <v/>
      </c>
      <c r="M42" s="531" t="str">
        <f>IF(基本情報入力シート!R63="","",基本情報入力シート!R63)</f>
        <v/>
      </c>
      <c r="N42" s="531" t="str">
        <f>IF(基本情報入力シート!W63="","",基本情報入力シート!W63)</f>
        <v/>
      </c>
      <c r="O42" s="531" t="str">
        <f>IF(基本情報入力シート!X63="","",基本情報入力シート!X63)</f>
        <v/>
      </c>
      <c r="P42" s="535" t="str">
        <f>IF(基本情報入力シート!Y63="","",基本情報入力シート!Y63)</f>
        <v/>
      </c>
      <c r="Q42" s="536" t="str">
        <f>IF(基本情報入力シート!Z63="","",基本情報入力シート!Z63)</f>
        <v/>
      </c>
      <c r="R42" s="537" t="str">
        <f>IF(基本情報入力シート!AA63="","",基本情報入力シート!AA63)</f>
        <v/>
      </c>
      <c r="S42" s="633"/>
      <c r="T42" s="634"/>
      <c r="U42" s="538" t="str">
        <f>IF(P42="","",VLOOKUP(P42,【参考】数式用!$A$5:$K$39,MATCH(T42,【参考】数式用!$C$4:$H$4,0)+2,0))</f>
        <v/>
      </c>
      <c r="V42" s="539" t="s">
        <v>211</v>
      </c>
      <c r="W42" s="635"/>
      <c r="X42" s="500" t="s">
        <v>212</v>
      </c>
      <c r="Y42" s="635"/>
      <c r="Z42" s="500" t="s">
        <v>213</v>
      </c>
      <c r="AA42" s="635"/>
      <c r="AB42" s="500" t="s">
        <v>212</v>
      </c>
      <c r="AC42" s="635"/>
      <c r="AD42" s="500" t="s">
        <v>214</v>
      </c>
      <c r="AE42" s="540" t="s">
        <v>215</v>
      </c>
      <c r="AF42" s="541" t="str">
        <f t="shared" si="3"/>
        <v/>
      </c>
      <c r="AG42" s="542" t="s">
        <v>216</v>
      </c>
      <c r="AH42" s="543" t="str">
        <f t="shared" si="1"/>
        <v/>
      </c>
    </row>
    <row r="43" spans="1:34" ht="36.75" customHeight="1">
      <c r="A43" s="531">
        <f t="shared" si="4"/>
        <v>32</v>
      </c>
      <c r="B43" s="532" t="str">
        <f>IF(基本情報入力シート!C64="","",基本情報入力シート!C64)</f>
        <v/>
      </c>
      <c r="C43" s="533" t="str">
        <f>IF(基本情報入力シート!D64="","",基本情報入力シート!D64)</f>
        <v/>
      </c>
      <c r="D43" s="533" t="str">
        <f>IF(基本情報入力シート!E64="","",基本情報入力シート!E64)</f>
        <v/>
      </c>
      <c r="E43" s="533" t="str">
        <f>IF(基本情報入力シート!F64="","",基本情報入力シート!F64)</f>
        <v/>
      </c>
      <c r="F43" s="533" t="str">
        <f>IF(基本情報入力シート!G64="","",基本情報入力シート!G64)</f>
        <v/>
      </c>
      <c r="G43" s="533" t="str">
        <f>IF(基本情報入力シート!H64="","",基本情報入力シート!H64)</f>
        <v/>
      </c>
      <c r="H43" s="533" t="str">
        <f>IF(基本情報入力シート!I64="","",基本情報入力シート!I64)</f>
        <v/>
      </c>
      <c r="I43" s="533" t="str">
        <f>IF(基本情報入力シート!J64="","",基本情報入力シート!J64)</f>
        <v/>
      </c>
      <c r="J43" s="533" t="str">
        <f>IF(基本情報入力シート!K64="","",基本情報入力シート!K64)</f>
        <v/>
      </c>
      <c r="K43" s="534" t="str">
        <f>IF(基本情報入力シート!L64="","",基本情報入力シート!L64)</f>
        <v/>
      </c>
      <c r="L43" s="531" t="str">
        <f>IF(基本情報入力シート!M64="","",基本情報入力シート!M64)</f>
        <v/>
      </c>
      <c r="M43" s="531" t="str">
        <f>IF(基本情報入力シート!R64="","",基本情報入力シート!R64)</f>
        <v/>
      </c>
      <c r="N43" s="531" t="str">
        <f>IF(基本情報入力シート!W64="","",基本情報入力シート!W64)</f>
        <v/>
      </c>
      <c r="O43" s="531" t="str">
        <f>IF(基本情報入力シート!X64="","",基本情報入力シート!X64)</f>
        <v/>
      </c>
      <c r="P43" s="535" t="str">
        <f>IF(基本情報入力シート!Y64="","",基本情報入力シート!Y64)</f>
        <v/>
      </c>
      <c r="Q43" s="536" t="str">
        <f>IF(基本情報入力シート!Z64="","",基本情報入力シート!Z64)</f>
        <v/>
      </c>
      <c r="R43" s="537" t="str">
        <f>IF(基本情報入力シート!AA64="","",基本情報入力シート!AA64)</f>
        <v/>
      </c>
      <c r="S43" s="633"/>
      <c r="T43" s="634"/>
      <c r="U43" s="538" t="str">
        <f>IF(P43="","",VLOOKUP(P43,【参考】数式用!$A$5:$K$39,MATCH(T43,【参考】数式用!$C$4:$H$4,0)+2,0))</f>
        <v/>
      </c>
      <c r="V43" s="539" t="s">
        <v>211</v>
      </c>
      <c r="W43" s="635"/>
      <c r="X43" s="500" t="s">
        <v>212</v>
      </c>
      <c r="Y43" s="635"/>
      <c r="Z43" s="500" t="s">
        <v>213</v>
      </c>
      <c r="AA43" s="635"/>
      <c r="AB43" s="500" t="s">
        <v>212</v>
      </c>
      <c r="AC43" s="635"/>
      <c r="AD43" s="500" t="s">
        <v>214</v>
      </c>
      <c r="AE43" s="540" t="s">
        <v>215</v>
      </c>
      <c r="AF43" s="541" t="str">
        <f t="shared" si="3"/>
        <v/>
      </c>
      <c r="AG43" s="542" t="s">
        <v>216</v>
      </c>
      <c r="AH43" s="543" t="str">
        <f t="shared" si="1"/>
        <v/>
      </c>
    </row>
    <row r="44" spans="1:34" ht="36.75" customHeight="1">
      <c r="A44" s="531">
        <f t="shared" si="4"/>
        <v>33</v>
      </c>
      <c r="B44" s="532" t="str">
        <f>IF(基本情報入力シート!C65="","",基本情報入力シート!C65)</f>
        <v/>
      </c>
      <c r="C44" s="533" t="str">
        <f>IF(基本情報入力シート!D65="","",基本情報入力シート!D65)</f>
        <v/>
      </c>
      <c r="D44" s="533" t="str">
        <f>IF(基本情報入力シート!E65="","",基本情報入力シート!E65)</f>
        <v/>
      </c>
      <c r="E44" s="533" t="str">
        <f>IF(基本情報入力シート!F65="","",基本情報入力シート!F65)</f>
        <v/>
      </c>
      <c r="F44" s="533" t="str">
        <f>IF(基本情報入力シート!G65="","",基本情報入力シート!G65)</f>
        <v/>
      </c>
      <c r="G44" s="533" t="str">
        <f>IF(基本情報入力シート!H65="","",基本情報入力シート!H65)</f>
        <v/>
      </c>
      <c r="H44" s="533" t="str">
        <f>IF(基本情報入力シート!I65="","",基本情報入力シート!I65)</f>
        <v/>
      </c>
      <c r="I44" s="533" t="str">
        <f>IF(基本情報入力シート!J65="","",基本情報入力シート!J65)</f>
        <v/>
      </c>
      <c r="J44" s="533" t="str">
        <f>IF(基本情報入力シート!K65="","",基本情報入力シート!K65)</f>
        <v/>
      </c>
      <c r="K44" s="534" t="str">
        <f>IF(基本情報入力シート!L65="","",基本情報入力シート!L65)</f>
        <v/>
      </c>
      <c r="L44" s="531" t="str">
        <f>IF(基本情報入力シート!M65="","",基本情報入力シート!M65)</f>
        <v/>
      </c>
      <c r="M44" s="531" t="str">
        <f>IF(基本情報入力シート!R65="","",基本情報入力シート!R65)</f>
        <v/>
      </c>
      <c r="N44" s="531" t="str">
        <f>IF(基本情報入力シート!W65="","",基本情報入力シート!W65)</f>
        <v/>
      </c>
      <c r="O44" s="531" t="str">
        <f>IF(基本情報入力シート!X65="","",基本情報入力シート!X65)</f>
        <v/>
      </c>
      <c r="P44" s="535" t="str">
        <f>IF(基本情報入力シート!Y65="","",基本情報入力シート!Y65)</f>
        <v/>
      </c>
      <c r="Q44" s="536" t="str">
        <f>IF(基本情報入力シート!Z65="","",基本情報入力シート!Z65)</f>
        <v/>
      </c>
      <c r="R44" s="537" t="str">
        <f>IF(基本情報入力シート!AA65="","",基本情報入力シート!AA65)</f>
        <v/>
      </c>
      <c r="S44" s="633"/>
      <c r="T44" s="634"/>
      <c r="U44" s="538" t="str">
        <f>IF(P44="","",VLOOKUP(P44,【参考】数式用!$A$5:$K$39,MATCH(T44,【参考】数式用!$C$4:$H$4,0)+2,0))</f>
        <v/>
      </c>
      <c r="V44" s="539" t="s">
        <v>211</v>
      </c>
      <c r="W44" s="635"/>
      <c r="X44" s="500" t="s">
        <v>212</v>
      </c>
      <c r="Y44" s="635"/>
      <c r="Z44" s="500" t="s">
        <v>213</v>
      </c>
      <c r="AA44" s="635"/>
      <c r="AB44" s="500" t="s">
        <v>212</v>
      </c>
      <c r="AC44" s="635"/>
      <c r="AD44" s="500" t="s">
        <v>214</v>
      </c>
      <c r="AE44" s="540" t="s">
        <v>215</v>
      </c>
      <c r="AF44" s="541" t="str">
        <f t="shared" si="3"/>
        <v/>
      </c>
      <c r="AG44" s="542" t="s">
        <v>216</v>
      </c>
      <c r="AH44" s="543" t="str">
        <f t="shared" si="1"/>
        <v/>
      </c>
    </row>
    <row r="45" spans="1:34" ht="36.75" customHeight="1">
      <c r="A45" s="531">
        <f t="shared" si="4"/>
        <v>34</v>
      </c>
      <c r="B45" s="532" t="str">
        <f>IF(基本情報入力シート!C66="","",基本情報入力シート!C66)</f>
        <v/>
      </c>
      <c r="C45" s="533" t="str">
        <f>IF(基本情報入力シート!D66="","",基本情報入力シート!D66)</f>
        <v/>
      </c>
      <c r="D45" s="533" t="str">
        <f>IF(基本情報入力シート!E66="","",基本情報入力シート!E66)</f>
        <v/>
      </c>
      <c r="E45" s="533" t="str">
        <f>IF(基本情報入力シート!F66="","",基本情報入力シート!F66)</f>
        <v/>
      </c>
      <c r="F45" s="533" t="str">
        <f>IF(基本情報入力シート!G66="","",基本情報入力シート!G66)</f>
        <v/>
      </c>
      <c r="G45" s="533" t="str">
        <f>IF(基本情報入力シート!H66="","",基本情報入力シート!H66)</f>
        <v/>
      </c>
      <c r="H45" s="533" t="str">
        <f>IF(基本情報入力シート!I66="","",基本情報入力シート!I66)</f>
        <v/>
      </c>
      <c r="I45" s="533" t="str">
        <f>IF(基本情報入力シート!J66="","",基本情報入力シート!J66)</f>
        <v/>
      </c>
      <c r="J45" s="533" t="str">
        <f>IF(基本情報入力シート!K66="","",基本情報入力シート!K66)</f>
        <v/>
      </c>
      <c r="K45" s="534" t="str">
        <f>IF(基本情報入力シート!L66="","",基本情報入力シート!L66)</f>
        <v/>
      </c>
      <c r="L45" s="531" t="str">
        <f>IF(基本情報入力シート!M66="","",基本情報入力シート!M66)</f>
        <v/>
      </c>
      <c r="M45" s="531" t="str">
        <f>IF(基本情報入力シート!R66="","",基本情報入力シート!R66)</f>
        <v/>
      </c>
      <c r="N45" s="531" t="str">
        <f>IF(基本情報入力シート!W66="","",基本情報入力シート!W66)</f>
        <v/>
      </c>
      <c r="O45" s="531" t="str">
        <f>IF(基本情報入力シート!X66="","",基本情報入力シート!X66)</f>
        <v/>
      </c>
      <c r="P45" s="535" t="str">
        <f>IF(基本情報入力シート!Y66="","",基本情報入力シート!Y66)</f>
        <v/>
      </c>
      <c r="Q45" s="536" t="str">
        <f>IF(基本情報入力シート!Z66="","",基本情報入力シート!Z66)</f>
        <v/>
      </c>
      <c r="R45" s="537" t="str">
        <f>IF(基本情報入力シート!AA66="","",基本情報入力シート!AA66)</f>
        <v/>
      </c>
      <c r="S45" s="633"/>
      <c r="T45" s="634"/>
      <c r="U45" s="538" t="str">
        <f>IF(P45="","",VLOOKUP(P45,【参考】数式用!$A$5:$K$39,MATCH(T45,【参考】数式用!$C$4:$H$4,0)+2,0))</f>
        <v/>
      </c>
      <c r="V45" s="539" t="s">
        <v>211</v>
      </c>
      <c r="W45" s="635"/>
      <c r="X45" s="500" t="s">
        <v>212</v>
      </c>
      <c r="Y45" s="635"/>
      <c r="Z45" s="500" t="s">
        <v>213</v>
      </c>
      <c r="AA45" s="635"/>
      <c r="AB45" s="500" t="s">
        <v>212</v>
      </c>
      <c r="AC45" s="635"/>
      <c r="AD45" s="500" t="s">
        <v>214</v>
      </c>
      <c r="AE45" s="540" t="s">
        <v>215</v>
      </c>
      <c r="AF45" s="541" t="str">
        <f t="shared" si="3"/>
        <v/>
      </c>
      <c r="AG45" s="542" t="s">
        <v>216</v>
      </c>
      <c r="AH45" s="543" t="str">
        <f t="shared" si="1"/>
        <v/>
      </c>
    </row>
    <row r="46" spans="1:34" ht="36.75" customHeight="1">
      <c r="A46" s="531">
        <f t="shared" si="4"/>
        <v>35</v>
      </c>
      <c r="B46" s="532" t="str">
        <f>IF(基本情報入力シート!C67="","",基本情報入力シート!C67)</f>
        <v/>
      </c>
      <c r="C46" s="533" t="str">
        <f>IF(基本情報入力シート!D67="","",基本情報入力シート!D67)</f>
        <v/>
      </c>
      <c r="D46" s="533" t="str">
        <f>IF(基本情報入力シート!E67="","",基本情報入力シート!E67)</f>
        <v/>
      </c>
      <c r="E46" s="533" t="str">
        <f>IF(基本情報入力シート!F67="","",基本情報入力シート!F67)</f>
        <v/>
      </c>
      <c r="F46" s="533" t="str">
        <f>IF(基本情報入力シート!G67="","",基本情報入力シート!G67)</f>
        <v/>
      </c>
      <c r="G46" s="533" t="str">
        <f>IF(基本情報入力シート!H67="","",基本情報入力シート!H67)</f>
        <v/>
      </c>
      <c r="H46" s="533" t="str">
        <f>IF(基本情報入力シート!I67="","",基本情報入力シート!I67)</f>
        <v/>
      </c>
      <c r="I46" s="533" t="str">
        <f>IF(基本情報入力シート!J67="","",基本情報入力シート!J67)</f>
        <v/>
      </c>
      <c r="J46" s="533" t="str">
        <f>IF(基本情報入力シート!K67="","",基本情報入力シート!K67)</f>
        <v/>
      </c>
      <c r="K46" s="534" t="str">
        <f>IF(基本情報入力シート!L67="","",基本情報入力シート!L67)</f>
        <v/>
      </c>
      <c r="L46" s="531" t="str">
        <f>IF(基本情報入力シート!M67="","",基本情報入力シート!M67)</f>
        <v/>
      </c>
      <c r="M46" s="531" t="str">
        <f>IF(基本情報入力シート!R67="","",基本情報入力シート!R67)</f>
        <v/>
      </c>
      <c r="N46" s="531" t="str">
        <f>IF(基本情報入力シート!W67="","",基本情報入力シート!W67)</f>
        <v/>
      </c>
      <c r="O46" s="531" t="str">
        <f>IF(基本情報入力シート!X67="","",基本情報入力シート!X67)</f>
        <v/>
      </c>
      <c r="P46" s="535" t="str">
        <f>IF(基本情報入力シート!Y67="","",基本情報入力シート!Y67)</f>
        <v/>
      </c>
      <c r="Q46" s="536" t="str">
        <f>IF(基本情報入力シート!Z67="","",基本情報入力シート!Z67)</f>
        <v/>
      </c>
      <c r="R46" s="537" t="str">
        <f>IF(基本情報入力シート!AA67="","",基本情報入力シート!AA67)</f>
        <v/>
      </c>
      <c r="S46" s="633"/>
      <c r="T46" s="634"/>
      <c r="U46" s="538" t="str">
        <f>IF(P46="","",VLOOKUP(P46,【参考】数式用!$A$5:$K$39,MATCH(T46,【参考】数式用!$C$4:$H$4,0)+2,0))</f>
        <v/>
      </c>
      <c r="V46" s="539" t="s">
        <v>211</v>
      </c>
      <c r="W46" s="635"/>
      <c r="X46" s="500" t="s">
        <v>212</v>
      </c>
      <c r="Y46" s="635"/>
      <c r="Z46" s="500" t="s">
        <v>213</v>
      </c>
      <c r="AA46" s="635"/>
      <c r="AB46" s="500" t="s">
        <v>212</v>
      </c>
      <c r="AC46" s="635"/>
      <c r="AD46" s="500" t="s">
        <v>214</v>
      </c>
      <c r="AE46" s="540" t="s">
        <v>215</v>
      </c>
      <c r="AF46" s="541" t="str">
        <f t="shared" si="3"/>
        <v/>
      </c>
      <c r="AG46" s="542" t="s">
        <v>216</v>
      </c>
      <c r="AH46" s="543" t="str">
        <f t="shared" si="1"/>
        <v/>
      </c>
    </row>
    <row r="47" spans="1:34" ht="36.75" customHeight="1">
      <c r="A47" s="531">
        <f t="shared" si="4"/>
        <v>36</v>
      </c>
      <c r="B47" s="532" t="str">
        <f>IF(基本情報入力シート!C68="","",基本情報入力シート!C68)</f>
        <v/>
      </c>
      <c r="C47" s="533" t="str">
        <f>IF(基本情報入力シート!D68="","",基本情報入力シート!D68)</f>
        <v/>
      </c>
      <c r="D47" s="533" t="str">
        <f>IF(基本情報入力シート!E68="","",基本情報入力シート!E68)</f>
        <v/>
      </c>
      <c r="E47" s="533" t="str">
        <f>IF(基本情報入力シート!F68="","",基本情報入力シート!F68)</f>
        <v/>
      </c>
      <c r="F47" s="533" t="str">
        <f>IF(基本情報入力シート!G68="","",基本情報入力シート!G68)</f>
        <v/>
      </c>
      <c r="G47" s="533" t="str">
        <f>IF(基本情報入力シート!H68="","",基本情報入力シート!H68)</f>
        <v/>
      </c>
      <c r="H47" s="533" t="str">
        <f>IF(基本情報入力シート!I68="","",基本情報入力シート!I68)</f>
        <v/>
      </c>
      <c r="I47" s="533" t="str">
        <f>IF(基本情報入力シート!J68="","",基本情報入力シート!J68)</f>
        <v/>
      </c>
      <c r="J47" s="533" t="str">
        <f>IF(基本情報入力シート!K68="","",基本情報入力シート!K68)</f>
        <v/>
      </c>
      <c r="K47" s="534" t="str">
        <f>IF(基本情報入力シート!L68="","",基本情報入力シート!L68)</f>
        <v/>
      </c>
      <c r="L47" s="531" t="str">
        <f>IF(基本情報入力シート!M68="","",基本情報入力シート!M68)</f>
        <v/>
      </c>
      <c r="M47" s="531" t="str">
        <f>IF(基本情報入力シート!R68="","",基本情報入力シート!R68)</f>
        <v/>
      </c>
      <c r="N47" s="531" t="str">
        <f>IF(基本情報入力シート!W68="","",基本情報入力シート!W68)</f>
        <v/>
      </c>
      <c r="O47" s="531" t="str">
        <f>IF(基本情報入力シート!X68="","",基本情報入力シート!X68)</f>
        <v/>
      </c>
      <c r="P47" s="535" t="str">
        <f>IF(基本情報入力シート!Y68="","",基本情報入力シート!Y68)</f>
        <v/>
      </c>
      <c r="Q47" s="536" t="str">
        <f>IF(基本情報入力シート!Z68="","",基本情報入力シート!Z68)</f>
        <v/>
      </c>
      <c r="R47" s="537" t="str">
        <f>IF(基本情報入力シート!AA68="","",基本情報入力シート!AA68)</f>
        <v/>
      </c>
      <c r="S47" s="633"/>
      <c r="T47" s="634"/>
      <c r="U47" s="538" t="str">
        <f>IF(P47="","",VLOOKUP(P47,【参考】数式用!$A$5:$K$39,MATCH(T47,【参考】数式用!$C$4:$H$4,0)+2,0))</f>
        <v/>
      </c>
      <c r="V47" s="539" t="s">
        <v>211</v>
      </c>
      <c r="W47" s="635"/>
      <c r="X47" s="500" t="s">
        <v>212</v>
      </c>
      <c r="Y47" s="635"/>
      <c r="Z47" s="500" t="s">
        <v>213</v>
      </c>
      <c r="AA47" s="635"/>
      <c r="AB47" s="500" t="s">
        <v>212</v>
      </c>
      <c r="AC47" s="635"/>
      <c r="AD47" s="500" t="s">
        <v>214</v>
      </c>
      <c r="AE47" s="540" t="s">
        <v>215</v>
      </c>
      <c r="AF47" s="541" t="str">
        <f t="shared" si="3"/>
        <v/>
      </c>
      <c r="AG47" s="542" t="s">
        <v>216</v>
      </c>
      <c r="AH47" s="543" t="str">
        <f t="shared" si="1"/>
        <v/>
      </c>
    </row>
    <row r="48" spans="1:34" ht="36.75" customHeight="1">
      <c r="A48" s="531">
        <f t="shared" si="4"/>
        <v>37</v>
      </c>
      <c r="B48" s="532" t="str">
        <f>IF(基本情報入力シート!C69="","",基本情報入力シート!C69)</f>
        <v/>
      </c>
      <c r="C48" s="533" t="str">
        <f>IF(基本情報入力シート!D69="","",基本情報入力シート!D69)</f>
        <v/>
      </c>
      <c r="D48" s="533" t="str">
        <f>IF(基本情報入力シート!E69="","",基本情報入力シート!E69)</f>
        <v/>
      </c>
      <c r="E48" s="533" t="str">
        <f>IF(基本情報入力シート!F69="","",基本情報入力シート!F69)</f>
        <v/>
      </c>
      <c r="F48" s="533" t="str">
        <f>IF(基本情報入力シート!G69="","",基本情報入力シート!G69)</f>
        <v/>
      </c>
      <c r="G48" s="533" t="str">
        <f>IF(基本情報入力シート!H69="","",基本情報入力シート!H69)</f>
        <v/>
      </c>
      <c r="H48" s="533" t="str">
        <f>IF(基本情報入力シート!I69="","",基本情報入力シート!I69)</f>
        <v/>
      </c>
      <c r="I48" s="533" t="str">
        <f>IF(基本情報入力シート!J69="","",基本情報入力シート!J69)</f>
        <v/>
      </c>
      <c r="J48" s="533" t="str">
        <f>IF(基本情報入力シート!K69="","",基本情報入力シート!K69)</f>
        <v/>
      </c>
      <c r="K48" s="534" t="str">
        <f>IF(基本情報入力シート!L69="","",基本情報入力シート!L69)</f>
        <v/>
      </c>
      <c r="L48" s="531" t="str">
        <f>IF(基本情報入力シート!M69="","",基本情報入力シート!M69)</f>
        <v/>
      </c>
      <c r="M48" s="531" t="str">
        <f>IF(基本情報入力シート!R69="","",基本情報入力シート!R69)</f>
        <v/>
      </c>
      <c r="N48" s="531" t="str">
        <f>IF(基本情報入力シート!W69="","",基本情報入力シート!W69)</f>
        <v/>
      </c>
      <c r="O48" s="531" t="str">
        <f>IF(基本情報入力シート!X69="","",基本情報入力シート!X69)</f>
        <v/>
      </c>
      <c r="P48" s="535" t="str">
        <f>IF(基本情報入力シート!Y69="","",基本情報入力シート!Y69)</f>
        <v/>
      </c>
      <c r="Q48" s="536" t="str">
        <f>IF(基本情報入力シート!Z69="","",基本情報入力シート!Z69)</f>
        <v/>
      </c>
      <c r="R48" s="537" t="str">
        <f>IF(基本情報入力シート!AA69="","",基本情報入力シート!AA69)</f>
        <v/>
      </c>
      <c r="S48" s="633"/>
      <c r="T48" s="634"/>
      <c r="U48" s="538" t="str">
        <f>IF(P48="","",VLOOKUP(P48,【参考】数式用!$A$5:$K$39,MATCH(T48,【参考】数式用!$C$4:$H$4,0)+2,0))</f>
        <v/>
      </c>
      <c r="V48" s="539" t="s">
        <v>211</v>
      </c>
      <c r="W48" s="635"/>
      <c r="X48" s="500" t="s">
        <v>212</v>
      </c>
      <c r="Y48" s="635"/>
      <c r="Z48" s="500" t="s">
        <v>213</v>
      </c>
      <c r="AA48" s="635"/>
      <c r="AB48" s="500" t="s">
        <v>212</v>
      </c>
      <c r="AC48" s="635"/>
      <c r="AD48" s="500" t="s">
        <v>214</v>
      </c>
      <c r="AE48" s="540" t="s">
        <v>215</v>
      </c>
      <c r="AF48" s="541" t="str">
        <f t="shared" si="3"/>
        <v/>
      </c>
      <c r="AG48" s="542" t="s">
        <v>216</v>
      </c>
      <c r="AH48" s="543" t="str">
        <f t="shared" si="1"/>
        <v/>
      </c>
    </row>
    <row r="49" spans="1:34" ht="36.75" customHeight="1">
      <c r="A49" s="531">
        <f t="shared" si="4"/>
        <v>38</v>
      </c>
      <c r="B49" s="532" t="str">
        <f>IF(基本情報入力シート!C70="","",基本情報入力シート!C70)</f>
        <v/>
      </c>
      <c r="C49" s="533" t="str">
        <f>IF(基本情報入力シート!D70="","",基本情報入力シート!D70)</f>
        <v/>
      </c>
      <c r="D49" s="533" t="str">
        <f>IF(基本情報入力シート!E70="","",基本情報入力シート!E70)</f>
        <v/>
      </c>
      <c r="E49" s="533" t="str">
        <f>IF(基本情報入力シート!F70="","",基本情報入力シート!F70)</f>
        <v/>
      </c>
      <c r="F49" s="533" t="str">
        <f>IF(基本情報入力シート!G70="","",基本情報入力シート!G70)</f>
        <v/>
      </c>
      <c r="G49" s="533" t="str">
        <f>IF(基本情報入力シート!H70="","",基本情報入力シート!H70)</f>
        <v/>
      </c>
      <c r="H49" s="533" t="str">
        <f>IF(基本情報入力シート!I70="","",基本情報入力シート!I70)</f>
        <v/>
      </c>
      <c r="I49" s="533" t="str">
        <f>IF(基本情報入力シート!J70="","",基本情報入力シート!J70)</f>
        <v/>
      </c>
      <c r="J49" s="533" t="str">
        <f>IF(基本情報入力シート!K70="","",基本情報入力シート!K70)</f>
        <v/>
      </c>
      <c r="K49" s="534" t="str">
        <f>IF(基本情報入力シート!L70="","",基本情報入力シート!L70)</f>
        <v/>
      </c>
      <c r="L49" s="531" t="str">
        <f>IF(基本情報入力シート!M70="","",基本情報入力シート!M70)</f>
        <v/>
      </c>
      <c r="M49" s="531" t="str">
        <f>IF(基本情報入力シート!R70="","",基本情報入力シート!R70)</f>
        <v/>
      </c>
      <c r="N49" s="531" t="str">
        <f>IF(基本情報入力シート!W70="","",基本情報入力シート!W70)</f>
        <v/>
      </c>
      <c r="O49" s="531" t="str">
        <f>IF(基本情報入力シート!X70="","",基本情報入力シート!X70)</f>
        <v/>
      </c>
      <c r="P49" s="535" t="str">
        <f>IF(基本情報入力シート!Y70="","",基本情報入力シート!Y70)</f>
        <v/>
      </c>
      <c r="Q49" s="536" t="str">
        <f>IF(基本情報入力シート!Z70="","",基本情報入力シート!Z70)</f>
        <v/>
      </c>
      <c r="R49" s="537" t="str">
        <f>IF(基本情報入力シート!AA70="","",基本情報入力シート!AA70)</f>
        <v/>
      </c>
      <c r="S49" s="633"/>
      <c r="T49" s="634"/>
      <c r="U49" s="538" t="str">
        <f>IF(P49="","",VLOOKUP(P49,【参考】数式用!$A$5:$K$39,MATCH(T49,【参考】数式用!$C$4:$H$4,0)+2,0))</f>
        <v/>
      </c>
      <c r="V49" s="539" t="s">
        <v>211</v>
      </c>
      <c r="W49" s="635"/>
      <c r="X49" s="500" t="s">
        <v>212</v>
      </c>
      <c r="Y49" s="635"/>
      <c r="Z49" s="500" t="s">
        <v>213</v>
      </c>
      <c r="AA49" s="635"/>
      <c r="AB49" s="500" t="s">
        <v>212</v>
      </c>
      <c r="AC49" s="635"/>
      <c r="AD49" s="500" t="s">
        <v>214</v>
      </c>
      <c r="AE49" s="540" t="s">
        <v>215</v>
      </c>
      <c r="AF49" s="541" t="str">
        <f t="shared" si="3"/>
        <v/>
      </c>
      <c r="AG49" s="542" t="s">
        <v>216</v>
      </c>
      <c r="AH49" s="543" t="str">
        <f t="shared" si="1"/>
        <v/>
      </c>
    </row>
    <row r="50" spans="1:34" ht="36.75" customHeight="1">
      <c r="A50" s="531">
        <f t="shared" si="4"/>
        <v>39</v>
      </c>
      <c r="B50" s="532" t="str">
        <f>IF(基本情報入力シート!C71="","",基本情報入力シート!C71)</f>
        <v/>
      </c>
      <c r="C50" s="533" t="str">
        <f>IF(基本情報入力シート!D71="","",基本情報入力シート!D71)</f>
        <v/>
      </c>
      <c r="D50" s="533" t="str">
        <f>IF(基本情報入力シート!E71="","",基本情報入力シート!E71)</f>
        <v/>
      </c>
      <c r="E50" s="533" t="str">
        <f>IF(基本情報入力シート!F71="","",基本情報入力シート!F71)</f>
        <v/>
      </c>
      <c r="F50" s="533" t="str">
        <f>IF(基本情報入力シート!G71="","",基本情報入力シート!G71)</f>
        <v/>
      </c>
      <c r="G50" s="533" t="str">
        <f>IF(基本情報入力シート!H71="","",基本情報入力シート!H71)</f>
        <v/>
      </c>
      <c r="H50" s="533" t="str">
        <f>IF(基本情報入力シート!I71="","",基本情報入力シート!I71)</f>
        <v/>
      </c>
      <c r="I50" s="533" t="str">
        <f>IF(基本情報入力シート!J71="","",基本情報入力シート!J71)</f>
        <v/>
      </c>
      <c r="J50" s="533" t="str">
        <f>IF(基本情報入力シート!K71="","",基本情報入力シート!K71)</f>
        <v/>
      </c>
      <c r="K50" s="534" t="str">
        <f>IF(基本情報入力シート!L71="","",基本情報入力シート!L71)</f>
        <v/>
      </c>
      <c r="L50" s="531" t="str">
        <f>IF(基本情報入力シート!M71="","",基本情報入力シート!M71)</f>
        <v/>
      </c>
      <c r="M50" s="531" t="str">
        <f>IF(基本情報入力シート!R71="","",基本情報入力シート!R71)</f>
        <v/>
      </c>
      <c r="N50" s="531" t="str">
        <f>IF(基本情報入力シート!W71="","",基本情報入力シート!W71)</f>
        <v/>
      </c>
      <c r="O50" s="531" t="str">
        <f>IF(基本情報入力シート!X71="","",基本情報入力シート!X71)</f>
        <v/>
      </c>
      <c r="P50" s="535" t="str">
        <f>IF(基本情報入力シート!Y71="","",基本情報入力シート!Y71)</f>
        <v/>
      </c>
      <c r="Q50" s="536" t="str">
        <f>IF(基本情報入力シート!Z71="","",基本情報入力シート!Z71)</f>
        <v/>
      </c>
      <c r="R50" s="537" t="str">
        <f>IF(基本情報入力シート!AA71="","",基本情報入力シート!AA71)</f>
        <v/>
      </c>
      <c r="S50" s="633"/>
      <c r="T50" s="634"/>
      <c r="U50" s="538" t="str">
        <f>IF(P50="","",VLOOKUP(P50,【参考】数式用!$A$5:$K$39,MATCH(T50,【参考】数式用!$C$4:$H$4,0)+2,0))</f>
        <v/>
      </c>
      <c r="V50" s="539" t="s">
        <v>211</v>
      </c>
      <c r="W50" s="635"/>
      <c r="X50" s="500" t="s">
        <v>212</v>
      </c>
      <c r="Y50" s="635"/>
      <c r="Z50" s="500" t="s">
        <v>213</v>
      </c>
      <c r="AA50" s="635"/>
      <c r="AB50" s="500" t="s">
        <v>212</v>
      </c>
      <c r="AC50" s="635"/>
      <c r="AD50" s="500" t="s">
        <v>214</v>
      </c>
      <c r="AE50" s="540" t="s">
        <v>215</v>
      </c>
      <c r="AF50" s="541" t="str">
        <f t="shared" si="3"/>
        <v/>
      </c>
      <c r="AG50" s="542" t="s">
        <v>216</v>
      </c>
      <c r="AH50" s="543" t="str">
        <f t="shared" si="1"/>
        <v/>
      </c>
    </row>
    <row r="51" spans="1:34" ht="36.75" customHeight="1">
      <c r="A51" s="531">
        <f t="shared" si="4"/>
        <v>40</v>
      </c>
      <c r="B51" s="532" t="str">
        <f>IF(基本情報入力シート!C72="","",基本情報入力シート!C72)</f>
        <v/>
      </c>
      <c r="C51" s="533" t="str">
        <f>IF(基本情報入力シート!D72="","",基本情報入力シート!D72)</f>
        <v/>
      </c>
      <c r="D51" s="533" t="str">
        <f>IF(基本情報入力シート!E72="","",基本情報入力シート!E72)</f>
        <v/>
      </c>
      <c r="E51" s="533" t="str">
        <f>IF(基本情報入力シート!F72="","",基本情報入力シート!F72)</f>
        <v/>
      </c>
      <c r="F51" s="533" t="str">
        <f>IF(基本情報入力シート!G72="","",基本情報入力シート!G72)</f>
        <v/>
      </c>
      <c r="G51" s="533" t="str">
        <f>IF(基本情報入力シート!H72="","",基本情報入力シート!H72)</f>
        <v/>
      </c>
      <c r="H51" s="533" t="str">
        <f>IF(基本情報入力シート!I72="","",基本情報入力シート!I72)</f>
        <v/>
      </c>
      <c r="I51" s="533" t="str">
        <f>IF(基本情報入力シート!J72="","",基本情報入力シート!J72)</f>
        <v/>
      </c>
      <c r="J51" s="533" t="str">
        <f>IF(基本情報入力シート!K72="","",基本情報入力シート!K72)</f>
        <v/>
      </c>
      <c r="K51" s="534" t="str">
        <f>IF(基本情報入力シート!L72="","",基本情報入力シート!L72)</f>
        <v/>
      </c>
      <c r="L51" s="531" t="str">
        <f>IF(基本情報入力シート!M72="","",基本情報入力シート!M72)</f>
        <v/>
      </c>
      <c r="M51" s="531" t="str">
        <f>IF(基本情報入力シート!R72="","",基本情報入力シート!R72)</f>
        <v/>
      </c>
      <c r="N51" s="531" t="str">
        <f>IF(基本情報入力シート!W72="","",基本情報入力シート!W72)</f>
        <v/>
      </c>
      <c r="O51" s="531" t="str">
        <f>IF(基本情報入力シート!X72="","",基本情報入力シート!X72)</f>
        <v/>
      </c>
      <c r="P51" s="535" t="str">
        <f>IF(基本情報入力シート!Y72="","",基本情報入力シート!Y72)</f>
        <v/>
      </c>
      <c r="Q51" s="536" t="str">
        <f>IF(基本情報入力シート!Z72="","",基本情報入力シート!Z72)</f>
        <v/>
      </c>
      <c r="R51" s="537" t="str">
        <f>IF(基本情報入力シート!AA72="","",基本情報入力シート!AA72)</f>
        <v/>
      </c>
      <c r="S51" s="633"/>
      <c r="T51" s="634"/>
      <c r="U51" s="538" t="str">
        <f>IF(P51="","",VLOOKUP(P51,【参考】数式用!$A$5:$K$39,MATCH(T51,【参考】数式用!$C$4:$H$4,0)+2,0))</f>
        <v/>
      </c>
      <c r="V51" s="539" t="s">
        <v>211</v>
      </c>
      <c r="W51" s="635"/>
      <c r="X51" s="500" t="s">
        <v>212</v>
      </c>
      <c r="Y51" s="635"/>
      <c r="Z51" s="500" t="s">
        <v>213</v>
      </c>
      <c r="AA51" s="635"/>
      <c r="AB51" s="500" t="s">
        <v>212</v>
      </c>
      <c r="AC51" s="635"/>
      <c r="AD51" s="500" t="s">
        <v>214</v>
      </c>
      <c r="AE51" s="540" t="s">
        <v>215</v>
      </c>
      <c r="AF51" s="541" t="str">
        <f t="shared" si="3"/>
        <v/>
      </c>
      <c r="AG51" s="544" t="s">
        <v>216</v>
      </c>
      <c r="AH51" s="543" t="str">
        <f t="shared" si="1"/>
        <v/>
      </c>
    </row>
    <row r="52" spans="1:34" ht="36.75" customHeight="1">
      <c r="A52" s="531">
        <f t="shared" si="4"/>
        <v>41</v>
      </c>
      <c r="B52" s="532" t="str">
        <f>IF(基本情報入力シート!C73="","",基本情報入力シート!C73)</f>
        <v/>
      </c>
      <c r="C52" s="533" t="str">
        <f>IF(基本情報入力シート!D73="","",基本情報入力シート!D73)</f>
        <v/>
      </c>
      <c r="D52" s="533" t="str">
        <f>IF(基本情報入力シート!E73="","",基本情報入力シート!E73)</f>
        <v/>
      </c>
      <c r="E52" s="533" t="str">
        <f>IF(基本情報入力シート!F73="","",基本情報入力シート!F73)</f>
        <v/>
      </c>
      <c r="F52" s="533" t="str">
        <f>IF(基本情報入力シート!G73="","",基本情報入力シート!G73)</f>
        <v/>
      </c>
      <c r="G52" s="533" t="str">
        <f>IF(基本情報入力シート!H73="","",基本情報入力シート!H73)</f>
        <v/>
      </c>
      <c r="H52" s="533" t="str">
        <f>IF(基本情報入力シート!I73="","",基本情報入力シート!I73)</f>
        <v/>
      </c>
      <c r="I52" s="533" t="str">
        <f>IF(基本情報入力シート!J73="","",基本情報入力シート!J73)</f>
        <v/>
      </c>
      <c r="J52" s="533" t="str">
        <f>IF(基本情報入力シート!K73="","",基本情報入力シート!K73)</f>
        <v/>
      </c>
      <c r="K52" s="534" t="str">
        <f>IF(基本情報入力シート!L73="","",基本情報入力シート!L73)</f>
        <v/>
      </c>
      <c r="L52" s="531" t="str">
        <f>IF(基本情報入力シート!M73="","",基本情報入力シート!M73)</f>
        <v/>
      </c>
      <c r="M52" s="531" t="str">
        <f>IF(基本情報入力シート!R73="","",基本情報入力シート!R73)</f>
        <v/>
      </c>
      <c r="N52" s="531" t="str">
        <f>IF(基本情報入力シート!W73="","",基本情報入力シート!W73)</f>
        <v/>
      </c>
      <c r="O52" s="531" t="str">
        <f>IF(基本情報入力シート!X73="","",基本情報入力シート!X73)</f>
        <v/>
      </c>
      <c r="P52" s="535" t="str">
        <f>IF(基本情報入力シート!Y73="","",基本情報入力シート!Y73)</f>
        <v/>
      </c>
      <c r="Q52" s="536" t="str">
        <f>IF(基本情報入力シート!Z73="","",基本情報入力シート!Z73)</f>
        <v/>
      </c>
      <c r="R52" s="537" t="str">
        <f>IF(基本情報入力シート!AA73="","",基本情報入力シート!AA73)</f>
        <v/>
      </c>
      <c r="S52" s="633"/>
      <c r="T52" s="634"/>
      <c r="U52" s="538" t="str">
        <f>IF(P52="","",VLOOKUP(P52,【参考】数式用!$A$5:$K$39,MATCH(T52,【参考】数式用!$C$4:$H$4,0)+2,0))</f>
        <v/>
      </c>
      <c r="V52" s="539" t="s">
        <v>211</v>
      </c>
      <c r="W52" s="635"/>
      <c r="X52" s="500" t="s">
        <v>212</v>
      </c>
      <c r="Y52" s="635"/>
      <c r="Z52" s="500" t="s">
        <v>213</v>
      </c>
      <c r="AA52" s="635"/>
      <c r="AB52" s="500" t="s">
        <v>212</v>
      </c>
      <c r="AC52" s="635"/>
      <c r="AD52" s="500" t="s">
        <v>214</v>
      </c>
      <c r="AE52" s="540" t="s">
        <v>215</v>
      </c>
      <c r="AF52" s="541" t="str">
        <f t="shared" si="3"/>
        <v/>
      </c>
      <c r="AG52" s="544" t="s">
        <v>216</v>
      </c>
      <c r="AH52" s="543" t="str">
        <f t="shared" si="1"/>
        <v/>
      </c>
    </row>
    <row r="53" spans="1:34" ht="36.75" customHeight="1">
      <c r="A53" s="531">
        <f t="shared" si="4"/>
        <v>42</v>
      </c>
      <c r="B53" s="532" t="str">
        <f>IF(基本情報入力シート!C74="","",基本情報入力シート!C74)</f>
        <v/>
      </c>
      <c r="C53" s="533" t="str">
        <f>IF(基本情報入力シート!D74="","",基本情報入力シート!D74)</f>
        <v/>
      </c>
      <c r="D53" s="533" t="str">
        <f>IF(基本情報入力シート!E74="","",基本情報入力シート!E74)</f>
        <v/>
      </c>
      <c r="E53" s="533" t="str">
        <f>IF(基本情報入力シート!F74="","",基本情報入力シート!F74)</f>
        <v/>
      </c>
      <c r="F53" s="533" t="str">
        <f>IF(基本情報入力シート!G74="","",基本情報入力シート!G74)</f>
        <v/>
      </c>
      <c r="G53" s="533" t="str">
        <f>IF(基本情報入力シート!H74="","",基本情報入力シート!H74)</f>
        <v/>
      </c>
      <c r="H53" s="533" t="str">
        <f>IF(基本情報入力シート!I74="","",基本情報入力シート!I74)</f>
        <v/>
      </c>
      <c r="I53" s="533" t="str">
        <f>IF(基本情報入力シート!J74="","",基本情報入力シート!J74)</f>
        <v/>
      </c>
      <c r="J53" s="533" t="str">
        <f>IF(基本情報入力シート!K74="","",基本情報入力シート!K74)</f>
        <v/>
      </c>
      <c r="K53" s="534" t="str">
        <f>IF(基本情報入力シート!L74="","",基本情報入力シート!L74)</f>
        <v/>
      </c>
      <c r="L53" s="531" t="str">
        <f>IF(基本情報入力シート!M74="","",基本情報入力シート!M74)</f>
        <v/>
      </c>
      <c r="M53" s="531" t="str">
        <f>IF(基本情報入力シート!R74="","",基本情報入力シート!R74)</f>
        <v/>
      </c>
      <c r="N53" s="531" t="str">
        <f>IF(基本情報入力シート!W74="","",基本情報入力シート!W74)</f>
        <v/>
      </c>
      <c r="O53" s="531" t="str">
        <f>IF(基本情報入力シート!X74="","",基本情報入力シート!X74)</f>
        <v/>
      </c>
      <c r="P53" s="535" t="str">
        <f>IF(基本情報入力シート!Y74="","",基本情報入力シート!Y74)</f>
        <v/>
      </c>
      <c r="Q53" s="536" t="str">
        <f>IF(基本情報入力シート!Z74="","",基本情報入力シート!Z74)</f>
        <v/>
      </c>
      <c r="R53" s="537" t="str">
        <f>IF(基本情報入力シート!AA74="","",基本情報入力シート!AA74)</f>
        <v/>
      </c>
      <c r="S53" s="633"/>
      <c r="T53" s="634"/>
      <c r="U53" s="538" t="str">
        <f>IF(P53="","",VLOOKUP(P53,【参考】数式用!$A$5:$K$39,MATCH(T53,【参考】数式用!$C$4:$H$4,0)+2,0))</f>
        <v/>
      </c>
      <c r="V53" s="539" t="s">
        <v>211</v>
      </c>
      <c r="W53" s="635"/>
      <c r="X53" s="500" t="s">
        <v>212</v>
      </c>
      <c r="Y53" s="635"/>
      <c r="Z53" s="500" t="s">
        <v>213</v>
      </c>
      <c r="AA53" s="635"/>
      <c r="AB53" s="500" t="s">
        <v>212</v>
      </c>
      <c r="AC53" s="635"/>
      <c r="AD53" s="500" t="s">
        <v>214</v>
      </c>
      <c r="AE53" s="540" t="s">
        <v>215</v>
      </c>
      <c r="AF53" s="541" t="str">
        <f t="shared" si="3"/>
        <v/>
      </c>
      <c r="AG53" s="544" t="s">
        <v>216</v>
      </c>
      <c r="AH53" s="543" t="str">
        <f t="shared" si="1"/>
        <v/>
      </c>
    </row>
    <row r="54" spans="1:34" ht="36.75" customHeight="1">
      <c r="A54" s="531">
        <f t="shared" si="4"/>
        <v>43</v>
      </c>
      <c r="B54" s="532" t="str">
        <f>IF(基本情報入力シート!C75="","",基本情報入力シート!C75)</f>
        <v/>
      </c>
      <c r="C54" s="533" t="str">
        <f>IF(基本情報入力シート!D75="","",基本情報入力シート!D75)</f>
        <v/>
      </c>
      <c r="D54" s="533" t="str">
        <f>IF(基本情報入力シート!E75="","",基本情報入力シート!E75)</f>
        <v/>
      </c>
      <c r="E54" s="533" t="str">
        <f>IF(基本情報入力シート!F75="","",基本情報入力シート!F75)</f>
        <v/>
      </c>
      <c r="F54" s="533" t="str">
        <f>IF(基本情報入力シート!G75="","",基本情報入力シート!G75)</f>
        <v/>
      </c>
      <c r="G54" s="533" t="str">
        <f>IF(基本情報入力シート!H75="","",基本情報入力シート!H75)</f>
        <v/>
      </c>
      <c r="H54" s="533" t="str">
        <f>IF(基本情報入力シート!I75="","",基本情報入力シート!I75)</f>
        <v/>
      </c>
      <c r="I54" s="533" t="str">
        <f>IF(基本情報入力シート!J75="","",基本情報入力シート!J75)</f>
        <v/>
      </c>
      <c r="J54" s="533" t="str">
        <f>IF(基本情報入力シート!K75="","",基本情報入力シート!K75)</f>
        <v/>
      </c>
      <c r="K54" s="534" t="str">
        <f>IF(基本情報入力シート!L75="","",基本情報入力シート!L75)</f>
        <v/>
      </c>
      <c r="L54" s="531" t="str">
        <f>IF(基本情報入力シート!M75="","",基本情報入力シート!M75)</f>
        <v/>
      </c>
      <c r="M54" s="531" t="str">
        <f>IF(基本情報入力シート!R75="","",基本情報入力シート!R75)</f>
        <v/>
      </c>
      <c r="N54" s="531" t="str">
        <f>IF(基本情報入力シート!W75="","",基本情報入力シート!W75)</f>
        <v/>
      </c>
      <c r="O54" s="531" t="str">
        <f>IF(基本情報入力シート!X75="","",基本情報入力シート!X75)</f>
        <v/>
      </c>
      <c r="P54" s="535" t="str">
        <f>IF(基本情報入力シート!Y75="","",基本情報入力シート!Y75)</f>
        <v/>
      </c>
      <c r="Q54" s="536" t="str">
        <f>IF(基本情報入力シート!Z75="","",基本情報入力シート!Z75)</f>
        <v/>
      </c>
      <c r="R54" s="537" t="str">
        <f>IF(基本情報入力シート!AA75="","",基本情報入力シート!AA75)</f>
        <v/>
      </c>
      <c r="S54" s="633"/>
      <c r="T54" s="634"/>
      <c r="U54" s="538" t="str">
        <f>IF(P54="","",VLOOKUP(P54,【参考】数式用!$A$5:$K$39,MATCH(T54,【参考】数式用!$C$4:$H$4,0)+2,0))</f>
        <v/>
      </c>
      <c r="V54" s="539" t="s">
        <v>211</v>
      </c>
      <c r="W54" s="635"/>
      <c r="X54" s="500" t="s">
        <v>212</v>
      </c>
      <c r="Y54" s="635"/>
      <c r="Z54" s="500" t="s">
        <v>213</v>
      </c>
      <c r="AA54" s="635"/>
      <c r="AB54" s="500" t="s">
        <v>212</v>
      </c>
      <c r="AC54" s="635"/>
      <c r="AD54" s="500" t="s">
        <v>214</v>
      </c>
      <c r="AE54" s="540" t="s">
        <v>215</v>
      </c>
      <c r="AF54" s="541" t="str">
        <f t="shared" si="3"/>
        <v/>
      </c>
      <c r="AG54" s="544" t="s">
        <v>216</v>
      </c>
      <c r="AH54" s="543" t="str">
        <f t="shared" si="1"/>
        <v/>
      </c>
    </row>
    <row r="55" spans="1:34" ht="36.75" customHeight="1">
      <c r="A55" s="531">
        <f t="shared" si="4"/>
        <v>44</v>
      </c>
      <c r="B55" s="532" t="str">
        <f>IF(基本情報入力シート!C76="","",基本情報入力シート!C76)</f>
        <v/>
      </c>
      <c r="C55" s="533" t="str">
        <f>IF(基本情報入力シート!D76="","",基本情報入力シート!D76)</f>
        <v/>
      </c>
      <c r="D55" s="533" t="str">
        <f>IF(基本情報入力シート!E76="","",基本情報入力シート!E76)</f>
        <v/>
      </c>
      <c r="E55" s="533" t="str">
        <f>IF(基本情報入力シート!F76="","",基本情報入力シート!F76)</f>
        <v/>
      </c>
      <c r="F55" s="533" t="str">
        <f>IF(基本情報入力シート!G76="","",基本情報入力シート!G76)</f>
        <v/>
      </c>
      <c r="G55" s="533" t="str">
        <f>IF(基本情報入力シート!H76="","",基本情報入力シート!H76)</f>
        <v/>
      </c>
      <c r="H55" s="533" t="str">
        <f>IF(基本情報入力シート!I76="","",基本情報入力シート!I76)</f>
        <v/>
      </c>
      <c r="I55" s="533" t="str">
        <f>IF(基本情報入力シート!J76="","",基本情報入力シート!J76)</f>
        <v/>
      </c>
      <c r="J55" s="533" t="str">
        <f>IF(基本情報入力シート!K76="","",基本情報入力シート!K76)</f>
        <v/>
      </c>
      <c r="K55" s="534" t="str">
        <f>IF(基本情報入力シート!L76="","",基本情報入力シート!L76)</f>
        <v/>
      </c>
      <c r="L55" s="531" t="str">
        <f>IF(基本情報入力シート!M76="","",基本情報入力シート!M76)</f>
        <v/>
      </c>
      <c r="M55" s="531" t="str">
        <f>IF(基本情報入力シート!R76="","",基本情報入力シート!R76)</f>
        <v/>
      </c>
      <c r="N55" s="531" t="str">
        <f>IF(基本情報入力シート!W76="","",基本情報入力シート!W76)</f>
        <v/>
      </c>
      <c r="O55" s="531" t="str">
        <f>IF(基本情報入力シート!X76="","",基本情報入力シート!X76)</f>
        <v/>
      </c>
      <c r="P55" s="535" t="str">
        <f>IF(基本情報入力シート!Y76="","",基本情報入力シート!Y76)</f>
        <v/>
      </c>
      <c r="Q55" s="536" t="str">
        <f>IF(基本情報入力シート!Z76="","",基本情報入力シート!Z76)</f>
        <v/>
      </c>
      <c r="R55" s="537" t="str">
        <f>IF(基本情報入力シート!AA76="","",基本情報入力シート!AA76)</f>
        <v/>
      </c>
      <c r="S55" s="633"/>
      <c r="T55" s="634"/>
      <c r="U55" s="538" t="str">
        <f>IF(P55="","",VLOOKUP(P55,【参考】数式用!$A$5:$K$39,MATCH(T55,【参考】数式用!$C$4:$H$4,0)+2,0))</f>
        <v/>
      </c>
      <c r="V55" s="539" t="s">
        <v>211</v>
      </c>
      <c r="W55" s="635"/>
      <c r="X55" s="500" t="s">
        <v>212</v>
      </c>
      <c r="Y55" s="635"/>
      <c r="Z55" s="500" t="s">
        <v>213</v>
      </c>
      <c r="AA55" s="635"/>
      <c r="AB55" s="500" t="s">
        <v>212</v>
      </c>
      <c r="AC55" s="635"/>
      <c r="AD55" s="500" t="s">
        <v>214</v>
      </c>
      <c r="AE55" s="540" t="s">
        <v>215</v>
      </c>
      <c r="AF55" s="541" t="str">
        <f t="shared" si="3"/>
        <v/>
      </c>
      <c r="AG55" s="544" t="s">
        <v>216</v>
      </c>
      <c r="AH55" s="543" t="str">
        <f t="shared" si="1"/>
        <v/>
      </c>
    </row>
    <row r="56" spans="1:34" ht="36.75" customHeight="1">
      <c r="A56" s="531">
        <f t="shared" si="4"/>
        <v>45</v>
      </c>
      <c r="B56" s="532" t="str">
        <f>IF(基本情報入力シート!C77="","",基本情報入力シート!C77)</f>
        <v/>
      </c>
      <c r="C56" s="533" t="str">
        <f>IF(基本情報入力シート!D77="","",基本情報入力シート!D77)</f>
        <v/>
      </c>
      <c r="D56" s="533" t="str">
        <f>IF(基本情報入力シート!E77="","",基本情報入力シート!E77)</f>
        <v/>
      </c>
      <c r="E56" s="533" t="str">
        <f>IF(基本情報入力シート!F77="","",基本情報入力シート!F77)</f>
        <v/>
      </c>
      <c r="F56" s="533" t="str">
        <f>IF(基本情報入力シート!G77="","",基本情報入力シート!G77)</f>
        <v/>
      </c>
      <c r="G56" s="533" t="str">
        <f>IF(基本情報入力シート!H77="","",基本情報入力シート!H77)</f>
        <v/>
      </c>
      <c r="H56" s="533" t="str">
        <f>IF(基本情報入力シート!I77="","",基本情報入力シート!I77)</f>
        <v/>
      </c>
      <c r="I56" s="533" t="str">
        <f>IF(基本情報入力シート!J77="","",基本情報入力シート!J77)</f>
        <v/>
      </c>
      <c r="J56" s="533" t="str">
        <f>IF(基本情報入力シート!K77="","",基本情報入力シート!K77)</f>
        <v/>
      </c>
      <c r="K56" s="534" t="str">
        <f>IF(基本情報入力シート!L77="","",基本情報入力シート!L77)</f>
        <v/>
      </c>
      <c r="L56" s="531" t="str">
        <f>IF(基本情報入力シート!M77="","",基本情報入力シート!M77)</f>
        <v/>
      </c>
      <c r="M56" s="531" t="str">
        <f>IF(基本情報入力シート!R77="","",基本情報入力シート!R77)</f>
        <v/>
      </c>
      <c r="N56" s="531" t="str">
        <f>IF(基本情報入力シート!W77="","",基本情報入力シート!W77)</f>
        <v/>
      </c>
      <c r="O56" s="531" t="str">
        <f>IF(基本情報入力シート!X77="","",基本情報入力シート!X77)</f>
        <v/>
      </c>
      <c r="P56" s="535" t="str">
        <f>IF(基本情報入力シート!Y77="","",基本情報入力シート!Y77)</f>
        <v/>
      </c>
      <c r="Q56" s="536" t="str">
        <f>IF(基本情報入力シート!Z77="","",基本情報入力シート!Z77)</f>
        <v/>
      </c>
      <c r="R56" s="537" t="str">
        <f>IF(基本情報入力シート!AA77="","",基本情報入力シート!AA77)</f>
        <v/>
      </c>
      <c r="S56" s="633"/>
      <c r="T56" s="634"/>
      <c r="U56" s="538" t="str">
        <f>IF(P56="","",VLOOKUP(P56,【参考】数式用!$A$5:$K$39,MATCH(T56,【参考】数式用!$C$4:$H$4,0)+2,0))</f>
        <v/>
      </c>
      <c r="V56" s="539" t="s">
        <v>211</v>
      </c>
      <c r="W56" s="635"/>
      <c r="X56" s="500" t="s">
        <v>212</v>
      </c>
      <c r="Y56" s="635"/>
      <c r="Z56" s="500" t="s">
        <v>213</v>
      </c>
      <c r="AA56" s="635"/>
      <c r="AB56" s="500" t="s">
        <v>212</v>
      </c>
      <c r="AC56" s="635"/>
      <c r="AD56" s="500" t="s">
        <v>214</v>
      </c>
      <c r="AE56" s="540" t="s">
        <v>215</v>
      </c>
      <c r="AF56" s="541" t="str">
        <f t="shared" si="3"/>
        <v/>
      </c>
      <c r="AG56" s="544" t="s">
        <v>216</v>
      </c>
      <c r="AH56" s="543" t="str">
        <f t="shared" si="1"/>
        <v/>
      </c>
    </row>
    <row r="57" spans="1:34" ht="36.75" customHeight="1">
      <c r="A57" s="531">
        <f t="shared" si="4"/>
        <v>46</v>
      </c>
      <c r="B57" s="532" t="str">
        <f>IF(基本情報入力シート!C78="","",基本情報入力シート!C78)</f>
        <v/>
      </c>
      <c r="C57" s="533" t="str">
        <f>IF(基本情報入力シート!D78="","",基本情報入力シート!D78)</f>
        <v/>
      </c>
      <c r="D57" s="533" t="str">
        <f>IF(基本情報入力シート!E78="","",基本情報入力シート!E78)</f>
        <v/>
      </c>
      <c r="E57" s="533" t="str">
        <f>IF(基本情報入力シート!F78="","",基本情報入力シート!F78)</f>
        <v/>
      </c>
      <c r="F57" s="533" t="str">
        <f>IF(基本情報入力シート!G78="","",基本情報入力シート!G78)</f>
        <v/>
      </c>
      <c r="G57" s="533" t="str">
        <f>IF(基本情報入力シート!H78="","",基本情報入力シート!H78)</f>
        <v/>
      </c>
      <c r="H57" s="533" t="str">
        <f>IF(基本情報入力シート!I78="","",基本情報入力シート!I78)</f>
        <v/>
      </c>
      <c r="I57" s="533" t="str">
        <f>IF(基本情報入力シート!J78="","",基本情報入力シート!J78)</f>
        <v/>
      </c>
      <c r="J57" s="533" t="str">
        <f>IF(基本情報入力シート!K78="","",基本情報入力シート!K78)</f>
        <v/>
      </c>
      <c r="K57" s="534" t="str">
        <f>IF(基本情報入力シート!L78="","",基本情報入力シート!L78)</f>
        <v/>
      </c>
      <c r="L57" s="531" t="str">
        <f>IF(基本情報入力シート!M78="","",基本情報入力シート!M78)</f>
        <v/>
      </c>
      <c r="M57" s="531" t="str">
        <f>IF(基本情報入力シート!R78="","",基本情報入力シート!R78)</f>
        <v/>
      </c>
      <c r="N57" s="531" t="str">
        <f>IF(基本情報入力シート!W78="","",基本情報入力シート!W78)</f>
        <v/>
      </c>
      <c r="O57" s="531" t="str">
        <f>IF(基本情報入力シート!X78="","",基本情報入力シート!X78)</f>
        <v/>
      </c>
      <c r="P57" s="535" t="str">
        <f>IF(基本情報入力シート!Y78="","",基本情報入力シート!Y78)</f>
        <v/>
      </c>
      <c r="Q57" s="536" t="str">
        <f>IF(基本情報入力シート!Z78="","",基本情報入力シート!Z78)</f>
        <v/>
      </c>
      <c r="R57" s="537" t="str">
        <f>IF(基本情報入力シート!AA78="","",基本情報入力シート!AA78)</f>
        <v/>
      </c>
      <c r="S57" s="633"/>
      <c r="T57" s="634"/>
      <c r="U57" s="538" t="str">
        <f>IF(P57="","",VLOOKUP(P57,【参考】数式用!$A$5:$K$39,MATCH(T57,【参考】数式用!$C$4:$H$4,0)+2,0))</f>
        <v/>
      </c>
      <c r="V57" s="539" t="s">
        <v>211</v>
      </c>
      <c r="W57" s="635"/>
      <c r="X57" s="500" t="s">
        <v>212</v>
      </c>
      <c r="Y57" s="635"/>
      <c r="Z57" s="500" t="s">
        <v>213</v>
      </c>
      <c r="AA57" s="635"/>
      <c r="AB57" s="500" t="s">
        <v>212</v>
      </c>
      <c r="AC57" s="635"/>
      <c r="AD57" s="500" t="s">
        <v>214</v>
      </c>
      <c r="AE57" s="540" t="s">
        <v>215</v>
      </c>
      <c r="AF57" s="541" t="str">
        <f t="shared" si="3"/>
        <v/>
      </c>
      <c r="AG57" s="544" t="s">
        <v>216</v>
      </c>
      <c r="AH57" s="543" t="str">
        <f t="shared" si="1"/>
        <v/>
      </c>
    </row>
    <row r="58" spans="1:34" ht="36.75" customHeight="1">
      <c r="A58" s="531">
        <f t="shared" si="4"/>
        <v>47</v>
      </c>
      <c r="B58" s="532" t="str">
        <f>IF(基本情報入力シート!C79="","",基本情報入力シート!C79)</f>
        <v/>
      </c>
      <c r="C58" s="533" t="str">
        <f>IF(基本情報入力シート!D79="","",基本情報入力シート!D79)</f>
        <v/>
      </c>
      <c r="D58" s="533" t="str">
        <f>IF(基本情報入力シート!E79="","",基本情報入力シート!E79)</f>
        <v/>
      </c>
      <c r="E58" s="533" t="str">
        <f>IF(基本情報入力シート!F79="","",基本情報入力シート!F79)</f>
        <v/>
      </c>
      <c r="F58" s="533" t="str">
        <f>IF(基本情報入力シート!G79="","",基本情報入力シート!G79)</f>
        <v/>
      </c>
      <c r="G58" s="533" t="str">
        <f>IF(基本情報入力シート!H79="","",基本情報入力シート!H79)</f>
        <v/>
      </c>
      <c r="H58" s="533" t="str">
        <f>IF(基本情報入力シート!I79="","",基本情報入力シート!I79)</f>
        <v/>
      </c>
      <c r="I58" s="533" t="str">
        <f>IF(基本情報入力シート!J79="","",基本情報入力シート!J79)</f>
        <v/>
      </c>
      <c r="J58" s="533" t="str">
        <f>IF(基本情報入力シート!K79="","",基本情報入力シート!K79)</f>
        <v/>
      </c>
      <c r="K58" s="534" t="str">
        <f>IF(基本情報入力シート!L79="","",基本情報入力シート!L79)</f>
        <v/>
      </c>
      <c r="L58" s="531" t="str">
        <f>IF(基本情報入力シート!M79="","",基本情報入力シート!M79)</f>
        <v/>
      </c>
      <c r="M58" s="531" t="str">
        <f>IF(基本情報入力シート!R79="","",基本情報入力シート!R79)</f>
        <v/>
      </c>
      <c r="N58" s="531" t="str">
        <f>IF(基本情報入力シート!W79="","",基本情報入力シート!W79)</f>
        <v/>
      </c>
      <c r="O58" s="531" t="str">
        <f>IF(基本情報入力シート!X79="","",基本情報入力シート!X79)</f>
        <v/>
      </c>
      <c r="P58" s="535" t="str">
        <f>IF(基本情報入力シート!Y79="","",基本情報入力シート!Y79)</f>
        <v/>
      </c>
      <c r="Q58" s="536" t="str">
        <f>IF(基本情報入力シート!Z79="","",基本情報入力シート!Z79)</f>
        <v/>
      </c>
      <c r="R58" s="537" t="str">
        <f>IF(基本情報入力シート!AA79="","",基本情報入力シート!AA79)</f>
        <v/>
      </c>
      <c r="S58" s="633"/>
      <c r="T58" s="634"/>
      <c r="U58" s="538" t="str">
        <f>IF(P58="","",VLOOKUP(P58,【参考】数式用!$A$5:$K$39,MATCH(T58,【参考】数式用!$C$4:$H$4,0)+2,0))</f>
        <v/>
      </c>
      <c r="V58" s="539" t="s">
        <v>211</v>
      </c>
      <c r="W58" s="635"/>
      <c r="X58" s="500" t="s">
        <v>212</v>
      </c>
      <c r="Y58" s="635"/>
      <c r="Z58" s="500" t="s">
        <v>213</v>
      </c>
      <c r="AA58" s="635"/>
      <c r="AB58" s="500" t="s">
        <v>212</v>
      </c>
      <c r="AC58" s="635"/>
      <c r="AD58" s="500" t="s">
        <v>214</v>
      </c>
      <c r="AE58" s="540" t="s">
        <v>215</v>
      </c>
      <c r="AF58" s="541" t="str">
        <f t="shared" si="3"/>
        <v/>
      </c>
      <c r="AG58" s="544" t="s">
        <v>216</v>
      </c>
      <c r="AH58" s="543" t="str">
        <f t="shared" si="1"/>
        <v/>
      </c>
    </row>
    <row r="59" spans="1:34" ht="36.75" customHeight="1">
      <c r="A59" s="531">
        <f t="shared" si="4"/>
        <v>48</v>
      </c>
      <c r="B59" s="532" t="str">
        <f>IF(基本情報入力シート!C80="","",基本情報入力シート!C80)</f>
        <v/>
      </c>
      <c r="C59" s="533" t="str">
        <f>IF(基本情報入力シート!D80="","",基本情報入力シート!D80)</f>
        <v/>
      </c>
      <c r="D59" s="533" t="str">
        <f>IF(基本情報入力シート!E80="","",基本情報入力シート!E80)</f>
        <v/>
      </c>
      <c r="E59" s="533" t="str">
        <f>IF(基本情報入力シート!F80="","",基本情報入力シート!F80)</f>
        <v/>
      </c>
      <c r="F59" s="533" t="str">
        <f>IF(基本情報入力シート!G80="","",基本情報入力シート!G80)</f>
        <v/>
      </c>
      <c r="G59" s="533" t="str">
        <f>IF(基本情報入力シート!H80="","",基本情報入力シート!H80)</f>
        <v/>
      </c>
      <c r="H59" s="533" t="str">
        <f>IF(基本情報入力シート!I80="","",基本情報入力シート!I80)</f>
        <v/>
      </c>
      <c r="I59" s="533" t="str">
        <f>IF(基本情報入力シート!J80="","",基本情報入力シート!J80)</f>
        <v/>
      </c>
      <c r="J59" s="533" t="str">
        <f>IF(基本情報入力シート!K80="","",基本情報入力シート!K80)</f>
        <v/>
      </c>
      <c r="K59" s="534" t="str">
        <f>IF(基本情報入力シート!L80="","",基本情報入力シート!L80)</f>
        <v/>
      </c>
      <c r="L59" s="531" t="str">
        <f>IF(基本情報入力シート!M80="","",基本情報入力シート!M80)</f>
        <v/>
      </c>
      <c r="M59" s="531" t="str">
        <f>IF(基本情報入力シート!R80="","",基本情報入力シート!R80)</f>
        <v/>
      </c>
      <c r="N59" s="531" t="str">
        <f>IF(基本情報入力シート!W80="","",基本情報入力シート!W80)</f>
        <v/>
      </c>
      <c r="O59" s="531" t="str">
        <f>IF(基本情報入力シート!X80="","",基本情報入力シート!X80)</f>
        <v/>
      </c>
      <c r="P59" s="535" t="str">
        <f>IF(基本情報入力シート!Y80="","",基本情報入力シート!Y80)</f>
        <v/>
      </c>
      <c r="Q59" s="536" t="str">
        <f>IF(基本情報入力シート!Z80="","",基本情報入力シート!Z80)</f>
        <v/>
      </c>
      <c r="R59" s="537" t="str">
        <f>IF(基本情報入力シート!AA80="","",基本情報入力シート!AA80)</f>
        <v/>
      </c>
      <c r="S59" s="633"/>
      <c r="T59" s="634"/>
      <c r="U59" s="538" t="str">
        <f>IF(P59="","",VLOOKUP(P59,【参考】数式用!$A$5:$K$39,MATCH(T59,【参考】数式用!$C$4:$H$4,0)+2,0))</f>
        <v/>
      </c>
      <c r="V59" s="539" t="s">
        <v>211</v>
      </c>
      <c r="W59" s="635"/>
      <c r="X59" s="500" t="s">
        <v>212</v>
      </c>
      <c r="Y59" s="635"/>
      <c r="Z59" s="500" t="s">
        <v>213</v>
      </c>
      <c r="AA59" s="635"/>
      <c r="AB59" s="500" t="s">
        <v>212</v>
      </c>
      <c r="AC59" s="635"/>
      <c r="AD59" s="500" t="s">
        <v>214</v>
      </c>
      <c r="AE59" s="540" t="s">
        <v>215</v>
      </c>
      <c r="AF59" s="541" t="str">
        <f t="shared" si="3"/>
        <v/>
      </c>
      <c r="AG59" s="544" t="s">
        <v>216</v>
      </c>
      <c r="AH59" s="543" t="str">
        <f t="shared" si="1"/>
        <v/>
      </c>
    </row>
    <row r="60" spans="1:34" ht="36.75" customHeight="1">
      <c r="A60" s="531">
        <f t="shared" si="4"/>
        <v>49</v>
      </c>
      <c r="B60" s="532" t="str">
        <f>IF(基本情報入力シート!C81="","",基本情報入力シート!C81)</f>
        <v/>
      </c>
      <c r="C60" s="533" t="str">
        <f>IF(基本情報入力シート!D81="","",基本情報入力シート!D81)</f>
        <v/>
      </c>
      <c r="D60" s="533" t="str">
        <f>IF(基本情報入力シート!E81="","",基本情報入力シート!E81)</f>
        <v/>
      </c>
      <c r="E60" s="533" t="str">
        <f>IF(基本情報入力シート!F81="","",基本情報入力シート!F81)</f>
        <v/>
      </c>
      <c r="F60" s="533" t="str">
        <f>IF(基本情報入力シート!G81="","",基本情報入力シート!G81)</f>
        <v/>
      </c>
      <c r="G60" s="533" t="str">
        <f>IF(基本情報入力シート!H81="","",基本情報入力シート!H81)</f>
        <v/>
      </c>
      <c r="H60" s="533" t="str">
        <f>IF(基本情報入力シート!I81="","",基本情報入力シート!I81)</f>
        <v/>
      </c>
      <c r="I60" s="533" t="str">
        <f>IF(基本情報入力シート!J81="","",基本情報入力シート!J81)</f>
        <v/>
      </c>
      <c r="J60" s="533" t="str">
        <f>IF(基本情報入力シート!K81="","",基本情報入力シート!K81)</f>
        <v/>
      </c>
      <c r="K60" s="534" t="str">
        <f>IF(基本情報入力シート!L81="","",基本情報入力シート!L81)</f>
        <v/>
      </c>
      <c r="L60" s="531" t="str">
        <f>IF(基本情報入力シート!M81="","",基本情報入力シート!M81)</f>
        <v/>
      </c>
      <c r="M60" s="531" t="str">
        <f>IF(基本情報入力シート!R81="","",基本情報入力シート!R81)</f>
        <v/>
      </c>
      <c r="N60" s="531" t="str">
        <f>IF(基本情報入力シート!W81="","",基本情報入力シート!W81)</f>
        <v/>
      </c>
      <c r="O60" s="531" t="str">
        <f>IF(基本情報入力シート!X81="","",基本情報入力シート!X81)</f>
        <v/>
      </c>
      <c r="P60" s="535" t="str">
        <f>IF(基本情報入力シート!Y81="","",基本情報入力シート!Y81)</f>
        <v/>
      </c>
      <c r="Q60" s="536" t="str">
        <f>IF(基本情報入力シート!Z81="","",基本情報入力シート!Z81)</f>
        <v/>
      </c>
      <c r="R60" s="537" t="str">
        <f>IF(基本情報入力シート!AA81="","",基本情報入力シート!AA81)</f>
        <v/>
      </c>
      <c r="S60" s="633"/>
      <c r="T60" s="634"/>
      <c r="U60" s="538" t="str">
        <f>IF(P60="","",VLOOKUP(P60,【参考】数式用!$A$5:$K$39,MATCH(T60,【参考】数式用!$C$4:$H$4,0)+2,0))</f>
        <v/>
      </c>
      <c r="V60" s="539" t="s">
        <v>211</v>
      </c>
      <c r="W60" s="635"/>
      <c r="X60" s="500" t="s">
        <v>212</v>
      </c>
      <c r="Y60" s="635"/>
      <c r="Z60" s="500" t="s">
        <v>213</v>
      </c>
      <c r="AA60" s="635"/>
      <c r="AB60" s="500" t="s">
        <v>212</v>
      </c>
      <c r="AC60" s="635"/>
      <c r="AD60" s="500" t="s">
        <v>214</v>
      </c>
      <c r="AE60" s="540" t="s">
        <v>215</v>
      </c>
      <c r="AF60" s="541" t="str">
        <f t="shared" si="3"/>
        <v/>
      </c>
      <c r="AG60" s="544" t="s">
        <v>216</v>
      </c>
      <c r="AH60" s="543" t="str">
        <f t="shared" si="1"/>
        <v/>
      </c>
    </row>
    <row r="61" spans="1:34" ht="36.75" customHeight="1">
      <c r="A61" s="531">
        <f t="shared" si="4"/>
        <v>50</v>
      </c>
      <c r="B61" s="532" t="str">
        <f>IF(基本情報入力シート!C82="","",基本情報入力シート!C82)</f>
        <v/>
      </c>
      <c r="C61" s="533" t="str">
        <f>IF(基本情報入力シート!D82="","",基本情報入力シート!D82)</f>
        <v/>
      </c>
      <c r="D61" s="533" t="str">
        <f>IF(基本情報入力シート!E82="","",基本情報入力シート!E82)</f>
        <v/>
      </c>
      <c r="E61" s="533" t="str">
        <f>IF(基本情報入力シート!F82="","",基本情報入力シート!F82)</f>
        <v/>
      </c>
      <c r="F61" s="533" t="str">
        <f>IF(基本情報入力シート!G82="","",基本情報入力シート!G82)</f>
        <v/>
      </c>
      <c r="G61" s="533" t="str">
        <f>IF(基本情報入力シート!H82="","",基本情報入力シート!H82)</f>
        <v/>
      </c>
      <c r="H61" s="533" t="str">
        <f>IF(基本情報入力シート!I82="","",基本情報入力シート!I82)</f>
        <v/>
      </c>
      <c r="I61" s="533" t="str">
        <f>IF(基本情報入力シート!J82="","",基本情報入力シート!J82)</f>
        <v/>
      </c>
      <c r="J61" s="533" t="str">
        <f>IF(基本情報入力シート!K82="","",基本情報入力シート!K82)</f>
        <v/>
      </c>
      <c r="K61" s="534" t="str">
        <f>IF(基本情報入力シート!L82="","",基本情報入力シート!L82)</f>
        <v/>
      </c>
      <c r="L61" s="531" t="str">
        <f>IF(基本情報入力シート!M82="","",基本情報入力シート!M82)</f>
        <v/>
      </c>
      <c r="M61" s="531" t="str">
        <f>IF(基本情報入力シート!R82="","",基本情報入力シート!R82)</f>
        <v/>
      </c>
      <c r="N61" s="531" t="str">
        <f>IF(基本情報入力シート!W82="","",基本情報入力シート!W82)</f>
        <v/>
      </c>
      <c r="O61" s="531" t="str">
        <f>IF(基本情報入力シート!X82="","",基本情報入力シート!X82)</f>
        <v/>
      </c>
      <c r="P61" s="535" t="str">
        <f>IF(基本情報入力シート!Y82="","",基本情報入力シート!Y82)</f>
        <v/>
      </c>
      <c r="Q61" s="536" t="str">
        <f>IF(基本情報入力シート!Z82="","",基本情報入力シート!Z82)</f>
        <v/>
      </c>
      <c r="R61" s="537" t="str">
        <f>IF(基本情報入力シート!AA82="","",基本情報入力シート!AA82)</f>
        <v/>
      </c>
      <c r="S61" s="633"/>
      <c r="T61" s="634"/>
      <c r="U61" s="538" t="str">
        <f>IF(P61="","",VLOOKUP(P61,【参考】数式用!$A$5:$K$39,MATCH(T61,【参考】数式用!$C$4:$H$4,0)+2,0))</f>
        <v/>
      </c>
      <c r="V61" s="539" t="s">
        <v>211</v>
      </c>
      <c r="W61" s="635"/>
      <c r="X61" s="500" t="s">
        <v>212</v>
      </c>
      <c r="Y61" s="635"/>
      <c r="Z61" s="500" t="s">
        <v>213</v>
      </c>
      <c r="AA61" s="635"/>
      <c r="AB61" s="500" t="s">
        <v>212</v>
      </c>
      <c r="AC61" s="635"/>
      <c r="AD61" s="500" t="s">
        <v>214</v>
      </c>
      <c r="AE61" s="540" t="s">
        <v>215</v>
      </c>
      <c r="AF61" s="541" t="str">
        <f t="shared" si="3"/>
        <v/>
      </c>
      <c r="AG61" s="544" t="s">
        <v>216</v>
      </c>
      <c r="AH61" s="543" t="str">
        <f t="shared" si="1"/>
        <v/>
      </c>
    </row>
    <row r="62" spans="1:34" ht="36.75" customHeight="1">
      <c r="A62" s="531">
        <f t="shared" si="4"/>
        <v>51</v>
      </c>
      <c r="B62" s="532" t="str">
        <f>IF(基本情報入力シート!C83="","",基本情報入力シート!C83)</f>
        <v/>
      </c>
      <c r="C62" s="533" t="str">
        <f>IF(基本情報入力シート!D83="","",基本情報入力シート!D83)</f>
        <v/>
      </c>
      <c r="D62" s="533" t="str">
        <f>IF(基本情報入力シート!E83="","",基本情報入力シート!E83)</f>
        <v/>
      </c>
      <c r="E62" s="533" t="str">
        <f>IF(基本情報入力シート!F83="","",基本情報入力シート!F83)</f>
        <v/>
      </c>
      <c r="F62" s="533" t="str">
        <f>IF(基本情報入力シート!G83="","",基本情報入力シート!G83)</f>
        <v/>
      </c>
      <c r="G62" s="533" t="str">
        <f>IF(基本情報入力シート!H83="","",基本情報入力シート!H83)</f>
        <v/>
      </c>
      <c r="H62" s="533" t="str">
        <f>IF(基本情報入力シート!I83="","",基本情報入力シート!I83)</f>
        <v/>
      </c>
      <c r="I62" s="533" t="str">
        <f>IF(基本情報入力シート!J83="","",基本情報入力シート!J83)</f>
        <v/>
      </c>
      <c r="J62" s="533" t="str">
        <f>IF(基本情報入力シート!K83="","",基本情報入力シート!K83)</f>
        <v/>
      </c>
      <c r="K62" s="534" t="str">
        <f>IF(基本情報入力シート!L83="","",基本情報入力シート!L83)</f>
        <v/>
      </c>
      <c r="L62" s="531" t="str">
        <f>IF(基本情報入力シート!M83="","",基本情報入力シート!M83)</f>
        <v/>
      </c>
      <c r="M62" s="531" t="str">
        <f>IF(基本情報入力シート!R83="","",基本情報入力シート!R83)</f>
        <v/>
      </c>
      <c r="N62" s="531" t="str">
        <f>IF(基本情報入力シート!W83="","",基本情報入力シート!W83)</f>
        <v/>
      </c>
      <c r="O62" s="531" t="str">
        <f>IF(基本情報入力シート!X83="","",基本情報入力シート!X83)</f>
        <v/>
      </c>
      <c r="P62" s="535" t="str">
        <f>IF(基本情報入力シート!Y83="","",基本情報入力シート!Y83)</f>
        <v/>
      </c>
      <c r="Q62" s="536" t="str">
        <f>IF(基本情報入力シート!Z83="","",基本情報入力シート!Z83)</f>
        <v/>
      </c>
      <c r="R62" s="537" t="str">
        <f>IF(基本情報入力シート!AA83="","",基本情報入力シート!AA83)</f>
        <v/>
      </c>
      <c r="S62" s="633"/>
      <c r="T62" s="634"/>
      <c r="U62" s="538" t="str">
        <f>IF(P62="","",VLOOKUP(P62,【参考】数式用!$A$5:$K$39,MATCH(T62,【参考】数式用!$C$4:$H$4,0)+2,0))</f>
        <v/>
      </c>
      <c r="V62" s="539" t="s">
        <v>211</v>
      </c>
      <c r="W62" s="635"/>
      <c r="X62" s="500" t="s">
        <v>212</v>
      </c>
      <c r="Y62" s="635"/>
      <c r="Z62" s="500" t="s">
        <v>213</v>
      </c>
      <c r="AA62" s="635"/>
      <c r="AB62" s="500" t="s">
        <v>212</v>
      </c>
      <c r="AC62" s="635"/>
      <c r="AD62" s="500" t="s">
        <v>214</v>
      </c>
      <c r="AE62" s="540" t="s">
        <v>215</v>
      </c>
      <c r="AF62" s="541" t="str">
        <f t="shared" si="3"/>
        <v/>
      </c>
      <c r="AG62" s="544" t="s">
        <v>216</v>
      </c>
      <c r="AH62" s="543" t="str">
        <f t="shared" si="1"/>
        <v/>
      </c>
    </row>
    <row r="63" spans="1:34" ht="36.75" customHeight="1">
      <c r="A63" s="531">
        <f t="shared" si="4"/>
        <v>52</v>
      </c>
      <c r="B63" s="532" t="str">
        <f>IF(基本情報入力シート!C84="","",基本情報入力シート!C84)</f>
        <v/>
      </c>
      <c r="C63" s="533" t="str">
        <f>IF(基本情報入力シート!D84="","",基本情報入力シート!D84)</f>
        <v/>
      </c>
      <c r="D63" s="533" t="str">
        <f>IF(基本情報入力シート!E84="","",基本情報入力シート!E84)</f>
        <v/>
      </c>
      <c r="E63" s="533" t="str">
        <f>IF(基本情報入力シート!F84="","",基本情報入力シート!F84)</f>
        <v/>
      </c>
      <c r="F63" s="533" t="str">
        <f>IF(基本情報入力シート!G84="","",基本情報入力シート!G84)</f>
        <v/>
      </c>
      <c r="G63" s="533" t="str">
        <f>IF(基本情報入力シート!H84="","",基本情報入力シート!H84)</f>
        <v/>
      </c>
      <c r="H63" s="533" t="str">
        <f>IF(基本情報入力シート!I84="","",基本情報入力シート!I84)</f>
        <v/>
      </c>
      <c r="I63" s="533" t="str">
        <f>IF(基本情報入力シート!J84="","",基本情報入力シート!J84)</f>
        <v/>
      </c>
      <c r="J63" s="533" t="str">
        <f>IF(基本情報入力シート!K84="","",基本情報入力シート!K84)</f>
        <v/>
      </c>
      <c r="K63" s="534" t="str">
        <f>IF(基本情報入力シート!L84="","",基本情報入力シート!L84)</f>
        <v/>
      </c>
      <c r="L63" s="531" t="str">
        <f>IF(基本情報入力シート!M84="","",基本情報入力シート!M84)</f>
        <v/>
      </c>
      <c r="M63" s="531" t="str">
        <f>IF(基本情報入力シート!R84="","",基本情報入力シート!R84)</f>
        <v/>
      </c>
      <c r="N63" s="531" t="str">
        <f>IF(基本情報入力シート!W84="","",基本情報入力シート!W84)</f>
        <v/>
      </c>
      <c r="O63" s="531" t="str">
        <f>IF(基本情報入力シート!X84="","",基本情報入力シート!X84)</f>
        <v/>
      </c>
      <c r="P63" s="535" t="str">
        <f>IF(基本情報入力シート!Y84="","",基本情報入力シート!Y84)</f>
        <v/>
      </c>
      <c r="Q63" s="536" t="str">
        <f>IF(基本情報入力シート!Z84="","",基本情報入力シート!Z84)</f>
        <v/>
      </c>
      <c r="R63" s="537" t="str">
        <f>IF(基本情報入力シート!AA84="","",基本情報入力シート!AA84)</f>
        <v/>
      </c>
      <c r="S63" s="633"/>
      <c r="T63" s="634"/>
      <c r="U63" s="538" t="str">
        <f>IF(P63="","",VLOOKUP(P63,【参考】数式用!$A$5:$K$39,MATCH(T63,【参考】数式用!$C$4:$H$4,0)+2,0))</f>
        <v/>
      </c>
      <c r="V63" s="539" t="s">
        <v>211</v>
      </c>
      <c r="W63" s="635"/>
      <c r="X63" s="500" t="s">
        <v>212</v>
      </c>
      <c r="Y63" s="635"/>
      <c r="Z63" s="500" t="s">
        <v>213</v>
      </c>
      <c r="AA63" s="635"/>
      <c r="AB63" s="500" t="s">
        <v>212</v>
      </c>
      <c r="AC63" s="635"/>
      <c r="AD63" s="500" t="s">
        <v>214</v>
      </c>
      <c r="AE63" s="540" t="s">
        <v>215</v>
      </c>
      <c r="AF63" s="541" t="str">
        <f t="shared" si="3"/>
        <v/>
      </c>
      <c r="AG63" s="544" t="s">
        <v>216</v>
      </c>
      <c r="AH63" s="543" t="str">
        <f t="shared" si="1"/>
        <v/>
      </c>
    </row>
    <row r="64" spans="1:34" ht="36.75" customHeight="1">
      <c r="A64" s="531">
        <f t="shared" si="4"/>
        <v>53</v>
      </c>
      <c r="B64" s="532" t="str">
        <f>IF(基本情報入力シート!C85="","",基本情報入力シート!C85)</f>
        <v/>
      </c>
      <c r="C64" s="533" t="str">
        <f>IF(基本情報入力シート!D85="","",基本情報入力シート!D85)</f>
        <v/>
      </c>
      <c r="D64" s="533" t="str">
        <f>IF(基本情報入力シート!E85="","",基本情報入力シート!E85)</f>
        <v/>
      </c>
      <c r="E64" s="533" t="str">
        <f>IF(基本情報入力シート!F85="","",基本情報入力シート!F85)</f>
        <v/>
      </c>
      <c r="F64" s="533" t="str">
        <f>IF(基本情報入力シート!G85="","",基本情報入力シート!G85)</f>
        <v/>
      </c>
      <c r="G64" s="533" t="str">
        <f>IF(基本情報入力シート!H85="","",基本情報入力シート!H85)</f>
        <v/>
      </c>
      <c r="H64" s="533" t="str">
        <f>IF(基本情報入力シート!I85="","",基本情報入力シート!I85)</f>
        <v/>
      </c>
      <c r="I64" s="533" t="str">
        <f>IF(基本情報入力シート!J85="","",基本情報入力シート!J85)</f>
        <v/>
      </c>
      <c r="J64" s="533" t="str">
        <f>IF(基本情報入力シート!K85="","",基本情報入力シート!K85)</f>
        <v/>
      </c>
      <c r="K64" s="534" t="str">
        <f>IF(基本情報入力シート!L85="","",基本情報入力シート!L85)</f>
        <v/>
      </c>
      <c r="L64" s="531" t="str">
        <f>IF(基本情報入力シート!M85="","",基本情報入力シート!M85)</f>
        <v/>
      </c>
      <c r="M64" s="531" t="str">
        <f>IF(基本情報入力シート!R85="","",基本情報入力シート!R85)</f>
        <v/>
      </c>
      <c r="N64" s="531" t="str">
        <f>IF(基本情報入力シート!W85="","",基本情報入力シート!W85)</f>
        <v/>
      </c>
      <c r="O64" s="531" t="str">
        <f>IF(基本情報入力シート!X85="","",基本情報入力シート!X85)</f>
        <v/>
      </c>
      <c r="P64" s="535" t="str">
        <f>IF(基本情報入力シート!Y85="","",基本情報入力シート!Y85)</f>
        <v/>
      </c>
      <c r="Q64" s="536" t="str">
        <f>IF(基本情報入力シート!Z85="","",基本情報入力シート!Z85)</f>
        <v/>
      </c>
      <c r="R64" s="537" t="str">
        <f>IF(基本情報入力シート!AA85="","",基本情報入力シート!AA85)</f>
        <v/>
      </c>
      <c r="S64" s="633"/>
      <c r="T64" s="634"/>
      <c r="U64" s="538" t="str">
        <f>IF(P64="","",VLOOKUP(P64,【参考】数式用!$A$5:$K$39,MATCH(T64,【参考】数式用!$C$4:$H$4,0)+2,0))</f>
        <v/>
      </c>
      <c r="V64" s="539" t="s">
        <v>211</v>
      </c>
      <c r="W64" s="635"/>
      <c r="X64" s="500" t="s">
        <v>212</v>
      </c>
      <c r="Y64" s="635"/>
      <c r="Z64" s="500" t="s">
        <v>213</v>
      </c>
      <c r="AA64" s="635"/>
      <c r="AB64" s="500" t="s">
        <v>212</v>
      </c>
      <c r="AC64" s="635"/>
      <c r="AD64" s="500" t="s">
        <v>214</v>
      </c>
      <c r="AE64" s="540" t="s">
        <v>215</v>
      </c>
      <c r="AF64" s="541" t="str">
        <f t="shared" si="3"/>
        <v/>
      </c>
      <c r="AG64" s="544" t="s">
        <v>216</v>
      </c>
      <c r="AH64" s="543" t="str">
        <f t="shared" si="1"/>
        <v/>
      </c>
    </row>
    <row r="65" spans="1:34" ht="36.75" customHeight="1">
      <c r="A65" s="531">
        <f t="shared" si="4"/>
        <v>54</v>
      </c>
      <c r="B65" s="532" t="str">
        <f>IF(基本情報入力シート!C86="","",基本情報入力シート!C86)</f>
        <v/>
      </c>
      <c r="C65" s="533" t="str">
        <f>IF(基本情報入力シート!D86="","",基本情報入力シート!D86)</f>
        <v/>
      </c>
      <c r="D65" s="533" t="str">
        <f>IF(基本情報入力シート!E86="","",基本情報入力シート!E86)</f>
        <v/>
      </c>
      <c r="E65" s="533" t="str">
        <f>IF(基本情報入力シート!F86="","",基本情報入力シート!F86)</f>
        <v/>
      </c>
      <c r="F65" s="533" t="str">
        <f>IF(基本情報入力シート!G86="","",基本情報入力シート!G86)</f>
        <v/>
      </c>
      <c r="G65" s="533" t="str">
        <f>IF(基本情報入力シート!H86="","",基本情報入力シート!H86)</f>
        <v/>
      </c>
      <c r="H65" s="533" t="str">
        <f>IF(基本情報入力シート!I86="","",基本情報入力シート!I86)</f>
        <v/>
      </c>
      <c r="I65" s="533" t="str">
        <f>IF(基本情報入力シート!J86="","",基本情報入力シート!J86)</f>
        <v/>
      </c>
      <c r="J65" s="533" t="str">
        <f>IF(基本情報入力シート!K86="","",基本情報入力シート!K86)</f>
        <v/>
      </c>
      <c r="K65" s="534" t="str">
        <f>IF(基本情報入力シート!L86="","",基本情報入力シート!L86)</f>
        <v/>
      </c>
      <c r="L65" s="531" t="str">
        <f>IF(基本情報入力シート!M86="","",基本情報入力シート!M86)</f>
        <v/>
      </c>
      <c r="M65" s="531" t="str">
        <f>IF(基本情報入力シート!R86="","",基本情報入力シート!R86)</f>
        <v/>
      </c>
      <c r="N65" s="531" t="str">
        <f>IF(基本情報入力シート!W86="","",基本情報入力シート!W86)</f>
        <v/>
      </c>
      <c r="O65" s="531" t="str">
        <f>IF(基本情報入力シート!X86="","",基本情報入力シート!X86)</f>
        <v/>
      </c>
      <c r="P65" s="535" t="str">
        <f>IF(基本情報入力シート!Y86="","",基本情報入力シート!Y86)</f>
        <v/>
      </c>
      <c r="Q65" s="536" t="str">
        <f>IF(基本情報入力シート!Z86="","",基本情報入力シート!Z86)</f>
        <v/>
      </c>
      <c r="R65" s="537" t="str">
        <f>IF(基本情報入力シート!AA86="","",基本情報入力シート!AA86)</f>
        <v/>
      </c>
      <c r="S65" s="633"/>
      <c r="T65" s="634"/>
      <c r="U65" s="538" t="str">
        <f>IF(P65="","",VLOOKUP(P65,【参考】数式用!$A$5:$K$39,MATCH(T65,【参考】数式用!$C$4:$H$4,0)+2,0))</f>
        <v/>
      </c>
      <c r="V65" s="539" t="s">
        <v>211</v>
      </c>
      <c r="W65" s="635"/>
      <c r="X65" s="500" t="s">
        <v>212</v>
      </c>
      <c r="Y65" s="635"/>
      <c r="Z65" s="500" t="s">
        <v>213</v>
      </c>
      <c r="AA65" s="635"/>
      <c r="AB65" s="500" t="s">
        <v>212</v>
      </c>
      <c r="AC65" s="635"/>
      <c r="AD65" s="500" t="s">
        <v>214</v>
      </c>
      <c r="AE65" s="540" t="s">
        <v>215</v>
      </c>
      <c r="AF65" s="541" t="str">
        <f t="shared" si="3"/>
        <v/>
      </c>
      <c r="AG65" s="544" t="s">
        <v>216</v>
      </c>
      <c r="AH65" s="543" t="str">
        <f t="shared" si="1"/>
        <v/>
      </c>
    </row>
    <row r="66" spans="1:34" ht="36.75" customHeight="1">
      <c r="A66" s="531">
        <f t="shared" si="4"/>
        <v>55</v>
      </c>
      <c r="B66" s="532" t="str">
        <f>IF(基本情報入力シート!C87="","",基本情報入力シート!C87)</f>
        <v/>
      </c>
      <c r="C66" s="533" t="str">
        <f>IF(基本情報入力シート!D87="","",基本情報入力シート!D87)</f>
        <v/>
      </c>
      <c r="D66" s="533" t="str">
        <f>IF(基本情報入力シート!E87="","",基本情報入力シート!E87)</f>
        <v/>
      </c>
      <c r="E66" s="533" t="str">
        <f>IF(基本情報入力シート!F87="","",基本情報入力シート!F87)</f>
        <v/>
      </c>
      <c r="F66" s="533" t="str">
        <f>IF(基本情報入力シート!G87="","",基本情報入力シート!G87)</f>
        <v/>
      </c>
      <c r="G66" s="533" t="str">
        <f>IF(基本情報入力シート!H87="","",基本情報入力シート!H87)</f>
        <v/>
      </c>
      <c r="H66" s="533" t="str">
        <f>IF(基本情報入力シート!I87="","",基本情報入力シート!I87)</f>
        <v/>
      </c>
      <c r="I66" s="533" t="str">
        <f>IF(基本情報入力シート!J87="","",基本情報入力シート!J87)</f>
        <v/>
      </c>
      <c r="J66" s="533" t="str">
        <f>IF(基本情報入力シート!K87="","",基本情報入力シート!K87)</f>
        <v/>
      </c>
      <c r="K66" s="534" t="str">
        <f>IF(基本情報入力シート!L87="","",基本情報入力シート!L87)</f>
        <v/>
      </c>
      <c r="L66" s="531" t="str">
        <f>IF(基本情報入力シート!M87="","",基本情報入力シート!M87)</f>
        <v/>
      </c>
      <c r="M66" s="531" t="str">
        <f>IF(基本情報入力シート!R87="","",基本情報入力シート!R87)</f>
        <v/>
      </c>
      <c r="N66" s="531" t="str">
        <f>IF(基本情報入力シート!W87="","",基本情報入力シート!W87)</f>
        <v/>
      </c>
      <c r="O66" s="531" t="str">
        <f>IF(基本情報入力シート!X87="","",基本情報入力シート!X87)</f>
        <v/>
      </c>
      <c r="P66" s="535" t="str">
        <f>IF(基本情報入力シート!Y87="","",基本情報入力シート!Y87)</f>
        <v/>
      </c>
      <c r="Q66" s="536" t="str">
        <f>IF(基本情報入力シート!Z87="","",基本情報入力シート!Z87)</f>
        <v/>
      </c>
      <c r="R66" s="537" t="str">
        <f>IF(基本情報入力シート!AA87="","",基本情報入力シート!AA87)</f>
        <v/>
      </c>
      <c r="S66" s="633"/>
      <c r="T66" s="634"/>
      <c r="U66" s="538" t="str">
        <f>IF(P66="","",VLOOKUP(P66,【参考】数式用!$A$5:$K$39,MATCH(T66,【参考】数式用!$C$4:$H$4,0)+2,0))</f>
        <v/>
      </c>
      <c r="V66" s="539" t="s">
        <v>211</v>
      </c>
      <c r="W66" s="635"/>
      <c r="X66" s="500" t="s">
        <v>212</v>
      </c>
      <c r="Y66" s="635"/>
      <c r="Z66" s="500" t="s">
        <v>213</v>
      </c>
      <c r="AA66" s="635"/>
      <c r="AB66" s="500" t="s">
        <v>212</v>
      </c>
      <c r="AC66" s="635"/>
      <c r="AD66" s="500" t="s">
        <v>214</v>
      </c>
      <c r="AE66" s="540" t="s">
        <v>215</v>
      </c>
      <c r="AF66" s="541" t="str">
        <f t="shared" si="3"/>
        <v/>
      </c>
      <c r="AG66" s="544" t="s">
        <v>216</v>
      </c>
      <c r="AH66" s="543" t="str">
        <f t="shared" si="1"/>
        <v/>
      </c>
    </row>
    <row r="67" spans="1:34" ht="36.75" customHeight="1">
      <c r="A67" s="531">
        <f t="shared" si="4"/>
        <v>56</v>
      </c>
      <c r="B67" s="532" t="str">
        <f>IF(基本情報入力シート!C88="","",基本情報入力シート!C88)</f>
        <v/>
      </c>
      <c r="C67" s="533" t="str">
        <f>IF(基本情報入力シート!D88="","",基本情報入力シート!D88)</f>
        <v/>
      </c>
      <c r="D67" s="533" t="str">
        <f>IF(基本情報入力シート!E88="","",基本情報入力シート!E88)</f>
        <v/>
      </c>
      <c r="E67" s="533" t="str">
        <f>IF(基本情報入力シート!F88="","",基本情報入力シート!F88)</f>
        <v/>
      </c>
      <c r="F67" s="533" t="str">
        <f>IF(基本情報入力シート!G88="","",基本情報入力シート!G88)</f>
        <v/>
      </c>
      <c r="G67" s="533" t="str">
        <f>IF(基本情報入力シート!H88="","",基本情報入力シート!H88)</f>
        <v/>
      </c>
      <c r="H67" s="533" t="str">
        <f>IF(基本情報入力シート!I88="","",基本情報入力シート!I88)</f>
        <v/>
      </c>
      <c r="I67" s="533" t="str">
        <f>IF(基本情報入力シート!J88="","",基本情報入力シート!J88)</f>
        <v/>
      </c>
      <c r="J67" s="533" t="str">
        <f>IF(基本情報入力シート!K88="","",基本情報入力シート!K88)</f>
        <v/>
      </c>
      <c r="K67" s="534" t="str">
        <f>IF(基本情報入力シート!L88="","",基本情報入力シート!L88)</f>
        <v/>
      </c>
      <c r="L67" s="531" t="str">
        <f>IF(基本情報入力シート!M88="","",基本情報入力シート!M88)</f>
        <v/>
      </c>
      <c r="M67" s="531" t="str">
        <f>IF(基本情報入力シート!R88="","",基本情報入力シート!R88)</f>
        <v/>
      </c>
      <c r="N67" s="531" t="str">
        <f>IF(基本情報入力シート!W88="","",基本情報入力シート!W88)</f>
        <v/>
      </c>
      <c r="O67" s="531" t="str">
        <f>IF(基本情報入力シート!X88="","",基本情報入力シート!X88)</f>
        <v/>
      </c>
      <c r="P67" s="535" t="str">
        <f>IF(基本情報入力シート!Y88="","",基本情報入力シート!Y88)</f>
        <v/>
      </c>
      <c r="Q67" s="536" t="str">
        <f>IF(基本情報入力シート!Z88="","",基本情報入力シート!Z88)</f>
        <v/>
      </c>
      <c r="R67" s="537" t="str">
        <f>IF(基本情報入力シート!AA88="","",基本情報入力シート!AA88)</f>
        <v/>
      </c>
      <c r="S67" s="633"/>
      <c r="T67" s="634"/>
      <c r="U67" s="538" t="str">
        <f>IF(P67="","",VLOOKUP(P67,【参考】数式用!$A$5:$K$39,MATCH(T67,【参考】数式用!$C$4:$H$4,0)+2,0))</f>
        <v/>
      </c>
      <c r="V67" s="539" t="s">
        <v>211</v>
      </c>
      <c r="W67" s="635"/>
      <c r="X67" s="500" t="s">
        <v>212</v>
      </c>
      <c r="Y67" s="635"/>
      <c r="Z67" s="500" t="s">
        <v>213</v>
      </c>
      <c r="AA67" s="635"/>
      <c r="AB67" s="500" t="s">
        <v>212</v>
      </c>
      <c r="AC67" s="635"/>
      <c r="AD67" s="500" t="s">
        <v>214</v>
      </c>
      <c r="AE67" s="540" t="s">
        <v>215</v>
      </c>
      <c r="AF67" s="541" t="str">
        <f t="shared" si="3"/>
        <v/>
      </c>
      <c r="AG67" s="544" t="s">
        <v>216</v>
      </c>
      <c r="AH67" s="543" t="str">
        <f t="shared" si="1"/>
        <v/>
      </c>
    </row>
    <row r="68" spans="1:34" ht="36.75" customHeight="1">
      <c r="A68" s="531">
        <f t="shared" si="4"/>
        <v>57</v>
      </c>
      <c r="B68" s="532" t="str">
        <f>IF(基本情報入力シート!C89="","",基本情報入力シート!C89)</f>
        <v/>
      </c>
      <c r="C68" s="533" t="str">
        <f>IF(基本情報入力シート!D89="","",基本情報入力シート!D89)</f>
        <v/>
      </c>
      <c r="D68" s="533" t="str">
        <f>IF(基本情報入力シート!E89="","",基本情報入力シート!E89)</f>
        <v/>
      </c>
      <c r="E68" s="533" t="str">
        <f>IF(基本情報入力シート!F89="","",基本情報入力シート!F89)</f>
        <v/>
      </c>
      <c r="F68" s="533" t="str">
        <f>IF(基本情報入力シート!G89="","",基本情報入力シート!G89)</f>
        <v/>
      </c>
      <c r="G68" s="533" t="str">
        <f>IF(基本情報入力シート!H89="","",基本情報入力シート!H89)</f>
        <v/>
      </c>
      <c r="H68" s="533" t="str">
        <f>IF(基本情報入力シート!I89="","",基本情報入力シート!I89)</f>
        <v/>
      </c>
      <c r="I68" s="533" t="str">
        <f>IF(基本情報入力シート!J89="","",基本情報入力シート!J89)</f>
        <v/>
      </c>
      <c r="J68" s="533" t="str">
        <f>IF(基本情報入力シート!K89="","",基本情報入力シート!K89)</f>
        <v/>
      </c>
      <c r="K68" s="534" t="str">
        <f>IF(基本情報入力シート!L89="","",基本情報入力シート!L89)</f>
        <v/>
      </c>
      <c r="L68" s="531" t="str">
        <f>IF(基本情報入力シート!M89="","",基本情報入力シート!M89)</f>
        <v/>
      </c>
      <c r="M68" s="531" t="str">
        <f>IF(基本情報入力シート!R89="","",基本情報入力シート!R89)</f>
        <v/>
      </c>
      <c r="N68" s="531" t="str">
        <f>IF(基本情報入力シート!W89="","",基本情報入力シート!W89)</f>
        <v/>
      </c>
      <c r="O68" s="531" t="str">
        <f>IF(基本情報入力シート!X89="","",基本情報入力シート!X89)</f>
        <v/>
      </c>
      <c r="P68" s="535" t="str">
        <f>IF(基本情報入力シート!Y89="","",基本情報入力シート!Y89)</f>
        <v/>
      </c>
      <c r="Q68" s="536" t="str">
        <f>IF(基本情報入力シート!Z89="","",基本情報入力シート!Z89)</f>
        <v/>
      </c>
      <c r="R68" s="537" t="str">
        <f>IF(基本情報入力シート!AA89="","",基本情報入力シート!AA89)</f>
        <v/>
      </c>
      <c r="S68" s="633"/>
      <c r="T68" s="634"/>
      <c r="U68" s="538" t="str">
        <f>IF(P68="","",VLOOKUP(P68,【参考】数式用!$A$5:$K$39,MATCH(T68,【参考】数式用!$C$4:$H$4,0)+2,0))</f>
        <v/>
      </c>
      <c r="V68" s="539" t="s">
        <v>211</v>
      </c>
      <c r="W68" s="635"/>
      <c r="X68" s="500" t="s">
        <v>212</v>
      </c>
      <c r="Y68" s="635"/>
      <c r="Z68" s="500" t="s">
        <v>213</v>
      </c>
      <c r="AA68" s="635"/>
      <c r="AB68" s="500" t="s">
        <v>212</v>
      </c>
      <c r="AC68" s="635"/>
      <c r="AD68" s="500" t="s">
        <v>214</v>
      </c>
      <c r="AE68" s="540" t="s">
        <v>215</v>
      </c>
      <c r="AF68" s="541" t="str">
        <f t="shared" si="3"/>
        <v/>
      </c>
      <c r="AG68" s="544" t="s">
        <v>216</v>
      </c>
      <c r="AH68" s="543" t="str">
        <f t="shared" si="1"/>
        <v/>
      </c>
    </row>
    <row r="69" spans="1:34" ht="36.75" customHeight="1">
      <c r="A69" s="531">
        <f t="shared" si="4"/>
        <v>58</v>
      </c>
      <c r="B69" s="532" t="str">
        <f>IF(基本情報入力シート!C90="","",基本情報入力シート!C90)</f>
        <v/>
      </c>
      <c r="C69" s="533" t="str">
        <f>IF(基本情報入力シート!D90="","",基本情報入力シート!D90)</f>
        <v/>
      </c>
      <c r="D69" s="533" t="str">
        <f>IF(基本情報入力シート!E90="","",基本情報入力シート!E90)</f>
        <v/>
      </c>
      <c r="E69" s="533" t="str">
        <f>IF(基本情報入力シート!F90="","",基本情報入力シート!F90)</f>
        <v/>
      </c>
      <c r="F69" s="533" t="str">
        <f>IF(基本情報入力シート!G90="","",基本情報入力シート!G90)</f>
        <v/>
      </c>
      <c r="G69" s="533" t="str">
        <f>IF(基本情報入力シート!H90="","",基本情報入力シート!H90)</f>
        <v/>
      </c>
      <c r="H69" s="533" t="str">
        <f>IF(基本情報入力シート!I90="","",基本情報入力シート!I90)</f>
        <v/>
      </c>
      <c r="I69" s="533" t="str">
        <f>IF(基本情報入力シート!J90="","",基本情報入力シート!J90)</f>
        <v/>
      </c>
      <c r="J69" s="533" t="str">
        <f>IF(基本情報入力シート!K90="","",基本情報入力シート!K90)</f>
        <v/>
      </c>
      <c r="K69" s="534" t="str">
        <f>IF(基本情報入力シート!L90="","",基本情報入力シート!L90)</f>
        <v/>
      </c>
      <c r="L69" s="531" t="str">
        <f>IF(基本情報入力シート!M90="","",基本情報入力シート!M90)</f>
        <v/>
      </c>
      <c r="M69" s="531" t="str">
        <f>IF(基本情報入力シート!R90="","",基本情報入力シート!R90)</f>
        <v/>
      </c>
      <c r="N69" s="531" t="str">
        <f>IF(基本情報入力シート!W90="","",基本情報入力シート!W90)</f>
        <v/>
      </c>
      <c r="O69" s="531" t="str">
        <f>IF(基本情報入力シート!X90="","",基本情報入力シート!X90)</f>
        <v/>
      </c>
      <c r="P69" s="535" t="str">
        <f>IF(基本情報入力シート!Y90="","",基本情報入力シート!Y90)</f>
        <v/>
      </c>
      <c r="Q69" s="536" t="str">
        <f>IF(基本情報入力シート!Z90="","",基本情報入力シート!Z90)</f>
        <v/>
      </c>
      <c r="R69" s="537" t="str">
        <f>IF(基本情報入力シート!AA90="","",基本情報入力シート!AA90)</f>
        <v/>
      </c>
      <c r="S69" s="633"/>
      <c r="T69" s="634"/>
      <c r="U69" s="538" t="str">
        <f>IF(P69="","",VLOOKUP(P69,【参考】数式用!$A$5:$K$39,MATCH(T69,【参考】数式用!$C$4:$H$4,0)+2,0))</f>
        <v/>
      </c>
      <c r="V69" s="539" t="s">
        <v>211</v>
      </c>
      <c r="W69" s="635"/>
      <c r="X69" s="500" t="s">
        <v>212</v>
      </c>
      <c r="Y69" s="635"/>
      <c r="Z69" s="500" t="s">
        <v>213</v>
      </c>
      <c r="AA69" s="635"/>
      <c r="AB69" s="500" t="s">
        <v>212</v>
      </c>
      <c r="AC69" s="635"/>
      <c r="AD69" s="500" t="s">
        <v>214</v>
      </c>
      <c r="AE69" s="540" t="s">
        <v>215</v>
      </c>
      <c r="AF69" s="541" t="str">
        <f t="shared" si="3"/>
        <v/>
      </c>
      <c r="AG69" s="544" t="s">
        <v>216</v>
      </c>
      <c r="AH69" s="543" t="str">
        <f t="shared" si="1"/>
        <v/>
      </c>
    </row>
    <row r="70" spans="1:34" ht="36.75" customHeight="1">
      <c r="A70" s="531">
        <f t="shared" si="4"/>
        <v>59</v>
      </c>
      <c r="B70" s="532" t="str">
        <f>IF(基本情報入力シート!C91="","",基本情報入力シート!C91)</f>
        <v/>
      </c>
      <c r="C70" s="533" t="str">
        <f>IF(基本情報入力シート!D91="","",基本情報入力シート!D91)</f>
        <v/>
      </c>
      <c r="D70" s="533" t="str">
        <f>IF(基本情報入力シート!E91="","",基本情報入力シート!E91)</f>
        <v/>
      </c>
      <c r="E70" s="533" t="str">
        <f>IF(基本情報入力シート!F91="","",基本情報入力シート!F91)</f>
        <v/>
      </c>
      <c r="F70" s="533" t="str">
        <f>IF(基本情報入力シート!G91="","",基本情報入力シート!G91)</f>
        <v/>
      </c>
      <c r="G70" s="533" t="str">
        <f>IF(基本情報入力シート!H91="","",基本情報入力シート!H91)</f>
        <v/>
      </c>
      <c r="H70" s="533" t="str">
        <f>IF(基本情報入力シート!I91="","",基本情報入力シート!I91)</f>
        <v/>
      </c>
      <c r="I70" s="533" t="str">
        <f>IF(基本情報入力シート!J91="","",基本情報入力シート!J91)</f>
        <v/>
      </c>
      <c r="J70" s="533" t="str">
        <f>IF(基本情報入力シート!K91="","",基本情報入力シート!K91)</f>
        <v/>
      </c>
      <c r="K70" s="534" t="str">
        <f>IF(基本情報入力シート!L91="","",基本情報入力シート!L91)</f>
        <v/>
      </c>
      <c r="L70" s="531" t="str">
        <f>IF(基本情報入力シート!M91="","",基本情報入力シート!M91)</f>
        <v/>
      </c>
      <c r="M70" s="531" t="str">
        <f>IF(基本情報入力シート!R91="","",基本情報入力シート!R91)</f>
        <v/>
      </c>
      <c r="N70" s="531" t="str">
        <f>IF(基本情報入力シート!W91="","",基本情報入力シート!W91)</f>
        <v/>
      </c>
      <c r="O70" s="531" t="str">
        <f>IF(基本情報入力シート!X91="","",基本情報入力シート!X91)</f>
        <v/>
      </c>
      <c r="P70" s="535" t="str">
        <f>IF(基本情報入力シート!Y91="","",基本情報入力シート!Y91)</f>
        <v/>
      </c>
      <c r="Q70" s="536" t="str">
        <f>IF(基本情報入力シート!Z91="","",基本情報入力シート!Z91)</f>
        <v/>
      </c>
      <c r="R70" s="537" t="str">
        <f>IF(基本情報入力シート!AA91="","",基本情報入力シート!AA91)</f>
        <v/>
      </c>
      <c r="S70" s="633"/>
      <c r="T70" s="634"/>
      <c r="U70" s="538" t="str">
        <f>IF(P70="","",VLOOKUP(P70,【参考】数式用!$A$5:$K$39,MATCH(T70,【参考】数式用!$C$4:$H$4,0)+2,0))</f>
        <v/>
      </c>
      <c r="V70" s="539" t="s">
        <v>211</v>
      </c>
      <c r="W70" s="635"/>
      <c r="X70" s="500" t="s">
        <v>212</v>
      </c>
      <c r="Y70" s="635"/>
      <c r="Z70" s="500" t="s">
        <v>213</v>
      </c>
      <c r="AA70" s="635"/>
      <c r="AB70" s="500" t="s">
        <v>212</v>
      </c>
      <c r="AC70" s="635"/>
      <c r="AD70" s="500" t="s">
        <v>214</v>
      </c>
      <c r="AE70" s="540" t="s">
        <v>215</v>
      </c>
      <c r="AF70" s="541" t="str">
        <f t="shared" si="3"/>
        <v/>
      </c>
      <c r="AG70" s="544" t="s">
        <v>216</v>
      </c>
      <c r="AH70" s="543" t="str">
        <f t="shared" si="1"/>
        <v/>
      </c>
    </row>
    <row r="71" spans="1:34" ht="36.75" customHeight="1">
      <c r="A71" s="531">
        <f t="shared" si="4"/>
        <v>60</v>
      </c>
      <c r="B71" s="532" t="str">
        <f>IF(基本情報入力シート!C92="","",基本情報入力シート!C92)</f>
        <v/>
      </c>
      <c r="C71" s="533" t="str">
        <f>IF(基本情報入力シート!D92="","",基本情報入力シート!D92)</f>
        <v/>
      </c>
      <c r="D71" s="533" t="str">
        <f>IF(基本情報入力シート!E92="","",基本情報入力シート!E92)</f>
        <v/>
      </c>
      <c r="E71" s="533" t="str">
        <f>IF(基本情報入力シート!F92="","",基本情報入力シート!F92)</f>
        <v/>
      </c>
      <c r="F71" s="533" t="str">
        <f>IF(基本情報入力シート!G92="","",基本情報入力シート!G92)</f>
        <v/>
      </c>
      <c r="G71" s="533" t="str">
        <f>IF(基本情報入力シート!H92="","",基本情報入力シート!H92)</f>
        <v/>
      </c>
      <c r="H71" s="533" t="str">
        <f>IF(基本情報入力シート!I92="","",基本情報入力シート!I92)</f>
        <v/>
      </c>
      <c r="I71" s="533" t="str">
        <f>IF(基本情報入力シート!J92="","",基本情報入力シート!J92)</f>
        <v/>
      </c>
      <c r="J71" s="533" t="str">
        <f>IF(基本情報入力シート!K92="","",基本情報入力シート!K92)</f>
        <v/>
      </c>
      <c r="K71" s="534" t="str">
        <f>IF(基本情報入力シート!L92="","",基本情報入力シート!L92)</f>
        <v/>
      </c>
      <c r="L71" s="531" t="str">
        <f>IF(基本情報入力シート!M92="","",基本情報入力シート!M92)</f>
        <v/>
      </c>
      <c r="M71" s="531" t="str">
        <f>IF(基本情報入力シート!R92="","",基本情報入力シート!R92)</f>
        <v/>
      </c>
      <c r="N71" s="531" t="str">
        <f>IF(基本情報入力シート!W92="","",基本情報入力シート!W92)</f>
        <v/>
      </c>
      <c r="O71" s="531" t="str">
        <f>IF(基本情報入力シート!X92="","",基本情報入力シート!X92)</f>
        <v/>
      </c>
      <c r="P71" s="535" t="str">
        <f>IF(基本情報入力シート!Y92="","",基本情報入力シート!Y92)</f>
        <v/>
      </c>
      <c r="Q71" s="536" t="str">
        <f>IF(基本情報入力シート!Z92="","",基本情報入力シート!Z92)</f>
        <v/>
      </c>
      <c r="R71" s="537" t="str">
        <f>IF(基本情報入力シート!AA92="","",基本情報入力シート!AA92)</f>
        <v/>
      </c>
      <c r="S71" s="633"/>
      <c r="T71" s="634"/>
      <c r="U71" s="538" t="str">
        <f>IF(P71="","",VLOOKUP(P71,【参考】数式用!$A$5:$K$39,MATCH(T71,【参考】数式用!$C$4:$H$4,0)+2,0))</f>
        <v/>
      </c>
      <c r="V71" s="539" t="s">
        <v>211</v>
      </c>
      <c r="W71" s="635"/>
      <c r="X71" s="500" t="s">
        <v>212</v>
      </c>
      <c r="Y71" s="635"/>
      <c r="Z71" s="500" t="s">
        <v>213</v>
      </c>
      <c r="AA71" s="635"/>
      <c r="AB71" s="500" t="s">
        <v>212</v>
      </c>
      <c r="AC71" s="635"/>
      <c r="AD71" s="500" t="s">
        <v>214</v>
      </c>
      <c r="AE71" s="540" t="s">
        <v>215</v>
      </c>
      <c r="AF71" s="541" t="str">
        <f t="shared" si="3"/>
        <v/>
      </c>
      <c r="AG71" s="544" t="s">
        <v>216</v>
      </c>
      <c r="AH71" s="543" t="str">
        <f t="shared" si="1"/>
        <v/>
      </c>
    </row>
    <row r="72" spans="1:34" ht="36.75" customHeight="1">
      <c r="A72" s="531">
        <f t="shared" si="4"/>
        <v>61</v>
      </c>
      <c r="B72" s="532" t="str">
        <f>IF(基本情報入力シート!C93="","",基本情報入力シート!C93)</f>
        <v/>
      </c>
      <c r="C72" s="533" t="str">
        <f>IF(基本情報入力シート!D93="","",基本情報入力シート!D93)</f>
        <v/>
      </c>
      <c r="D72" s="533" t="str">
        <f>IF(基本情報入力シート!E93="","",基本情報入力シート!E93)</f>
        <v/>
      </c>
      <c r="E72" s="533" t="str">
        <f>IF(基本情報入力シート!F93="","",基本情報入力シート!F93)</f>
        <v/>
      </c>
      <c r="F72" s="533" t="str">
        <f>IF(基本情報入力シート!G93="","",基本情報入力シート!G93)</f>
        <v/>
      </c>
      <c r="G72" s="533" t="str">
        <f>IF(基本情報入力シート!H93="","",基本情報入力シート!H93)</f>
        <v/>
      </c>
      <c r="H72" s="533" t="str">
        <f>IF(基本情報入力シート!I93="","",基本情報入力シート!I93)</f>
        <v/>
      </c>
      <c r="I72" s="533" t="str">
        <f>IF(基本情報入力シート!J93="","",基本情報入力シート!J93)</f>
        <v/>
      </c>
      <c r="J72" s="533" t="str">
        <f>IF(基本情報入力シート!K93="","",基本情報入力シート!K93)</f>
        <v/>
      </c>
      <c r="K72" s="534" t="str">
        <f>IF(基本情報入力シート!L93="","",基本情報入力シート!L93)</f>
        <v/>
      </c>
      <c r="L72" s="531" t="str">
        <f>IF(基本情報入力シート!M93="","",基本情報入力シート!M93)</f>
        <v/>
      </c>
      <c r="M72" s="531" t="str">
        <f>IF(基本情報入力シート!R93="","",基本情報入力シート!R93)</f>
        <v/>
      </c>
      <c r="N72" s="531" t="str">
        <f>IF(基本情報入力シート!W93="","",基本情報入力シート!W93)</f>
        <v/>
      </c>
      <c r="O72" s="531" t="str">
        <f>IF(基本情報入力シート!X93="","",基本情報入力シート!X93)</f>
        <v/>
      </c>
      <c r="P72" s="535" t="str">
        <f>IF(基本情報入力シート!Y93="","",基本情報入力シート!Y93)</f>
        <v/>
      </c>
      <c r="Q72" s="536" t="str">
        <f>IF(基本情報入力シート!Z93="","",基本情報入力シート!Z93)</f>
        <v/>
      </c>
      <c r="R72" s="537" t="str">
        <f>IF(基本情報入力シート!AA93="","",基本情報入力シート!AA93)</f>
        <v/>
      </c>
      <c r="S72" s="633"/>
      <c r="T72" s="634"/>
      <c r="U72" s="538" t="str">
        <f>IF(P72="","",VLOOKUP(P72,【参考】数式用!$A$5:$K$39,MATCH(T72,【参考】数式用!$C$4:$H$4,0)+2,0))</f>
        <v/>
      </c>
      <c r="V72" s="539" t="s">
        <v>211</v>
      </c>
      <c r="W72" s="635"/>
      <c r="X72" s="500" t="s">
        <v>212</v>
      </c>
      <c r="Y72" s="635"/>
      <c r="Z72" s="500" t="s">
        <v>213</v>
      </c>
      <c r="AA72" s="635"/>
      <c r="AB72" s="500" t="s">
        <v>212</v>
      </c>
      <c r="AC72" s="635"/>
      <c r="AD72" s="500" t="s">
        <v>214</v>
      </c>
      <c r="AE72" s="540" t="s">
        <v>215</v>
      </c>
      <c r="AF72" s="541" t="str">
        <f t="shared" si="3"/>
        <v/>
      </c>
      <c r="AG72" s="544" t="s">
        <v>216</v>
      </c>
      <c r="AH72" s="543" t="str">
        <f t="shared" si="1"/>
        <v/>
      </c>
    </row>
    <row r="73" spans="1:34" ht="36.75" customHeight="1">
      <c r="A73" s="531">
        <f t="shared" si="4"/>
        <v>62</v>
      </c>
      <c r="B73" s="532" t="str">
        <f>IF(基本情報入力シート!C94="","",基本情報入力シート!C94)</f>
        <v/>
      </c>
      <c r="C73" s="533" t="str">
        <f>IF(基本情報入力シート!D94="","",基本情報入力シート!D94)</f>
        <v/>
      </c>
      <c r="D73" s="533" t="str">
        <f>IF(基本情報入力シート!E94="","",基本情報入力シート!E94)</f>
        <v/>
      </c>
      <c r="E73" s="533" t="str">
        <f>IF(基本情報入力シート!F94="","",基本情報入力シート!F94)</f>
        <v/>
      </c>
      <c r="F73" s="533" t="str">
        <f>IF(基本情報入力シート!G94="","",基本情報入力シート!G94)</f>
        <v/>
      </c>
      <c r="G73" s="533" t="str">
        <f>IF(基本情報入力シート!H94="","",基本情報入力シート!H94)</f>
        <v/>
      </c>
      <c r="H73" s="533" t="str">
        <f>IF(基本情報入力シート!I94="","",基本情報入力シート!I94)</f>
        <v/>
      </c>
      <c r="I73" s="533" t="str">
        <f>IF(基本情報入力シート!J94="","",基本情報入力シート!J94)</f>
        <v/>
      </c>
      <c r="J73" s="533" t="str">
        <f>IF(基本情報入力シート!K94="","",基本情報入力シート!K94)</f>
        <v/>
      </c>
      <c r="K73" s="534" t="str">
        <f>IF(基本情報入力シート!L94="","",基本情報入力シート!L94)</f>
        <v/>
      </c>
      <c r="L73" s="531" t="str">
        <f>IF(基本情報入力シート!M94="","",基本情報入力シート!M94)</f>
        <v/>
      </c>
      <c r="M73" s="531" t="str">
        <f>IF(基本情報入力シート!R94="","",基本情報入力シート!R94)</f>
        <v/>
      </c>
      <c r="N73" s="531" t="str">
        <f>IF(基本情報入力シート!W94="","",基本情報入力シート!W94)</f>
        <v/>
      </c>
      <c r="O73" s="531" t="str">
        <f>IF(基本情報入力シート!X94="","",基本情報入力シート!X94)</f>
        <v/>
      </c>
      <c r="P73" s="535" t="str">
        <f>IF(基本情報入力シート!Y94="","",基本情報入力シート!Y94)</f>
        <v/>
      </c>
      <c r="Q73" s="536" t="str">
        <f>IF(基本情報入力シート!Z94="","",基本情報入力シート!Z94)</f>
        <v/>
      </c>
      <c r="R73" s="537" t="str">
        <f>IF(基本情報入力シート!AA94="","",基本情報入力シート!AA94)</f>
        <v/>
      </c>
      <c r="S73" s="633"/>
      <c r="T73" s="634"/>
      <c r="U73" s="538" t="str">
        <f>IF(P73="","",VLOOKUP(P73,【参考】数式用!$A$5:$K$39,MATCH(T73,【参考】数式用!$C$4:$H$4,0)+2,0))</f>
        <v/>
      </c>
      <c r="V73" s="539" t="s">
        <v>211</v>
      </c>
      <c r="W73" s="635"/>
      <c r="X73" s="500" t="s">
        <v>212</v>
      </c>
      <c r="Y73" s="635"/>
      <c r="Z73" s="500" t="s">
        <v>213</v>
      </c>
      <c r="AA73" s="635"/>
      <c r="AB73" s="500" t="s">
        <v>212</v>
      </c>
      <c r="AC73" s="635"/>
      <c r="AD73" s="500" t="s">
        <v>214</v>
      </c>
      <c r="AE73" s="540" t="s">
        <v>215</v>
      </c>
      <c r="AF73" s="541" t="str">
        <f t="shared" si="3"/>
        <v/>
      </c>
      <c r="AG73" s="544" t="s">
        <v>216</v>
      </c>
      <c r="AH73" s="543" t="str">
        <f t="shared" si="1"/>
        <v/>
      </c>
    </row>
    <row r="74" spans="1:34" ht="36.75" customHeight="1">
      <c r="A74" s="531">
        <f t="shared" si="4"/>
        <v>63</v>
      </c>
      <c r="B74" s="532" t="str">
        <f>IF(基本情報入力シート!C95="","",基本情報入力シート!C95)</f>
        <v/>
      </c>
      <c r="C74" s="533" t="str">
        <f>IF(基本情報入力シート!D95="","",基本情報入力シート!D95)</f>
        <v/>
      </c>
      <c r="D74" s="533" t="str">
        <f>IF(基本情報入力シート!E95="","",基本情報入力シート!E95)</f>
        <v/>
      </c>
      <c r="E74" s="533" t="str">
        <f>IF(基本情報入力シート!F95="","",基本情報入力シート!F95)</f>
        <v/>
      </c>
      <c r="F74" s="533" t="str">
        <f>IF(基本情報入力シート!G95="","",基本情報入力シート!G95)</f>
        <v/>
      </c>
      <c r="G74" s="533" t="str">
        <f>IF(基本情報入力シート!H95="","",基本情報入力シート!H95)</f>
        <v/>
      </c>
      <c r="H74" s="533" t="str">
        <f>IF(基本情報入力シート!I95="","",基本情報入力シート!I95)</f>
        <v/>
      </c>
      <c r="I74" s="533" t="str">
        <f>IF(基本情報入力シート!J95="","",基本情報入力シート!J95)</f>
        <v/>
      </c>
      <c r="J74" s="533" t="str">
        <f>IF(基本情報入力シート!K95="","",基本情報入力シート!K95)</f>
        <v/>
      </c>
      <c r="K74" s="534" t="str">
        <f>IF(基本情報入力シート!L95="","",基本情報入力シート!L95)</f>
        <v/>
      </c>
      <c r="L74" s="531" t="str">
        <f>IF(基本情報入力シート!M95="","",基本情報入力シート!M95)</f>
        <v/>
      </c>
      <c r="M74" s="531" t="str">
        <f>IF(基本情報入力シート!R95="","",基本情報入力シート!R95)</f>
        <v/>
      </c>
      <c r="N74" s="531" t="str">
        <f>IF(基本情報入力シート!W95="","",基本情報入力シート!W95)</f>
        <v/>
      </c>
      <c r="O74" s="531" t="str">
        <f>IF(基本情報入力シート!X95="","",基本情報入力シート!X95)</f>
        <v/>
      </c>
      <c r="P74" s="535" t="str">
        <f>IF(基本情報入力シート!Y95="","",基本情報入力シート!Y95)</f>
        <v/>
      </c>
      <c r="Q74" s="536" t="str">
        <f>IF(基本情報入力シート!Z95="","",基本情報入力シート!Z95)</f>
        <v/>
      </c>
      <c r="R74" s="537" t="str">
        <f>IF(基本情報入力シート!AA95="","",基本情報入力シート!AA95)</f>
        <v/>
      </c>
      <c r="S74" s="633"/>
      <c r="T74" s="634"/>
      <c r="U74" s="538" t="str">
        <f>IF(P74="","",VLOOKUP(P74,【参考】数式用!$A$5:$K$39,MATCH(T74,【参考】数式用!$C$4:$H$4,0)+2,0))</f>
        <v/>
      </c>
      <c r="V74" s="539" t="s">
        <v>211</v>
      </c>
      <c r="W74" s="635"/>
      <c r="X74" s="500" t="s">
        <v>212</v>
      </c>
      <c r="Y74" s="635"/>
      <c r="Z74" s="500" t="s">
        <v>213</v>
      </c>
      <c r="AA74" s="635"/>
      <c r="AB74" s="500" t="s">
        <v>212</v>
      </c>
      <c r="AC74" s="635"/>
      <c r="AD74" s="500" t="s">
        <v>214</v>
      </c>
      <c r="AE74" s="540" t="s">
        <v>215</v>
      </c>
      <c r="AF74" s="541" t="str">
        <f t="shared" si="3"/>
        <v/>
      </c>
      <c r="AG74" s="544" t="s">
        <v>216</v>
      </c>
      <c r="AH74" s="543" t="str">
        <f t="shared" si="1"/>
        <v/>
      </c>
    </row>
    <row r="75" spans="1:34" ht="36.75" customHeight="1">
      <c r="A75" s="531">
        <f t="shared" si="4"/>
        <v>64</v>
      </c>
      <c r="B75" s="532" t="str">
        <f>IF(基本情報入力シート!C96="","",基本情報入力シート!C96)</f>
        <v/>
      </c>
      <c r="C75" s="533" t="str">
        <f>IF(基本情報入力シート!D96="","",基本情報入力シート!D96)</f>
        <v/>
      </c>
      <c r="D75" s="533" t="str">
        <f>IF(基本情報入力シート!E96="","",基本情報入力シート!E96)</f>
        <v/>
      </c>
      <c r="E75" s="533" t="str">
        <f>IF(基本情報入力シート!F96="","",基本情報入力シート!F96)</f>
        <v/>
      </c>
      <c r="F75" s="533" t="str">
        <f>IF(基本情報入力シート!G96="","",基本情報入力シート!G96)</f>
        <v/>
      </c>
      <c r="G75" s="533" t="str">
        <f>IF(基本情報入力シート!H96="","",基本情報入力シート!H96)</f>
        <v/>
      </c>
      <c r="H75" s="533" t="str">
        <f>IF(基本情報入力シート!I96="","",基本情報入力シート!I96)</f>
        <v/>
      </c>
      <c r="I75" s="533" t="str">
        <f>IF(基本情報入力シート!J96="","",基本情報入力シート!J96)</f>
        <v/>
      </c>
      <c r="J75" s="533" t="str">
        <f>IF(基本情報入力シート!K96="","",基本情報入力シート!K96)</f>
        <v/>
      </c>
      <c r="K75" s="534" t="str">
        <f>IF(基本情報入力シート!L96="","",基本情報入力シート!L96)</f>
        <v/>
      </c>
      <c r="L75" s="531" t="str">
        <f>IF(基本情報入力シート!M96="","",基本情報入力シート!M96)</f>
        <v/>
      </c>
      <c r="M75" s="531" t="str">
        <f>IF(基本情報入力シート!R96="","",基本情報入力シート!R96)</f>
        <v/>
      </c>
      <c r="N75" s="531" t="str">
        <f>IF(基本情報入力シート!W96="","",基本情報入力シート!W96)</f>
        <v/>
      </c>
      <c r="O75" s="531" t="str">
        <f>IF(基本情報入力シート!X96="","",基本情報入力シート!X96)</f>
        <v/>
      </c>
      <c r="P75" s="535" t="str">
        <f>IF(基本情報入力シート!Y96="","",基本情報入力シート!Y96)</f>
        <v/>
      </c>
      <c r="Q75" s="536" t="str">
        <f>IF(基本情報入力シート!Z96="","",基本情報入力シート!Z96)</f>
        <v/>
      </c>
      <c r="R75" s="537" t="str">
        <f>IF(基本情報入力シート!AA96="","",基本情報入力シート!AA96)</f>
        <v/>
      </c>
      <c r="S75" s="633"/>
      <c r="T75" s="634"/>
      <c r="U75" s="538" t="str">
        <f>IF(P75="","",VLOOKUP(P75,【参考】数式用!$A$5:$K$39,MATCH(T75,【参考】数式用!$C$4:$H$4,0)+2,0))</f>
        <v/>
      </c>
      <c r="V75" s="539" t="s">
        <v>211</v>
      </c>
      <c r="W75" s="635"/>
      <c r="X75" s="500" t="s">
        <v>212</v>
      </c>
      <c r="Y75" s="635"/>
      <c r="Z75" s="500" t="s">
        <v>213</v>
      </c>
      <c r="AA75" s="635"/>
      <c r="AB75" s="500" t="s">
        <v>212</v>
      </c>
      <c r="AC75" s="635"/>
      <c r="AD75" s="500" t="s">
        <v>214</v>
      </c>
      <c r="AE75" s="540" t="s">
        <v>215</v>
      </c>
      <c r="AF75" s="541" t="str">
        <f t="shared" si="3"/>
        <v/>
      </c>
      <c r="AG75" s="544" t="s">
        <v>216</v>
      </c>
      <c r="AH75" s="543" t="str">
        <f t="shared" si="1"/>
        <v/>
      </c>
    </row>
    <row r="76" spans="1:34" ht="36.75" customHeight="1">
      <c r="A76" s="531">
        <f t="shared" si="4"/>
        <v>65</v>
      </c>
      <c r="B76" s="532" t="str">
        <f>IF(基本情報入力シート!C97="","",基本情報入力シート!C97)</f>
        <v/>
      </c>
      <c r="C76" s="533" t="str">
        <f>IF(基本情報入力シート!D97="","",基本情報入力シート!D97)</f>
        <v/>
      </c>
      <c r="D76" s="533" t="str">
        <f>IF(基本情報入力シート!E97="","",基本情報入力シート!E97)</f>
        <v/>
      </c>
      <c r="E76" s="533" t="str">
        <f>IF(基本情報入力シート!F97="","",基本情報入力シート!F97)</f>
        <v/>
      </c>
      <c r="F76" s="533" t="str">
        <f>IF(基本情報入力シート!G97="","",基本情報入力シート!G97)</f>
        <v/>
      </c>
      <c r="G76" s="533" t="str">
        <f>IF(基本情報入力シート!H97="","",基本情報入力シート!H97)</f>
        <v/>
      </c>
      <c r="H76" s="533" t="str">
        <f>IF(基本情報入力シート!I97="","",基本情報入力シート!I97)</f>
        <v/>
      </c>
      <c r="I76" s="533" t="str">
        <f>IF(基本情報入力シート!J97="","",基本情報入力シート!J97)</f>
        <v/>
      </c>
      <c r="J76" s="533" t="str">
        <f>IF(基本情報入力シート!K97="","",基本情報入力シート!K97)</f>
        <v/>
      </c>
      <c r="K76" s="534" t="str">
        <f>IF(基本情報入力シート!L97="","",基本情報入力シート!L97)</f>
        <v/>
      </c>
      <c r="L76" s="531" t="str">
        <f>IF(基本情報入力シート!M97="","",基本情報入力シート!M97)</f>
        <v/>
      </c>
      <c r="M76" s="531" t="str">
        <f>IF(基本情報入力シート!R97="","",基本情報入力シート!R97)</f>
        <v/>
      </c>
      <c r="N76" s="531" t="str">
        <f>IF(基本情報入力シート!W97="","",基本情報入力シート!W97)</f>
        <v/>
      </c>
      <c r="O76" s="531" t="str">
        <f>IF(基本情報入力シート!X97="","",基本情報入力シート!X97)</f>
        <v/>
      </c>
      <c r="P76" s="535" t="str">
        <f>IF(基本情報入力シート!Y97="","",基本情報入力シート!Y97)</f>
        <v/>
      </c>
      <c r="Q76" s="536" t="str">
        <f>IF(基本情報入力シート!Z97="","",基本情報入力シート!Z97)</f>
        <v/>
      </c>
      <c r="R76" s="537" t="str">
        <f>IF(基本情報入力シート!AA97="","",基本情報入力シート!AA97)</f>
        <v/>
      </c>
      <c r="S76" s="633"/>
      <c r="T76" s="634"/>
      <c r="U76" s="538" t="str">
        <f>IF(P76="","",VLOOKUP(P76,【参考】数式用!$A$5:$K$39,MATCH(T76,【参考】数式用!$C$4:$H$4,0)+2,0))</f>
        <v/>
      </c>
      <c r="V76" s="539" t="s">
        <v>211</v>
      </c>
      <c r="W76" s="635"/>
      <c r="X76" s="500" t="s">
        <v>212</v>
      </c>
      <c r="Y76" s="635"/>
      <c r="Z76" s="500" t="s">
        <v>213</v>
      </c>
      <c r="AA76" s="635"/>
      <c r="AB76" s="500" t="s">
        <v>212</v>
      </c>
      <c r="AC76" s="635"/>
      <c r="AD76" s="500" t="s">
        <v>214</v>
      </c>
      <c r="AE76" s="540" t="s">
        <v>215</v>
      </c>
      <c r="AF76" s="541" t="str">
        <f t="shared" si="3"/>
        <v/>
      </c>
      <c r="AG76" s="544" t="s">
        <v>216</v>
      </c>
      <c r="AH76" s="543" t="str">
        <f t="shared" si="1"/>
        <v/>
      </c>
    </row>
    <row r="77" spans="1:34" ht="36.75" customHeight="1">
      <c r="A77" s="531">
        <f t="shared" si="4"/>
        <v>66</v>
      </c>
      <c r="B77" s="532" t="str">
        <f>IF(基本情報入力シート!C98="","",基本情報入力シート!C98)</f>
        <v/>
      </c>
      <c r="C77" s="533" t="str">
        <f>IF(基本情報入力シート!D98="","",基本情報入力シート!D98)</f>
        <v/>
      </c>
      <c r="D77" s="533" t="str">
        <f>IF(基本情報入力シート!E98="","",基本情報入力シート!E98)</f>
        <v/>
      </c>
      <c r="E77" s="533" t="str">
        <f>IF(基本情報入力シート!F98="","",基本情報入力シート!F98)</f>
        <v/>
      </c>
      <c r="F77" s="533" t="str">
        <f>IF(基本情報入力シート!G98="","",基本情報入力シート!G98)</f>
        <v/>
      </c>
      <c r="G77" s="533" t="str">
        <f>IF(基本情報入力シート!H98="","",基本情報入力シート!H98)</f>
        <v/>
      </c>
      <c r="H77" s="533" t="str">
        <f>IF(基本情報入力シート!I98="","",基本情報入力シート!I98)</f>
        <v/>
      </c>
      <c r="I77" s="533" t="str">
        <f>IF(基本情報入力シート!J98="","",基本情報入力シート!J98)</f>
        <v/>
      </c>
      <c r="J77" s="533" t="str">
        <f>IF(基本情報入力シート!K98="","",基本情報入力シート!K98)</f>
        <v/>
      </c>
      <c r="K77" s="534" t="str">
        <f>IF(基本情報入力シート!L98="","",基本情報入力シート!L98)</f>
        <v/>
      </c>
      <c r="L77" s="531" t="str">
        <f>IF(基本情報入力シート!M98="","",基本情報入力シート!M98)</f>
        <v/>
      </c>
      <c r="M77" s="531" t="str">
        <f>IF(基本情報入力シート!R98="","",基本情報入力シート!R98)</f>
        <v/>
      </c>
      <c r="N77" s="531" t="str">
        <f>IF(基本情報入力シート!W98="","",基本情報入力シート!W98)</f>
        <v/>
      </c>
      <c r="O77" s="531" t="str">
        <f>IF(基本情報入力シート!X98="","",基本情報入力シート!X98)</f>
        <v/>
      </c>
      <c r="P77" s="535" t="str">
        <f>IF(基本情報入力シート!Y98="","",基本情報入力シート!Y98)</f>
        <v/>
      </c>
      <c r="Q77" s="536" t="str">
        <f>IF(基本情報入力シート!Z98="","",基本情報入力シート!Z98)</f>
        <v/>
      </c>
      <c r="R77" s="537" t="str">
        <f>IF(基本情報入力シート!AA98="","",基本情報入力シート!AA98)</f>
        <v/>
      </c>
      <c r="S77" s="633"/>
      <c r="T77" s="634"/>
      <c r="U77" s="538" t="str">
        <f>IF(P77="","",VLOOKUP(P77,【参考】数式用!$A$5:$K$39,MATCH(T77,【参考】数式用!$C$4:$H$4,0)+2,0))</f>
        <v/>
      </c>
      <c r="V77" s="539" t="s">
        <v>211</v>
      </c>
      <c r="W77" s="635"/>
      <c r="X77" s="500" t="s">
        <v>212</v>
      </c>
      <c r="Y77" s="635"/>
      <c r="Z77" s="500" t="s">
        <v>213</v>
      </c>
      <c r="AA77" s="635"/>
      <c r="AB77" s="500" t="s">
        <v>212</v>
      </c>
      <c r="AC77" s="635"/>
      <c r="AD77" s="500" t="s">
        <v>214</v>
      </c>
      <c r="AE77" s="540" t="s">
        <v>215</v>
      </c>
      <c r="AF77" s="541" t="str">
        <f t="shared" si="3"/>
        <v/>
      </c>
      <c r="AG77" s="544" t="s">
        <v>216</v>
      </c>
      <c r="AH77" s="543" t="str">
        <f t="shared" ref="AH77:AH111" si="5">IFERROR(ROUNDDOWN(ROUND(Q77*R77,0)*U77,0)*AF77,"")</f>
        <v/>
      </c>
    </row>
    <row r="78" spans="1:34" ht="36.75" customHeight="1">
      <c r="A78" s="531">
        <f t="shared" si="4"/>
        <v>67</v>
      </c>
      <c r="B78" s="532" t="str">
        <f>IF(基本情報入力シート!C99="","",基本情報入力シート!C99)</f>
        <v/>
      </c>
      <c r="C78" s="533" t="str">
        <f>IF(基本情報入力シート!D99="","",基本情報入力シート!D99)</f>
        <v/>
      </c>
      <c r="D78" s="533" t="str">
        <f>IF(基本情報入力シート!E99="","",基本情報入力シート!E99)</f>
        <v/>
      </c>
      <c r="E78" s="533" t="str">
        <f>IF(基本情報入力シート!F99="","",基本情報入力シート!F99)</f>
        <v/>
      </c>
      <c r="F78" s="533" t="str">
        <f>IF(基本情報入力シート!G99="","",基本情報入力シート!G99)</f>
        <v/>
      </c>
      <c r="G78" s="533" t="str">
        <f>IF(基本情報入力シート!H99="","",基本情報入力シート!H99)</f>
        <v/>
      </c>
      <c r="H78" s="533" t="str">
        <f>IF(基本情報入力シート!I99="","",基本情報入力シート!I99)</f>
        <v/>
      </c>
      <c r="I78" s="533" t="str">
        <f>IF(基本情報入力シート!J99="","",基本情報入力シート!J99)</f>
        <v/>
      </c>
      <c r="J78" s="533" t="str">
        <f>IF(基本情報入力シート!K99="","",基本情報入力シート!K99)</f>
        <v/>
      </c>
      <c r="K78" s="534" t="str">
        <f>IF(基本情報入力シート!L99="","",基本情報入力シート!L99)</f>
        <v/>
      </c>
      <c r="L78" s="531" t="str">
        <f>IF(基本情報入力シート!M99="","",基本情報入力シート!M99)</f>
        <v/>
      </c>
      <c r="M78" s="531" t="str">
        <f>IF(基本情報入力シート!R99="","",基本情報入力シート!R99)</f>
        <v/>
      </c>
      <c r="N78" s="531" t="str">
        <f>IF(基本情報入力シート!W99="","",基本情報入力シート!W99)</f>
        <v/>
      </c>
      <c r="O78" s="531" t="str">
        <f>IF(基本情報入力シート!X99="","",基本情報入力シート!X99)</f>
        <v/>
      </c>
      <c r="P78" s="535" t="str">
        <f>IF(基本情報入力シート!Y99="","",基本情報入力シート!Y99)</f>
        <v/>
      </c>
      <c r="Q78" s="536" t="str">
        <f>IF(基本情報入力シート!Z99="","",基本情報入力シート!Z99)</f>
        <v/>
      </c>
      <c r="R78" s="537" t="str">
        <f>IF(基本情報入力シート!AA99="","",基本情報入力シート!AA99)</f>
        <v/>
      </c>
      <c r="S78" s="633"/>
      <c r="T78" s="634"/>
      <c r="U78" s="538" t="str">
        <f>IF(P78="","",VLOOKUP(P78,【参考】数式用!$A$5:$K$39,MATCH(T78,【参考】数式用!$C$4:$H$4,0)+2,0))</f>
        <v/>
      </c>
      <c r="V78" s="539" t="s">
        <v>211</v>
      </c>
      <c r="W78" s="635"/>
      <c r="X78" s="500" t="s">
        <v>212</v>
      </c>
      <c r="Y78" s="635"/>
      <c r="Z78" s="500" t="s">
        <v>213</v>
      </c>
      <c r="AA78" s="635"/>
      <c r="AB78" s="500" t="s">
        <v>212</v>
      </c>
      <c r="AC78" s="635"/>
      <c r="AD78" s="500" t="s">
        <v>214</v>
      </c>
      <c r="AE78" s="540" t="s">
        <v>215</v>
      </c>
      <c r="AF78" s="541" t="str">
        <f t="shared" si="3"/>
        <v/>
      </c>
      <c r="AG78" s="544" t="s">
        <v>216</v>
      </c>
      <c r="AH78" s="543" t="str">
        <f t="shared" si="5"/>
        <v/>
      </c>
    </row>
    <row r="79" spans="1:34" ht="36.75" customHeight="1">
      <c r="A79" s="531">
        <f t="shared" si="4"/>
        <v>68</v>
      </c>
      <c r="B79" s="532" t="str">
        <f>IF(基本情報入力シート!C100="","",基本情報入力シート!C100)</f>
        <v/>
      </c>
      <c r="C79" s="533" t="str">
        <f>IF(基本情報入力シート!D100="","",基本情報入力シート!D100)</f>
        <v/>
      </c>
      <c r="D79" s="533" t="str">
        <f>IF(基本情報入力シート!E100="","",基本情報入力シート!E100)</f>
        <v/>
      </c>
      <c r="E79" s="533" t="str">
        <f>IF(基本情報入力シート!F100="","",基本情報入力シート!F100)</f>
        <v/>
      </c>
      <c r="F79" s="533" t="str">
        <f>IF(基本情報入力シート!G100="","",基本情報入力シート!G100)</f>
        <v/>
      </c>
      <c r="G79" s="533" t="str">
        <f>IF(基本情報入力シート!H100="","",基本情報入力シート!H100)</f>
        <v/>
      </c>
      <c r="H79" s="533" t="str">
        <f>IF(基本情報入力シート!I100="","",基本情報入力シート!I100)</f>
        <v/>
      </c>
      <c r="I79" s="533" t="str">
        <f>IF(基本情報入力シート!J100="","",基本情報入力シート!J100)</f>
        <v/>
      </c>
      <c r="J79" s="533" t="str">
        <f>IF(基本情報入力シート!K100="","",基本情報入力シート!K100)</f>
        <v/>
      </c>
      <c r="K79" s="534" t="str">
        <f>IF(基本情報入力シート!L100="","",基本情報入力シート!L100)</f>
        <v/>
      </c>
      <c r="L79" s="531" t="str">
        <f>IF(基本情報入力シート!M100="","",基本情報入力シート!M100)</f>
        <v/>
      </c>
      <c r="M79" s="531" t="str">
        <f>IF(基本情報入力シート!R100="","",基本情報入力シート!R100)</f>
        <v/>
      </c>
      <c r="N79" s="531" t="str">
        <f>IF(基本情報入力シート!W100="","",基本情報入力シート!W100)</f>
        <v/>
      </c>
      <c r="O79" s="531" t="str">
        <f>IF(基本情報入力シート!X100="","",基本情報入力シート!X100)</f>
        <v/>
      </c>
      <c r="P79" s="535" t="str">
        <f>IF(基本情報入力シート!Y100="","",基本情報入力シート!Y100)</f>
        <v/>
      </c>
      <c r="Q79" s="536" t="str">
        <f>IF(基本情報入力シート!Z100="","",基本情報入力シート!Z100)</f>
        <v/>
      </c>
      <c r="R79" s="537" t="str">
        <f>IF(基本情報入力シート!AA100="","",基本情報入力シート!AA100)</f>
        <v/>
      </c>
      <c r="S79" s="633"/>
      <c r="T79" s="634"/>
      <c r="U79" s="538" t="str">
        <f>IF(P79="","",VLOOKUP(P79,【参考】数式用!$A$5:$K$39,MATCH(T79,【参考】数式用!$C$4:$H$4,0)+2,0))</f>
        <v/>
      </c>
      <c r="V79" s="539" t="s">
        <v>211</v>
      </c>
      <c r="W79" s="635"/>
      <c r="X79" s="500" t="s">
        <v>212</v>
      </c>
      <c r="Y79" s="635"/>
      <c r="Z79" s="500" t="s">
        <v>213</v>
      </c>
      <c r="AA79" s="635"/>
      <c r="AB79" s="500" t="s">
        <v>212</v>
      </c>
      <c r="AC79" s="635"/>
      <c r="AD79" s="500" t="s">
        <v>214</v>
      </c>
      <c r="AE79" s="540" t="s">
        <v>215</v>
      </c>
      <c r="AF79" s="541" t="str">
        <f t="shared" si="3"/>
        <v/>
      </c>
      <c r="AG79" s="544" t="s">
        <v>216</v>
      </c>
      <c r="AH79" s="543" t="str">
        <f t="shared" si="5"/>
        <v/>
      </c>
    </row>
    <row r="80" spans="1:34" ht="36.75" customHeight="1">
      <c r="A80" s="531">
        <f t="shared" si="4"/>
        <v>69</v>
      </c>
      <c r="B80" s="532" t="str">
        <f>IF(基本情報入力シート!C101="","",基本情報入力シート!C101)</f>
        <v/>
      </c>
      <c r="C80" s="533" t="str">
        <f>IF(基本情報入力シート!D101="","",基本情報入力シート!D101)</f>
        <v/>
      </c>
      <c r="D80" s="533" t="str">
        <f>IF(基本情報入力シート!E101="","",基本情報入力シート!E101)</f>
        <v/>
      </c>
      <c r="E80" s="533" t="str">
        <f>IF(基本情報入力シート!F101="","",基本情報入力シート!F101)</f>
        <v/>
      </c>
      <c r="F80" s="533" t="str">
        <f>IF(基本情報入力シート!G101="","",基本情報入力シート!G101)</f>
        <v/>
      </c>
      <c r="G80" s="533" t="str">
        <f>IF(基本情報入力シート!H101="","",基本情報入力シート!H101)</f>
        <v/>
      </c>
      <c r="H80" s="533" t="str">
        <f>IF(基本情報入力シート!I101="","",基本情報入力シート!I101)</f>
        <v/>
      </c>
      <c r="I80" s="533" t="str">
        <f>IF(基本情報入力シート!J101="","",基本情報入力シート!J101)</f>
        <v/>
      </c>
      <c r="J80" s="533" t="str">
        <f>IF(基本情報入力シート!K101="","",基本情報入力シート!K101)</f>
        <v/>
      </c>
      <c r="K80" s="534" t="str">
        <f>IF(基本情報入力シート!L101="","",基本情報入力シート!L101)</f>
        <v/>
      </c>
      <c r="L80" s="531" t="str">
        <f>IF(基本情報入力シート!M101="","",基本情報入力シート!M101)</f>
        <v/>
      </c>
      <c r="M80" s="531" t="str">
        <f>IF(基本情報入力シート!R101="","",基本情報入力シート!R101)</f>
        <v/>
      </c>
      <c r="N80" s="531" t="str">
        <f>IF(基本情報入力シート!W101="","",基本情報入力シート!W101)</f>
        <v/>
      </c>
      <c r="O80" s="531" t="str">
        <f>IF(基本情報入力シート!X101="","",基本情報入力シート!X101)</f>
        <v/>
      </c>
      <c r="P80" s="535" t="str">
        <f>IF(基本情報入力シート!Y101="","",基本情報入力シート!Y101)</f>
        <v/>
      </c>
      <c r="Q80" s="536" t="str">
        <f>IF(基本情報入力シート!Z101="","",基本情報入力シート!Z101)</f>
        <v/>
      </c>
      <c r="R80" s="537" t="str">
        <f>IF(基本情報入力シート!AA101="","",基本情報入力シート!AA101)</f>
        <v/>
      </c>
      <c r="S80" s="633"/>
      <c r="T80" s="634"/>
      <c r="U80" s="538" t="str">
        <f>IF(P80="","",VLOOKUP(P80,【参考】数式用!$A$5:$K$39,MATCH(T80,【参考】数式用!$C$4:$H$4,0)+2,0))</f>
        <v/>
      </c>
      <c r="V80" s="539" t="s">
        <v>211</v>
      </c>
      <c r="W80" s="635"/>
      <c r="X80" s="500" t="s">
        <v>212</v>
      </c>
      <c r="Y80" s="635"/>
      <c r="Z80" s="500" t="s">
        <v>213</v>
      </c>
      <c r="AA80" s="635"/>
      <c r="AB80" s="500" t="s">
        <v>212</v>
      </c>
      <c r="AC80" s="635"/>
      <c r="AD80" s="500" t="s">
        <v>214</v>
      </c>
      <c r="AE80" s="540" t="s">
        <v>215</v>
      </c>
      <c r="AF80" s="541" t="str">
        <f t="shared" si="3"/>
        <v/>
      </c>
      <c r="AG80" s="544" t="s">
        <v>216</v>
      </c>
      <c r="AH80" s="543" t="str">
        <f t="shared" si="5"/>
        <v/>
      </c>
    </row>
    <row r="81" spans="1:34" ht="36.75" customHeight="1">
      <c r="A81" s="531">
        <f t="shared" si="4"/>
        <v>70</v>
      </c>
      <c r="B81" s="532" t="str">
        <f>IF(基本情報入力シート!C102="","",基本情報入力シート!C102)</f>
        <v/>
      </c>
      <c r="C81" s="533" t="str">
        <f>IF(基本情報入力シート!D102="","",基本情報入力シート!D102)</f>
        <v/>
      </c>
      <c r="D81" s="533" t="str">
        <f>IF(基本情報入力シート!E102="","",基本情報入力シート!E102)</f>
        <v/>
      </c>
      <c r="E81" s="533" t="str">
        <f>IF(基本情報入力シート!F102="","",基本情報入力シート!F102)</f>
        <v/>
      </c>
      <c r="F81" s="533" t="str">
        <f>IF(基本情報入力シート!G102="","",基本情報入力シート!G102)</f>
        <v/>
      </c>
      <c r="G81" s="533" t="str">
        <f>IF(基本情報入力シート!H102="","",基本情報入力シート!H102)</f>
        <v/>
      </c>
      <c r="H81" s="533" t="str">
        <f>IF(基本情報入力シート!I102="","",基本情報入力シート!I102)</f>
        <v/>
      </c>
      <c r="I81" s="533" t="str">
        <f>IF(基本情報入力シート!J102="","",基本情報入力シート!J102)</f>
        <v/>
      </c>
      <c r="J81" s="533" t="str">
        <f>IF(基本情報入力シート!K102="","",基本情報入力シート!K102)</f>
        <v/>
      </c>
      <c r="K81" s="534" t="str">
        <f>IF(基本情報入力シート!L102="","",基本情報入力シート!L102)</f>
        <v/>
      </c>
      <c r="L81" s="531" t="str">
        <f>IF(基本情報入力シート!M102="","",基本情報入力シート!M102)</f>
        <v/>
      </c>
      <c r="M81" s="531" t="str">
        <f>IF(基本情報入力シート!R102="","",基本情報入力シート!R102)</f>
        <v/>
      </c>
      <c r="N81" s="531" t="str">
        <f>IF(基本情報入力シート!W102="","",基本情報入力シート!W102)</f>
        <v/>
      </c>
      <c r="O81" s="531" t="str">
        <f>IF(基本情報入力シート!X102="","",基本情報入力シート!X102)</f>
        <v/>
      </c>
      <c r="P81" s="535" t="str">
        <f>IF(基本情報入力シート!Y102="","",基本情報入力シート!Y102)</f>
        <v/>
      </c>
      <c r="Q81" s="536" t="str">
        <f>IF(基本情報入力シート!Z102="","",基本情報入力シート!Z102)</f>
        <v/>
      </c>
      <c r="R81" s="537" t="str">
        <f>IF(基本情報入力シート!AA102="","",基本情報入力シート!AA102)</f>
        <v/>
      </c>
      <c r="S81" s="633"/>
      <c r="T81" s="634"/>
      <c r="U81" s="538" t="str">
        <f>IF(P81="","",VLOOKUP(P81,【参考】数式用!$A$5:$K$39,MATCH(T81,【参考】数式用!$C$4:$H$4,0)+2,0))</f>
        <v/>
      </c>
      <c r="V81" s="539" t="s">
        <v>211</v>
      </c>
      <c r="W81" s="635"/>
      <c r="X81" s="500" t="s">
        <v>212</v>
      </c>
      <c r="Y81" s="635"/>
      <c r="Z81" s="500" t="s">
        <v>213</v>
      </c>
      <c r="AA81" s="635"/>
      <c r="AB81" s="500" t="s">
        <v>212</v>
      </c>
      <c r="AC81" s="635"/>
      <c r="AD81" s="500" t="s">
        <v>214</v>
      </c>
      <c r="AE81" s="540" t="s">
        <v>215</v>
      </c>
      <c r="AF81" s="541" t="str">
        <f t="shared" ref="AF81:AF111" si="6">IF(W81&gt;=1,(AA81*12+AC81)-(W81*12+Y81)+1,"")</f>
        <v/>
      </c>
      <c r="AG81" s="544" t="s">
        <v>216</v>
      </c>
      <c r="AH81" s="543" t="str">
        <f t="shared" si="5"/>
        <v/>
      </c>
    </row>
    <row r="82" spans="1:34" ht="36.75" customHeight="1">
      <c r="A82" s="531">
        <f t="shared" si="4"/>
        <v>71</v>
      </c>
      <c r="B82" s="532" t="str">
        <f>IF(基本情報入力シート!C103="","",基本情報入力シート!C103)</f>
        <v/>
      </c>
      <c r="C82" s="533" t="str">
        <f>IF(基本情報入力シート!D103="","",基本情報入力シート!D103)</f>
        <v/>
      </c>
      <c r="D82" s="533" t="str">
        <f>IF(基本情報入力シート!E103="","",基本情報入力シート!E103)</f>
        <v/>
      </c>
      <c r="E82" s="533" t="str">
        <f>IF(基本情報入力シート!F103="","",基本情報入力シート!F103)</f>
        <v/>
      </c>
      <c r="F82" s="533" t="str">
        <f>IF(基本情報入力シート!G103="","",基本情報入力シート!G103)</f>
        <v/>
      </c>
      <c r="G82" s="533" t="str">
        <f>IF(基本情報入力シート!H103="","",基本情報入力シート!H103)</f>
        <v/>
      </c>
      <c r="H82" s="533" t="str">
        <f>IF(基本情報入力シート!I103="","",基本情報入力シート!I103)</f>
        <v/>
      </c>
      <c r="I82" s="533" t="str">
        <f>IF(基本情報入力シート!J103="","",基本情報入力シート!J103)</f>
        <v/>
      </c>
      <c r="J82" s="533" t="str">
        <f>IF(基本情報入力シート!K103="","",基本情報入力シート!K103)</f>
        <v/>
      </c>
      <c r="K82" s="534" t="str">
        <f>IF(基本情報入力シート!L103="","",基本情報入力シート!L103)</f>
        <v/>
      </c>
      <c r="L82" s="531" t="str">
        <f>IF(基本情報入力シート!M103="","",基本情報入力シート!M103)</f>
        <v/>
      </c>
      <c r="M82" s="531" t="str">
        <f>IF(基本情報入力シート!R103="","",基本情報入力シート!R103)</f>
        <v/>
      </c>
      <c r="N82" s="531" t="str">
        <f>IF(基本情報入力シート!W103="","",基本情報入力シート!W103)</f>
        <v/>
      </c>
      <c r="O82" s="531" t="str">
        <f>IF(基本情報入力シート!X103="","",基本情報入力シート!X103)</f>
        <v/>
      </c>
      <c r="P82" s="535" t="str">
        <f>IF(基本情報入力シート!Y103="","",基本情報入力シート!Y103)</f>
        <v/>
      </c>
      <c r="Q82" s="536" t="str">
        <f>IF(基本情報入力シート!Z103="","",基本情報入力シート!Z103)</f>
        <v/>
      </c>
      <c r="R82" s="537" t="str">
        <f>IF(基本情報入力シート!AA103="","",基本情報入力シート!AA103)</f>
        <v/>
      </c>
      <c r="S82" s="633"/>
      <c r="T82" s="634"/>
      <c r="U82" s="538" t="str">
        <f>IF(P82="","",VLOOKUP(P82,【参考】数式用!$A$5:$K$39,MATCH(T82,【参考】数式用!$C$4:$H$4,0)+2,0))</f>
        <v/>
      </c>
      <c r="V82" s="539" t="s">
        <v>211</v>
      </c>
      <c r="W82" s="635"/>
      <c r="X82" s="500" t="s">
        <v>212</v>
      </c>
      <c r="Y82" s="635"/>
      <c r="Z82" s="500" t="s">
        <v>213</v>
      </c>
      <c r="AA82" s="635"/>
      <c r="AB82" s="500" t="s">
        <v>212</v>
      </c>
      <c r="AC82" s="635"/>
      <c r="AD82" s="500" t="s">
        <v>214</v>
      </c>
      <c r="AE82" s="540" t="s">
        <v>215</v>
      </c>
      <c r="AF82" s="541" t="str">
        <f t="shared" si="6"/>
        <v/>
      </c>
      <c r="AG82" s="544" t="s">
        <v>216</v>
      </c>
      <c r="AH82" s="543" t="str">
        <f t="shared" si="5"/>
        <v/>
      </c>
    </row>
    <row r="83" spans="1:34" ht="36.75" customHeight="1">
      <c r="A83" s="531">
        <f t="shared" si="4"/>
        <v>72</v>
      </c>
      <c r="B83" s="532" t="str">
        <f>IF(基本情報入力シート!C104="","",基本情報入力シート!C104)</f>
        <v/>
      </c>
      <c r="C83" s="533" t="str">
        <f>IF(基本情報入力シート!D104="","",基本情報入力シート!D104)</f>
        <v/>
      </c>
      <c r="D83" s="533" t="str">
        <f>IF(基本情報入力シート!E104="","",基本情報入力シート!E104)</f>
        <v/>
      </c>
      <c r="E83" s="533" t="str">
        <f>IF(基本情報入力シート!F104="","",基本情報入力シート!F104)</f>
        <v/>
      </c>
      <c r="F83" s="533" t="str">
        <f>IF(基本情報入力シート!G104="","",基本情報入力シート!G104)</f>
        <v/>
      </c>
      <c r="G83" s="533" t="str">
        <f>IF(基本情報入力シート!H104="","",基本情報入力シート!H104)</f>
        <v/>
      </c>
      <c r="H83" s="533" t="str">
        <f>IF(基本情報入力シート!I104="","",基本情報入力シート!I104)</f>
        <v/>
      </c>
      <c r="I83" s="533" t="str">
        <f>IF(基本情報入力シート!J104="","",基本情報入力シート!J104)</f>
        <v/>
      </c>
      <c r="J83" s="533" t="str">
        <f>IF(基本情報入力シート!K104="","",基本情報入力シート!K104)</f>
        <v/>
      </c>
      <c r="K83" s="534" t="str">
        <f>IF(基本情報入力シート!L104="","",基本情報入力シート!L104)</f>
        <v/>
      </c>
      <c r="L83" s="531" t="str">
        <f>IF(基本情報入力シート!M104="","",基本情報入力シート!M104)</f>
        <v/>
      </c>
      <c r="M83" s="531" t="str">
        <f>IF(基本情報入力シート!R104="","",基本情報入力シート!R104)</f>
        <v/>
      </c>
      <c r="N83" s="531" t="str">
        <f>IF(基本情報入力シート!W104="","",基本情報入力シート!W104)</f>
        <v/>
      </c>
      <c r="O83" s="531" t="str">
        <f>IF(基本情報入力シート!X104="","",基本情報入力シート!X104)</f>
        <v/>
      </c>
      <c r="P83" s="535" t="str">
        <f>IF(基本情報入力シート!Y104="","",基本情報入力シート!Y104)</f>
        <v/>
      </c>
      <c r="Q83" s="536" t="str">
        <f>IF(基本情報入力シート!Z104="","",基本情報入力シート!Z104)</f>
        <v/>
      </c>
      <c r="R83" s="537" t="str">
        <f>IF(基本情報入力シート!AA104="","",基本情報入力シート!AA104)</f>
        <v/>
      </c>
      <c r="S83" s="633"/>
      <c r="T83" s="634"/>
      <c r="U83" s="538" t="str">
        <f>IF(P83="","",VLOOKUP(P83,【参考】数式用!$A$5:$K$39,MATCH(T83,【参考】数式用!$C$4:$H$4,0)+2,0))</f>
        <v/>
      </c>
      <c r="V83" s="539" t="s">
        <v>211</v>
      </c>
      <c r="W83" s="635"/>
      <c r="X83" s="500" t="s">
        <v>212</v>
      </c>
      <c r="Y83" s="635"/>
      <c r="Z83" s="500" t="s">
        <v>213</v>
      </c>
      <c r="AA83" s="635"/>
      <c r="AB83" s="500" t="s">
        <v>212</v>
      </c>
      <c r="AC83" s="635"/>
      <c r="AD83" s="500" t="s">
        <v>214</v>
      </c>
      <c r="AE83" s="540" t="s">
        <v>215</v>
      </c>
      <c r="AF83" s="541" t="str">
        <f t="shared" si="6"/>
        <v/>
      </c>
      <c r="AG83" s="544" t="s">
        <v>216</v>
      </c>
      <c r="AH83" s="543" t="str">
        <f t="shared" si="5"/>
        <v/>
      </c>
    </row>
    <row r="84" spans="1:34" ht="36.75" customHeight="1">
      <c r="A84" s="531">
        <f t="shared" si="4"/>
        <v>73</v>
      </c>
      <c r="B84" s="532" t="str">
        <f>IF(基本情報入力シート!C105="","",基本情報入力シート!C105)</f>
        <v/>
      </c>
      <c r="C84" s="533" t="str">
        <f>IF(基本情報入力シート!D105="","",基本情報入力シート!D105)</f>
        <v/>
      </c>
      <c r="D84" s="533" t="str">
        <f>IF(基本情報入力シート!E105="","",基本情報入力シート!E105)</f>
        <v/>
      </c>
      <c r="E84" s="533" t="str">
        <f>IF(基本情報入力シート!F105="","",基本情報入力シート!F105)</f>
        <v/>
      </c>
      <c r="F84" s="533" t="str">
        <f>IF(基本情報入力シート!G105="","",基本情報入力シート!G105)</f>
        <v/>
      </c>
      <c r="G84" s="533" t="str">
        <f>IF(基本情報入力シート!H105="","",基本情報入力シート!H105)</f>
        <v/>
      </c>
      <c r="H84" s="533" t="str">
        <f>IF(基本情報入力シート!I105="","",基本情報入力シート!I105)</f>
        <v/>
      </c>
      <c r="I84" s="533" t="str">
        <f>IF(基本情報入力シート!J105="","",基本情報入力シート!J105)</f>
        <v/>
      </c>
      <c r="J84" s="533" t="str">
        <f>IF(基本情報入力シート!K105="","",基本情報入力シート!K105)</f>
        <v/>
      </c>
      <c r="K84" s="534" t="str">
        <f>IF(基本情報入力シート!L105="","",基本情報入力シート!L105)</f>
        <v/>
      </c>
      <c r="L84" s="531" t="str">
        <f>IF(基本情報入力シート!M105="","",基本情報入力シート!M105)</f>
        <v/>
      </c>
      <c r="M84" s="531" t="str">
        <f>IF(基本情報入力シート!R105="","",基本情報入力シート!R105)</f>
        <v/>
      </c>
      <c r="N84" s="531" t="str">
        <f>IF(基本情報入力シート!W105="","",基本情報入力シート!W105)</f>
        <v/>
      </c>
      <c r="O84" s="531" t="str">
        <f>IF(基本情報入力シート!X105="","",基本情報入力シート!X105)</f>
        <v/>
      </c>
      <c r="P84" s="535" t="str">
        <f>IF(基本情報入力シート!Y105="","",基本情報入力シート!Y105)</f>
        <v/>
      </c>
      <c r="Q84" s="536" t="str">
        <f>IF(基本情報入力シート!Z105="","",基本情報入力シート!Z105)</f>
        <v/>
      </c>
      <c r="R84" s="537" t="str">
        <f>IF(基本情報入力シート!AA105="","",基本情報入力シート!AA105)</f>
        <v/>
      </c>
      <c r="S84" s="633"/>
      <c r="T84" s="634"/>
      <c r="U84" s="538" t="str">
        <f>IF(P84="","",VLOOKUP(P84,【参考】数式用!$A$5:$K$39,MATCH(T84,【参考】数式用!$C$4:$H$4,0)+2,0))</f>
        <v/>
      </c>
      <c r="V84" s="539" t="s">
        <v>211</v>
      </c>
      <c r="W84" s="635"/>
      <c r="X84" s="500" t="s">
        <v>212</v>
      </c>
      <c r="Y84" s="635"/>
      <c r="Z84" s="500" t="s">
        <v>213</v>
      </c>
      <c r="AA84" s="635"/>
      <c r="AB84" s="500" t="s">
        <v>212</v>
      </c>
      <c r="AC84" s="635"/>
      <c r="AD84" s="500" t="s">
        <v>214</v>
      </c>
      <c r="AE84" s="540" t="s">
        <v>215</v>
      </c>
      <c r="AF84" s="541" t="str">
        <f t="shared" si="6"/>
        <v/>
      </c>
      <c r="AG84" s="544" t="s">
        <v>216</v>
      </c>
      <c r="AH84" s="543" t="str">
        <f t="shared" si="5"/>
        <v/>
      </c>
    </row>
    <row r="85" spans="1:34" ht="36.75" customHeight="1">
      <c r="A85" s="531">
        <f t="shared" si="4"/>
        <v>74</v>
      </c>
      <c r="B85" s="532" t="str">
        <f>IF(基本情報入力シート!C106="","",基本情報入力シート!C106)</f>
        <v/>
      </c>
      <c r="C85" s="533" t="str">
        <f>IF(基本情報入力シート!D106="","",基本情報入力シート!D106)</f>
        <v/>
      </c>
      <c r="D85" s="533" t="str">
        <f>IF(基本情報入力シート!E106="","",基本情報入力シート!E106)</f>
        <v/>
      </c>
      <c r="E85" s="533" t="str">
        <f>IF(基本情報入力シート!F106="","",基本情報入力シート!F106)</f>
        <v/>
      </c>
      <c r="F85" s="533" t="str">
        <f>IF(基本情報入力シート!G106="","",基本情報入力シート!G106)</f>
        <v/>
      </c>
      <c r="G85" s="533" t="str">
        <f>IF(基本情報入力シート!H106="","",基本情報入力シート!H106)</f>
        <v/>
      </c>
      <c r="H85" s="533" t="str">
        <f>IF(基本情報入力シート!I106="","",基本情報入力シート!I106)</f>
        <v/>
      </c>
      <c r="I85" s="533" t="str">
        <f>IF(基本情報入力シート!J106="","",基本情報入力シート!J106)</f>
        <v/>
      </c>
      <c r="J85" s="533" t="str">
        <f>IF(基本情報入力シート!K106="","",基本情報入力シート!K106)</f>
        <v/>
      </c>
      <c r="K85" s="534" t="str">
        <f>IF(基本情報入力シート!L106="","",基本情報入力シート!L106)</f>
        <v/>
      </c>
      <c r="L85" s="531" t="str">
        <f>IF(基本情報入力シート!M106="","",基本情報入力シート!M106)</f>
        <v/>
      </c>
      <c r="M85" s="531" t="str">
        <f>IF(基本情報入力シート!R106="","",基本情報入力シート!R106)</f>
        <v/>
      </c>
      <c r="N85" s="531" t="str">
        <f>IF(基本情報入力シート!W106="","",基本情報入力シート!W106)</f>
        <v/>
      </c>
      <c r="O85" s="531" t="str">
        <f>IF(基本情報入力シート!X106="","",基本情報入力シート!X106)</f>
        <v/>
      </c>
      <c r="P85" s="535" t="str">
        <f>IF(基本情報入力シート!Y106="","",基本情報入力シート!Y106)</f>
        <v/>
      </c>
      <c r="Q85" s="536" t="str">
        <f>IF(基本情報入力シート!Z106="","",基本情報入力シート!Z106)</f>
        <v/>
      </c>
      <c r="R85" s="537" t="str">
        <f>IF(基本情報入力シート!AA106="","",基本情報入力シート!AA106)</f>
        <v/>
      </c>
      <c r="S85" s="633"/>
      <c r="T85" s="634"/>
      <c r="U85" s="538" t="str">
        <f>IF(P85="","",VLOOKUP(P85,【参考】数式用!$A$5:$K$39,MATCH(T85,【参考】数式用!$C$4:$H$4,0)+2,0))</f>
        <v/>
      </c>
      <c r="V85" s="539" t="s">
        <v>211</v>
      </c>
      <c r="W85" s="635"/>
      <c r="X85" s="500" t="s">
        <v>212</v>
      </c>
      <c r="Y85" s="635"/>
      <c r="Z85" s="500" t="s">
        <v>213</v>
      </c>
      <c r="AA85" s="635"/>
      <c r="AB85" s="500" t="s">
        <v>212</v>
      </c>
      <c r="AC85" s="635"/>
      <c r="AD85" s="500" t="s">
        <v>214</v>
      </c>
      <c r="AE85" s="540" t="s">
        <v>215</v>
      </c>
      <c r="AF85" s="541" t="str">
        <f t="shared" si="6"/>
        <v/>
      </c>
      <c r="AG85" s="544" t="s">
        <v>216</v>
      </c>
      <c r="AH85" s="543" t="str">
        <f t="shared" si="5"/>
        <v/>
      </c>
    </row>
    <row r="86" spans="1:34" ht="36.75" customHeight="1">
      <c r="A86" s="531">
        <f t="shared" si="4"/>
        <v>75</v>
      </c>
      <c r="B86" s="532" t="str">
        <f>IF(基本情報入力シート!C107="","",基本情報入力シート!C107)</f>
        <v/>
      </c>
      <c r="C86" s="533" t="str">
        <f>IF(基本情報入力シート!D107="","",基本情報入力シート!D107)</f>
        <v/>
      </c>
      <c r="D86" s="533" t="str">
        <f>IF(基本情報入力シート!E107="","",基本情報入力シート!E107)</f>
        <v/>
      </c>
      <c r="E86" s="533" t="str">
        <f>IF(基本情報入力シート!F107="","",基本情報入力シート!F107)</f>
        <v/>
      </c>
      <c r="F86" s="533" t="str">
        <f>IF(基本情報入力シート!G107="","",基本情報入力シート!G107)</f>
        <v/>
      </c>
      <c r="G86" s="533" t="str">
        <f>IF(基本情報入力シート!H107="","",基本情報入力シート!H107)</f>
        <v/>
      </c>
      <c r="H86" s="533" t="str">
        <f>IF(基本情報入力シート!I107="","",基本情報入力シート!I107)</f>
        <v/>
      </c>
      <c r="I86" s="533" t="str">
        <f>IF(基本情報入力シート!J107="","",基本情報入力シート!J107)</f>
        <v/>
      </c>
      <c r="J86" s="533" t="str">
        <f>IF(基本情報入力シート!K107="","",基本情報入力シート!K107)</f>
        <v/>
      </c>
      <c r="K86" s="534" t="str">
        <f>IF(基本情報入力シート!L107="","",基本情報入力シート!L107)</f>
        <v/>
      </c>
      <c r="L86" s="531" t="str">
        <f>IF(基本情報入力シート!M107="","",基本情報入力シート!M107)</f>
        <v/>
      </c>
      <c r="M86" s="531" t="str">
        <f>IF(基本情報入力シート!R107="","",基本情報入力シート!R107)</f>
        <v/>
      </c>
      <c r="N86" s="531" t="str">
        <f>IF(基本情報入力シート!W107="","",基本情報入力シート!W107)</f>
        <v/>
      </c>
      <c r="O86" s="531" t="str">
        <f>IF(基本情報入力シート!X107="","",基本情報入力シート!X107)</f>
        <v/>
      </c>
      <c r="P86" s="535" t="str">
        <f>IF(基本情報入力シート!Y107="","",基本情報入力シート!Y107)</f>
        <v/>
      </c>
      <c r="Q86" s="536" t="str">
        <f>IF(基本情報入力シート!Z107="","",基本情報入力シート!Z107)</f>
        <v/>
      </c>
      <c r="R86" s="537" t="str">
        <f>IF(基本情報入力シート!AA107="","",基本情報入力シート!AA107)</f>
        <v/>
      </c>
      <c r="S86" s="633"/>
      <c r="T86" s="634"/>
      <c r="U86" s="538" t="str">
        <f>IF(P86="","",VLOOKUP(P86,【参考】数式用!$A$5:$K$39,MATCH(T86,【参考】数式用!$C$4:$H$4,0)+2,0))</f>
        <v/>
      </c>
      <c r="V86" s="539" t="s">
        <v>211</v>
      </c>
      <c r="W86" s="635"/>
      <c r="X86" s="500" t="s">
        <v>212</v>
      </c>
      <c r="Y86" s="635"/>
      <c r="Z86" s="500" t="s">
        <v>213</v>
      </c>
      <c r="AA86" s="635"/>
      <c r="AB86" s="500" t="s">
        <v>212</v>
      </c>
      <c r="AC86" s="635"/>
      <c r="AD86" s="500" t="s">
        <v>214</v>
      </c>
      <c r="AE86" s="540" t="s">
        <v>215</v>
      </c>
      <c r="AF86" s="541" t="str">
        <f t="shared" si="6"/>
        <v/>
      </c>
      <c r="AG86" s="544" t="s">
        <v>216</v>
      </c>
      <c r="AH86" s="543" t="str">
        <f t="shared" si="5"/>
        <v/>
      </c>
    </row>
    <row r="87" spans="1:34" ht="36.75" customHeight="1">
      <c r="A87" s="531">
        <f t="shared" si="4"/>
        <v>76</v>
      </c>
      <c r="B87" s="532" t="str">
        <f>IF(基本情報入力シート!C108="","",基本情報入力シート!C108)</f>
        <v/>
      </c>
      <c r="C87" s="533" t="str">
        <f>IF(基本情報入力シート!D108="","",基本情報入力シート!D108)</f>
        <v/>
      </c>
      <c r="D87" s="533" t="str">
        <f>IF(基本情報入力シート!E108="","",基本情報入力シート!E108)</f>
        <v/>
      </c>
      <c r="E87" s="533" t="str">
        <f>IF(基本情報入力シート!F108="","",基本情報入力シート!F108)</f>
        <v/>
      </c>
      <c r="F87" s="533" t="str">
        <f>IF(基本情報入力シート!G108="","",基本情報入力シート!G108)</f>
        <v/>
      </c>
      <c r="G87" s="533" t="str">
        <f>IF(基本情報入力シート!H108="","",基本情報入力シート!H108)</f>
        <v/>
      </c>
      <c r="H87" s="533" t="str">
        <f>IF(基本情報入力シート!I108="","",基本情報入力シート!I108)</f>
        <v/>
      </c>
      <c r="I87" s="533" t="str">
        <f>IF(基本情報入力シート!J108="","",基本情報入力シート!J108)</f>
        <v/>
      </c>
      <c r="J87" s="533" t="str">
        <f>IF(基本情報入力シート!K108="","",基本情報入力シート!K108)</f>
        <v/>
      </c>
      <c r="K87" s="534" t="str">
        <f>IF(基本情報入力シート!L108="","",基本情報入力シート!L108)</f>
        <v/>
      </c>
      <c r="L87" s="531" t="str">
        <f>IF(基本情報入力シート!M108="","",基本情報入力シート!M108)</f>
        <v/>
      </c>
      <c r="M87" s="531" t="str">
        <f>IF(基本情報入力シート!R108="","",基本情報入力シート!R108)</f>
        <v/>
      </c>
      <c r="N87" s="531" t="str">
        <f>IF(基本情報入力シート!W108="","",基本情報入力シート!W108)</f>
        <v/>
      </c>
      <c r="O87" s="531" t="str">
        <f>IF(基本情報入力シート!X108="","",基本情報入力シート!X108)</f>
        <v/>
      </c>
      <c r="P87" s="535" t="str">
        <f>IF(基本情報入力シート!Y108="","",基本情報入力シート!Y108)</f>
        <v/>
      </c>
      <c r="Q87" s="536" t="str">
        <f>IF(基本情報入力シート!Z108="","",基本情報入力シート!Z108)</f>
        <v/>
      </c>
      <c r="R87" s="537" t="str">
        <f>IF(基本情報入力シート!AA108="","",基本情報入力シート!AA108)</f>
        <v/>
      </c>
      <c r="S87" s="633"/>
      <c r="T87" s="634"/>
      <c r="U87" s="538" t="str">
        <f>IF(P87="","",VLOOKUP(P87,【参考】数式用!$A$5:$K$39,MATCH(T87,【参考】数式用!$C$4:$H$4,0)+2,0))</f>
        <v/>
      </c>
      <c r="V87" s="539" t="s">
        <v>211</v>
      </c>
      <c r="W87" s="635"/>
      <c r="X87" s="500" t="s">
        <v>212</v>
      </c>
      <c r="Y87" s="635"/>
      <c r="Z87" s="500" t="s">
        <v>213</v>
      </c>
      <c r="AA87" s="635"/>
      <c r="AB87" s="500" t="s">
        <v>212</v>
      </c>
      <c r="AC87" s="635"/>
      <c r="AD87" s="500" t="s">
        <v>214</v>
      </c>
      <c r="AE87" s="540" t="s">
        <v>215</v>
      </c>
      <c r="AF87" s="541" t="str">
        <f t="shared" si="6"/>
        <v/>
      </c>
      <c r="AG87" s="544" t="s">
        <v>216</v>
      </c>
      <c r="AH87" s="543" t="str">
        <f t="shared" si="5"/>
        <v/>
      </c>
    </row>
    <row r="88" spans="1:34" ht="36.75" customHeight="1">
      <c r="A88" s="531">
        <f t="shared" si="4"/>
        <v>77</v>
      </c>
      <c r="B88" s="532" t="str">
        <f>IF(基本情報入力シート!C109="","",基本情報入力シート!C109)</f>
        <v/>
      </c>
      <c r="C88" s="533" t="str">
        <f>IF(基本情報入力シート!D109="","",基本情報入力シート!D109)</f>
        <v/>
      </c>
      <c r="D88" s="533" t="str">
        <f>IF(基本情報入力シート!E109="","",基本情報入力シート!E109)</f>
        <v/>
      </c>
      <c r="E88" s="533" t="str">
        <f>IF(基本情報入力シート!F109="","",基本情報入力シート!F109)</f>
        <v/>
      </c>
      <c r="F88" s="533" t="str">
        <f>IF(基本情報入力シート!G109="","",基本情報入力シート!G109)</f>
        <v/>
      </c>
      <c r="G88" s="533" t="str">
        <f>IF(基本情報入力シート!H109="","",基本情報入力シート!H109)</f>
        <v/>
      </c>
      <c r="H88" s="533" t="str">
        <f>IF(基本情報入力シート!I109="","",基本情報入力シート!I109)</f>
        <v/>
      </c>
      <c r="I88" s="533" t="str">
        <f>IF(基本情報入力シート!J109="","",基本情報入力シート!J109)</f>
        <v/>
      </c>
      <c r="J88" s="533" t="str">
        <f>IF(基本情報入力シート!K109="","",基本情報入力シート!K109)</f>
        <v/>
      </c>
      <c r="K88" s="534" t="str">
        <f>IF(基本情報入力シート!L109="","",基本情報入力シート!L109)</f>
        <v/>
      </c>
      <c r="L88" s="531" t="str">
        <f>IF(基本情報入力シート!M109="","",基本情報入力シート!M109)</f>
        <v/>
      </c>
      <c r="M88" s="531" t="str">
        <f>IF(基本情報入力シート!R109="","",基本情報入力シート!R109)</f>
        <v/>
      </c>
      <c r="N88" s="531" t="str">
        <f>IF(基本情報入力シート!W109="","",基本情報入力シート!W109)</f>
        <v/>
      </c>
      <c r="O88" s="531" t="str">
        <f>IF(基本情報入力シート!X109="","",基本情報入力シート!X109)</f>
        <v/>
      </c>
      <c r="P88" s="535" t="str">
        <f>IF(基本情報入力シート!Y109="","",基本情報入力シート!Y109)</f>
        <v/>
      </c>
      <c r="Q88" s="536" t="str">
        <f>IF(基本情報入力シート!Z109="","",基本情報入力シート!Z109)</f>
        <v/>
      </c>
      <c r="R88" s="537" t="str">
        <f>IF(基本情報入力シート!AA109="","",基本情報入力シート!AA109)</f>
        <v/>
      </c>
      <c r="S88" s="633"/>
      <c r="T88" s="634"/>
      <c r="U88" s="538" t="str">
        <f>IF(P88="","",VLOOKUP(P88,【参考】数式用!$A$5:$K$39,MATCH(T88,【参考】数式用!$C$4:$H$4,0)+2,0))</f>
        <v/>
      </c>
      <c r="V88" s="539" t="s">
        <v>211</v>
      </c>
      <c r="W88" s="635"/>
      <c r="X88" s="500" t="s">
        <v>212</v>
      </c>
      <c r="Y88" s="635"/>
      <c r="Z88" s="500" t="s">
        <v>213</v>
      </c>
      <c r="AA88" s="635"/>
      <c r="AB88" s="500" t="s">
        <v>212</v>
      </c>
      <c r="AC88" s="635"/>
      <c r="AD88" s="500" t="s">
        <v>214</v>
      </c>
      <c r="AE88" s="540" t="s">
        <v>215</v>
      </c>
      <c r="AF88" s="541" t="str">
        <f t="shared" si="6"/>
        <v/>
      </c>
      <c r="AG88" s="544" t="s">
        <v>216</v>
      </c>
      <c r="AH88" s="543" t="str">
        <f t="shared" si="5"/>
        <v/>
      </c>
    </row>
    <row r="89" spans="1:34" ht="36.75" customHeight="1">
      <c r="A89" s="531">
        <f t="shared" si="4"/>
        <v>78</v>
      </c>
      <c r="B89" s="532" t="str">
        <f>IF(基本情報入力シート!C110="","",基本情報入力シート!C110)</f>
        <v/>
      </c>
      <c r="C89" s="533" t="str">
        <f>IF(基本情報入力シート!D110="","",基本情報入力シート!D110)</f>
        <v/>
      </c>
      <c r="D89" s="533" t="str">
        <f>IF(基本情報入力シート!E110="","",基本情報入力シート!E110)</f>
        <v/>
      </c>
      <c r="E89" s="533" t="str">
        <f>IF(基本情報入力シート!F110="","",基本情報入力シート!F110)</f>
        <v/>
      </c>
      <c r="F89" s="533" t="str">
        <f>IF(基本情報入力シート!G110="","",基本情報入力シート!G110)</f>
        <v/>
      </c>
      <c r="G89" s="533" t="str">
        <f>IF(基本情報入力シート!H110="","",基本情報入力シート!H110)</f>
        <v/>
      </c>
      <c r="H89" s="533" t="str">
        <f>IF(基本情報入力シート!I110="","",基本情報入力シート!I110)</f>
        <v/>
      </c>
      <c r="I89" s="533" t="str">
        <f>IF(基本情報入力シート!J110="","",基本情報入力シート!J110)</f>
        <v/>
      </c>
      <c r="J89" s="533" t="str">
        <f>IF(基本情報入力シート!K110="","",基本情報入力シート!K110)</f>
        <v/>
      </c>
      <c r="K89" s="534" t="str">
        <f>IF(基本情報入力シート!L110="","",基本情報入力シート!L110)</f>
        <v/>
      </c>
      <c r="L89" s="531" t="str">
        <f>IF(基本情報入力シート!M110="","",基本情報入力シート!M110)</f>
        <v/>
      </c>
      <c r="M89" s="531" t="str">
        <f>IF(基本情報入力シート!R110="","",基本情報入力シート!R110)</f>
        <v/>
      </c>
      <c r="N89" s="531" t="str">
        <f>IF(基本情報入力シート!W110="","",基本情報入力シート!W110)</f>
        <v/>
      </c>
      <c r="O89" s="531" t="str">
        <f>IF(基本情報入力シート!X110="","",基本情報入力シート!X110)</f>
        <v/>
      </c>
      <c r="P89" s="535" t="str">
        <f>IF(基本情報入力シート!Y110="","",基本情報入力シート!Y110)</f>
        <v/>
      </c>
      <c r="Q89" s="536" t="str">
        <f>IF(基本情報入力シート!Z110="","",基本情報入力シート!Z110)</f>
        <v/>
      </c>
      <c r="R89" s="537" t="str">
        <f>IF(基本情報入力シート!AA110="","",基本情報入力シート!AA110)</f>
        <v/>
      </c>
      <c r="S89" s="633"/>
      <c r="T89" s="634"/>
      <c r="U89" s="538" t="str">
        <f>IF(P89="","",VLOOKUP(P89,【参考】数式用!$A$5:$K$39,MATCH(T89,【参考】数式用!$C$4:$H$4,0)+2,0))</f>
        <v/>
      </c>
      <c r="V89" s="539" t="s">
        <v>211</v>
      </c>
      <c r="W89" s="635"/>
      <c r="X89" s="500" t="s">
        <v>212</v>
      </c>
      <c r="Y89" s="635"/>
      <c r="Z89" s="500" t="s">
        <v>213</v>
      </c>
      <c r="AA89" s="635"/>
      <c r="AB89" s="500" t="s">
        <v>212</v>
      </c>
      <c r="AC89" s="635"/>
      <c r="AD89" s="500" t="s">
        <v>214</v>
      </c>
      <c r="AE89" s="540" t="s">
        <v>215</v>
      </c>
      <c r="AF89" s="541" t="str">
        <f t="shared" si="6"/>
        <v/>
      </c>
      <c r="AG89" s="544" t="s">
        <v>216</v>
      </c>
      <c r="AH89" s="543" t="str">
        <f t="shared" si="5"/>
        <v/>
      </c>
    </row>
    <row r="90" spans="1:34" ht="36.75" customHeight="1">
      <c r="A90" s="531">
        <f t="shared" si="4"/>
        <v>79</v>
      </c>
      <c r="B90" s="532" t="str">
        <f>IF(基本情報入力シート!C111="","",基本情報入力シート!C111)</f>
        <v/>
      </c>
      <c r="C90" s="533" t="str">
        <f>IF(基本情報入力シート!D111="","",基本情報入力シート!D111)</f>
        <v/>
      </c>
      <c r="D90" s="533" t="str">
        <f>IF(基本情報入力シート!E111="","",基本情報入力シート!E111)</f>
        <v/>
      </c>
      <c r="E90" s="533" t="str">
        <f>IF(基本情報入力シート!F111="","",基本情報入力シート!F111)</f>
        <v/>
      </c>
      <c r="F90" s="533" t="str">
        <f>IF(基本情報入力シート!G111="","",基本情報入力シート!G111)</f>
        <v/>
      </c>
      <c r="G90" s="533" t="str">
        <f>IF(基本情報入力シート!H111="","",基本情報入力シート!H111)</f>
        <v/>
      </c>
      <c r="H90" s="533" t="str">
        <f>IF(基本情報入力シート!I111="","",基本情報入力シート!I111)</f>
        <v/>
      </c>
      <c r="I90" s="533" t="str">
        <f>IF(基本情報入力シート!J111="","",基本情報入力シート!J111)</f>
        <v/>
      </c>
      <c r="J90" s="533" t="str">
        <f>IF(基本情報入力シート!K111="","",基本情報入力シート!K111)</f>
        <v/>
      </c>
      <c r="K90" s="534" t="str">
        <f>IF(基本情報入力シート!L111="","",基本情報入力シート!L111)</f>
        <v/>
      </c>
      <c r="L90" s="531" t="str">
        <f>IF(基本情報入力シート!M111="","",基本情報入力シート!M111)</f>
        <v/>
      </c>
      <c r="M90" s="531" t="str">
        <f>IF(基本情報入力シート!R111="","",基本情報入力シート!R111)</f>
        <v/>
      </c>
      <c r="N90" s="531" t="str">
        <f>IF(基本情報入力シート!W111="","",基本情報入力シート!W111)</f>
        <v/>
      </c>
      <c r="O90" s="531" t="str">
        <f>IF(基本情報入力シート!X111="","",基本情報入力シート!X111)</f>
        <v/>
      </c>
      <c r="P90" s="535" t="str">
        <f>IF(基本情報入力シート!Y111="","",基本情報入力シート!Y111)</f>
        <v/>
      </c>
      <c r="Q90" s="536" t="str">
        <f>IF(基本情報入力シート!Z111="","",基本情報入力シート!Z111)</f>
        <v/>
      </c>
      <c r="R90" s="537" t="str">
        <f>IF(基本情報入力シート!AA111="","",基本情報入力シート!AA111)</f>
        <v/>
      </c>
      <c r="S90" s="633"/>
      <c r="T90" s="634"/>
      <c r="U90" s="538" t="str">
        <f>IF(P90="","",VLOOKUP(P90,【参考】数式用!$A$5:$K$39,MATCH(T90,【参考】数式用!$C$4:$H$4,0)+2,0))</f>
        <v/>
      </c>
      <c r="V90" s="539" t="s">
        <v>211</v>
      </c>
      <c r="W90" s="635"/>
      <c r="X90" s="500" t="s">
        <v>212</v>
      </c>
      <c r="Y90" s="635"/>
      <c r="Z90" s="500" t="s">
        <v>213</v>
      </c>
      <c r="AA90" s="635"/>
      <c r="AB90" s="500" t="s">
        <v>212</v>
      </c>
      <c r="AC90" s="635"/>
      <c r="AD90" s="500" t="s">
        <v>214</v>
      </c>
      <c r="AE90" s="540" t="s">
        <v>215</v>
      </c>
      <c r="AF90" s="541" t="str">
        <f t="shared" si="6"/>
        <v/>
      </c>
      <c r="AG90" s="544" t="s">
        <v>216</v>
      </c>
      <c r="AH90" s="543" t="str">
        <f t="shared" si="5"/>
        <v/>
      </c>
    </row>
    <row r="91" spans="1:34" ht="36.75" customHeight="1">
      <c r="A91" s="531">
        <f t="shared" ref="A91:A111" si="7">A90+1</f>
        <v>80</v>
      </c>
      <c r="B91" s="532" t="str">
        <f>IF(基本情報入力シート!C112="","",基本情報入力シート!C112)</f>
        <v/>
      </c>
      <c r="C91" s="533" t="str">
        <f>IF(基本情報入力シート!D112="","",基本情報入力シート!D112)</f>
        <v/>
      </c>
      <c r="D91" s="533" t="str">
        <f>IF(基本情報入力シート!E112="","",基本情報入力シート!E112)</f>
        <v/>
      </c>
      <c r="E91" s="533" t="str">
        <f>IF(基本情報入力シート!F112="","",基本情報入力シート!F112)</f>
        <v/>
      </c>
      <c r="F91" s="533" t="str">
        <f>IF(基本情報入力シート!G112="","",基本情報入力シート!G112)</f>
        <v/>
      </c>
      <c r="G91" s="533" t="str">
        <f>IF(基本情報入力シート!H112="","",基本情報入力シート!H112)</f>
        <v/>
      </c>
      <c r="H91" s="533" t="str">
        <f>IF(基本情報入力シート!I112="","",基本情報入力シート!I112)</f>
        <v/>
      </c>
      <c r="I91" s="533" t="str">
        <f>IF(基本情報入力シート!J112="","",基本情報入力シート!J112)</f>
        <v/>
      </c>
      <c r="J91" s="533" t="str">
        <f>IF(基本情報入力シート!K112="","",基本情報入力シート!K112)</f>
        <v/>
      </c>
      <c r="K91" s="534" t="str">
        <f>IF(基本情報入力シート!L112="","",基本情報入力シート!L112)</f>
        <v/>
      </c>
      <c r="L91" s="531" t="str">
        <f>IF(基本情報入力シート!M112="","",基本情報入力シート!M112)</f>
        <v/>
      </c>
      <c r="M91" s="531" t="str">
        <f>IF(基本情報入力シート!R112="","",基本情報入力シート!R112)</f>
        <v/>
      </c>
      <c r="N91" s="531" t="str">
        <f>IF(基本情報入力シート!W112="","",基本情報入力シート!W112)</f>
        <v/>
      </c>
      <c r="O91" s="531" t="str">
        <f>IF(基本情報入力シート!X112="","",基本情報入力シート!X112)</f>
        <v/>
      </c>
      <c r="P91" s="535" t="str">
        <f>IF(基本情報入力シート!Y112="","",基本情報入力シート!Y112)</f>
        <v/>
      </c>
      <c r="Q91" s="536" t="str">
        <f>IF(基本情報入力シート!Z112="","",基本情報入力シート!Z112)</f>
        <v/>
      </c>
      <c r="R91" s="537" t="str">
        <f>IF(基本情報入力シート!AA112="","",基本情報入力シート!AA112)</f>
        <v/>
      </c>
      <c r="S91" s="633"/>
      <c r="T91" s="634"/>
      <c r="U91" s="538" t="str">
        <f>IF(P91="","",VLOOKUP(P91,【参考】数式用!$A$5:$K$39,MATCH(T91,【参考】数式用!$C$4:$H$4,0)+2,0))</f>
        <v/>
      </c>
      <c r="V91" s="539" t="s">
        <v>211</v>
      </c>
      <c r="W91" s="635"/>
      <c r="X91" s="500" t="s">
        <v>212</v>
      </c>
      <c r="Y91" s="635"/>
      <c r="Z91" s="500" t="s">
        <v>213</v>
      </c>
      <c r="AA91" s="635"/>
      <c r="AB91" s="500" t="s">
        <v>212</v>
      </c>
      <c r="AC91" s="635"/>
      <c r="AD91" s="500" t="s">
        <v>214</v>
      </c>
      <c r="AE91" s="540" t="s">
        <v>215</v>
      </c>
      <c r="AF91" s="541" t="str">
        <f t="shared" si="6"/>
        <v/>
      </c>
      <c r="AG91" s="544" t="s">
        <v>216</v>
      </c>
      <c r="AH91" s="543" t="str">
        <f t="shared" si="5"/>
        <v/>
      </c>
    </row>
    <row r="92" spans="1:34" ht="36.75" customHeight="1">
      <c r="A92" s="531">
        <f t="shared" si="7"/>
        <v>81</v>
      </c>
      <c r="B92" s="532" t="str">
        <f>IF(基本情報入力シート!C113="","",基本情報入力シート!C113)</f>
        <v/>
      </c>
      <c r="C92" s="533" t="str">
        <f>IF(基本情報入力シート!D113="","",基本情報入力シート!D113)</f>
        <v/>
      </c>
      <c r="D92" s="533" t="str">
        <f>IF(基本情報入力シート!E113="","",基本情報入力シート!E113)</f>
        <v/>
      </c>
      <c r="E92" s="533" t="str">
        <f>IF(基本情報入力シート!F113="","",基本情報入力シート!F113)</f>
        <v/>
      </c>
      <c r="F92" s="533" t="str">
        <f>IF(基本情報入力シート!G113="","",基本情報入力シート!G113)</f>
        <v/>
      </c>
      <c r="G92" s="533" t="str">
        <f>IF(基本情報入力シート!H113="","",基本情報入力シート!H113)</f>
        <v/>
      </c>
      <c r="H92" s="533" t="str">
        <f>IF(基本情報入力シート!I113="","",基本情報入力シート!I113)</f>
        <v/>
      </c>
      <c r="I92" s="533" t="str">
        <f>IF(基本情報入力シート!J113="","",基本情報入力シート!J113)</f>
        <v/>
      </c>
      <c r="J92" s="533" t="str">
        <f>IF(基本情報入力シート!K113="","",基本情報入力シート!K113)</f>
        <v/>
      </c>
      <c r="K92" s="534" t="str">
        <f>IF(基本情報入力シート!L113="","",基本情報入力シート!L113)</f>
        <v/>
      </c>
      <c r="L92" s="531" t="str">
        <f>IF(基本情報入力シート!M113="","",基本情報入力シート!M113)</f>
        <v/>
      </c>
      <c r="M92" s="531" t="str">
        <f>IF(基本情報入力シート!R113="","",基本情報入力シート!R113)</f>
        <v/>
      </c>
      <c r="N92" s="531" t="str">
        <f>IF(基本情報入力シート!W113="","",基本情報入力シート!W113)</f>
        <v/>
      </c>
      <c r="O92" s="531" t="str">
        <f>IF(基本情報入力シート!X113="","",基本情報入力シート!X113)</f>
        <v/>
      </c>
      <c r="P92" s="535" t="str">
        <f>IF(基本情報入力シート!Y113="","",基本情報入力シート!Y113)</f>
        <v/>
      </c>
      <c r="Q92" s="536" t="str">
        <f>IF(基本情報入力シート!Z113="","",基本情報入力シート!Z113)</f>
        <v/>
      </c>
      <c r="R92" s="537" t="str">
        <f>IF(基本情報入力シート!AA113="","",基本情報入力シート!AA113)</f>
        <v/>
      </c>
      <c r="S92" s="633"/>
      <c r="T92" s="634"/>
      <c r="U92" s="538" t="str">
        <f>IF(P92="","",VLOOKUP(P92,【参考】数式用!$A$5:$K$39,MATCH(T92,【参考】数式用!$C$4:$H$4,0)+2,0))</f>
        <v/>
      </c>
      <c r="V92" s="539" t="s">
        <v>211</v>
      </c>
      <c r="W92" s="635"/>
      <c r="X92" s="500" t="s">
        <v>212</v>
      </c>
      <c r="Y92" s="635"/>
      <c r="Z92" s="500" t="s">
        <v>213</v>
      </c>
      <c r="AA92" s="635"/>
      <c r="AB92" s="500" t="s">
        <v>212</v>
      </c>
      <c r="AC92" s="635"/>
      <c r="AD92" s="500" t="s">
        <v>214</v>
      </c>
      <c r="AE92" s="540" t="s">
        <v>215</v>
      </c>
      <c r="AF92" s="541" t="str">
        <f t="shared" si="6"/>
        <v/>
      </c>
      <c r="AG92" s="544" t="s">
        <v>216</v>
      </c>
      <c r="AH92" s="543" t="str">
        <f t="shared" si="5"/>
        <v/>
      </c>
    </row>
    <row r="93" spans="1:34" ht="36.75" customHeight="1">
      <c r="A93" s="531">
        <f t="shared" si="7"/>
        <v>82</v>
      </c>
      <c r="B93" s="532" t="str">
        <f>IF(基本情報入力シート!C114="","",基本情報入力シート!C114)</f>
        <v/>
      </c>
      <c r="C93" s="533" t="str">
        <f>IF(基本情報入力シート!D114="","",基本情報入力シート!D114)</f>
        <v/>
      </c>
      <c r="D93" s="533" t="str">
        <f>IF(基本情報入力シート!E114="","",基本情報入力シート!E114)</f>
        <v/>
      </c>
      <c r="E93" s="533" t="str">
        <f>IF(基本情報入力シート!F114="","",基本情報入力シート!F114)</f>
        <v/>
      </c>
      <c r="F93" s="533" t="str">
        <f>IF(基本情報入力シート!G114="","",基本情報入力シート!G114)</f>
        <v/>
      </c>
      <c r="G93" s="533" t="str">
        <f>IF(基本情報入力シート!H114="","",基本情報入力シート!H114)</f>
        <v/>
      </c>
      <c r="H93" s="533" t="str">
        <f>IF(基本情報入力シート!I114="","",基本情報入力シート!I114)</f>
        <v/>
      </c>
      <c r="I93" s="533" t="str">
        <f>IF(基本情報入力シート!J114="","",基本情報入力シート!J114)</f>
        <v/>
      </c>
      <c r="J93" s="533" t="str">
        <f>IF(基本情報入力シート!K114="","",基本情報入力シート!K114)</f>
        <v/>
      </c>
      <c r="K93" s="534" t="str">
        <f>IF(基本情報入力シート!L114="","",基本情報入力シート!L114)</f>
        <v/>
      </c>
      <c r="L93" s="531" t="str">
        <f>IF(基本情報入力シート!M114="","",基本情報入力シート!M114)</f>
        <v/>
      </c>
      <c r="M93" s="531" t="str">
        <f>IF(基本情報入力シート!R114="","",基本情報入力シート!R114)</f>
        <v/>
      </c>
      <c r="N93" s="531" t="str">
        <f>IF(基本情報入力シート!W114="","",基本情報入力シート!W114)</f>
        <v/>
      </c>
      <c r="O93" s="531" t="str">
        <f>IF(基本情報入力シート!X114="","",基本情報入力シート!X114)</f>
        <v/>
      </c>
      <c r="P93" s="535" t="str">
        <f>IF(基本情報入力シート!Y114="","",基本情報入力シート!Y114)</f>
        <v/>
      </c>
      <c r="Q93" s="536" t="str">
        <f>IF(基本情報入力シート!Z114="","",基本情報入力シート!Z114)</f>
        <v/>
      </c>
      <c r="R93" s="537" t="str">
        <f>IF(基本情報入力シート!AA114="","",基本情報入力シート!AA114)</f>
        <v/>
      </c>
      <c r="S93" s="633"/>
      <c r="T93" s="634"/>
      <c r="U93" s="538" t="str">
        <f>IF(P93="","",VLOOKUP(P93,【参考】数式用!$A$5:$K$39,MATCH(T93,【参考】数式用!$C$4:$H$4,0)+2,0))</f>
        <v/>
      </c>
      <c r="V93" s="539" t="s">
        <v>211</v>
      </c>
      <c r="W93" s="635"/>
      <c r="X93" s="500" t="s">
        <v>212</v>
      </c>
      <c r="Y93" s="635"/>
      <c r="Z93" s="500" t="s">
        <v>213</v>
      </c>
      <c r="AA93" s="635"/>
      <c r="AB93" s="500" t="s">
        <v>212</v>
      </c>
      <c r="AC93" s="635"/>
      <c r="AD93" s="500" t="s">
        <v>214</v>
      </c>
      <c r="AE93" s="540" t="s">
        <v>215</v>
      </c>
      <c r="AF93" s="541" t="str">
        <f t="shared" si="6"/>
        <v/>
      </c>
      <c r="AG93" s="544" t="s">
        <v>216</v>
      </c>
      <c r="AH93" s="543" t="str">
        <f t="shared" si="5"/>
        <v/>
      </c>
    </row>
    <row r="94" spans="1:34" ht="36.75" customHeight="1">
      <c r="A94" s="531">
        <f t="shared" si="7"/>
        <v>83</v>
      </c>
      <c r="B94" s="532" t="str">
        <f>IF(基本情報入力シート!C115="","",基本情報入力シート!C115)</f>
        <v/>
      </c>
      <c r="C94" s="533" t="str">
        <f>IF(基本情報入力シート!D115="","",基本情報入力シート!D115)</f>
        <v/>
      </c>
      <c r="D94" s="533" t="str">
        <f>IF(基本情報入力シート!E115="","",基本情報入力シート!E115)</f>
        <v/>
      </c>
      <c r="E94" s="533" t="str">
        <f>IF(基本情報入力シート!F115="","",基本情報入力シート!F115)</f>
        <v/>
      </c>
      <c r="F94" s="533" t="str">
        <f>IF(基本情報入力シート!G115="","",基本情報入力シート!G115)</f>
        <v/>
      </c>
      <c r="G94" s="533" t="str">
        <f>IF(基本情報入力シート!H115="","",基本情報入力シート!H115)</f>
        <v/>
      </c>
      <c r="H94" s="533" t="str">
        <f>IF(基本情報入力シート!I115="","",基本情報入力シート!I115)</f>
        <v/>
      </c>
      <c r="I94" s="533" t="str">
        <f>IF(基本情報入力シート!J115="","",基本情報入力シート!J115)</f>
        <v/>
      </c>
      <c r="J94" s="533" t="str">
        <f>IF(基本情報入力シート!K115="","",基本情報入力シート!K115)</f>
        <v/>
      </c>
      <c r="K94" s="534" t="str">
        <f>IF(基本情報入力シート!L115="","",基本情報入力シート!L115)</f>
        <v/>
      </c>
      <c r="L94" s="531" t="str">
        <f>IF(基本情報入力シート!M115="","",基本情報入力シート!M115)</f>
        <v/>
      </c>
      <c r="M94" s="531" t="str">
        <f>IF(基本情報入力シート!R115="","",基本情報入力シート!R115)</f>
        <v/>
      </c>
      <c r="N94" s="531" t="str">
        <f>IF(基本情報入力シート!W115="","",基本情報入力シート!W115)</f>
        <v/>
      </c>
      <c r="O94" s="531" t="str">
        <f>IF(基本情報入力シート!X115="","",基本情報入力シート!X115)</f>
        <v/>
      </c>
      <c r="P94" s="535" t="str">
        <f>IF(基本情報入力シート!Y115="","",基本情報入力シート!Y115)</f>
        <v/>
      </c>
      <c r="Q94" s="536" t="str">
        <f>IF(基本情報入力シート!Z115="","",基本情報入力シート!Z115)</f>
        <v/>
      </c>
      <c r="R94" s="537" t="str">
        <f>IF(基本情報入力シート!AA115="","",基本情報入力シート!AA115)</f>
        <v/>
      </c>
      <c r="S94" s="633"/>
      <c r="T94" s="634"/>
      <c r="U94" s="538" t="str">
        <f>IF(P94="","",VLOOKUP(P94,【参考】数式用!$A$5:$K$39,MATCH(T94,【参考】数式用!$C$4:$H$4,0)+2,0))</f>
        <v/>
      </c>
      <c r="V94" s="539" t="s">
        <v>211</v>
      </c>
      <c r="W94" s="635"/>
      <c r="X94" s="500" t="s">
        <v>212</v>
      </c>
      <c r="Y94" s="635"/>
      <c r="Z94" s="500" t="s">
        <v>213</v>
      </c>
      <c r="AA94" s="635"/>
      <c r="AB94" s="500" t="s">
        <v>212</v>
      </c>
      <c r="AC94" s="635"/>
      <c r="AD94" s="500" t="s">
        <v>214</v>
      </c>
      <c r="AE94" s="540" t="s">
        <v>215</v>
      </c>
      <c r="AF94" s="541" t="str">
        <f t="shared" si="6"/>
        <v/>
      </c>
      <c r="AG94" s="544" t="s">
        <v>216</v>
      </c>
      <c r="AH94" s="543" t="str">
        <f t="shared" si="5"/>
        <v/>
      </c>
    </row>
    <row r="95" spans="1:34" ht="36.75" customHeight="1">
      <c r="A95" s="531">
        <f t="shared" si="7"/>
        <v>84</v>
      </c>
      <c r="B95" s="532" t="str">
        <f>IF(基本情報入力シート!C116="","",基本情報入力シート!C116)</f>
        <v/>
      </c>
      <c r="C95" s="533" t="str">
        <f>IF(基本情報入力シート!D116="","",基本情報入力シート!D116)</f>
        <v/>
      </c>
      <c r="D95" s="533" t="str">
        <f>IF(基本情報入力シート!E116="","",基本情報入力シート!E116)</f>
        <v/>
      </c>
      <c r="E95" s="533" t="str">
        <f>IF(基本情報入力シート!F116="","",基本情報入力シート!F116)</f>
        <v/>
      </c>
      <c r="F95" s="533" t="str">
        <f>IF(基本情報入力シート!G116="","",基本情報入力シート!G116)</f>
        <v/>
      </c>
      <c r="G95" s="533" t="str">
        <f>IF(基本情報入力シート!H116="","",基本情報入力シート!H116)</f>
        <v/>
      </c>
      <c r="H95" s="533" t="str">
        <f>IF(基本情報入力シート!I116="","",基本情報入力シート!I116)</f>
        <v/>
      </c>
      <c r="I95" s="533" t="str">
        <f>IF(基本情報入力シート!J116="","",基本情報入力シート!J116)</f>
        <v/>
      </c>
      <c r="J95" s="533" t="str">
        <f>IF(基本情報入力シート!K116="","",基本情報入力シート!K116)</f>
        <v/>
      </c>
      <c r="K95" s="534" t="str">
        <f>IF(基本情報入力シート!L116="","",基本情報入力シート!L116)</f>
        <v/>
      </c>
      <c r="L95" s="531" t="str">
        <f>IF(基本情報入力シート!M116="","",基本情報入力シート!M116)</f>
        <v/>
      </c>
      <c r="M95" s="531" t="str">
        <f>IF(基本情報入力シート!R116="","",基本情報入力シート!R116)</f>
        <v/>
      </c>
      <c r="N95" s="531" t="str">
        <f>IF(基本情報入力シート!W116="","",基本情報入力シート!W116)</f>
        <v/>
      </c>
      <c r="O95" s="531" t="str">
        <f>IF(基本情報入力シート!X116="","",基本情報入力シート!X116)</f>
        <v/>
      </c>
      <c r="P95" s="535" t="str">
        <f>IF(基本情報入力シート!Y116="","",基本情報入力シート!Y116)</f>
        <v/>
      </c>
      <c r="Q95" s="536" t="str">
        <f>IF(基本情報入力シート!Z116="","",基本情報入力シート!Z116)</f>
        <v/>
      </c>
      <c r="R95" s="537" t="str">
        <f>IF(基本情報入力シート!AA116="","",基本情報入力シート!AA116)</f>
        <v/>
      </c>
      <c r="S95" s="633"/>
      <c r="T95" s="634"/>
      <c r="U95" s="538" t="str">
        <f>IF(P95="","",VLOOKUP(P95,【参考】数式用!$A$5:$K$39,MATCH(T95,【参考】数式用!$C$4:$H$4,0)+2,0))</f>
        <v/>
      </c>
      <c r="V95" s="539" t="s">
        <v>211</v>
      </c>
      <c r="W95" s="635"/>
      <c r="X95" s="500" t="s">
        <v>212</v>
      </c>
      <c r="Y95" s="635"/>
      <c r="Z95" s="500" t="s">
        <v>213</v>
      </c>
      <c r="AA95" s="635"/>
      <c r="AB95" s="500" t="s">
        <v>212</v>
      </c>
      <c r="AC95" s="635"/>
      <c r="AD95" s="500" t="s">
        <v>214</v>
      </c>
      <c r="AE95" s="540" t="s">
        <v>215</v>
      </c>
      <c r="AF95" s="541" t="str">
        <f t="shared" si="6"/>
        <v/>
      </c>
      <c r="AG95" s="544" t="s">
        <v>216</v>
      </c>
      <c r="AH95" s="543" t="str">
        <f t="shared" si="5"/>
        <v/>
      </c>
    </row>
    <row r="96" spans="1:34" ht="36.75" customHeight="1">
      <c r="A96" s="531">
        <f t="shared" si="7"/>
        <v>85</v>
      </c>
      <c r="B96" s="532" t="str">
        <f>IF(基本情報入力シート!C117="","",基本情報入力シート!C117)</f>
        <v/>
      </c>
      <c r="C96" s="533" t="str">
        <f>IF(基本情報入力シート!D117="","",基本情報入力シート!D117)</f>
        <v/>
      </c>
      <c r="D96" s="533" t="str">
        <f>IF(基本情報入力シート!E117="","",基本情報入力シート!E117)</f>
        <v/>
      </c>
      <c r="E96" s="533" t="str">
        <f>IF(基本情報入力シート!F117="","",基本情報入力シート!F117)</f>
        <v/>
      </c>
      <c r="F96" s="533" t="str">
        <f>IF(基本情報入力シート!G117="","",基本情報入力シート!G117)</f>
        <v/>
      </c>
      <c r="G96" s="533" t="str">
        <f>IF(基本情報入力シート!H117="","",基本情報入力シート!H117)</f>
        <v/>
      </c>
      <c r="H96" s="533" t="str">
        <f>IF(基本情報入力シート!I117="","",基本情報入力シート!I117)</f>
        <v/>
      </c>
      <c r="I96" s="533" t="str">
        <f>IF(基本情報入力シート!J117="","",基本情報入力シート!J117)</f>
        <v/>
      </c>
      <c r="J96" s="533" t="str">
        <f>IF(基本情報入力シート!K117="","",基本情報入力シート!K117)</f>
        <v/>
      </c>
      <c r="K96" s="534" t="str">
        <f>IF(基本情報入力シート!L117="","",基本情報入力シート!L117)</f>
        <v/>
      </c>
      <c r="L96" s="531" t="str">
        <f>IF(基本情報入力シート!M117="","",基本情報入力シート!M117)</f>
        <v/>
      </c>
      <c r="M96" s="531" t="str">
        <f>IF(基本情報入力シート!R117="","",基本情報入力シート!R117)</f>
        <v/>
      </c>
      <c r="N96" s="531" t="str">
        <f>IF(基本情報入力シート!W117="","",基本情報入力シート!W117)</f>
        <v/>
      </c>
      <c r="O96" s="531" t="str">
        <f>IF(基本情報入力シート!X117="","",基本情報入力シート!X117)</f>
        <v/>
      </c>
      <c r="P96" s="535" t="str">
        <f>IF(基本情報入力シート!Y117="","",基本情報入力シート!Y117)</f>
        <v/>
      </c>
      <c r="Q96" s="536" t="str">
        <f>IF(基本情報入力シート!Z117="","",基本情報入力シート!Z117)</f>
        <v/>
      </c>
      <c r="R96" s="537" t="str">
        <f>IF(基本情報入力シート!AA117="","",基本情報入力シート!AA117)</f>
        <v/>
      </c>
      <c r="S96" s="633"/>
      <c r="T96" s="634"/>
      <c r="U96" s="538" t="str">
        <f>IF(P96="","",VLOOKUP(P96,【参考】数式用!$A$5:$K$39,MATCH(T96,【参考】数式用!$C$4:$H$4,0)+2,0))</f>
        <v/>
      </c>
      <c r="V96" s="539" t="s">
        <v>211</v>
      </c>
      <c r="W96" s="635"/>
      <c r="X96" s="500" t="s">
        <v>212</v>
      </c>
      <c r="Y96" s="635"/>
      <c r="Z96" s="500" t="s">
        <v>213</v>
      </c>
      <c r="AA96" s="635"/>
      <c r="AB96" s="500" t="s">
        <v>212</v>
      </c>
      <c r="AC96" s="635"/>
      <c r="AD96" s="500" t="s">
        <v>214</v>
      </c>
      <c r="AE96" s="540" t="s">
        <v>215</v>
      </c>
      <c r="AF96" s="541" t="str">
        <f t="shared" si="6"/>
        <v/>
      </c>
      <c r="AG96" s="544" t="s">
        <v>216</v>
      </c>
      <c r="AH96" s="543" t="str">
        <f t="shared" si="5"/>
        <v/>
      </c>
    </row>
    <row r="97" spans="1:34" ht="36.75" customHeight="1">
      <c r="A97" s="531">
        <f t="shared" si="7"/>
        <v>86</v>
      </c>
      <c r="B97" s="532" t="str">
        <f>IF(基本情報入力シート!C118="","",基本情報入力シート!C118)</f>
        <v/>
      </c>
      <c r="C97" s="533" t="str">
        <f>IF(基本情報入力シート!D118="","",基本情報入力シート!D118)</f>
        <v/>
      </c>
      <c r="D97" s="533" t="str">
        <f>IF(基本情報入力シート!E118="","",基本情報入力シート!E118)</f>
        <v/>
      </c>
      <c r="E97" s="533" t="str">
        <f>IF(基本情報入力シート!F118="","",基本情報入力シート!F118)</f>
        <v/>
      </c>
      <c r="F97" s="533" t="str">
        <f>IF(基本情報入力シート!G118="","",基本情報入力シート!G118)</f>
        <v/>
      </c>
      <c r="G97" s="533" t="str">
        <f>IF(基本情報入力シート!H118="","",基本情報入力シート!H118)</f>
        <v/>
      </c>
      <c r="H97" s="533" t="str">
        <f>IF(基本情報入力シート!I118="","",基本情報入力シート!I118)</f>
        <v/>
      </c>
      <c r="I97" s="533" t="str">
        <f>IF(基本情報入力シート!J118="","",基本情報入力シート!J118)</f>
        <v/>
      </c>
      <c r="J97" s="533" t="str">
        <f>IF(基本情報入力シート!K118="","",基本情報入力シート!K118)</f>
        <v/>
      </c>
      <c r="K97" s="534" t="str">
        <f>IF(基本情報入力シート!L118="","",基本情報入力シート!L118)</f>
        <v/>
      </c>
      <c r="L97" s="531" t="str">
        <f>IF(基本情報入力シート!M118="","",基本情報入力シート!M118)</f>
        <v/>
      </c>
      <c r="M97" s="531" t="str">
        <f>IF(基本情報入力シート!R118="","",基本情報入力シート!R118)</f>
        <v/>
      </c>
      <c r="N97" s="531" t="str">
        <f>IF(基本情報入力シート!W118="","",基本情報入力シート!W118)</f>
        <v/>
      </c>
      <c r="O97" s="531" t="str">
        <f>IF(基本情報入力シート!X118="","",基本情報入力シート!X118)</f>
        <v/>
      </c>
      <c r="P97" s="535" t="str">
        <f>IF(基本情報入力シート!Y118="","",基本情報入力シート!Y118)</f>
        <v/>
      </c>
      <c r="Q97" s="536" t="str">
        <f>IF(基本情報入力シート!Z118="","",基本情報入力シート!Z118)</f>
        <v/>
      </c>
      <c r="R97" s="537" t="str">
        <f>IF(基本情報入力シート!AA118="","",基本情報入力シート!AA118)</f>
        <v/>
      </c>
      <c r="S97" s="633"/>
      <c r="T97" s="634"/>
      <c r="U97" s="538" t="str">
        <f>IF(P97="","",VLOOKUP(P97,【参考】数式用!$A$5:$K$39,MATCH(T97,【参考】数式用!$C$4:$H$4,0)+2,0))</f>
        <v/>
      </c>
      <c r="V97" s="539" t="s">
        <v>211</v>
      </c>
      <c r="W97" s="635"/>
      <c r="X97" s="500" t="s">
        <v>212</v>
      </c>
      <c r="Y97" s="635"/>
      <c r="Z97" s="500" t="s">
        <v>213</v>
      </c>
      <c r="AA97" s="635"/>
      <c r="AB97" s="500" t="s">
        <v>212</v>
      </c>
      <c r="AC97" s="635"/>
      <c r="AD97" s="500" t="s">
        <v>214</v>
      </c>
      <c r="AE97" s="540" t="s">
        <v>215</v>
      </c>
      <c r="AF97" s="541" t="str">
        <f t="shared" si="6"/>
        <v/>
      </c>
      <c r="AG97" s="544" t="s">
        <v>216</v>
      </c>
      <c r="AH97" s="543" t="str">
        <f t="shared" si="5"/>
        <v/>
      </c>
    </row>
    <row r="98" spans="1:34" ht="36.75" customHeight="1">
      <c r="A98" s="531">
        <f t="shared" si="7"/>
        <v>87</v>
      </c>
      <c r="B98" s="532" t="str">
        <f>IF(基本情報入力シート!C119="","",基本情報入力シート!C119)</f>
        <v/>
      </c>
      <c r="C98" s="533" t="str">
        <f>IF(基本情報入力シート!D119="","",基本情報入力シート!D119)</f>
        <v/>
      </c>
      <c r="D98" s="533" t="str">
        <f>IF(基本情報入力シート!E119="","",基本情報入力シート!E119)</f>
        <v/>
      </c>
      <c r="E98" s="533" t="str">
        <f>IF(基本情報入力シート!F119="","",基本情報入力シート!F119)</f>
        <v/>
      </c>
      <c r="F98" s="533" t="str">
        <f>IF(基本情報入力シート!G119="","",基本情報入力シート!G119)</f>
        <v/>
      </c>
      <c r="G98" s="533" t="str">
        <f>IF(基本情報入力シート!H119="","",基本情報入力シート!H119)</f>
        <v/>
      </c>
      <c r="H98" s="533" t="str">
        <f>IF(基本情報入力シート!I119="","",基本情報入力シート!I119)</f>
        <v/>
      </c>
      <c r="I98" s="533" t="str">
        <f>IF(基本情報入力シート!J119="","",基本情報入力シート!J119)</f>
        <v/>
      </c>
      <c r="J98" s="533" t="str">
        <f>IF(基本情報入力シート!K119="","",基本情報入力シート!K119)</f>
        <v/>
      </c>
      <c r="K98" s="534" t="str">
        <f>IF(基本情報入力シート!L119="","",基本情報入力シート!L119)</f>
        <v/>
      </c>
      <c r="L98" s="531" t="str">
        <f>IF(基本情報入力シート!M119="","",基本情報入力シート!M119)</f>
        <v/>
      </c>
      <c r="M98" s="531" t="str">
        <f>IF(基本情報入力シート!R119="","",基本情報入力シート!R119)</f>
        <v/>
      </c>
      <c r="N98" s="531" t="str">
        <f>IF(基本情報入力シート!W119="","",基本情報入力シート!W119)</f>
        <v/>
      </c>
      <c r="O98" s="531" t="str">
        <f>IF(基本情報入力シート!X119="","",基本情報入力シート!X119)</f>
        <v/>
      </c>
      <c r="P98" s="535" t="str">
        <f>IF(基本情報入力シート!Y119="","",基本情報入力シート!Y119)</f>
        <v/>
      </c>
      <c r="Q98" s="536" t="str">
        <f>IF(基本情報入力シート!Z119="","",基本情報入力シート!Z119)</f>
        <v/>
      </c>
      <c r="R98" s="537" t="str">
        <f>IF(基本情報入力シート!AA119="","",基本情報入力シート!AA119)</f>
        <v/>
      </c>
      <c r="S98" s="633"/>
      <c r="T98" s="634"/>
      <c r="U98" s="538" t="str">
        <f>IF(P98="","",VLOOKUP(P98,【参考】数式用!$A$5:$K$39,MATCH(T98,【参考】数式用!$C$4:$H$4,0)+2,0))</f>
        <v/>
      </c>
      <c r="V98" s="539" t="s">
        <v>211</v>
      </c>
      <c r="W98" s="635"/>
      <c r="X98" s="500" t="s">
        <v>212</v>
      </c>
      <c r="Y98" s="635"/>
      <c r="Z98" s="500" t="s">
        <v>213</v>
      </c>
      <c r="AA98" s="635"/>
      <c r="AB98" s="500" t="s">
        <v>212</v>
      </c>
      <c r="AC98" s="635"/>
      <c r="AD98" s="500" t="s">
        <v>214</v>
      </c>
      <c r="AE98" s="540" t="s">
        <v>215</v>
      </c>
      <c r="AF98" s="541" t="str">
        <f t="shared" si="6"/>
        <v/>
      </c>
      <c r="AG98" s="544" t="s">
        <v>216</v>
      </c>
      <c r="AH98" s="543" t="str">
        <f t="shared" si="5"/>
        <v/>
      </c>
    </row>
    <row r="99" spans="1:34" ht="36.75" customHeight="1">
      <c r="A99" s="531">
        <f t="shared" si="7"/>
        <v>88</v>
      </c>
      <c r="B99" s="532" t="str">
        <f>IF(基本情報入力シート!C120="","",基本情報入力シート!C120)</f>
        <v/>
      </c>
      <c r="C99" s="533" t="str">
        <f>IF(基本情報入力シート!D120="","",基本情報入力シート!D120)</f>
        <v/>
      </c>
      <c r="D99" s="533" t="str">
        <f>IF(基本情報入力シート!E120="","",基本情報入力シート!E120)</f>
        <v/>
      </c>
      <c r="E99" s="533" t="str">
        <f>IF(基本情報入力シート!F120="","",基本情報入力シート!F120)</f>
        <v/>
      </c>
      <c r="F99" s="533" t="str">
        <f>IF(基本情報入力シート!G120="","",基本情報入力シート!G120)</f>
        <v/>
      </c>
      <c r="G99" s="533" t="str">
        <f>IF(基本情報入力シート!H120="","",基本情報入力シート!H120)</f>
        <v/>
      </c>
      <c r="H99" s="533" t="str">
        <f>IF(基本情報入力シート!I120="","",基本情報入力シート!I120)</f>
        <v/>
      </c>
      <c r="I99" s="533" t="str">
        <f>IF(基本情報入力シート!J120="","",基本情報入力シート!J120)</f>
        <v/>
      </c>
      <c r="J99" s="533" t="str">
        <f>IF(基本情報入力シート!K120="","",基本情報入力シート!K120)</f>
        <v/>
      </c>
      <c r="K99" s="534" t="str">
        <f>IF(基本情報入力シート!L120="","",基本情報入力シート!L120)</f>
        <v/>
      </c>
      <c r="L99" s="531" t="str">
        <f>IF(基本情報入力シート!M120="","",基本情報入力シート!M120)</f>
        <v/>
      </c>
      <c r="M99" s="531" t="str">
        <f>IF(基本情報入力シート!R120="","",基本情報入力シート!R120)</f>
        <v/>
      </c>
      <c r="N99" s="531" t="str">
        <f>IF(基本情報入力シート!W120="","",基本情報入力シート!W120)</f>
        <v/>
      </c>
      <c r="O99" s="531" t="str">
        <f>IF(基本情報入力シート!X120="","",基本情報入力シート!X120)</f>
        <v/>
      </c>
      <c r="P99" s="535" t="str">
        <f>IF(基本情報入力シート!Y120="","",基本情報入力シート!Y120)</f>
        <v/>
      </c>
      <c r="Q99" s="536" t="str">
        <f>IF(基本情報入力シート!Z120="","",基本情報入力シート!Z120)</f>
        <v/>
      </c>
      <c r="R99" s="537" t="str">
        <f>IF(基本情報入力シート!AA120="","",基本情報入力シート!AA120)</f>
        <v/>
      </c>
      <c r="S99" s="633"/>
      <c r="T99" s="634"/>
      <c r="U99" s="538" t="str">
        <f>IF(P99="","",VLOOKUP(P99,【参考】数式用!$A$5:$K$39,MATCH(T99,【参考】数式用!$C$4:$H$4,0)+2,0))</f>
        <v/>
      </c>
      <c r="V99" s="539" t="s">
        <v>211</v>
      </c>
      <c r="W99" s="635"/>
      <c r="X99" s="500" t="s">
        <v>212</v>
      </c>
      <c r="Y99" s="635"/>
      <c r="Z99" s="500" t="s">
        <v>213</v>
      </c>
      <c r="AA99" s="635"/>
      <c r="AB99" s="500" t="s">
        <v>212</v>
      </c>
      <c r="AC99" s="635"/>
      <c r="AD99" s="500" t="s">
        <v>214</v>
      </c>
      <c r="AE99" s="540" t="s">
        <v>215</v>
      </c>
      <c r="AF99" s="541" t="str">
        <f t="shared" si="6"/>
        <v/>
      </c>
      <c r="AG99" s="544" t="s">
        <v>216</v>
      </c>
      <c r="AH99" s="543" t="str">
        <f t="shared" si="5"/>
        <v/>
      </c>
    </row>
    <row r="100" spans="1:34" ht="36.75" customHeight="1">
      <c r="A100" s="531">
        <f t="shared" si="7"/>
        <v>89</v>
      </c>
      <c r="B100" s="532" t="str">
        <f>IF(基本情報入力シート!C121="","",基本情報入力シート!C121)</f>
        <v/>
      </c>
      <c r="C100" s="533" t="str">
        <f>IF(基本情報入力シート!D121="","",基本情報入力シート!D121)</f>
        <v/>
      </c>
      <c r="D100" s="533" t="str">
        <f>IF(基本情報入力シート!E121="","",基本情報入力シート!E121)</f>
        <v/>
      </c>
      <c r="E100" s="533" t="str">
        <f>IF(基本情報入力シート!F121="","",基本情報入力シート!F121)</f>
        <v/>
      </c>
      <c r="F100" s="533" t="str">
        <f>IF(基本情報入力シート!G121="","",基本情報入力シート!G121)</f>
        <v/>
      </c>
      <c r="G100" s="533" t="str">
        <f>IF(基本情報入力シート!H121="","",基本情報入力シート!H121)</f>
        <v/>
      </c>
      <c r="H100" s="533" t="str">
        <f>IF(基本情報入力シート!I121="","",基本情報入力シート!I121)</f>
        <v/>
      </c>
      <c r="I100" s="533" t="str">
        <f>IF(基本情報入力シート!J121="","",基本情報入力シート!J121)</f>
        <v/>
      </c>
      <c r="J100" s="533" t="str">
        <f>IF(基本情報入力シート!K121="","",基本情報入力シート!K121)</f>
        <v/>
      </c>
      <c r="K100" s="534" t="str">
        <f>IF(基本情報入力シート!L121="","",基本情報入力シート!L121)</f>
        <v/>
      </c>
      <c r="L100" s="531" t="str">
        <f>IF(基本情報入力シート!M121="","",基本情報入力シート!M121)</f>
        <v/>
      </c>
      <c r="M100" s="531" t="str">
        <f>IF(基本情報入力シート!R121="","",基本情報入力シート!R121)</f>
        <v/>
      </c>
      <c r="N100" s="531" t="str">
        <f>IF(基本情報入力シート!W121="","",基本情報入力シート!W121)</f>
        <v/>
      </c>
      <c r="O100" s="531" t="str">
        <f>IF(基本情報入力シート!X121="","",基本情報入力シート!X121)</f>
        <v/>
      </c>
      <c r="P100" s="535" t="str">
        <f>IF(基本情報入力シート!Y121="","",基本情報入力シート!Y121)</f>
        <v/>
      </c>
      <c r="Q100" s="536" t="str">
        <f>IF(基本情報入力シート!Z121="","",基本情報入力シート!Z121)</f>
        <v/>
      </c>
      <c r="R100" s="537" t="str">
        <f>IF(基本情報入力シート!AA121="","",基本情報入力シート!AA121)</f>
        <v/>
      </c>
      <c r="S100" s="633"/>
      <c r="T100" s="634"/>
      <c r="U100" s="538" t="str">
        <f>IF(P100="","",VLOOKUP(P100,【参考】数式用!$A$5:$K$39,MATCH(T100,【参考】数式用!$C$4:$H$4,0)+2,0))</f>
        <v/>
      </c>
      <c r="V100" s="539" t="s">
        <v>211</v>
      </c>
      <c r="W100" s="635"/>
      <c r="X100" s="500" t="s">
        <v>212</v>
      </c>
      <c r="Y100" s="635"/>
      <c r="Z100" s="500" t="s">
        <v>213</v>
      </c>
      <c r="AA100" s="635"/>
      <c r="AB100" s="500" t="s">
        <v>212</v>
      </c>
      <c r="AC100" s="635"/>
      <c r="AD100" s="500" t="s">
        <v>214</v>
      </c>
      <c r="AE100" s="540" t="s">
        <v>215</v>
      </c>
      <c r="AF100" s="541" t="str">
        <f t="shared" si="6"/>
        <v/>
      </c>
      <c r="AG100" s="544" t="s">
        <v>216</v>
      </c>
      <c r="AH100" s="543" t="str">
        <f t="shared" si="5"/>
        <v/>
      </c>
    </row>
    <row r="101" spans="1:34" ht="36.75" customHeight="1">
      <c r="A101" s="531">
        <f t="shared" si="7"/>
        <v>90</v>
      </c>
      <c r="B101" s="532" t="str">
        <f>IF(基本情報入力シート!C122="","",基本情報入力シート!C122)</f>
        <v/>
      </c>
      <c r="C101" s="533" t="str">
        <f>IF(基本情報入力シート!D122="","",基本情報入力シート!D122)</f>
        <v/>
      </c>
      <c r="D101" s="533" t="str">
        <f>IF(基本情報入力シート!E122="","",基本情報入力シート!E122)</f>
        <v/>
      </c>
      <c r="E101" s="533" t="str">
        <f>IF(基本情報入力シート!F122="","",基本情報入力シート!F122)</f>
        <v/>
      </c>
      <c r="F101" s="533" t="str">
        <f>IF(基本情報入力シート!G122="","",基本情報入力シート!G122)</f>
        <v/>
      </c>
      <c r="G101" s="533" t="str">
        <f>IF(基本情報入力シート!H122="","",基本情報入力シート!H122)</f>
        <v/>
      </c>
      <c r="H101" s="533" t="str">
        <f>IF(基本情報入力シート!I122="","",基本情報入力シート!I122)</f>
        <v/>
      </c>
      <c r="I101" s="533" t="str">
        <f>IF(基本情報入力シート!J122="","",基本情報入力シート!J122)</f>
        <v/>
      </c>
      <c r="J101" s="533" t="str">
        <f>IF(基本情報入力シート!K122="","",基本情報入力シート!K122)</f>
        <v/>
      </c>
      <c r="K101" s="534" t="str">
        <f>IF(基本情報入力シート!L122="","",基本情報入力シート!L122)</f>
        <v/>
      </c>
      <c r="L101" s="531" t="str">
        <f>IF(基本情報入力シート!M122="","",基本情報入力シート!M122)</f>
        <v/>
      </c>
      <c r="M101" s="531" t="str">
        <f>IF(基本情報入力シート!R122="","",基本情報入力シート!R122)</f>
        <v/>
      </c>
      <c r="N101" s="531" t="str">
        <f>IF(基本情報入力シート!W122="","",基本情報入力シート!W122)</f>
        <v/>
      </c>
      <c r="O101" s="531" t="str">
        <f>IF(基本情報入力シート!X122="","",基本情報入力シート!X122)</f>
        <v/>
      </c>
      <c r="P101" s="535" t="str">
        <f>IF(基本情報入力シート!Y122="","",基本情報入力シート!Y122)</f>
        <v/>
      </c>
      <c r="Q101" s="536" t="str">
        <f>IF(基本情報入力シート!Z122="","",基本情報入力シート!Z122)</f>
        <v/>
      </c>
      <c r="R101" s="537" t="str">
        <f>IF(基本情報入力シート!AA122="","",基本情報入力シート!AA122)</f>
        <v/>
      </c>
      <c r="S101" s="633"/>
      <c r="T101" s="634"/>
      <c r="U101" s="538" t="str">
        <f>IF(P101="","",VLOOKUP(P101,【参考】数式用!$A$5:$K$39,MATCH(T101,【参考】数式用!$C$4:$H$4,0)+2,0))</f>
        <v/>
      </c>
      <c r="V101" s="539" t="s">
        <v>211</v>
      </c>
      <c r="W101" s="635"/>
      <c r="X101" s="500" t="s">
        <v>212</v>
      </c>
      <c r="Y101" s="635"/>
      <c r="Z101" s="500" t="s">
        <v>213</v>
      </c>
      <c r="AA101" s="635"/>
      <c r="AB101" s="500" t="s">
        <v>212</v>
      </c>
      <c r="AC101" s="635"/>
      <c r="AD101" s="500" t="s">
        <v>214</v>
      </c>
      <c r="AE101" s="540" t="s">
        <v>215</v>
      </c>
      <c r="AF101" s="541" t="str">
        <f t="shared" si="6"/>
        <v/>
      </c>
      <c r="AG101" s="544" t="s">
        <v>216</v>
      </c>
      <c r="AH101" s="543" t="str">
        <f t="shared" si="5"/>
        <v/>
      </c>
    </row>
    <row r="102" spans="1:34" ht="36.75" customHeight="1">
      <c r="A102" s="531">
        <f t="shared" si="7"/>
        <v>91</v>
      </c>
      <c r="B102" s="532" t="str">
        <f>IF(基本情報入力シート!C123="","",基本情報入力シート!C123)</f>
        <v/>
      </c>
      <c r="C102" s="533" t="str">
        <f>IF(基本情報入力シート!D123="","",基本情報入力シート!D123)</f>
        <v/>
      </c>
      <c r="D102" s="533" t="str">
        <f>IF(基本情報入力シート!E123="","",基本情報入力シート!E123)</f>
        <v/>
      </c>
      <c r="E102" s="533" t="str">
        <f>IF(基本情報入力シート!F123="","",基本情報入力シート!F123)</f>
        <v/>
      </c>
      <c r="F102" s="533" t="str">
        <f>IF(基本情報入力シート!G123="","",基本情報入力シート!G123)</f>
        <v/>
      </c>
      <c r="G102" s="533" t="str">
        <f>IF(基本情報入力シート!H123="","",基本情報入力シート!H123)</f>
        <v/>
      </c>
      <c r="H102" s="533" t="str">
        <f>IF(基本情報入力シート!I123="","",基本情報入力シート!I123)</f>
        <v/>
      </c>
      <c r="I102" s="533" t="str">
        <f>IF(基本情報入力シート!J123="","",基本情報入力シート!J123)</f>
        <v/>
      </c>
      <c r="J102" s="533" t="str">
        <f>IF(基本情報入力シート!K123="","",基本情報入力シート!K123)</f>
        <v/>
      </c>
      <c r="K102" s="534" t="str">
        <f>IF(基本情報入力シート!L123="","",基本情報入力シート!L123)</f>
        <v/>
      </c>
      <c r="L102" s="531" t="str">
        <f>IF(基本情報入力シート!M123="","",基本情報入力シート!M123)</f>
        <v/>
      </c>
      <c r="M102" s="531" t="str">
        <f>IF(基本情報入力シート!R123="","",基本情報入力シート!R123)</f>
        <v/>
      </c>
      <c r="N102" s="531" t="str">
        <f>IF(基本情報入力シート!W123="","",基本情報入力シート!W123)</f>
        <v/>
      </c>
      <c r="O102" s="531" t="str">
        <f>IF(基本情報入力シート!X123="","",基本情報入力シート!X123)</f>
        <v/>
      </c>
      <c r="P102" s="535" t="str">
        <f>IF(基本情報入力シート!Y123="","",基本情報入力シート!Y123)</f>
        <v/>
      </c>
      <c r="Q102" s="536" t="str">
        <f>IF(基本情報入力シート!Z123="","",基本情報入力シート!Z123)</f>
        <v/>
      </c>
      <c r="R102" s="537" t="str">
        <f>IF(基本情報入力シート!AA123="","",基本情報入力シート!AA123)</f>
        <v/>
      </c>
      <c r="S102" s="633"/>
      <c r="T102" s="634"/>
      <c r="U102" s="538" t="str">
        <f>IF(P102="","",VLOOKUP(P102,【参考】数式用!$A$5:$K$39,MATCH(T102,【参考】数式用!$C$4:$H$4,0)+2,0))</f>
        <v/>
      </c>
      <c r="V102" s="539" t="s">
        <v>211</v>
      </c>
      <c r="W102" s="635"/>
      <c r="X102" s="500" t="s">
        <v>212</v>
      </c>
      <c r="Y102" s="635"/>
      <c r="Z102" s="500" t="s">
        <v>213</v>
      </c>
      <c r="AA102" s="635"/>
      <c r="AB102" s="500" t="s">
        <v>212</v>
      </c>
      <c r="AC102" s="635"/>
      <c r="AD102" s="500" t="s">
        <v>214</v>
      </c>
      <c r="AE102" s="540" t="s">
        <v>215</v>
      </c>
      <c r="AF102" s="541" t="str">
        <f t="shared" si="6"/>
        <v/>
      </c>
      <c r="AG102" s="544" t="s">
        <v>216</v>
      </c>
      <c r="AH102" s="543" t="str">
        <f t="shared" si="5"/>
        <v/>
      </c>
    </row>
    <row r="103" spans="1:34" ht="36.75" customHeight="1">
      <c r="A103" s="531">
        <f t="shared" si="7"/>
        <v>92</v>
      </c>
      <c r="B103" s="532" t="str">
        <f>IF(基本情報入力シート!C124="","",基本情報入力シート!C124)</f>
        <v/>
      </c>
      <c r="C103" s="533" t="str">
        <f>IF(基本情報入力シート!D124="","",基本情報入力シート!D124)</f>
        <v/>
      </c>
      <c r="D103" s="533" t="str">
        <f>IF(基本情報入力シート!E124="","",基本情報入力シート!E124)</f>
        <v/>
      </c>
      <c r="E103" s="533" t="str">
        <f>IF(基本情報入力シート!F124="","",基本情報入力シート!F124)</f>
        <v/>
      </c>
      <c r="F103" s="533" t="str">
        <f>IF(基本情報入力シート!G124="","",基本情報入力シート!G124)</f>
        <v/>
      </c>
      <c r="G103" s="533" t="str">
        <f>IF(基本情報入力シート!H124="","",基本情報入力シート!H124)</f>
        <v/>
      </c>
      <c r="H103" s="533" t="str">
        <f>IF(基本情報入力シート!I124="","",基本情報入力シート!I124)</f>
        <v/>
      </c>
      <c r="I103" s="533" t="str">
        <f>IF(基本情報入力シート!J124="","",基本情報入力シート!J124)</f>
        <v/>
      </c>
      <c r="J103" s="533" t="str">
        <f>IF(基本情報入力シート!K124="","",基本情報入力シート!K124)</f>
        <v/>
      </c>
      <c r="K103" s="534" t="str">
        <f>IF(基本情報入力シート!L124="","",基本情報入力シート!L124)</f>
        <v/>
      </c>
      <c r="L103" s="531" t="str">
        <f>IF(基本情報入力シート!M124="","",基本情報入力シート!M124)</f>
        <v/>
      </c>
      <c r="M103" s="531" t="str">
        <f>IF(基本情報入力シート!R124="","",基本情報入力シート!R124)</f>
        <v/>
      </c>
      <c r="N103" s="531" t="str">
        <f>IF(基本情報入力シート!W124="","",基本情報入力シート!W124)</f>
        <v/>
      </c>
      <c r="O103" s="531" t="str">
        <f>IF(基本情報入力シート!X124="","",基本情報入力シート!X124)</f>
        <v/>
      </c>
      <c r="P103" s="535" t="str">
        <f>IF(基本情報入力シート!Y124="","",基本情報入力シート!Y124)</f>
        <v/>
      </c>
      <c r="Q103" s="536" t="str">
        <f>IF(基本情報入力シート!Z124="","",基本情報入力シート!Z124)</f>
        <v/>
      </c>
      <c r="R103" s="537" t="str">
        <f>IF(基本情報入力シート!AA124="","",基本情報入力シート!AA124)</f>
        <v/>
      </c>
      <c r="S103" s="633"/>
      <c r="T103" s="634"/>
      <c r="U103" s="538" t="str">
        <f>IF(P103="","",VLOOKUP(P103,【参考】数式用!$A$5:$K$39,MATCH(T103,【参考】数式用!$C$4:$H$4,0)+2,0))</f>
        <v/>
      </c>
      <c r="V103" s="539" t="s">
        <v>211</v>
      </c>
      <c r="W103" s="635"/>
      <c r="X103" s="500" t="s">
        <v>212</v>
      </c>
      <c r="Y103" s="635"/>
      <c r="Z103" s="500" t="s">
        <v>213</v>
      </c>
      <c r="AA103" s="635"/>
      <c r="AB103" s="500" t="s">
        <v>212</v>
      </c>
      <c r="AC103" s="635"/>
      <c r="AD103" s="500" t="s">
        <v>214</v>
      </c>
      <c r="AE103" s="540" t="s">
        <v>215</v>
      </c>
      <c r="AF103" s="541" t="str">
        <f t="shared" si="6"/>
        <v/>
      </c>
      <c r="AG103" s="544" t="s">
        <v>216</v>
      </c>
      <c r="AH103" s="543" t="str">
        <f t="shared" si="5"/>
        <v/>
      </c>
    </row>
    <row r="104" spans="1:34" ht="36.75" customHeight="1">
      <c r="A104" s="531">
        <f t="shared" si="7"/>
        <v>93</v>
      </c>
      <c r="B104" s="532" t="str">
        <f>IF(基本情報入力シート!C125="","",基本情報入力シート!C125)</f>
        <v/>
      </c>
      <c r="C104" s="533" t="str">
        <f>IF(基本情報入力シート!D125="","",基本情報入力シート!D125)</f>
        <v/>
      </c>
      <c r="D104" s="533" t="str">
        <f>IF(基本情報入力シート!E125="","",基本情報入力シート!E125)</f>
        <v/>
      </c>
      <c r="E104" s="533" t="str">
        <f>IF(基本情報入力シート!F125="","",基本情報入力シート!F125)</f>
        <v/>
      </c>
      <c r="F104" s="533" t="str">
        <f>IF(基本情報入力シート!G125="","",基本情報入力シート!G125)</f>
        <v/>
      </c>
      <c r="G104" s="533" t="str">
        <f>IF(基本情報入力シート!H125="","",基本情報入力シート!H125)</f>
        <v/>
      </c>
      <c r="H104" s="533" t="str">
        <f>IF(基本情報入力シート!I125="","",基本情報入力シート!I125)</f>
        <v/>
      </c>
      <c r="I104" s="533" t="str">
        <f>IF(基本情報入力シート!J125="","",基本情報入力シート!J125)</f>
        <v/>
      </c>
      <c r="J104" s="533" t="str">
        <f>IF(基本情報入力シート!K125="","",基本情報入力シート!K125)</f>
        <v/>
      </c>
      <c r="K104" s="534" t="str">
        <f>IF(基本情報入力シート!L125="","",基本情報入力シート!L125)</f>
        <v/>
      </c>
      <c r="L104" s="531" t="str">
        <f>IF(基本情報入力シート!M125="","",基本情報入力シート!M125)</f>
        <v/>
      </c>
      <c r="M104" s="531" t="str">
        <f>IF(基本情報入力シート!R125="","",基本情報入力シート!R125)</f>
        <v/>
      </c>
      <c r="N104" s="531" t="str">
        <f>IF(基本情報入力シート!W125="","",基本情報入力シート!W125)</f>
        <v/>
      </c>
      <c r="O104" s="531" t="str">
        <f>IF(基本情報入力シート!X125="","",基本情報入力シート!X125)</f>
        <v/>
      </c>
      <c r="P104" s="535" t="str">
        <f>IF(基本情報入力シート!Y125="","",基本情報入力シート!Y125)</f>
        <v/>
      </c>
      <c r="Q104" s="536" t="str">
        <f>IF(基本情報入力シート!Z125="","",基本情報入力シート!Z125)</f>
        <v/>
      </c>
      <c r="R104" s="537" t="str">
        <f>IF(基本情報入力シート!AA125="","",基本情報入力シート!AA125)</f>
        <v/>
      </c>
      <c r="S104" s="633"/>
      <c r="T104" s="634"/>
      <c r="U104" s="538" t="str">
        <f>IF(P104="","",VLOOKUP(P104,【参考】数式用!$A$5:$K$39,MATCH(T104,【参考】数式用!$C$4:$H$4,0)+2,0))</f>
        <v/>
      </c>
      <c r="V104" s="539" t="s">
        <v>211</v>
      </c>
      <c r="W104" s="635"/>
      <c r="X104" s="500" t="s">
        <v>212</v>
      </c>
      <c r="Y104" s="635"/>
      <c r="Z104" s="500" t="s">
        <v>213</v>
      </c>
      <c r="AA104" s="635"/>
      <c r="AB104" s="500" t="s">
        <v>212</v>
      </c>
      <c r="AC104" s="635"/>
      <c r="AD104" s="500" t="s">
        <v>214</v>
      </c>
      <c r="AE104" s="540" t="s">
        <v>215</v>
      </c>
      <c r="AF104" s="541" t="str">
        <f t="shared" si="6"/>
        <v/>
      </c>
      <c r="AG104" s="544" t="s">
        <v>216</v>
      </c>
      <c r="AH104" s="543" t="str">
        <f t="shared" si="5"/>
        <v/>
      </c>
    </row>
    <row r="105" spans="1:34" ht="36.75" customHeight="1">
      <c r="A105" s="531">
        <f t="shared" si="7"/>
        <v>94</v>
      </c>
      <c r="B105" s="532" t="str">
        <f>IF(基本情報入力シート!C126="","",基本情報入力シート!C126)</f>
        <v/>
      </c>
      <c r="C105" s="533" t="str">
        <f>IF(基本情報入力シート!D126="","",基本情報入力シート!D126)</f>
        <v/>
      </c>
      <c r="D105" s="533" t="str">
        <f>IF(基本情報入力シート!E126="","",基本情報入力シート!E126)</f>
        <v/>
      </c>
      <c r="E105" s="533" t="str">
        <f>IF(基本情報入力シート!F126="","",基本情報入力シート!F126)</f>
        <v/>
      </c>
      <c r="F105" s="533" t="str">
        <f>IF(基本情報入力シート!G126="","",基本情報入力シート!G126)</f>
        <v/>
      </c>
      <c r="G105" s="533" t="str">
        <f>IF(基本情報入力シート!H126="","",基本情報入力シート!H126)</f>
        <v/>
      </c>
      <c r="H105" s="533" t="str">
        <f>IF(基本情報入力シート!I126="","",基本情報入力シート!I126)</f>
        <v/>
      </c>
      <c r="I105" s="533" t="str">
        <f>IF(基本情報入力シート!J126="","",基本情報入力シート!J126)</f>
        <v/>
      </c>
      <c r="J105" s="533" t="str">
        <f>IF(基本情報入力シート!K126="","",基本情報入力シート!K126)</f>
        <v/>
      </c>
      <c r="K105" s="534" t="str">
        <f>IF(基本情報入力シート!L126="","",基本情報入力シート!L126)</f>
        <v/>
      </c>
      <c r="L105" s="531" t="str">
        <f>IF(基本情報入力シート!M126="","",基本情報入力シート!M126)</f>
        <v/>
      </c>
      <c r="M105" s="531" t="str">
        <f>IF(基本情報入力シート!R126="","",基本情報入力シート!R126)</f>
        <v/>
      </c>
      <c r="N105" s="531" t="str">
        <f>IF(基本情報入力シート!W126="","",基本情報入力シート!W126)</f>
        <v/>
      </c>
      <c r="O105" s="531" t="str">
        <f>IF(基本情報入力シート!X126="","",基本情報入力シート!X126)</f>
        <v/>
      </c>
      <c r="P105" s="535" t="str">
        <f>IF(基本情報入力シート!Y126="","",基本情報入力シート!Y126)</f>
        <v/>
      </c>
      <c r="Q105" s="536" t="str">
        <f>IF(基本情報入力シート!Z126="","",基本情報入力シート!Z126)</f>
        <v/>
      </c>
      <c r="R105" s="537" t="str">
        <f>IF(基本情報入力シート!AA126="","",基本情報入力シート!AA126)</f>
        <v/>
      </c>
      <c r="S105" s="633"/>
      <c r="T105" s="634"/>
      <c r="U105" s="538" t="str">
        <f>IF(P105="","",VLOOKUP(P105,【参考】数式用!$A$5:$K$39,MATCH(T105,【参考】数式用!$C$4:$H$4,0)+2,0))</f>
        <v/>
      </c>
      <c r="V105" s="539" t="s">
        <v>211</v>
      </c>
      <c r="W105" s="635"/>
      <c r="X105" s="500" t="s">
        <v>212</v>
      </c>
      <c r="Y105" s="635"/>
      <c r="Z105" s="500" t="s">
        <v>213</v>
      </c>
      <c r="AA105" s="635"/>
      <c r="AB105" s="500" t="s">
        <v>212</v>
      </c>
      <c r="AC105" s="635"/>
      <c r="AD105" s="500" t="s">
        <v>214</v>
      </c>
      <c r="AE105" s="540" t="s">
        <v>215</v>
      </c>
      <c r="AF105" s="541" t="str">
        <f t="shared" si="6"/>
        <v/>
      </c>
      <c r="AG105" s="544" t="s">
        <v>216</v>
      </c>
      <c r="AH105" s="543" t="str">
        <f t="shared" si="5"/>
        <v/>
      </c>
    </row>
    <row r="106" spans="1:34" ht="36.75" customHeight="1">
      <c r="A106" s="531">
        <f t="shared" si="7"/>
        <v>95</v>
      </c>
      <c r="B106" s="532" t="str">
        <f>IF(基本情報入力シート!C127="","",基本情報入力シート!C127)</f>
        <v/>
      </c>
      <c r="C106" s="533" t="str">
        <f>IF(基本情報入力シート!D127="","",基本情報入力シート!D127)</f>
        <v/>
      </c>
      <c r="D106" s="533" t="str">
        <f>IF(基本情報入力シート!E127="","",基本情報入力シート!E127)</f>
        <v/>
      </c>
      <c r="E106" s="533" t="str">
        <f>IF(基本情報入力シート!F127="","",基本情報入力シート!F127)</f>
        <v/>
      </c>
      <c r="F106" s="533" t="str">
        <f>IF(基本情報入力シート!G127="","",基本情報入力シート!G127)</f>
        <v/>
      </c>
      <c r="G106" s="533" t="str">
        <f>IF(基本情報入力シート!H127="","",基本情報入力シート!H127)</f>
        <v/>
      </c>
      <c r="H106" s="533" t="str">
        <f>IF(基本情報入力シート!I127="","",基本情報入力シート!I127)</f>
        <v/>
      </c>
      <c r="I106" s="533" t="str">
        <f>IF(基本情報入力シート!J127="","",基本情報入力シート!J127)</f>
        <v/>
      </c>
      <c r="J106" s="533" t="str">
        <f>IF(基本情報入力シート!K127="","",基本情報入力シート!K127)</f>
        <v/>
      </c>
      <c r="K106" s="534" t="str">
        <f>IF(基本情報入力シート!L127="","",基本情報入力シート!L127)</f>
        <v/>
      </c>
      <c r="L106" s="531" t="str">
        <f>IF(基本情報入力シート!M127="","",基本情報入力シート!M127)</f>
        <v/>
      </c>
      <c r="M106" s="531" t="str">
        <f>IF(基本情報入力シート!R127="","",基本情報入力シート!R127)</f>
        <v/>
      </c>
      <c r="N106" s="531" t="str">
        <f>IF(基本情報入力シート!W127="","",基本情報入力シート!W127)</f>
        <v/>
      </c>
      <c r="O106" s="531" t="str">
        <f>IF(基本情報入力シート!X127="","",基本情報入力シート!X127)</f>
        <v/>
      </c>
      <c r="P106" s="535" t="str">
        <f>IF(基本情報入力シート!Y127="","",基本情報入力シート!Y127)</f>
        <v/>
      </c>
      <c r="Q106" s="536" t="str">
        <f>IF(基本情報入力シート!Z127="","",基本情報入力シート!Z127)</f>
        <v/>
      </c>
      <c r="R106" s="537" t="str">
        <f>IF(基本情報入力シート!AA127="","",基本情報入力シート!AA127)</f>
        <v/>
      </c>
      <c r="S106" s="633"/>
      <c r="T106" s="634"/>
      <c r="U106" s="538" t="str">
        <f>IF(P106="","",VLOOKUP(P106,【参考】数式用!$A$5:$K$39,MATCH(T106,【参考】数式用!$C$4:$H$4,0)+2,0))</f>
        <v/>
      </c>
      <c r="V106" s="539" t="s">
        <v>211</v>
      </c>
      <c r="W106" s="635"/>
      <c r="X106" s="500" t="s">
        <v>212</v>
      </c>
      <c r="Y106" s="635"/>
      <c r="Z106" s="500" t="s">
        <v>213</v>
      </c>
      <c r="AA106" s="635"/>
      <c r="AB106" s="500" t="s">
        <v>212</v>
      </c>
      <c r="AC106" s="635"/>
      <c r="AD106" s="500" t="s">
        <v>214</v>
      </c>
      <c r="AE106" s="540" t="s">
        <v>215</v>
      </c>
      <c r="AF106" s="541" t="str">
        <f t="shared" si="6"/>
        <v/>
      </c>
      <c r="AG106" s="544" t="s">
        <v>216</v>
      </c>
      <c r="AH106" s="543" t="str">
        <f t="shared" si="5"/>
        <v/>
      </c>
    </row>
    <row r="107" spans="1:34" ht="36.75" customHeight="1">
      <c r="A107" s="531">
        <f t="shared" si="7"/>
        <v>96</v>
      </c>
      <c r="B107" s="532" t="str">
        <f>IF(基本情報入力シート!C128="","",基本情報入力シート!C128)</f>
        <v/>
      </c>
      <c r="C107" s="533" t="str">
        <f>IF(基本情報入力シート!D128="","",基本情報入力シート!D128)</f>
        <v/>
      </c>
      <c r="D107" s="533" t="str">
        <f>IF(基本情報入力シート!E128="","",基本情報入力シート!E128)</f>
        <v/>
      </c>
      <c r="E107" s="533" t="str">
        <f>IF(基本情報入力シート!F128="","",基本情報入力シート!F128)</f>
        <v/>
      </c>
      <c r="F107" s="533" t="str">
        <f>IF(基本情報入力シート!G128="","",基本情報入力シート!G128)</f>
        <v/>
      </c>
      <c r="G107" s="533" t="str">
        <f>IF(基本情報入力シート!H128="","",基本情報入力シート!H128)</f>
        <v/>
      </c>
      <c r="H107" s="533" t="str">
        <f>IF(基本情報入力シート!I128="","",基本情報入力シート!I128)</f>
        <v/>
      </c>
      <c r="I107" s="533" t="str">
        <f>IF(基本情報入力シート!J128="","",基本情報入力シート!J128)</f>
        <v/>
      </c>
      <c r="J107" s="533" t="str">
        <f>IF(基本情報入力シート!K128="","",基本情報入力シート!K128)</f>
        <v/>
      </c>
      <c r="K107" s="534" t="str">
        <f>IF(基本情報入力シート!L128="","",基本情報入力シート!L128)</f>
        <v/>
      </c>
      <c r="L107" s="531" t="str">
        <f>IF(基本情報入力シート!M128="","",基本情報入力シート!M128)</f>
        <v/>
      </c>
      <c r="M107" s="531" t="str">
        <f>IF(基本情報入力シート!R128="","",基本情報入力シート!R128)</f>
        <v/>
      </c>
      <c r="N107" s="531" t="str">
        <f>IF(基本情報入力シート!W128="","",基本情報入力シート!W128)</f>
        <v/>
      </c>
      <c r="O107" s="531" t="str">
        <f>IF(基本情報入力シート!X128="","",基本情報入力シート!X128)</f>
        <v/>
      </c>
      <c r="P107" s="535" t="str">
        <f>IF(基本情報入力シート!Y128="","",基本情報入力シート!Y128)</f>
        <v/>
      </c>
      <c r="Q107" s="536" t="str">
        <f>IF(基本情報入力シート!Z128="","",基本情報入力シート!Z128)</f>
        <v/>
      </c>
      <c r="R107" s="537" t="str">
        <f>IF(基本情報入力シート!AA128="","",基本情報入力シート!AA128)</f>
        <v/>
      </c>
      <c r="S107" s="633"/>
      <c r="T107" s="634"/>
      <c r="U107" s="538" t="str">
        <f>IF(P107="","",VLOOKUP(P107,【参考】数式用!$A$5:$K$39,MATCH(T107,【参考】数式用!$C$4:$H$4,0)+2,0))</f>
        <v/>
      </c>
      <c r="V107" s="539" t="s">
        <v>211</v>
      </c>
      <c r="W107" s="635"/>
      <c r="X107" s="500" t="s">
        <v>212</v>
      </c>
      <c r="Y107" s="635"/>
      <c r="Z107" s="500" t="s">
        <v>213</v>
      </c>
      <c r="AA107" s="635"/>
      <c r="AB107" s="500" t="s">
        <v>212</v>
      </c>
      <c r="AC107" s="635"/>
      <c r="AD107" s="500" t="s">
        <v>214</v>
      </c>
      <c r="AE107" s="540" t="s">
        <v>215</v>
      </c>
      <c r="AF107" s="541" t="str">
        <f t="shared" si="6"/>
        <v/>
      </c>
      <c r="AG107" s="544" t="s">
        <v>216</v>
      </c>
      <c r="AH107" s="543" t="str">
        <f t="shared" si="5"/>
        <v/>
      </c>
    </row>
    <row r="108" spans="1:34" ht="36.75" customHeight="1">
      <c r="A108" s="531">
        <f t="shared" si="7"/>
        <v>97</v>
      </c>
      <c r="B108" s="532" t="str">
        <f>IF(基本情報入力シート!C129="","",基本情報入力シート!C129)</f>
        <v/>
      </c>
      <c r="C108" s="533" t="str">
        <f>IF(基本情報入力シート!D129="","",基本情報入力シート!D129)</f>
        <v/>
      </c>
      <c r="D108" s="533" t="str">
        <f>IF(基本情報入力シート!E129="","",基本情報入力シート!E129)</f>
        <v/>
      </c>
      <c r="E108" s="533" t="str">
        <f>IF(基本情報入力シート!F129="","",基本情報入力シート!F129)</f>
        <v/>
      </c>
      <c r="F108" s="533" t="str">
        <f>IF(基本情報入力シート!G129="","",基本情報入力シート!G129)</f>
        <v/>
      </c>
      <c r="G108" s="533" t="str">
        <f>IF(基本情報入力シート!H129="","",基本情報入力シート!H129)</f>
        <v/>
      </c>
      <c r="H108" s="533" t="str">
        <f>IF(基本情報入力シート!I129="","",基本情報入力シート!I129)</f>
        <v/>
      </c>
      <c r="I108" s="533" t="str">
        <f>IF(基本情報入力シート!J129="","",基本情報入力シート!J129)</f>
        <v/>
      </c>
      <c r="J108" s="533" t="str">
        <f>IF(基本情報入力シート!K129="","",基本情報入力シート!K129)</f>
        <v/>
      </c>
      <c r="K108" s="534" t="str">
        <f>IF(基本情報入力シート!L129="","",基本情報入力シート!L129)</f>
        <v/>
      </c>
      <c r="L108" s="531" t="str">
        <f>IF(基本情報入力シート!M129="","",基本情報入力シート!M129)</f>
        <v/>
      </c>
      <c r="M108" s="531" t="str">
        <f>IF(基本情報入力シート!R129="","",基本情報入力シート!R129)</f>
        <v/>
      </c>
      <c r="N108" s="531" t="str">
        <f>IF(基本情報入力シート!W129="","",基本情報入力シート!W129)</f>
        <v/>
      </c>
      <c r="O108" s="531" t="str">
        <f>IF(基本情報入力シート!X129="","",基本情報入力シート!X129)</f>
        <v/>
      </c>
      <c r="P108" s="535" t="str">
        <f>IF(基本情報入力シート!Y129="","",基本情報入力シート!Y129)</f>
        <v/>
      </c>
      <c r="Q108" s="536" t="str">
        <f>IF(基本情報入力シート!Z129="","",基本情報入力シート!Z129)</f>
        <v/>
      </c>
      <c r="R108" s="537" t="str">
        <f>IF(基本情報入力シート!AA129="","",基本情報入力シート!AA129)</f>
        <v/>
      </c>
      <c r="S108" s="633"/>
      <c r="T108" s="634"/>
      <c r="U108" s="538" t="str">
        <f>IF(P108="","",VLOOKUP(P108,【参考】数式用!$A$5:$K$39,MATCH(T108,【参考】数式用!$C$4:$H$4,0)+2,0))</f>
        <v/>
      </c>
      <c r="V108" s="539" t="s">
        <v>211</v>
      </c>
      <c r="W108" s="635"/>
      <c r="X108" s="500" t="s">
        <v>212</v>
      </c>
      <c r="Y108" s="635"/>
      <c r="Z108" s="500" t="s">
        <v>213</v>
      </c>
      <c r="AA108" s="635"/>
      <c r="AB108" s="500" t="s">
        <v>212</v>
      </c>
      <c r="AC108" s="635"/>
      <c r="AD108" s="500" t="s">
        <v>214</v>
      </c>
      <c r="AE108" s="540" t="s">
        <v>215</v>
      </c>
      <c r="AF108" s="541" t="str">
        <f t="shared" si="6"/>
        <v/>
      </c>
      <c r="AG108" s="544" t="s">
        <v>216</v>
      </c>
      <c r="AH108" s="543" t="str">
        <f t="shared" si="5"/>
        <v/>
      </c>
    </row>
    <row r="109" spans="1:34" ht="36.75" customHeight="1">
      <c r="A109" s="531">
        <f t="shared" si="7"/>
        <v>98</v>
      </c>
      <c r="B109" s="532" t="str">
        <f>IF(基本情報入力シート!C130="","",基本情報入力シート!C130)</f>
        <v/>
      </c>
      <c r="C109" s="533" t="str">
        <f>IF(基本情報入力シート!D130="","",基本情報入力シート!D130)</f>
        <v/>
      </c>
      <c r="D109" s="533" t="str">
        <f>IF(基本情報入力シート!E130="","",基本情報入力シート!E130)</f>
        <v/>
      </c>
      <c r="E109" s="533" t="str">
        <f>IF(基本情報入力シート!F130="","",基本情報入力シート!F130)</f>
        <v/>
      </c>
      <c r="F109" s="533" t="str">
        <f>IF(基本情報入力シート!G130="","",基本情報入力シート!G130)</f>
        <v/>
      </c>
      <c r="G109" s="533" t="str">
        <f>IF(基本情報入力シート!H130="","",基本情報入力シート!H130)</f>
        <v/>
      </c>
      <c r="H109" s="533" t="str">
        <f>IF(基本情報入力シート!I130="","",基本情報入力シート!I130)</f>
        <v/>
      </c>
      <c r="I109" s="533" t="str">
        <f>IF(基本情報入力シート!J130="","",基本情報入力シート!J130)</f>
        <v/>
      </c>
      <c r="J109" s="533" t="str">
        <f>IF(基本情報入力シート!K130="","",基本情報入力シート!K130)</f>
        <v/>
      </c>
      <c r="K109" s="534" t="str">
        <f>IF(基本情報入力シート!L130="","",基本情報入力シート!L130)</f>
        <v/>
      </c>
      <c r="L109" s="531" t="str">
        <f>IF(基本情報入力シート!M130="","",基本情報入力シート!M130)</f>
        <v/>
      </c>
      <c r="M109" s="531" t="str">
        <f>IF(基本情報入力シート!R130="","",基本情報入力シート!R130)</f>
        <v/>
      </c>
      <c r="N109" s="531" t="str">
        <f>IF(基本情報入力シート!W130="","",基本情報入力シート!W130)</f>
        <v/>
      </c>
      <c r="O109" s="531" t="str">
        <f>IF(基本情報入力シート!X130="","",基本情報入力シート!X130)</f>
        <v/>
      </c>
      <c r="P109" s="535" t="str">
        <f>IF(基本情報入力シート!Y130="","",基本情報入力シート!Y130)</f>
        <v/>
      </c>
      <c r="Q109" s="536" t="str">
        <f>IF(基本情報入力シート!Z130="","",基本情報入力シート!Z130)</f>
        <v/>
      </c>
      <c r="R109" s="537" t="str">
        <f>IF(基本情報入力シート!AA130="","",基本情報入力シート!AA130)</f>
        <v/>
      </c>
      <c r="S109" s="633"/>
      <c r="T109" s="634"/>
      <c r="U109" s="538" t="str">
        <f>IF(P109="","",VLOOKUP(P109,【参考】数式用!$A$5:$K$39,MATCH(T109,【参考】数式用!$C$4:$H$4,0)+2,0))</f>
        <v/>
      </c>
      <c r="V109" s="539" t="s">
        <v>211</v>
      </c>
      <c r="W109" s="635"/>
      <c r="X109" s="500" t="s">
        <v>212</v>
      </c>
      <c r="Y109" s="635"/>
      <c r="Z109" s="500" t="s">
        <v>213</v>
      </c>
      <c r="AA109" s="635"/>
      <c r="AB109" s="500" t="s">
        <v>212</v>
      </c>
      <c r="AC109" s="635"/>
      <c r="AD109" s="500" t="s">
        <v>214</v>
      </c>
      <c r="AE109" s="540" t="s">
        <v>215</v>
      </c>
      <c r="AF109" s="541" t="str">
        <f t="shared" si="6"/>
        <v/>
      </c>
      <c r="AG109" s="544" t="s">
        <v>216</v>
      </c>
      <c r="AH109" s="543" t="str">
        <f t="shared" si="5"/>
        <v/>
      </c>
    </row>
    <row r="110" spans="1:34" ht="36.75" customHeight="1">
      <c r="A110" s="531">
        <f t="shared" si="7"/>
        <v>99</v>
      </c>
      <c r="B110" s="532" t="str">
        <f>IF(基本情報入力シート!C131="","",基本情報入力シート!C131)</f>
        <v/>
      </c>
      <c r="C110" s="533" t="str">
        <f>IF(基本情報入力シート!D131="","",基本情報入力シート!D131)</f>
        <v/>
      </c>
      <c r="D110" s="533" t="str">
        <f>IF(基本情報入力シート!E131="","",基本情報入力シート!E131)</f>
        <v/>
      </c>
      <c r="E110" s="533" t="str">
        <f>IF(基本情報入力シート!F131="","",基本情報入力シート!F131)</f>
        <v/>
      </c>
      <c r="F110" s="533" t="str">
        <f>IF(基本情報入力シート!G131="","",基本情報入力シート!G131)</f>
        <v/>
      </c>
      <c r="G110" s="533" t="str">
        <f>IF(基本情報入力シート!H131="","",基本情報入力シート!H131)</f>
        <v/>
      </c>
      <c r="H110" s="533" t="str">
        <f>IF(基本情報入力シート!I131="","",基本情報入力シート!I131)</f>
        <v/>
      </c>
      <c r="I110" s="533" t="str">
        <f>IF(基本情報入力シート!J131="","",基本情報入力シート!J131)</f>
        <v/>
      </c>
      <c r="J110" s="533" t="str">
        <f>IF(基本情報入力シート!K131="","",基本情報入力シート!K131)</f>
        <v/>
      </c>
      <c r="K110" s="534" t="str">
        <f>IF(基本情報入力シート!L131="","",基本情報入力シート!L131)</f>
        <v/>
      </c>
      <c r="L110" s="531" t="str">
        <f>IF(基本情報入力シート!M131="","",基本情報入力シート!M131)</f>
        <v/>
      </c>
      <c r="M110" s="531" t="str">
        <f>IF(基本情報入力シート!R131="","",基本情報入力シート!R131)</f>
        <v/>
      </c>
      <c r="N110" s="531" t="str">
        <f>IF(基本情報入力シート!W131="","",基本情報入力シート!W131)</f>
        <v/>
      </c>
      <c r="O110" s="531" t="str">
        <f>IF(基本情報入力シート!X131="","",基本情報入力シート!X131)</f>
        <v/>
      </c>
      <c r="P110" s="535" t="str">
        <f>IF(基本情報入力シート!Y131="","",基本情報入力シート!Y131)</f>
        <v/>
      </c>
      <c r="Q110" s="536" t="str">
        <f>IF(基本情報入力シート!Z131="","",基本情報入力シート!Z131)</f>
        <v/>
      </c>
      <c r="R110" s="537" t="str">
        <f>IF(基本情報入力シート!AA131="","",基本情報入力シート!AA131)</f>
        <v/>
      </c>
      <c r="S110" s="633"/>
      <c r="T110" s="634"/>
      <c r="U110" s="538" t="str">
        <f>IF(P110="","",VLOOKUP(P110,【参考】数式用!$A$5:$K$39,MATCH(T110,【参考】数式用!$C$4:$H$4,0)+2,0))</f>
        <v/>
      </c>
      <c r="V110" s="539" t="s">
        <v>211</v>
      </c>
      <c r="W110" s="635"/>
      <c r="X110" s="500" t="s">
        <v>212</v>
      </c>
      <c r="Y110" s="635"/>
      <c r="Z110" s="500" t="s">
        <v>213</v>
      </c>
      <c r="AA110" s="635"/>
      <c r="AB110" s="500" t="s">
        <v>212</v>
      </c>
      <c r="AC110" s="635"/>
      <c r="AD110" s="500" t="s">
        <v>214</v>
      </c>
      <c r="AE110" s="540" t="s">
        <v>215</v>
      </c>
      <c r="AF110" s="541" t="str">
        <f t="shared" si="6"/>
        <v/>
      </c>
      <c r="AG110" s="544" t="s">
        <v>216</v>
      </c>
      <c r="AH110" s="543" t="str">
        <f t="shared" si="5"/>
        <v/>
      </c>
    </row>
    <row r="111" spans="1:34" ht="36.75" customHeight="1">
      <c r="A111" s="531">
        <f t="shared" si="7"/>
        <v>100</v>
      </c>
      <c r="B111" s="532" t="str">
        <f>IF(基本情報入力シート!C132="","",基本情報入力シート!C132)</f>
        <v/>
      </c>
      <c r="C111" s="533" t="str">
        <f>IF(基本情報入力シート!D132="","",基本情報入力シート!D132)</f>
        <v/>
      </c>
      <c r="D111" s="533" t="str">
        <f>IF(基本情報入力シート!E132="","",基本情報入力シート!E132)</f>
        <v/>
      </c>
      <c r="E111" s="533" t="str">
        <f>IF(基本情報入力シート!F132="","",基本情報入力シート!F132)</f>
        <v/>
      </c>
      <c r="F111" s="533" t="str">
        <f>IF(基本情報入力シート!G132="","",基本情報入力シート!G132)</f>
        <v/>
      </c>
      <c r="G111" s="533" t="str">
        <f>IF(基本情報入力シート!H132="","",基本情報入力シート!H132)</f>
        <v/>
      </c>
      <c r="H111" s="533" t="str">
        <f>IF(基本情報入力シート!I132="","",基本情報入力シート!I132)</f>
        <v/>
      </c>
      <c r="I111" s="533" t="str">
        <f>IF(基本情報入力シート!J132="","",基本情報入力シート!J132)</f>
        <v/>
      </c>
      <c r="J111" s="533" t="str">
        <f>IF(基本情報入力シート!K132="","",基本情報入力シート!K132)</f>
        <v/>
      </c>
      <c r="K111" s="534" t="str">
        <f>IF(基本情報入力シート!L132="","",基本情報入力シート!L132)</f>
        <v/>
      </c>
      <c r="L111" s="531" t="str">
        <f>IF(基本情報入力シート!M132="","",基本情報入力シート!M132)</f>
        <v/>
      </c>
      <c r="M111" s="531" t="str">
        <f>IF(基本情報入力シート!R132="","",基本情報入力シート!R132)</f>
        <v/>
      </c>
      <c r="N111" s="531" t="str">
        <f>IF(基本情報入力シート!W132="","",基本情報入力シート!W132)</f>
        <v/>
      </c>
      <c r="O111" s="531" t="str">
        <f>IF(基本情報入力シート!X132="","",基本情報入力シート!X132)</f>
        <v/>
      </c>
      <c r="P111" s="535" t="str">
        <f>IF(基本情報入力シート!Y132="","",基本情報入力シート!Y132)</f>
        <v/>
      </c>
      <c r="Q111" s="536" t="str">
        <f>IF(基本情報入力シート!Z132="","",基本情報入力シート!Z132)</f>
        <v/>
      </c>
      <c r="R111" s="537" t="str">
        <f>IF(基本情報入力シート!AA132="","",基本情報入力シート!AA132)</f>
        <v/>
      </c>
      <c r="S111" s="633"/>
      <c r="T111" s="634"/>
      <c r="U111" s="538" t="str">
        <f>IF(P111="","",VLOOKUP(P111,【参考】数式用!$A$5:$K$39,MATCH(T111,【参考】数式用!$C$4:$H$4,0)+2,0))</f>
        <v/>
      </c>
      <c r="V111" s="539" t="s">
        <v>211</v>
      </c>
      <c r="W111" s="635"/>
      <c r="X111" s="500" t="s">
        <v>212</v>
      </c>
      <c r="Y111" s="635"/>
      <c r="Z111" s="500" t="s">
        <v>213</v>
      </c>
      <c r="AA111" s="635"/>
      <c r="AB111" s="500" t="s">
        <v>212</v>
      </c>
      <c r="AC111" s="635"/>
      <c r="AD111" s="500" t="s">
        <v>214</v>
      </c>
      <c r="AE111" s="540" t="s">
        <v>215</v>
      </c>
      <c r="AF111" s="541" t="str">
        <f t="shared" si="6"/>
        <v/>
      </c>
      <c r="AG111" s="544" t="s">
        <v>216</v>
      </c>
      <c r="AH111" s="543" t="str">
        <f t="shared" si="5"/>
        <v/>
      </c>
    </row>
  </sheetData>
  <sheetProtection password="CAF4" sheet="1" objects="1" scenarios="1"/>
  <autoFilter ref="L11:AH11"/>
  <mergeCells count="18">
    <mergeCell ref="V8:AG8"/>
    <mergeCell ref="V9:AG10"/>
    <mergeCell ref="S9:S10"/>
    <mergeCell ref="T9:T10"/>
    <mergeCell ref="AH9:AH10"/>
    <mergeCell ref="U9:U10"/>
    <mergeCell ref="D3:O3"/>
    <mergeCell ref="A3:C3"/>
    <mergeCell ref="T8:U8"/>
    <mergeCell ref="A7:A10"/>
    <mergeCell ref="B7:K10"/>
    <mergeCell ref="L7:L10"/>
    <mergeCell ref="O7:O10"/>
    <mergeCell ref="P7:P10"/>
    <mergeCell ref="Q7:Q10"/>
    <mergeCell ref="R7:R10"/>
    <mergeCell ref="A5:N5"/>
    <mergeCell ref="M7:N9"/>
  </mergeCells>
  <phoneticPr fontId="7"/>
  <dataValidations count="2">
    <dataValidation imeMode="halfAlpha" allowBlank="1" showInputMessage="1" showErrorMessage="1" sqref="Y12:Y111 W12:W111 AA12:AA111 AC12:AC111 B12:R111"/>
    <dataValidation type="list" allowBlank="1" showInputMessage="1" showErrorMessage="1" sqref="S12:S111">
      <formula1>"新規,継続,区分変更"</formula1>
    </dataValidation>
  </dataValidations>
  <pageMargins left="0.39370078740157483" right="0.39370078740157483" top="0.6692913385826772" bottom="0.62992125984251968" header="0.31496062992125984" footer="0.35433070866141736"/>
  <pageSetup paperSize="9" scale="48" fitToHeight="2" orientation="landscape" r:id="rId1"/>
  <headerFooter alignWithMargins="0"/>
  <rowBreaks count="1" manualBreakCount="1">
    <brk id="31"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【参考】数式用!$C$4:$H$4</xm:f>
          </x14:formula1>
          <xm:sqref>T12:T111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115"/>
  <sheetViews>
    <sheetView zoomScale="70" zoomScaleNormal="70" zoomScaleSheetLayoutView="70" workbookViewId="0">
      <selection activeCell="S3" sqref="S3"/>
    </sheetView>
  </sheetViews>
  <sheetFormatPr defaultColWidth="2.5" defaultRowHeight="13.5"/>
  <cols>
    <col min="1" max="1" width="5.625" style="502" customWidth="1"/>
    <col min="2" max="11" width="2.625" style="502" customWidth="1"/>
    <col min="12" max="13" width="11.875" style="502" customWidth="1"/>
    <col min="14" max="14" width="12.625" style="502" customWidth="1"/>
    <col min="15" max="15" width="37.5" style="502" customWidth="1"/>
    <col min="16" max="16" width="31.25" style="502" customWidth="1"/>
    <col min="17" max="17" width="10.625" style="502" customWidth="1"/>
    <col min="18" max="18" width="9.625" style="502" customWidth="1"/>
    <col min="19" max="20" width="13.625" style="502" customWidth="1"/>
    <col min="21" max="21" width="6.75" style="502" customWidth="1"/>
    <col min="22" max="22" width="31.5" style="502" customWidth="1"/>
    <col min="23" max="23" width="4.75" style="502" bestFit="1" customWidth="1"/>
    <col min="24" max="24" width="3.625" style="502" customWidth="1"/>
    <col min="25" max="25" width="3.125" style="502" bestFit="1" customWidth="1"/>
    <col min="26" max="26" width="3.625" style="502" customWidth="1"/>
    <col min="27" max="27" width="8" style="502" bestFit="1" customWidth="1"/>
    <col min="28" max="28" width="3.625" style="502" customWidth="1"/>
    <col min="29" max="29" width="3.125" style="502" bestFit="1" customWidth="1"/>
    <col min="30" max="30" width="3.625" style="502" customWidth="1"/>
    <col min="31" max="32" width="3.125" style="502" customWidth="1"/>
    <col min="33" max="33" width="3.5" style="502" bestFit="1" customWidth="1"/>
    <col min="34" max="34" width="5.875" style="502" bestFit="1" customWidth="1"/>
    <col min="35" max="35" width="14.625" style="502" customWidth="1"/>
    <col min="36" max="36" width="2.5" style="502"/>
    <col min="37" max="38" width="6.125" style="502" customWidth="1"/>
    <col min="39" max="48" width="8.375" style="502" customWidth="1"/>
    <col min="49" max="16384" width="2.5" style="502"/>
  </cols>
  <sheetData>
    <row r="1" spans="1:48" ht="21" customHeight="1">
      <c r="A1" s="501" t="s">
        <v>175</v>
      </c>
      <c r="H1" s="503" t="s">
        <v>441</v>
      </c>
      <c r="AA1" s="504"/>
      <c r="AB1" s="504"/>
      <c r="AC1" s="504"/>
      <c r="AD1" s="504"/>
      <c r="AE1" s="504"/>
      <c r="AF1" s="504"/>
      <c r="AG1" s="504"/>
      <c r="AH1" s="504"/>
      <c r="AI1" s="504"/>
    </row>
    <row r="2" spans="1:48" ht="21" customHeight="1" thickBot="1">
      <c r="B2" s="503"/>
      <c r="C2" s="503"/>
      <c r="D2" s="503"/>
      <c r="E2" s="503"/>
      <c r="F2" s="503"/>
      <c r="G2" s="503"/>
      <c r="H2" s="503"/>
      <c r="I2" s="503"/>
      <c r="J2" s="503"/>
      <c r="K2" s="503"/>
      <c r="L2" s="503"/>
      <c r="M2" s="503"/>
      <c r="N2" s="503"/>
      <c r="O2" s="503"/>
      <c r="P2" s="503"/>
      <c r="X2" s="503"/>
      <c r="Y2" s="503"/>
      <c r="Z2" s="503"/>
      <c r="AA2" s="504"/>
      <c r="AB2" s="504"/>
      <c r="AC2" s="504"/>
      <c r="AD2" s="504"/>
      <c r="AE2" s="506"/>
      <c r="AF2" s="506"/>
      <c r="AG2" s="506"/>
      <c r="AH2" s="506"/>
      <c r="AI2" s="506"/>
    </row>
    <row r="3" spans="1:48" ht="27" customHeight="1" thickBot="1">
      <c r="A3" s="1079" t="s">
        <v>6</v>
      </c>
      <c r="B3" s="1079"/>
      <c r="C3" s="1080"/>
      <c r="D3" s="1076" t="str">
        <f>IF(基本情報入力シート!M16="","",基本情報入力シート!M16)</f>
        <v/>
      </c>
      <c r="E3" s="1077"/>
      <c r="F3" s="1077"/>
      <c r="G3" s="1077"/>
      <c r="H3" s="1077"/>
      <c r="I3" s="1077"/>
      <c r="J3" s="1077"/>
      <c r="K3" s="1077"/>
      <c r="L3" s="1077"/>
      <c r="M3" s="1077"/>
      <c r="N3" s="1077"/>
      <c r="O3" s="1078"/>
      <c r="P3" s="507"/>
      <c r="Q3" s="508"/>
      <c r="R3" s="508"/>
      <c r="W3" s="508"/>
      <c r="X3" s="508"/>
      <c r="Y3" s="508"/>
      <c r="Z3" s="508"/>
    </row>
    <row r="4" spans="1:48" ht="21" customHeight="1" thickBot="1">
      <c r="A4" s="509"/>
      <c r="B4" s="509"/>
      <c r="C4" s="509"/>
      <c r="D4" s="510"/>
      <c r="E4" s="510"/>
      <c r="F4" s="510"/>
      <c r="G4" s="510"/>
      <c r="H4" s="510"/>
      <c r="I4" s="510"/>
      <c r="J4" s="510"/>
      <c r="K4" s="510"/>
      <c r="L4" s="510"/>
      <c r="M4" s="510"/>
      <c r="N4" s="510"/>
      <c r="O4" s="510"/>
      <c r="P4" s="510"/>
      <c r="Q4" s="508"/>
      <c r="R4" s="508"/>
      <c r="W4" s="508"/>
      <c r="X4" s="508"/>
      <c r="Y4" s="508"/>
      <c r="Z4" s="508"/>
    </row>
    <row r="5" spans="1:48" ht="27" customHeight="1" thickBot="1">
      <c r="A5" s="545" t="s">
        <v>442</v>
      </c>
      <c r="B5" s="546"/>
      <c r="C5" s="546"/>
      <c r="D5" s="547"/>
      <c r="E5" s="547"/>
      <c r="F5" s="547"/>
      <c r="G5" s="547"/>
      <c r="H5" s="547"/>
      <c r="I5" s="547"/>
      <c r="J5" s="547"/>
      <c r="K5" s="547"/>
      <c r="L5" s="547"/>
      <c r="M5" s="547"/>
      <c r="N5" s="547"/>
      <c r="O5" s="548">
        <f>SUM(AI12:AI111)</f>
        <v>0</v>
      </c>
      <c r="P5" s="510"/>
      <c r="R5" s="508"/>
      <c r="S5" s="505"/>
      <c r="T5" s="505"/>
      <c r="U5" s="505"/>
      <c r="V5" s="505"/>
      <c r="W5" s="508"/>
      <c r="X5" s="508"/>
      <c r="Y5" s="508"/>
      <c r="Z5" s="508"/>
      <c r="AA5" s="505"/>
      <c r="AB5" s="505"/>
      <c r="AC5" s="505"/>
      <c r="AD5" s="505"/>
      <c r="AE5" s="505"/>
      <c r="AF5" s="505"/>
      <c r="AG5" s="505"/>
      <c r="AH5" s="505"/>
      <c r="AI5" s="505"/>
    </row>
    <row r="6" spans="1:48" ht="21" customHeight="1" thickBot="1">
      <c r="Q6" s="512"/>
      <c r="R6" s="512"/>
    </row>
    <row r="7" spans="1:48" ht="18" customHeight="1">
      <c r="A7" s="1083"/>
      <c r="B7" s="1085" t="s">
        <v>438</v>
      </c>
      <c r="C7" s="1086"/>
      <c r="D7" s="1086"/>
      <c r="E7" s="1086"/>
      <c r="F7" s="1086"/>
      <c r="G7" s="1086"/>
      <c r="H7" s="1086"/>
      <c r="I7" s="1086"/>
      <c r="J7" s="1086"/>
      <c r="K7" s="1087"/>
      <c r="L7" s="1091" t="s">
        <v>141</v>
      </c>
      <c r="M7" s="1103" t="s">
        <v>228</v>
      </c>
      <c r="N7" s="1104"/>
      <c r="O7" s="1093" t="s">
        <v>163</v>
      </c>
      <c r="P7" s="1095" t="s">
        <v>98</v>
      </c>
      <c r="Q7" s="1097" t="s">
        <v>439</v>
      </c>
      <c r="R7" s="1125" t="s">
        <v>153</v>
      </c>
      <c r="S7" s="666" t="s">
        <v>405</v>
      </c>
      <c r="T7" s="667"/>
      <c r="U7" s="667"/>
      <c r="V7" s="668"/>
      <c r="W7" s="668"/>
      <c r="X7" s="668"/>
      <c r="Y7" s="668"/>
      <c r="Z7" s="668"/>
      <c r="AA7" s="668"/>
      <c r="AB7" s="668"/>
      <c r="AC7" s="668"/>
      <c r="AD7" s="668"/>
      <c r="AE7" s="668"/>
      <c r="AF7" s="668"/>
      <c r="AG7" s="668"/>
      <c r="AH7" s="668"/>
      <c r="AI7" s="669"/>
    </row>
    <row r="8" spans="1:48" ht="14.25" customHeight="1">
      <c r="A8" s="1084"/>
      <c r="B8" s="1088"/>
      <c r="C8" s="1089"/>
      <c r="D8" s="1089"/>
      <c r="E8" s="1089"/>
      <c r="F8" s="1089"/>
      <c r="G8" s="1089"/>
      <c r="H8" s="1089"/>
      <c r="I8" s="1089"/>
      <c r="J8" s="1089"/>
      <c r="K8" s="1090"/>
      <c r="L8" s="1092"/>
      <c r="M8" s="1105"/>
      <c r="N8" s="1106"/>
      <c r="O8" s="1094"/>
      <c r="P8" s="1096"/>
      <c r="Q8" s="1098"/>
      <c r="R8" s="1126"/>
      <c r="S8" s="549"/>
      <c r="T8" s="1121" t="s">
        <v>9</v>
      </c>
      <c r="U8" s="1122"/>
      <c r="V8" s="550"/>
      <c r="W8" s="1123" t="s">
        <v>61</v>
      </c>
      <c r="X8" s="1124"/>
      <c r="Y8" s="1124"/>
      <c r="Z8" s="1124"/>
      <c r="AA8" s="1124"/>
      <c r="AB8" s="1124"/>
      <c r="AC8" s="1124"/>
      <c r="AD8" s="1124"/>
      <c r="AE8" s="1124"/>
      <c r="AF8" s="1124"/>
      <c r="AG8" s="1124"/>
      <c r="AH8" s="1124"/>
      <c r="AI8" s="551" t="s">
        <v>451</v>
      </c>
    </row>
    <row r="9" spans="1:48" ht="13.5" customHeight="1">
      <c r="A9" s="1084"/>
      <c r="B9" s="1088"/>
      <c r="C9" s="1089"/>
      <c r="D9" s="1089"/>
      <c r="E9" s="1089"/>
      <c r="F9" s="1089"/>
      <c r="G9" s="1089"/>
      <c r="H9" s="1089"/>
      <c r="I9" s="1089"/>
      <c r="J9" s="1089"/>
      <c r="K9" s="1090"/>
      <c r="L9" s="1092"/>
      <c r="M9" s="1107"/>
      <c r="N9" s="1108"/>
      <c r="O9" s="1094"/>
      <c r="P9" s="1096"/>
      <c r="Q9" s="1098"/>
      <c r="R9" s="1126"/>
      <c r="S9" s="1114" t="s">
        <v>132</v>
      </c>
      <c r="T9" s="1119" t="s">
        <v>443</v>
      </c>
      <c r="U9" s="1120" t="s">
        <v>154</v>
      </c>
      <c r="V9" s="1127" t="s">
        <v>338</v>
      </c>
      <c r="W9" s="1103" t="s">
        <v>155</v>
      </c>
      <c r="X9" s="1112"/>
      <c r="Y9" s="1112"/>
      <c r="Z9" s="1112"/>
      <c r="AA9" s="1112"/>
      <c r="AB9" s="1112"/>
      <c r="AC9" s="1112"/>
      <c r="AD9" s="1112"/>
      <c r="AE9" s="1112"/>
      <c r="AF9" s="1112"/>
      <c r="AG9" s="1112"/>
      <c r="AH9" s="1112"/>
      <c r="AI9" s="1100" t="s">
        <v>444</v>
      </c>
    </row>
    <row r="10" spans="1:48" ht="150" customHeight="1">
      <c r="A10" s="1084"/>
      <c r="B10" s="1088"/>
      <c r="C10" s="1089"/>
      <c r="D10" s="1089"/>
      <c r="E10" s="1089"/>
      <c r="F10" s="1089"/>
      <c r="G10" s="1089"/>
      <c r="H10" s="1089"/>
      <c r="I10" s="1089"/>
      <c r="J10" s="1089"/>
      <c r="K10" s="1090"/>
      <c r="L10" s="1092"/>
      <c r="M10" s="516" t="s">
        <v>229</v>
      </c>
      <c r="N10" s="516" t="s">
        <v>230</v>
      </c>
      <c r="O10" s="1094"/>
      <c r="P10" s="1096"/>
      <c r="Q10" s="1098"/>
      <c r="R10" s="1126"/>
      <c r="S10" s="1114"/>
      <c r="T10" s="1119"/>
      <c r="U10" s="1120"/>
      <c r="V10" s="1128"/>
      <c r="W10" s="1105"/>
      <c r="X10" s="1113"/>
      <c r="Y10" s="1113"/>
      <c r="Z10" s="1113"/>
      <c r="AA10" s="1113"/>
      <c r="AB10" s="1113"/>
      <c r="AC10" s="1113"/>
      <c r="AD10" s="1113"/>
      <c r="AE10" s="1113"/>
      <c r="AF10" s="1113"/>
      <c r="AG10" s="1113"/>
      <c r="AH10" s="1113"/>
      <c r="AI10" s="1100"/>
    </row>
    <row r="11" spans="1:48" ht="15" thickBot="1">
      <c r="A11" s="517"/>
      <c r="B11" s="518"/>
      <c r="C11" s="519"/>
      <c r="D11" s="519"/>
      <c r="E11" s="519"/>
      <c r="F11" s="519"/>
      <c r="G11" s="519"/>
      <c r="H11" s="519"/>
      <c r="I11" s="519"/>
      <c r="J11" s="519"/>
      <c r="K11" s="520"/>
      <c r="L11" s="521"/>
      <c r="M11" s="521"/>
      <c r="N11" s="521"/>
      <c r="O11" s="522"/>
      <c r="P11" s="523"/>
      <c r="Q11" s="524"/>
      <c r="R11" s="552"/>
      <c r="S11" s="514"/>
      <c r="T11" s="553"/>
      <c r="U11" s="554"/>
      <c r="V11" s="555"/>
      <c r="W11" s="529"/>
      <c r="X11" s="530"/>
      <c r="Y11" s="530"/>
      <c r="Z11" s="530"/>
      <c r="AA11" s="530"/>
      <c r="AB11" s="530"/>
      <c r="AC11" s="530"/>
      <c r="AD11" s="530"/>
      <c r="AE11" s="530"/>
      <c r="AF11" s="530"/>
      <c r="AG11" s="530"/>
      <c r="AH11" s="530"/>
      <c r="AI11" s="525"/>
    </row>
    <row r="12" spans="1:48" ht="33" customHeight="1" thickBot="1">
      <c r="A12" s="531">
        <v>1</v>
      </c>
      <c r="B12" s="532">
        <f>IF(基本情報入力シート!C33="","",基本情報入力シート!C33)</f>
        <v>1</v>
      </c>
      <c r="C12" s="533">
        <f>IF(基本情報入力シート!D33="","",基本情報入力シート!D33)</f>
        <v>3</v>
      </c>
      <c r="D12" s="533" t="str">
        <f>IF(基本情報入力シート!E33="","",基本情報入力シート!E33)</f>
        <v/>
      </c>
      <c r="E12" s="533" t="str">
        <f>IF(基本情報入力シート!F33="","",基本情報入力シート!F33)</f>
        <v/>
      </c>
      <c r="F12" s="533" t="str">
        <f>IF(基本情報入力シート!G33="","",基本情報入力シート!G33)</f>
        <v/>
      </c>
      <c r="G12" s="533" t="str">
        <f>IF(基本情報入力シート!H33="","",基本情報入力シート!H33)</f>
        <v/>
      </c>
      <c r="H12" s="533" t="str">
        <f>IF(基本情報入力シート!I33="","",基本情報入力シート!I33)</f>
        <v/>
      </c>
      <c r="I12" s="533" t="str">
        <f>IF(基本情報入力シート!J33="","",基本情報入力シート!J33)</f>
        <v/>
      </c>
      <c r="J12" s="533" t="str">
        <f>IF(基本情報入力シート!K33="","",基本情報入力シート!K33)</f>
        <v/>
      </c>
      <c r="K12" s="534" t="str">
        <f>IF(基本情報入力シート!L33="","",基本情報入力シート!L33)</f>
        <v/>
      </c>
      <c r="L12" s="531" t="str">
        <f>IF(基本情報入力シート!M33="","",基本情報入力シート!M33)</f>
        <v>東京都</v>
      </c>
      <c r="M12" s="531" t="str">
        <f>IF(基本情報入力シート!R33="","",基本情報入力シート!R33)</f>
        <v>東京都</v>
      </c>
      <c r="N12" s="531" t="str">
        <f>IF(基本情報入力シート!W33="","",基本情報入力シート!W33)</f>
        <v/>
      </c>
      <c r="O12" s="531" t="str">
        <f>IF(基本情報入力シート!X33="","",基本情報入力シート!X33)</f>
        <v/>
      </c>
      <c r="P12" s="535" t="str">
        <f>IF(基本情報入力シート!Y33="","",基本情報入力シート!Y33)</f>
        <v/>
      </c>
      <c r="Q12" s="536" t="str">
        <f>IF(基本情報入力シート!Z33="","",基本情報入力シート!Z33)</f>
        <v/>
      </c>
      <c r="R12" s="556" t="str">
        <f>IF(基本情報入力シート!AA33="","",基本情報入力シート!AA33)</f>
        <v/>
      </c>
      <c r="S12" s="670"/>
      <c r="T12" s="671"/>
      <c r="U12" s="557" t="str">
        <f>IFERROR(IF(S12="","",VLOOKUP(P12,【参考】数式用!$A$5:$K$39,MATCH(T12,【参考】数式用!$I$4:$K$4,0)+8,0)),"")</f>
        <v/>
      </c>
      <c r="V12" s="558" t="str">
        <f>IF(T12="特定加算Ⅰ",VLOOKUP(P12,【参考】数式用!$A$5:$L$39,12,FALSE),"-")</f>
        <v>-</v>
      </c>
      <c r="W12" s="539" t="s">
        <v>60</v>
      </c>
      <c r="X12" s="672"/>
      <c r="Y12" s="500" t="s">
        <v>11</v>
      </c>
      <c r="Z12" s="672"/>
      <c r="AA12" s="500" t="s">
        <v>118</v>
      </c>
      <c r="AB12" s="672"/>
      <c r="AC12" s="500" t="s">
        <v>11</v>
      </c>
      <c r="AD12" s="672"/>
      <c r="AE12" s="500" t="s">
        <v>15</v>
      </c>
      <c r="AF12" s="540" t="s">
        <v>72</v>
      </c>
      <c r="AG12" s="542" t="str">
        <f t="shared" ref="AG12:AG16" si="0">IF(X12&gt;=1,(AB12*12+AD12)-(X12*12+Z12)+1,"")</f>
        <v/>
      </c>
      <c r="AH12" s="542" t="s">
        <v>92</v>
      </c>
      <c r="AI12" s="543" t="str">
        <f>IFERROR(ROUNDDOWN(ROUND(Q12*R12,0)*U12,0)*AG12,"")</f>
        <v/>
      </c>
      <c r="AK12" s="559" t="str">
        <f>IFERROR(IF(U12="エラー","☓","○"),"")</f>
        <v>○</v>
      </c>
      <c r="AL12" s="559" t="str">
        <f>IFERROR(IF(AND(AI12&lt;&gt;"",OR('〇別紙様式2-2 個表_処遇'!T12="加算Ⅳ",'〇別紙様式2-2 個表_処遇'!T12="加算Ⅴ",'〇別紙様式2-2 個表_処遇'!T12="特別加算")),"☓","○"),"")</f>
        <v>○</v>
      </c>
      <c r="AM12" s="560" t="str">
        <f>IFERROR(IF(U12="エラー","当該サービスに存在しない加算区分が選択されていますので、修正してください。",""),"")</f>
        <v/>
      </c>
      <c r="AN12" s="560" t="str">
        <f>IFERROR(IF(AL12="☓","処遇改善加算Ⅰ～Ⅲ以外の事業所で特定加算が見込まれていますので、修正してください。",""),"")</f>
        <v/>
      </c>
      <c r="AO12" s="560"/>
      <c r="AP12" s="560"/>
      <c r="AQ12" s="560"/>
      <c r="AR12" s="560"/>
      <c r="AS12" s="560"/>
      <c r="AT12" s="560"/>
      <c r="AU12" s="560"/>
      <c r="AV12" s="561"/>
    </row>
    <row r="13" spans="1:48" ht="33" customHeight="1" thickBot="1">
      <c r="A13" s="531">
        <f>A12+1</f>
        <v>2</v>
      </c>
      <c r="B13" s="532">
        <f>IF(基本情報入力シート!C34="","",基本情報入力シート!C34)</f>
        <v>1</v>
      </c>
      <c r="C13" s="533">
        <f>IF(基本情報入力シート!D34="","",基本情報入力シート!D34)</f>
        <v>3</v>
      </c>
      <c r="D13" s="533" t="str">
        <f>IF(基本情報入力シート!E34="","",基本情報入力シート!E34)</f>
        <v/>
      </c>
      <c r="E13" s="533" t="str">
        <f>IF(基本情報入力シート!F34="","",基本情報入力シート!F34)</f>
        <v/>
      </c>
      <c r="F13" s="533" t="str">
        <f>IF(基本情報入力シート!G34="","",基本情報入力シート!G34)</f>
        <v/>
      </c>
      <c r="G13" s="533" t="str">
        <f>IF(基本情報入力シート!H34="","",基本情報入力シート!H34)</f>
        <v/>
      </c>
      <c r="H13" s="533" t="str">
        <f>IF(基本情報入力シート!I34="","",基本情報入力シート!I34)</f>
        <v/>
      </c>
      <c r="I13" s="533" t="str">
        <f>IF(基本情報入力シート!J34="","",基本情報入力シート!J34)</f>
        <v/>
      </c>
      <c r="J13" s="533" t="str">
        <f>IF(基本情報入力シート!K34="","",基本情報入力シート!K34)</f>
        <v/>
      </c>
      <c r="K13" s="534" t="str">
        <f>IF(基本情報入力シート!L34="","",基本情報入力シート!L34)</f>
        <v/>
      </c>
      <c r="L13" s="531" t="str">
        <f>IF(基本情報入力シート!M34="","",基本情報入力シート!M34)</f>
        <v>東京都</v>
      </c>
      <c r="M13" s="531" t="str">
        <f>IF(基本情報入力シート!R34="","",基本情報入力シート!R34)</f>
        <v>東京都</v>
      </c>
      <c r="N13" s="531" t="str">
        <f>IF(基本情報入力シート!W34="","",基本情報入力シート!W34)</f>
        <v/>
      </c>
      <c r="O13" s="531" t="str">
        <f>IF(基本情報入力シート!X34="","",基本情報入力シート!X34)</f>
        <v/>
      </c>
      <c r="P13" s="535" t="str">
        <f>IF(基本情報入力シート!Y34="","",基本情報入力シート!Y34)</f>
        <v/>
      </c>
      <c r="Q13" s="536" t="str">
        <f>IF(基本情報入力シート!Z34="","",基本情報入力シート!Z34)</f>
        <v/>
      </c>
      <c r="R13" s="556" t="str">
        <f>IF(基本情報入力シート!AA34="","",基本情報入力シート!AA34)</f>
        <v/>
      </c>
      <c r="S13" s="670"/>
      <c r="T13" s="671"/>
      <c r="U13" s="557" t="str">
        <f>IFERROR(IF(S13="","",VLOOKUP(P13,【参考】数式用!$A$5:$K$39,MATCH(T13,【参考】数式用!$I$4:$K$4,0)+8,0)),"")</f>
        <v/>
      </c>
      <c r="V13" s="558" t="str">
        <f>IF(T13="特定加算Ⅰ",VLOOKUP(P13,【参考】数式用!$A$5:$L$39,12,FALSE),"-")</f>
        <v>-</v>
      </c>
      <c r="W13" s="539" t="s">
        <v>60</v>
      </c>
      <c r="X13" s="672"/>
      <c r="Y13" s="500" t="s">
        <v>11</v>
      </c>
      <c r="Z13" s="672"/>
      <c r="AA13" s="500" t="s">
        <v>118</v>
      </c>
      <c r="AB13" s="672"/>
      <c r="AC13" s="500" t="s">
        <v>11</v>
      </c>
      <c r="AD13" s="672"/>
      <c r="AE13" s="500" t="s">
        <v>15</v>
      </c>
      <c r="AF13" s="540" t="s">
        <v>72</v>
      </c>
      <c r="AG13" s="541" t="str">
        <f t="shared" si="0"/>
        <v/>
      </c>
      <c r="AH13" s="542" t="s">
        <v>92</v>
      </c>
      <c r="AI13" s="543" t="str">
        <f t="shared" ref="AI13:AI43" si="1">IFERROR(ROUNDDOWN(ROUND(Q13*R13,0)*U13,0)*AG13,"")</f>
        <v/>
      </c>
      <c r="AK13" s="559" t="str">
        <f t="shared" ref="AK13:AK76" si="2">IFERROR(IF(U13="エラー","☓","○"),"")</f>
        <v>○</v>
      </c>
      <c r="AL13" s="559" t="str">
        <f>IFERROR(IF(AND(AI13&lt;&gt;"",OR('〇別紙様式2-2 個表_処遇'!T13="加算Ⅳ",'〇別紙様式2-2 個表_処遇'!T13="加算Ⅴ",'〇別紙様式2-2 個表_処遇'!T13="特別加算")),"☓","○"),"")</f>
        <v>○</v>
      </c>
      <c r="AM13" s="560" t="str">
        <f t="shared" ref="AM13:AM76" si="3">IFERROR(IF(U13="エラー","当該サービスに存在しない加算区分が選択されていますので、修正してください。",""),"")</f>
        <v/>
      </c>
      <c r="AN13" s="560" t="str">
        <f t="shared" ref="AN13:AN76" si="4">IFERROR(IF(AL13="☓","処遇改善加算Ⅰ～Ⅲ以外の事業所で特定加算が見込まれていますので、修正してください。",""),"")</f>
        <v/>
      </c>
      <c r="AO13" s="560"/>
      <c r="AP13" s="560"/>
      <c r="AQ13" s="560"/>
      <c r="AR13" s="560"/>
      <c r="AS13" s="560"/>
      <c r="AT13" s="560"/>
      <c r="AU13" s="560"/>
      <c r="AV13" s="561"/>
    </row>
    <row r="14" spans="1:48" ht="33" customHeight="1" thickBot="1">
      <c r="A14" s="531">
        <f t="shared" ref="A14:A111" si="5">A13+1</f>
        <v>3</v>
      </c>
      <c r="B14" s="532">
        <f>IF(基本情報入力シート!C35="","",基本情報入力シート!C35)</f>
        <v>1</v>
      </c>
      <c r="C14" s="533">
        <f>IF(基本情報入力シート!D35="","",基本情報入力シート!D35)</f>
        <v>3</v>
      </c>
      <c r="D14" s="533" t="str">
        <f>IF(基本情報入力シート!E35="","",基本情報入力シート!E35)</f>
        <v/>
      </c>
      <c r="E14" s="533" t="str">
        <f>IF(基本情報入力シート!F35="","",基本情報入力シート!F35)</f>
        <v/>
      </c>
      <c r="F14" s="533" t="str">
        <f>IF(基本情報入力シート!G35="","",基本情報入力シート!G35)</f>
        <v/>
      </c>
      <c r="G14" s="533" t="str">
        <f>IF(基本情報入力シート!H35="","",基本情報入力シート!H35)</f>
        <v/>
      </c>
      <c r="H14" s="533" t="str">
        <f>IF(基本情報入力シート!I35="","",基本情報入力シート!I35)</f>
        <v/>
      </c>
      <c r="I14" s="533" t="str">
        <f>IF(基本情報入力シート!J35="","",基本情報入力シート!J35)</f>
        <v/>
      </c>
      <c r="J14" s="533" t="str">
        <f>IF(基本情報入力シート!K35="","",基本情報入力シート!K35)</f>
        <v/>
      </c>
      <c r="K14" s="534" t="str">
        <f>IF(基本情報入力シート!L35="","",基本情報入力シート!L35)</f>
        <v/>
      </c>
      <c r="L14" s="531" t="str">
        <f>IF(基本情報入力シート!M35="","",基本情報入力シート!M35)</f>
        <v>東京都</v>
      </c>
      <c r="M14" s="531" t="str">
        <f>IF(基本情報入力シート!R35="","",基本情報入力シート!R35)</f>
        <v>東京都</v>
      </c>
      <c r="N14" s="531" t="str">
        <f>IF(基本情報入力シート!W35="","",基本情報入力シート!W35)</f>
        <v/>
      </c>
      <c r="O14" s="531" t="str">
        <f>IF(基本情報入力シート!X35="","",基本情報入力シート!X35)</f>
        <v/>
      </c>
      <c r="P14" s="535" t="str">
        <f>IF(基本情報入力シート!Y35="","",基本情報入力シート!Y35)</f>
        <v/>
      </c>
      <c r="Q14" s="536" t="str">
        <f>IF(基本情報入力シート!Z35="","",基本情報入力シート!Z35)</f>
        <v/>
      </c>
      <c r="R14" s="556" t="str">
        <f>IF(基本情報入力シート!AA35="","",基本情報入力シート!AA35)</f>
        <v/>
      </c>
      <c r="S14" s="670"/>
      <c r="T14" s="671"/>
      <c r="U14" s="557" t="str">
        <f>IFERROR(IF(S14="","",VLOOKUP(P14,【参考】数式用!$A$5:$K$39,MATCH(T14,【参考】数式用!$I$4:$K$4,0)+8,0)),"")</f>
        <v/>
      </c>
      <c r="V14" s="558" t="str">
        <f>IF(T14="特定加算Ⅰ",VLOOKUP(P14,【参考】数式用!$A$5:$L$39,12,FALSE),"-")</f>
        <v>-</v>
      </c>
      <c r="W14" s="539" t="s">
        <v>60</v>
      </c>
      <c r="X14" s="672"/>
      <c r="Y14" s="500" t="s">
        <v>11</v>
      </c>
      <c r="Z14" s="672"/>
      <c r="AA14" s="500" t="s">
        <v>118</v>
      </c>
      <c r="AB14" s="672"/>
      <c r="AC14" s="500" t="s">
        <v>11</v>
      </c>
      <c r="AD14" s="672"/>
      <c r="AE14" s="500" t="s">
        <v>15</v>
      </c>
      <c r="AF14" s="540" t="s">
        <v>72</v>
      </c>
      <c r="AG14" s="541" t="str">
        <f t="shared" si="0"/>
        <v/>
      </c>
      <c r="AH14" s="542" t="s">
        <v>92</v>
      </c>
      <c r="AI14" s="543" t="str">
        <f t="shared" si="1"/>
        <v/>
      </c>
      <c r="AK14" s="559" t="str">
        <f t="shared" si="2"/>
        <v>○</v>
      </c>
      <c r="AL14" s="559" t="str">
        <f>IFERROR(IF(AND(AI14&lt;&gt;"",OR('〇別紙様式2-2 個表_処遇'!T14="加算Ⅳ",'〇別紙様式2-2 個表_処遇'!T14="加算Ⅴ",'〇別紙様式2-2 個表_処遇'!T14="特別加算")),"☓","○"),"")</f>
        <v>○</v>
      </c>
      <c r="AM14" s="560" t="str">
        <f t="shared" si="3"/>
        <v/>
      </c>
      <c r="AN14" s="560" t="str">
        <f t="shared" si="4"/>
        <v/>
      </c>
      <c r="AO14" s="560"/>
      <c r="AP14" s="560"/>
      <c r="AQ14" s="560"/>
      <c r="AR14" s="560"/>
      <c r="AS14" s="560"/>
      <c r="AT14" s="560"/>
      <c r="AU14" s="560"/>
      <c r="AV14" s="561"/>
    </row>
    <row r="15" spans="1:48" ht="33" customHeight="1" thickBot="1">
      <c r="A15" s="531">
        <f t="shared" si="5"/>
        <v>4</v>
      </c>
      <c r="B15" s="532">
        <f>IF(基本情報入力シート!C36="","",基本情報入力シート!C36)</f>
        <v>1</v>
      </c>
      <c r="C15" s="533">
        <f>IF(基本情報入力シート!D36="","",基本情報入力シート!D36)</f>
        <v>3</v>
      </c>
      <c r="D15" s="533" t="str">
        <f>IF(基本情報入力シート!E36="","",基本情報入力シート!E36)</f>
        <v/>
      </c>
      <c r="E15" s="533" t="str">
        <f>IF(基本情報入力シート!F36="","",基本情報入力シート!F36)</f>
        <v/>
      </c>
      <c r="F15" s="533" t="str">
        <f>IF(基本情報入力シート!G36="","",基本情報入力シート!G36)</f>
        <v/>
      </c>
      <c r="G15" s="533" t="str">
        <f>IF(基本情報入力シート!H36="","",基本情報入力シート!H36)</f>
        <v/>
      </c>
      <c r="H15" s="533" t="str">
        <f>IF(基本情報入力シート!I36="","",基本情報入力シート!I36)</f>
        <v/>
      </c>
      <c r="I15" s="533" t="str">
        <f>IF(基本情報入力シート!J36="","",基本情報入力シート!J36)</f>
        <v/>
      </c>
      <c r="J15" s="533" t="str">
        <f>IF(基本情報入力シート!K36="","",基本情報入力シート!K36)</f>
        <v/>
      </c>
      <c r="K15" s="534" t="str">
        <f>IF(基本情報入力シート!L36="","",基本情報入力シート!L36)</f>
        <v/>
      </c>
      <c r="L15" s="531" t="str">
        <f>IF(基本情報入力シート!M36="","",基本情報入力シート!M36)</f>
        <v>東京都</v>
      </c>
      <c r="M15" s="531" t="str">
        <f>IF(基本情報入力シート!R36="","",基本情報入力シート!R36)</f>
        <v>東京都</v>
      </c>
      <c r="N15" s="531" t="str">
        <f>IF(基本情報入力シート!W36="","",基本情報入力シート!W36)</f>
        <v/>
      </c>
      <c r="O15" s="531" t="str">
        <f>IF(基本情報入力シート!X36="","",基本情報入力シート!X36)</f>
        <v/>
      </c>
      <c r="P15" s="535" t="str">
        <f>IF(基本情報入力シート!Y36="","",基本情報入力シート!Y36)</f>
        <v/>
      </c>
      <c r="Q15" s="536" t="str">
        <f>IF(基本情報入力シート!Z36="","",基本情報入力シート!Z36)</f>
        <v/>
      </c>
      <c r="R15" s="556" t="str">
        <f>IF(基本情報入力シート!AA36="","",基本情報入力シート!AA36)</f>
        <v/>
      </c>
      <c r="S15" s="670"/>
      <c r="T15" s="671"/>
      <c r="U15" s="557" t="str">
        <f>IFERROR(IF(S15="","",VLOOKUP(P15,【参考】数式用!$A$5:$K$39,MATCH(T15,【参考】数式用!$I$4:$K$4,0)+8,0)),"")</f>
        <v/>
      </c>
      <c r="V15" s="558" t="str">
        <f>IF(T15="特定加算Ⅰ",VLOOKUP(P15,【参考】数式用!$A$5:$L$39,12,FALSE),"-")</f>
        <v>-</v>
      </c>
      <c r="W15" s="539" t="s">
        <v>60</v>
      </c>
      <c r="X15" s="672"/>
      <c r="Y15" s="500" t="s">
        <v>11</v>
      </c>
      <c r="Z15" s="672"/>
      <c r="AA15" s="500" t="s">
        <v>118</v>
      </c>
      <c r="AB15" s="672"/>
      <c r="AC15" s="500" t="s">
        <v>11</v>
      </c>
      <c r="AD15" s="672"/>
      <c r="AE15" s="500" t="s">
        <v>15</v>
      </c>
      <c r="AF15" s="540" t="s">
        <v>72</v>
      </c>
      <c r="AG15" s="541" t="str">
        <f t="shared" si="0"/>
        <v/>
      </c>
      <c r="AH15" s="542" t="s">
        <v>92</v>
      </c>
      <c r="AI15" s="543" t="str">
        <f t="shared" si="1"/>
        <v/>
      </c>
      <c r="AK15" s="559" t="str">
        <f t="shared" si="2"/>
        <v>○</v>
      </c>
      <c r="AL15" s="559" t="str">
        <f>IFERROR(IF(AND(AI15&lt;&gt;"",OR('〇別紙様式2-2 個表_処遇'!T15="加算Ⅳ",'〇別紙様式2-2 個表_処遇'!T15="加算Ⅴ",'〇別紙様式2-2 個表_処遇'!T15="特別加算")),"☓","○"),"")</f>
        <v>○</v>
      </c>
      <c r="AM15" s="560" t="str">
        <f t="shared" si="3"/>
        <v/>
      </c>
      <c r="AN15" s="560" t="str">
        <f t="shared" si="4"/>
        <v/>
      </c>
      <c r="AO15" s="560"/>
      <c r="AP15" s="560"/>
      <c r="AQ15" s="560"/>
      <c r="AR15" s="560"/>
      <c r="AS15" s="560"/>
      <c r="AT15" s="560"/>
      <c r="AU15" s="560"/>
      <c r="AV15" s="561"/>
    </row>
    <row r="16" spans="1:48" ht="33" customHeight="1" thickBot="1">
      <c r="A16" s="531">
        <f t="shared" si="5"/>
        <v>5</v>
      </c>
      <c r="B16" s="532">
        <f>IF(基本情報入力シート!C37="","",基本情報入力シート!C37)</f>
        <v>1</v>
      </c>
      <c r="C16" s="533">
        <f>IF(基本情報入力シート!D37="","",基本情報入力シート!D37)</f>
        <v>3</v>
      </c>
      <c r="D16" s="533" t="str">
        <f>IF(基本情報入力シート!E37="","",基本情報入力シート!E37)</f>
        <v/>
      </c>
      <c r="E16" s="533" t="str">
        <f>IF(基本情報入力シート!F37="","",基本情報入力シート!F37)</f>
        <v/>
      </c>
      <c r="F16" s="533" t="str">
        <f>IF(基本情報入力シート!G37="","",基本情報入力シート!G37)</f>
        <v/>
      </c>
      <c r="G16" s="533" t="str">
        <f>IF(基本情報入力シート!H37="","",基本情報入力シート!H37)</f>
        <v/>
      </c>
      <c r="H16" s="533" t="str">
        <f>IF(基本情報入力シート!I37="","",基本情報入力シート!I37)</f>
        <v/>
      </c>
      <c r="I16" s="533" t="str">
        <f>IF(基本情報入力シート!J37="","",基本情報入力シート!J37)</f>
        <v/>
      </c>
      <c r="J16" s="533" t="str">
        <f>IF(基本情報入力シート!K37="","",基本情報入力シート!K37)</f>
        <v/>
      </c>
      <c r="K16" s="534" t="str">
        <f>IF(基本情報入力シート!L37="","",基本情報入力シート!L37)</f>
        <v/>
      </c>
      <c r="L16" s="531" t="str">
        <f>IF(基本情報入力シート!M37="","",基本情報入力シート!M37)</f>
        <v>東京都</v>
      </c>
      <c r="M16" s="531" t="str">
        <f>IF(基本情報入力シート!R37="","",基本情報入力シート!R37)</f>
        <v>東京都</v>
      </c>
      <c r="N16" s="531" t="str">
        <f>IF(基本情報入力シート!W37="","",基本情報入力シート!W37)</f>
        <v/>
      </c>
      <c r="O16" s="531" t="str">
        <f>IF(基本情報入力シート!X37="","",基本情報入力シート!X37)</f>
        <v/>
      </c>
      <c r="P16" s="535" t="str">
        <f>IF(基本情報入力シート!Y37="","",基本情報入力シート!Y37)</f>
        <v/>
      </c>
      <c r="Q16" s="536" t="str">
        <f>IF(基本情報入力シート!Z37="","",基本情報入力シート!Z37)</f>
        <v/>
      </c>
      <c r="R16" s="556" t="str">
        <f>IF(基本情報入力シート!AA37="","",基本情報入力シート!AA37)</f>
        <v/>
      </c>
      <c r="S16" s="670"/>
      <c r="T16" s="671"/>
      <c r="U16" s="557" t="str">
        <f>IFERROR(IF(S16="","",VLOOKUP(P16,【参考】数式用!$A$5:$K$39,MATCH(T16,【参考】数式用!$I$4:$K$4,0)+8,0)),"")</f>
        <v/>
      </c>
      <c r="V16" s="558" t="str">
        <f>IF(T16="特定加算Ⅰ",VLOOKUP(P16,【参考】数式用!$A$5:$L$39,12,FALSE),"-")</f>
        <v>-</v>
      </c>
      <c r="W16" s="539" t="s">
        <v>60</v>
      </c>
      <c r="X16" s="672"/>
      <c r="Y16" s="500" t="s">
        <v>11</v>
      </c>
      <c r="Z16" s="672"/>
      <c r="AA16" s="500" t="s">
        <v>118</v>
      </c>
      <c r="AB16" s="672"/>
      <c r="AC16" s="500" t="s">
        <v>11</v>
      </c>
      <c r="AD16" s="672"/>
      <c r="AE16" s="500" t="s">
        <v>15</v>
      </c>
      <c r="AF16" s="540" t="s">
        <v>72</v>
      </c>
      <c r="AG16" s="541" t="str">
        <f t="shared" si="0"/>
        <v/>
      </c>
      <c r="AH16" s="542" t="s">
        <v>92</v>
      </c>
      <c r="AI16" s="543" t="str">
        <f t="shared" si="1"/>
        <v/>
      </c>
      <c r="AK16" s="559" t="str">
        <f t="shared" si="2"/>
        <v>○</v>
      </c>
      <c r="AL16" s="559" t="str">
        <f>IFERROR(IF(AND(AI16&lt;&gt;"",OR('〇別紙様式2-2 個表_処遇'!T16="加算Ⅳ",'〇別紙様式2-2 個表_処遇'!T16="加算Ⅴ",'〇別紙様式2-2 個表_処遇'!T16="特別加算")),"☓","○"),"")</f>
        <v>○</v>
      </c>
      <c r="AM16" s="560" t="str">
        <f t="shared" si="3"/>
        <v/>
      </c>
      <c r="AN16" s="560" t="str">
        <f t="shared" si="4"/>
        <v/>
      </c>
      <c r="AO16" s="560"/>
      <c r="AP16" s="560"/>
      <c r="AQ16" s="560"/>
      <c r="AR16" s="560"/>
      <c r="AS16" s="560"/>
      <c r="AT16" s="560"/>
      <c r="AU16" s="560"/>
      <c r="AV16" s="561"/>
    </row>
    <row r="17" spans="1:48" ht="33" customHeight="1" thickBot="1">
      <c r="A17" s="531">
        <f t="shared" si="5"/>
        <v>6</v>
      </c>
      <c r="B17" s="532" t="str">
        <f>IF(基本情報入力シート!C38="","",基本情報入力シート!C38)</f>
        <v/>
      </c>
      <c r="C17" s="533" t="str">
        <f>IF(基本情報入力シート!D38="","",基本情報入力シート!D38)</f>
        <v/>
      </c>
      <c r="D17" s="533" t="str">
        <f>IF(基本情報入力シート!E38="","",基本情報入力シート!E38)</f>
        <v/>
      </c>
      <c r="E17" s="533" t="str">
        <f>IF(基本情報入力シート!F38="","",基本情報入力シート!F38)</f>
        <v/>
      </c>
      <c r="F17" s="533" t="str">
        <f>IF(基本情報入力シート!G38="","",基本情報入力シート!G38)</f>
        <v/>
      </c>
      <c r="G17" s="533" t="str">
        <f>IF(基本情報入力シート!H38="","",基本情報入力シート!H38)</f>
        <v/>
      </c>
      <c r="H17" s="533" t="str">
        <f>IF(基本情報入力シート!I38="","",基本情報入力シート!I38)</f>
        <v/>
      </c>
      <c r="I17" s="533" t="str">
        <f>IF(基本情報入力シート!J38="","",基本情報入力シート!J38)</f>
        <v/>
      </c>
      <c r="J17" s="533" t="str">
        <f>IF(基本情報入力シート!K38="","",基本情報入力シート!K38)</f>
        <v/>
      </c>
      <c r="K17" s="534" t="str">
        <f>IF(基本情報入力シート!L38="","",基本情報入力シート!L38)</f>
        <v/>
      </c>
      <c r="L17" s="531" t="str">
        <f>IF(基本情報入力シート!M38="","",基本情報入力シート!M38)</f>
        <v/>
      </c>
      <c r="M17" s="531" t="str">
        <f>IF(基本情報入力シート!R38="","",基本情報入力シート!R38)</f>
        <v/>
      </c>
      <c r="N17" s="531" t="str">
        <f>IF(基本情報入力シート!W38="","",基本情報入力シート!W38)</f>
        <v/>
      </c>
      <c r="O17" s="531" t="str">
        <f>IF(基本情報入力シート!X38="","",基本情報入力シート!X38)</f>
        <v/>
      </c>
      <c r="P17" s="535" t="str">
        <f>IF(基本情報入力シート!Y38="","",基本情報入力シート!Y38)</f>
        <v/>
      </c>
      <c r="Q17" s="536" t="str">
        <f>IF(基本情報入力シート!Z38="","",基本情報入力シート!Z38)</f>
        <v/>
      </c>
      <c r="R17" s="556" t="str">
        <f>IF(基本情報入力シート!AA38="","",基本情報入力シート!AA38)</f>
        <v/>
      </c>
      <c r="S17" s="670"/>
      <c r="T17" s="671"/>
      <c r="U17" s="557" t="str">
        <f>IFERROR(IF(S17="","",VLOOKUP(P17,【参考】数式用!$A$5:$K$39,MATCH(T17,【参考】数式用!$I$4:$K$4,0)+8,0)),"")</f>
        <v/>
      </c>
      <c r="V17" s="558" t="str">
        <f>IF(T17="特定加算Ⅰ",VLOOKUP(P17,【参考】数式用!$A$5:$L$39,12,FALSE),"-")</f>
        <v>-</v>
      </c>
      <c r="W17" s="539" t="s">
        <v>211</v>
      </c>
      <c r="X17" s="672"/>
      <c r="Y17" s="500" t="s">
        <v>212</v>
      </c>
      <c r="Z17" s="672"/>
      <c r="AA17" s="500" t="s">
        <v>213</v>
      </c>
      <c r="AB17" s="672"/>
      <c r="AC17" s="500" t="s">
        <v>212</v>
      </c>
      <c r="AD17" s="672"/>
      <c r="AE17" s="500" t="s">
        <v>214</v>
      </c>
      <c r="AF17" s="540" t="s">
        <v>215</v>
      </c>
      <c r="AG17" s="541" t="str">
        <f t="shared" ref="AG17:AG80" si="6">IF(X17&gt;=1,(AB17*12+AD17)-(X17*12+Z17)+1,"")</f>
        <v/>
      </c>
      <c r="AH17" s="542" t="s">
        <v>216</v>
      </c>
      <c r="AI17" s="543" t="str">
        <f>IFERROR(ROUNDDOWN(ROUND(Q17*R17,0)*U17,0)*AG17,"")</f>
        <v/>
      </c>
      <c r="AK17" s="559" t="str">
        <f t="shared" si="2"/>
        <v>○</v>
      </c>
      <c r="AL17" s="559" t="str">
        <f>IFERROR(IF(AND(AI17&lt;&gt;"",OR('〇別紙様式2-2 個表_処遇'!T17="加算Ⅳ",'〇別紙様式2-2 個表_処遇'!T17="加算Ⅴ",'〇別紙様式2-2 個表_処遇'!T17="特別加算")),"☓","○"),"")</f>
        <v>○</v>
      </c>
      <c r="AM17" s="560" t="str">
        <f t="shared" si="3"/>
        <v/>
      </c>
      <c r="AN17" s="560" t="str">
        <f t="shared" si="4"/>
        <v/>
      </c>
      <c r="AO17" s="560"/>
      <c r="AP17" s="560"/>
      <c r="AQ17" s="560"/>
      <c r="AR17" s="560"/>
      <c r="AS17" s="560"/>
      <c r="AT17" s="560"/>
      <c r="AU17" s="560"/>
      <c r="AV17" s="561"/>
    </row>
    <row r="18" spans="1:48" ht="33" customHeight="1" thickBot="1">
      <c r="A18" s="531">
        <f t="shared" si="5"/>
        <v>7</v>
      </c>
      <c r="B18" s="532" t="str">
        <f>IF(基本情報入力シート!C39="","",基本情報入力シート!C39)</f>
        <v/>
      </c>
      <c r="C18" s="533" t="str">
        <f>IF(基本情報入力シート!D39="","",基本情報入力シート!D39)</f>
        <v/>
      </c>
      <c r="D18" s="533" t="str">
        <f>IF(基本情報入力シート!E39="","",基本情報入力シート!E39)</f>
        <v/>
      </c>
      <c r="E18" s="533" t="str">
        <f>IF(基本情報入力シート!F39="","",基本情報入力シート!F39)</f>
        <v/>
      </c>
      <c r="F18" s="533" t="str">
        <f>IF(基本情報入力シート!G39="","",基本情報入力シート!G39)</f>
        <v/>
      </c>
      <c r="G18" s="533" t="str">
        <f>IF(基本情報入力シート!H39="","",基本情報入力シート!H39)</f>
        <v/>
      </c>
      <c r="H18" s="533" t="str">
        <f>IF(基本情報入力シート!I39="","",基本情報入力シート!I39)</f>
        <v/>
      </c>
      <c r="I18" s="533" t="str">
        <f>IF(基本情報入力シート!J39="","",基本情報入力シート!J39)</f>
        <v/>
      </c>
      <c r="J18" s="533" t="str">
        <f>IF(基本情報入力シート!K39="","",基本情報入力シート!K39)</f>
        <v/>
      </c>
      <c r="K18" s="534" t="str">
        <f>IF(基本情報入力シート!L39="","",基本情報入力シート!L39)</f>
        <v/>
      </c>
      <c r="L18" s="531" t="str">
        <f>IF(基本情報入力シート!M39="","",基本情報入力シート!M39)</f>
        <v/>
      </c>
      <c r="M18" s="531" t="str">
        <f>IF(基本情報入力シート!R39="","",基本情報入力シート!R39)</f>
        <v/>
      </c>
      <c r="N18" s="531" t="str">
        <f>IF(基本情報入力シート!W39="","",基本情報入力シート!W39)</f>
        <v/>
      </c>
      <c r="O18" s="531" t="str">
        <f>IF(基本情報入力シート!X39="","",基本情報入力シート!X39)</f>
        <v/>
      </c>
      <c r="P18" s="535" t="str">
        <f>IF(基本情報入力シート!Y39="","",基本情報入力シート!Y39)</f>
        <v/>
      </c>
      <c r="Q18" s="536" t="str">
        <f>IF(基本情報入力シート!Z39="","",基本情報入力シート!Z39)</f>
        <v/>
      </c>
      <c r="R18" s="556" t="str">
        <f>IF(基本情報入力シート!AA39="","",基本情報入力シート!AA39)</f>
        <v/>
      </c>
      <c r="S18" s="670"/>
      <c r="T18" s="671"/>
      <c r="U18" s="557" t="str">
        <f>IFERROR(IF(S18="","",VLOOKUP(P18,【参考】数式用!$A$5:$K$39,MATCH(T18,【参考】数式用!$I$4:$K$4,0)+8,0)),"")</f>
        <v/>
      </c>
      <c r="V18" s="558" t="str">
        <f>IF(T18="特定加算Ⅰ",VLOOKUP(P18,【参考】数式用!$A$5:$L$39,12,FALSE),"-")</f>
        <v>-</v>
      </c>
      <c r="W18" s="539" t="s">
        <v>211</v>
      </c>
      <c r="X18" s="672"/>
      <c r="Y18" s="500" t="s">
        <v>212</v>
      </c>
      <c r="Z18" s="672"/>
      <c r="AA18" s="500" t="s">
        <v>213</v>
      </c>
      <c r="AB18" s="672"/>
      <c r="AC18" s="500" t="s">
        <v>212</v>
      </c>
      <c r="AD18" s="672"/>
      <c r="AE18" s="500" t="s">
        <v>214</v>
      </c>
      <c r="AF18" s="540" t="s">
        <v>215</v>
      </c>
      <c r="AG18" s="541" t="str">
        <f t="shared" si="6"/>
        <v/>
      </c>
      <c r="AH18" s="542" t="s">
        <v>216</v>
      </c>
      <c r="AI18" s="543" t="str">
        <f t="shared" si="1"/>
        <v/>
      </c>
      <c r="AK18" s="559" t="str">
        <f t="shared" si="2"/>
        <v>○</v>
      </c>
      <c r="AL18" s="559" t="str">
        <f>IFERROR(IF(AND(AI18&lt;&gt;"",OR('〇別紙様式2-2 個表_処遇'!T18="加算Ⅳ",'〇別紙様式2-2 個表_処遇'!T18="加算Ⅴ",'〇別紙様式2-2 個表_処遇'!T18="特別加算")),"☓","○"),"")</f>
        <v>○</v>
      </c>
      <c r="AM18" s="560" t="str">
        <f t="shared" si="3"/>
        <v/>
      </c>
      <c r="AN18" s="560" t="str">
        <f t="shared" si="4"/>
        <v/>
      </c>
      <c r="AO18" s="560"/>
      <c r="AP18" s="560"/>
      <c r="AQ18" s="560"/>
      <c r="AR18" s="560"/>
      <c r="AS18" s="560"/>
      <c r="AT18" s="560"/>
      <c r="AU18" s="560"/>
      <c r="AV18" s="561"/>
    </row>
    <row r="19" spans="1:48" ht="33" customHeight="1" thickBot="1">
      <c r="A19" s="531">
        <f t="shared" si="5"/>
        <v>8</v>
      </c>
      <c r="B19" s="532" t="str">
        <f>IF(基本情報入力シート!C40="","",基本情報入力シート!C40)</f>
        <v/>
      </c>
      <c r="C19" s="533" t="str">
        <f>IF(基本情報入力シート!D40="","",基本情報入力シート!D40)</f>
        <v/>
      </c>
      <c r="D19" s="533" t="str">
        <f>IF(基本情報入力シート!E40="","",基本情報入力シート!E40)</f>
        <v/>
      </c>
      <c r="E19" s="533" t="str">
        <f>IF(基本情報入力シート!F40="","",基本情報入力シート!F40)</f>
        <v/>
      </c>
      <c r="F19" s="533" t="str">
        <f>IF(基本情報入力シート!G40="","",基本情報入力シート!G40)</f>
        <v/>
      </c>
      <c r="G19" s="533" t="str">
        <f>IF(基本情報入力シート!H40="","",基本情報入力シート!H40)</f>
        <v/>
      </c>
      <c r="H19" s="533" t="str">
        <f>IF(基本情報入力シート!I40="","",基本情報入力シート!I40)</f>
        <v/>
      </c>
      <c r="I19" s="533" t="str">
        <f>IF(基本情報入力シート!J40="","",基本情報入力シート!J40)</f>
        <v/>
      </c>
      <c r="J19" s="533" t="str">
        <f>IF(基本情報入力シート!K40="","",基本情報入力シート!K40)</f>
        <v/>
      </c>
      <c r="K19" s="534" t="str">
        <f>IF(基本情報入力シート!L40="","",基本情報入力シート!L40)</f>
        <v/>
      </c>
      <c r="L19" s="531" t="str">
        <f>IF(基本情報入力シート!M40="","",基本情報入力シート!M40)</f>
        <v/>
      </c>
      <c r="M19" s="531" t="str">
        <f>IF(基本情報入力シート!R40="","",基本情報入力シート!R40)</f>
        <v/>
      </c>
      <c r="N19" s="531" t="str">
        <f>IF(基本情報入力シート!W40="","",基本情報入力シート!W40)</f>
        <v/>
      </c>
      <c r="O19" s="531" t="str">
        <f>IF(基本情報入力シート!X40="","",基本情報入力シート!X40)</f>
        <v/>
      </c>
      <c r="P19" s="535" t="str">
        <f>IF(基本情報入力シート!Y40="","",基本情報入力シート!Y40)</f>
        <v/>
      </c>
      <c r="Q19" s="536" t="str">
        <f>IF(基本情報入力シート!Z40="","",基本情報入力シート!Z40)</f>
        <v/>
      </c>
      <c r="R19" s="556" t="str">
        <f>IF(基本情報入力シート!AA40="","",基本情報入力シート!AA40)</f>
        <v/>
      </c>
      <c r="S19" s="670"/>
      <c r="T19" s="671"/>
      <c r="U19" s="557" t="str">
        <f>IFERROR(IF(S19="","",VLOOKUP(P19,【参考】数式用!$A$5:$K$39,MATCH(T19,【参考】数式用!$I$4:$K$4,0)+8,0)),"")</f>
        <v/>
      </c>
      <c r="V19" s="558" t="str">
        <f>IF(T19="特定加算Ⅰ",VLOOKUP(P19,【参考】数式用!$A$5:$L$39,12,FALSE),"-")</f>
        <v>-</v>
      </c>
      <c r="W19" s="539" t="s">
        <v>211</v>
      </c>
      <c r="X19" s="672"/>
      <c r="Y19" s="500" t="s">
        <v>212</v>
      </c>
      <c r="Z19" s="672"/>
      <c r="AA19" s="500" t="s">
        <v>213</v>
      </c>
      <c r="AB19" s="672"/>
      <c r="AC19" s="500" t="s">
        <v>212</v>
      </c>
      <c r="AD19" s="672"/>
      <c r="AE19" s="500" t="s">
        <v>214</v>
      </c>
      <c r="AF19" s="540" t="s">
        <v>215</v>
      </c>
      <c r="AG19" s="541" t="str">
        <f t="shared" si="6"/>
        <v/>
      </c>
      <c r="AH19" s="542" t="s">
        <v>216</v>
      </c>
      <c r="AI19" s="543" t="str">
        <f t="shared" si="1"/>
        <v/>
      </c>
      <c r="AK19" s="559" t="str">
        <f t="shared" si="2"/>
        <v>○</v>
      </c>
      <c r="AL19" s="559" t="str">
        <f>IFERROR(IF(AND(AI19&lt;&gt;"",OR('〇別紙様式2-2 個表_処遇'!T19="加算Ⅳ",'〇別紙様式2-2 個表_処遇'!T19="加算Ⅴ",'〇別紙様式2-2 個表_処遇'!T19="特別加算")),"☓","○"),"")</f>
        <v>○</v>
      </c>
      <c r="AM19" s="560" t="str">
        <f t="shared" si="3"/>
        <v/>
      </c>
      <c r="AN19" s="560" t="str">
        <f t="shared" si="4"/>
        <v/>
      </c>
      <c r="AO19" s="560"/>
      <c r="AP19" s="560"/>
      <c r="AQ19" s="560"/>
      <c r="AR19" s="560"/>
      <c r="AS19" s="560"/>
      <c r="AT19" s="560"/>
      <c r="AU19" s="560"/>
      <c r="AV19" s="561"/>
    </row>
    <row r="20" spans="1:48" ht="33" customHeight="1" thickBot="1">
      <c r="A20" s="531">
        <f t="shared" si="5"/>
        <v>9</v>
      </c>
      <c r="B20" s="532" t="str">
        <f>IF(基本情報入力シート!C41="","",基本情報入力シート!C41)</f>
        <v/>
      </c>
      <c r="C20" s="533" t="str">
        <f>IF(基本情報入力シート!D41="","",基本情報入力シート!D41)</f>
        <v/>
      </c>
      <c r="D20" s="533" t="str">
        <f>IF(基本情報入力シート!E41="","",基本情報入力シート!E41)</f>
        <v/>
      </c>
      <c r="E20" s="533" t="str">
        <f>IF(基本情報入力シート!F41="","",基本情報入力シート!F41)</f>
        <v/>
      </c>
      <c r="F20" s="533" t="str">
        <f>IF(基本情報入力シート!G41="","",基本情報入力シート!G41)</f>
        <v/>
      </c>
      <c r="G20" s="533" t="str">
        <f>IF(基本情報入力シート!H41="","",基本情報入力シート!H41)</f>
        <v/>
      </c>
      <c r="H20" s="533" t="str">
        <f>IF(基本情報入力シート!I41="","",基本情報入力シート!I41)</f>
        <v/>
      </c>
      <c r="I20" s="533" t="str">
        <f>IF(基本情報入力シート!J41="","",基本情報入力シート!J41)</f>
        <v/>
      </c>
      <c r="J20" s="533" t="str">
        <f>IF(基本情報入力シート!K41="","",基本情報入力シート!K41)</f>
        <v/>
      </c>
      <c r="K20" s="534" t="str">
        <f>IF(基本情報入力シート!L41="","",基本情報入力シート!L41)</f>
        <v/>
      </c>
      <c r="L20" s="531" t="str">
        <f>IF(基本情報入力シート!M41="","",基本情報入力シート!M41)</f>
        <v/>
      </c>
      <c r="M20" s="531" t="str">
        <f>IF(基本情報入力シート!R41="","",基本情報入力シート!R41)</f>
        <v/>
      </c>
      <c r="N20" s="531" t="str">
        <f>IF(基本情報入力シート!W41="","",基本情報入力シート!W41)</f>
        <v/>
      </c>
      <c r="O20" s="531" t="str">
        <f>IF(基本情報入力シート!X41="","",基本情報入力シート!X41)</f>
        <v/>
      </c>
      <c r="P20" s="535" t="str">
        <f>IF(基本情報入力シート!Y41="","",基本情報入力シート!Y41)</f>
        <v/>
      </c>
      <c r="Q20" s="536" t="str">
        <f>IF(基本情報入力シート!Z41="","",基本情報入力シート!Z41)</f>
        <v/>
      </c>
      <c r="R20" s="556" t="str">
        <f>IF(基本情報入力シート!AA41="","",基本情報入力シート!AA41)</f>
        <v/>
      </c>
      <c r="S20" s="670"/>
      <c r="T20" s="671"/>
      <c r="U20" s="557" t="str">
        <f>IFERROR(IF(S20="","",VLOOKUP(P20,【参考】数式用!$A$5:$K$39,MATCH(T20,【参考】数式用!$I$4:$K$4,0)+8,0)),"")</f>
        <v/>
      </c>
      <c r="V20" s="558" t="str">
        <f>IF(T20="特定加算Ⅰ",VLOOKUP(P20,【参考】数式用!$A$5:$L$39,12,FALSE),"-")</f>
        <v>-</v>
      </c>
      <c r="W20" s="539" t="s">
        <v>211</v>
      </c>
      <c r="X20" s="672"/>
      <c r="Y20" s="500" t="s">
        <v>212</v>
      </c>
      <c r="Z20" s="672"/>
      <c r="AA20" s="500" t="s">
        <v>213</v>
      </c>
      <c r="AB20" s="672"/>
      <c r="AC20" s="500" t="s">
        <v>212</v>
      </c>
      <c r="AD20" s="672"/>
      <c r="AE20" s="500" t="s">
        <v>214</v>
      </c>
      <c r="AF20" s="540" t="s">
        <v>215</v>
      </c>
      <c r="AG20" s="541" t="str">
        <f t="shared" si="6"/>
        <v/>
      </c>
      <c r="AH20" s="542" t="s">
        <v>216</v>
      </c>
      <c r="AI20" s="543" t="str">
        <f t="shared" si="1"/>
        <v/>
      </c>
      <c r="AK20" s="559" t="str">
        <f t="shared" si="2"/>
        <v>○</v>
      </c>
      <c r="AL20" s="559" t="str">
        <f>IFERROR(IF(AND(AI20&lt;&gt;"",OR('〇別紙様式2-2 個表_処遇'!T20="加算Ⅳ",'〇別紙様式2-2 個表_処遇'!T20="加算Ⅴ",'〇別紙様式2-2 個表_処遇'!T20="特別加算")),"☓","○"),"")</f>
        <v>○</v>
      </c>
      <c r="AM20" s="560" t="str">
        <f t="shared" si="3"/>
        <v/>
      </c>
      <c r="AN20" s="560" t="str">
        <f t="shared" si="4"/>
        <v/>
      </c>
      <c r="AO20" s="560"/>
      <c r="AP20" s="560"/>
      <c r="AQ20" s="560"/>
      <c r="AR20" s="560"/>
      <c r="AS20" s="560"/>
      <c r="AT20" s="560"/>
      <c r="AU20" s="560"/>
      <c r="AV20" s="561"/>
    </row>
    <row r="21" spans="1:48" ht="33" customHeight="1" thickBot="1">
      <c r="A21" s="531">
        <f t="shared" si="5"/>
        <v>10</v>
      </c>
      <c r="B21" s="532" t="str">
        <f>IF(基本情報入力シート!C42="","",基本情報入力シート!C42)</f>
        <v/>
      </c>
      <c r="C21" s="533" t="str">
        <f>IF(基本情報入力シート!D42="","",基本情報入力シート!D42)</f>
        <v/>
      </c>
      <c r="D21" s="533" t="str">
        <f>IF(基本情報入力シート!E42="","",基本情報入力シート!E42)</f>
        <v/>
      </c>
      <c r="E21" s="533" t="str">
        <f>IF(基本情報入力シート!F42="","",基本情報入力シート!F42)</f>
        <v/>
      </c>
      <c r="F21" s="533" t="str">
        <f>IF(基本情報入力シート!G42="","",基本情報入力シート!G42)</f>
        <v/>
      </c>
      <c r="G21" s="533" t="str">
        <f>IF(基本情報入力シート!H42="","",基本情報入力シート!H42)</f>
        <v/>
      </c>
      <c r="H21" s="533" t="str">
        <f>IF(基本情報入力シート!I42="","",基本情報入力シート!I42)</f>
        <v/>
      </c>
      <c r="I21" s="533" t="str">
        <f>IF(基本情報入力シート!J42="","",基本情報入力シート!J42)</f>
        <v/>
      </c>
      <c r="J21" s="533" t="str">
        <f>IF(基本情報入力シート!K42="","",基本情報入力シート!K42)</f>
        <v/>
      </c>
      <c r="K21" s="534" t="str">
        <f>IF(基本情報入力シート!L42="","",基本情報入力シート!L42)</f>
        <v/>
      </c>
      <c r="L21" s="531" t="str">
        <f>IF(基本情報入力シート!M42="","",基本情報入力シート!M42)</f>
        <v/>
      </c>
      <c r="M21" s="531" t="str">
        <f>IF(基本情報入力シート!R42="","",基本情報入力シート!R42)</f>
        <v/>
      </c>
      <c r="N21" s="531" t="str">
        <f>IF(基本情報入力シート!W42="","",基本情報入力シート!W42)</f>
        <v/>
      </c>
      <c r="O21" s="531" t="str">
        <f>IF(基本情報入力シート!X42="","",基本情報入力シート!X42)</f>
        <v/>
      </c>
      <c r="P21" s="535" t="str">
        <f>IF(基本情報入力シート!Y42="","",基本情報入力シート!Y42)</f>
        <v/>
      </c>
      <c r="Q21" s="536" t="str">
        <f>IF(基本情報入力シート!Z42="","",基本情報入力シート!Z42)</f>
        <v/>
      </c>
      <c r="R21" s="556" t="str">
        <f>IF(基本情報入力シート!AA42="","",基本情報入力シート!AA42)</f>
        <v/>
      </c>
      <c r="S21" s="670"/>
      <c r="T21" s="671"/>
      <c r="U21" s="557" t="str">
        <f>IFERROR(IF(S21="","",VLOOKUP(P21,【参考】数式用!$A$5:$K$39,MATCH(T21,【参考】数式用!$I$4:$K$4,0)+8,0)),"")</f>
        <v/>
      </c>
      <c r="V21" s="558" t="str">
        <f>IF(T21="特定加算Ⅰ",VLOOKUP(P21,【参考】数式用!$A$5:$L$39,12,FALSE),"-")</f>
        <v>-</v>
      </c>
      <c r="W21" s="539" t="s">
        <v>211</v>
      </c>
      <c r="X21" s="672"/>
      <c r="Y21" s="500" t="s">
        <v>212</v>
      </c>
      <c r="Z21" s="672"/>
      <c r="AA21" s="500" t="s">
        <v>213</v>
      </c>
      <c r="AB21" s="672"/>
      <c r="AC21" s="500" t="s">
        <v>212</v>
      </c>
      <c r="AD21" s="672"/>
      <c r="AE21" s="500" t="s">
        <v>214</v>
      </c>
      <c r="AF21" s="540" t="s">
        <v>215</v>
      </c>
      <c r="AG21" s="541" t="str">
        <f t="shared" si="6"/>
        <v/>
      </c>
      <c r="AH21" s="542" t="s">
        <v>216</v>
      </c>
      <c r="AI21" s="543" t="str">
        <f t="shared" si="1"/>
        <v/>
      </c>
      <c r="AK21" s="559" t="str">
        <f t="shared" si="2"/>
        <v>○</v>
      </c>
      <c r="AL21" s="559" t="str">
        <f>IFERROR(IF(AND(AI21&lt;&gt;"",OR('〇別紙様式2-2 個表_処遇'!T21="加算Ⅳ",'〇別紙様式2-2 個表_処遇'!T21="加算Ⅴ",'〇別紙様式2-2 個表_処遇'!T21="特別加算")),"☓","○"),"")</f>
        <v>○</v>
      </c>
      <c r="AM21" s="560" t="str">
        <f t="shared" si="3"/>
        <v/>
      </c>
      <c r="AN21" s="560" t="str">
        <f t="shared" si="4"/>
        <v/>
      </c>
      <c r="AO21" s="560"/>
      <c r="AP21" s="560"/>
      <c r="AQ21" s="560"/>
      <c r="AR21" s="560"/>
      <c r="AS21" s="560"/>
      <c r="AT21" s="560"/>
      <c r="AU21" s="560"/>
      <c r="AV21" s="561"/>
    </row>
    <row r="22" spans="1:48" ht="33" customHeight="1" thickBot="1">
      <c r="A22" s="531">
        <f t="shared" si="5"/>
        <v>11</v>
      </c>
      <c r="B22" s="532" t="str">
        <f>IF(基本情報入力シート!C43="","",基本情報入力シート!C43)</f>
        <v/>
      </c>
      <c r="C22" s="533" t="str">
        <f>IF(基本情報入力シート!D43="","",基本情報入力シート!D43)</f>
        <v/>
      </c>
      <c r="D22" s="533" t="str">
        <f>IF(基本情報入力シート!E43="","",基本情報入力シート!E43)</f>
        <v/>
      </c>
      <c r="E22" s="533" t="str">
        <f>IF(基本情報入力シート!F43="","",基本情報入力シート!F43)</f>
        <v/>
      </c>
      <c r="F22" s="533" t="str">
        <f>IF(基本情報入力シート!G43="","",基本情報入力シート!G43)</f>
        <v/>
      </c>
      <c r="G22" s="533" t="str">
        <f>IF(基本情報入力シート!H43="","",基本情報入力シート!H43)</f>
        <v/>
      </c>
      <c r="H22" s="533" t="str">
        <f>IF(基本情報入力シート!I43="","",基本情報入力シート!I43)</f>
        <v/>
      </c>
      <c r="I22" s="533" t="str">
        <f>IF(基本情報入力シート!J43="","",基本情報入力シート!J43)</f>
        <v/>
      </c>
      <c r="J22" s="533" t="str">
        <f>IF(基本情報入力シート!K43="","",基本情報入力シート!K43)</f>
        <v/>
      </c>
      <c r="K22" s="534" t="str">
        <f>IF(基本情報入力シート!L43="","",基本情報入力シート!L43)</f>
        <v/>
      </c>
      <c r="L22" s="531" t="str">
        <f>IF(基本情報入力シート!M43="","",基本情報入力シート!M43)</f>
        <v/>
      </c>
      <c r="M22" s="531" t="str">
        <f>IF(基本情報入力シート!R43="","",基本情報入力シート!R43)</f>
        <v/>
      </c>
      <c r="N22" s="531" t="str">
        <f>IF(基本情報入力シート!W43="","",基本情報入力シート!W43)</f>
        <v/>
      </c>
      <c r="O22" s="531" t="str">
        <f>IF(基本情報入力シート!X43="","",基本情報入力シート!X43)</f>
        <v/>
      </c>
      <c r="P22" s="535" t="str">
        <f>IF(基本情報入力シート!Y43="","",基本情報入力シート!Y43)</f>
        <v/>
      </c>
      <c r="Q22" s="536" t="str">
        <f>IF(基本情報入力シート!Z43="","",基本情報入力シート!Z43)</f>
        <v/>
      </c>
      <c r="R22" s="556" t="str">
        <f>IF(基本情報入力シート!AA43="","",基本情報入力シート!AA43)</f>
        <v/>
      </c>
      <c r="S22" s="670"/>
      <c r="T22" s="671"/>
      <c r="U22" s="557" t="str">
        <f>IFERROR(IF(S22="","",VLOOKUP(P22,【参考】数式用!$A$5:$K$39,MATCH(T22,【参考】数式用!$I$4:$K$4,0)+8,0)),"")</f>
        <v/>
      </c>
      <c r="V22" s="558" t="str">
        <f>IF(T22="特定加算Ⅰ",VLOOKUP(P22,【参考】数式用!$A$5:$L$39,12,FALSE),"-")</f>
        <v>-</v>
      </c>
      <c r="W22" s="539" t="s">
        <v>211</v>
      </c>
      <c r="X22" s="672"/>
      <c r="Y22" s="500" t="s">
        <v>212</v>
      </c>
      <c r="Z22" s="672"/>
      <c r="AA22" s="500" t="s">
        <v>213</v>
      </c>
      <c r="AB22" s="672"/>
      <c r="AC22" s="500" t="s">
        <v>212</v>
      </c>
      <c r="AD22" s="672"/>
      <c r="AE22" s="500" t="s">
        <v>214</v>
      </c>
      <c r="AF22" s="540" t="s">
        <v>215</v>
      </c>
      <c r="AG22" s="541" t="str">
        <f t="shared" si="6"/>
        <v/>
      </c>
      <c r="AH22" s="542" t="s">
        <v>216</v>
      </c>
      <c r="AI22" s="543" t="str">
        <f t="shared" si="1"/>
        <v/>
      </c>
      <c r="AK22" s="559" t="str">
        <f t="shared" si="2"/>
        <v>○</v>
      </c>
      <c r="AL22" s="559" t="str">
        <f>IFERROR(IF(AND(AI22&lt;&gt;"",OR('〇別紙様式2-2 個表_処遇'!T22="加算Ⅳ",'〇別紙様式2-2 個表_処遇'!T22="加算Ⅴ",'〇別紙様式2-2 個表_処遇'!T22="特別加算")),"☓","○"),"")</f>
        <v>○</v>
      </c>
      <c r="AM22" s="560" t="str">
        <f t="shared" si="3"/>
        <v/>
      </c>
      <c r="AN22" s="560" t="str">
        <f t="shared" si="4"/>
        <v/>
      </c>
      <c r="AO22" s="560"/>
      <c r="AP22" s="560"/>
      <c r="AQ22" s="560"/>
      <c r="AR22" s="560"/>
      <c r="AS22" s="560"/>
      <c r="AT22" s="560"/>
      <c r="AU22" s="560"/>
      <c r="AV22" s="561"/>
    </row>
    <row r="23" spans="1:48" ht="33" customHeight="1" thickBot="1">
      <c r="A23" s="531">
        <f t="shared" si="5"/>
        <v>12</v>
      </c>
      <c r="B23" s="532" t="str">
        <f>IF(基本情報入力シート!C44="","",基本情報入力シート!C44)</f>
        <v/>
      </c>
      <c r="C23" s="533" t="str">
        <f>IF(基本情報入力シート!D44="","",基本情報入力シート!D44)</f>
        <v/>
      </c>
      <c r="D23" s="533" t="str">
        <f>IF(基本情報入力シート!E44="","",基本情報入力シート!E44)</f>
        <v/>
      </c>
      <c r="E23" s="533" t="str">
        <f>IF(基本情報入力シート!F44="","",基本情報入力シート!F44)</f>
        <v/>
      </c>
      <c r="F23" s="533" t="str">
        <f>IF(基本情報入力シート!G44="","",基本情報入力シート!G44)</f>
        <v/>
      </c>
      <c r="G23" s="533" t="str">
        <f>IF(基本情報入力シート!H44="","",基本情報入力シート!H44)</f>
        <v/>
      </c>
      <c r="H23" s="533" t="str">
        <f>IF(基本情報入力シート!I44="","",基本情報入力シート!I44)</f>
        <v/>
      </c>
      <c r="I23" s="533" t="str">
        <f>IF(基本情報入力シート!J44="","",基本情報入力シート!J44)</f>
        <v/>
      </c>
      <c r="J23" s="533" t="str">
        <f>IF(基本情報入力シート!K44="","",基本情報入力シート!K44)</f>
        <v/>
      </c>
      <c r="K23" s="534" t="str">
        <f>IF(基本情報入力シート!L44="","",基本情報入力シート!L44)</f>
        <v/>
      </c>
      <c r="L23" s="531" t="str">
        <f>IF(基本情報入力シート!M44="","",基本情報入力シート!M44)</f>
        <v/>
      </c>
      <c r="M23" s="531" t="str">
        <f>IF(基本情報入力シート!R44="","",基本情報入力シート!R44)</f>
        <v/>
      </c>
      <c r="N23" s="531" t="str">
        <f>IF(基本情報入力シート!W44="","",基本情報入力シート!W44)</f>
        <v/>
      </c>
      <c r="O23" s="531" t="str">
        <f>IF(基本情報入力シート!X44="","",基本情報入力シート!X44)</f>
        <v/>
      </c>
      <c r="P23" s="535" t="str">
        <f>IF(基本情報入力シート!Y44="","",基本情報入力シート!Y44)</f>
        <v/>
      </c>
      <c r="Q23" s="536" t="str">
        <f>IF(基本情報入力シート!Z44="","",基本情報入力シート!Z44)</f>
        <v/>
      </c>
      <c r="R23" s="556" t="str">
        <f>IF(基本情報入力シート!AA44="","",基本情報入力シート!AA44)</f>
        <v/>
      </c>
      <c r="S23" s="670"/>
      <c r="T23" s="671"/>
      <c r="U23" s="557" t="str">
        <f>IFERROR(IF(S23="","",VLOOKUP(P23,【参考】数式用!$A$5:$K$39,MATCH(T23,【参考】数式用!$I$4:$K$4,0)+8,0)),"")</f>
        <v/>
      </c>
      <c r="V23" s="558" t="str">
        <f>IF(T23="特定加算Ⅰ",VLOOKUP(P23,【参考】数式用!$A$5:$L$39,12,FALSE),"-")</f>
        <v>-</v>
      </c>
      <c r="W23" s="539" t="s">
        <v>211</v>
      </c>
      <c r="X23" s="672"/>
      <c r="Y23" s="500" t="s">
        <v>212</v>
      </c>
      <c r="Z23" s="672"/>
      <c r="AA23" s="500" t="s">
        <v>213</v>
      </c>
      <c r="AB23" s="672"/>
      <c r="AC23" s="500" t="s">
        <v>212</v>
      </c>
      <c r="AD23" s="672"/>
      <c r="AE23" s="500" t="s">
        <v>214</v>
      </c>
      <c r="AF23" s="540" t="s">
        <v>215</v>
      </c>
      <c r="AG23" s="541" t="str">
        <f t="shared" si="6"/>
        <v/>
      </c>
      <c r="AH23" s="542" t="s">
        <v>216</v>
      </c>
      <c r="AI23" s="543" t="str">
        <f t="shared" si="1"/>
        <v/>
      </c>
      <c r="AK23" s="559" t="str">
        <f t="shared" si="2"/>
        <v>○</v>
      </c>
      <c r="AL23" s="559" t="str">
        <f>IFERROR(IF(AND(AI23&lt;&gt;"",OR('〇別紙様式2-2 個表_処遇'!T23="加算Ⅳ",'〇別紙様式2-2 個表_処遇'!T23="加算Ⅴ",'〇別紙様式2-2 個表_処遇'!T23="特別加算")),"☓","○"),"")</f>
        <v>○</v>
      </c>
      <c r="AM23" s="560" t="str">
        <f t="shared" si="3"/>
        <v/>
      </c>
      <c r="AN23" s="560" t="str">
        <f t="shared" si="4"/>
        <v/>
      </c>
      <c r="AO23" s="560"/>
      <c r="AP23" s="560"/>
      <c r="AQ23" s="560"/>
      <c r="AR23" s="560"/>
      <c r="AS23" s="560"/>
      <c r="AT23" s="560"/>
      <c r="AU23" s="560"/>
      <c r="AV23" s="561"/>
    </row>
    <row r="24" spans="1:48" ht="33" customHeight="1" thickBot="1">
      <c r="A24" s="531">
        <f t="shared" si="5"/>
        <v>13</v>
      </c>
      <c r="B24" s="532" t="str">
        <f>IF(基本情報入力シート!C45="","",基本情報入力シート!C45)</f>
        <v/>
      </c>
      <c r="C24" s="533" t="str">
        <f>IF(基本情報入力シート!D45="","",基本情報入力シート!D45)</f>
        <v/>
      </c>
      <c r="D24" s="533" t="str">
        <f>IF(基本情報入力シート!E45="","",基本情報入力シート!E45)</f>
        <v/>
      </c>
      <c r="E24" s="533" t="str">
        <f>IF(基本情報入力シート!F45="","",基本情報入力シート!F45)</f>
        <v/>
      </c>
      <c r="F24" s="533" t="str">
        <f>IF(基本情報入力シート!G45="","",基本情報入力シート!G45)</f>
        <v/>
      </c>
      <c r="G24" s="533" t="str">
        <f>IF(基本情報入力シート!H45="","",基本情報入力シート!H45)</f>
        <v/>
      </c>
      <c r="H24" s="533" t="str">
        <f>IF(基本情報入力シート!I45="","",基本情報入力シート!I45)</f>
        <v/>
      </c>
      <c r="I24" s="533" t="str">
        <f>IF(基本情報入力シート!J45="","",基本情報入力シート!J45)</f>
        <v/>
      </c>
      <c r="J24" s="533" t="str">
        <f>IF(基本情報入力シート!K45="","",基本情報入力シート!K45)</f>
        <v/>
      </c>
      <c r="K24" s="534" t="str">
        <f>IF(基本情報入力シート!L45="","",基本情報入力シート!L45)</f>
        <v/>
      </c>
      <c r="L24" s="531" t="str">
        <f>IF(基本情報入力シート!M45="","",基本情報入力シート!M45)</f>
        <v/>
      </c>
      <c r="M24" s="531" t="str">
        <f>IF(基本情報入力シート!R45="","",基本情報入力シート!R45)</f>
        <v/>
      </c>
      <c r="N24" s="531" t="str">
        <f>IF(基本情報入力シート!W45="","",基本情報入力シート!W45)</f>
        <v/>
      </c>
      <c r="O24" s="531" t="str">
        <f>IF(基本情報入力シート!X45="","",基本情報入力シート!X45)</f>
        <v/>
      </c>
      <c r="P24" s="535" t="str">
        <f>IF(基本情報入力シート!Y45="","",基本情報入力シート!Y45)</f>
        <v/>
      </c>
      <c r="Q24" s="536" t="str">
        <f>IF(基本情報入力シート!Z45="","",基本情報入力シート!Z45)</f>
        <v/>
      </c>
      <c r="R24" s="556" t="str">
        <f>IF(基本情報入力シート!AA45="","",基本情報入力シート!AA45)</f>
        <v/>
      </c>
      <c r="S24" s="670"/>
      <c r="T24" s="671"/>
      <c r="U24" s="557" t="str">
        <f>IFERROR(IF(S24="","",VLOOKUP(P24,【参考】数式用!$A$5:$K$39,MATCH(T24,【参考】数式用!$I$4:$K$4,0)+8,0)),"")</f>
        <v/>
      </c>
      <c r="V24" s="558" t="str">
        <f>IF(T24="特定加算Ⅰ",VLOOKUP(P24,【参考】数式用!$A$5:$L$39,12,FALSE),"-")</f>
        <v>-</v>
      </c>
      <c r="W24" s="539" t="s">
        <v>211</v>
      </c>
      <c r="X24" s="672"/>
      <c r="Y24" s="500" t="s">
        <v>212</v>
      </c>
      <c r="Z24" s="672"/>
      <c r="AA24" s="500" t="s">
        <v>213</v>
      </c>
      <c r="AB24" s="672"/>
      <c r="AC24" s="500" t="s">
        <v>212</v>
      </c>
      <c r="AD24" s="672"/>
      <c r="AE24" s="500" t="s">
        <v>214</v>
      </c>
      <c r="AF24" s="540" t="s">
        <v>215</v>
      </c>
      <c r="AG24" s="541" t="str">
        <f t="shared" si="6"/>
        <v/>
      </c>
      <c r="AH24" s="542" t="s">
        <v>216</v>
      </c>
      <c r="AI24" s="543" t="str">
        <f t="shared" si="1"/>
        <v/>
      </c>
      <c r="AK24" s="559" t="str">
        <f t="shared" si="2"/>
        <v>○</v>
      </c>
      <c r="AL24" s="559" t="str">
        <f>IFERROR(IF(AND(AI24&lt;&gt;"",OR('〇別紙様式2-2 個表_処遇'!T24="加算Ⅳ",'〇別紙様式2-2 個表_処遇'!T24="加算Ⅴ",'〇別紙様式2-2 個表_処遇'!T24="特別加算")),"☓","○"),"")</f>
        <v>○</v>
      </c>
      <c r="AM24" s="560" t="str">
        <f t="shared" si="3"/>
        <v/>
      </c>
      <c r="AN24" s="560" t="str">
        <f t="shared" si="4"/>
        <v/>
      </c>
      <c r="AO24" s="560"/>
      <c r="AP24" s="560"/>
      <c r="AQ24" s="560"/>
      <c r="AR24" s="560"/>
      <c r="AS24" s="560"/>
      <c r="AT24" s="560"/>
      <c r="AU24" s="560"/>
      <c r="AV24" s="561"/>
    </row>
    <row r="25" spans="1:48" ht="33" customHeight="1" thickBot="1">
      <c r="A25" s="531">
        <f t="shared" si="5"/>
        <v>14</v>
      </c>
      <c r="B25" s="532" t="str">
        <f>IF(基本情報入力シート!C46="","",基本情報入力シート!C46)</f>
        <v/>
      </c>
      <c r="C25" s="533" t="str">
        <f>IF(基本情報入力シート!D46="","",基本情報入力シート!D46)</f>
        <v/>
      </c>
      <c r="D25" s="533" t="str">
        <f>IF(基本情報入力シート!E46="","",基本情報入力シート!E46)</f>
        <v/>
      </c>
      <c r="E25" s="533" t="str">
        <f>IF(基本情報入力シート!F46="","",基本情報入力シート!F46)</f>
        <v/>
      </c>
      <c r="F25" s="533" t="str">
        <f>IF(基本情報入力シート!G46="","",基本情報入力シート!G46)</f>
        <v/>
      </c>
      <c r="G25" s="533" t="str">
        <f>IF(基本情報入力シート!H46="","",基本情報入力シート!H46)</f>
        <v/>
      </c>
      <c r="H25" s="533" t="str">
        <f>IF(基本情報入力シート!I46="","",基本情報入力シート!I46)</f>
        <v/>
      </c>
      <c r="I25" s="533" t="str">
        <f>IF(基本情報入力シート!J46="","",基本情報入力シート!J46)</f>
        <v/>
      </c>
      <c r="J25" s="533" t="str">
        <f>IF(基本情報入力シート!K46="","",基本情報入力シート!K46)</f>
        <v/>
      </c>
      <c r="K25" s="534" t="str">
        <f>IF(基本情報入力シート!L46="","",基本情報入力シート!L46)</f>
        <v/>
      </c>
      <c r="L25" s="531" t="str">
        <f>IF(基本情報入力シート!M46="","",基本情報入力シート!M46)</f>
        <v/>
      </c>
      <c r="M25" s="531" t="str">
        <f>IF(基本情報入力シート!R46="","",基本情報入力シート!R46)</f>
        <v/>
      </c>
      <c r="N25" s="531" t="str">
        <f>IF(基本情報入力シート!W46="","",基本情報入力シート!W46)</f>
        <v/>
      </c>
      <c r="O25" s="531" t="str">
        <f>IF(基本情報入力シート!X46="","",基本情報入力シート!X46)</f>
        <v/>
      </c>
      <c r="P25" s="535" t="str">
        <f>IF(基本情報入力シート!Y46="","",基本情報入力シート!Y46)</f>
        <v/>
      </c>
      <c r="Q25" s="536" t="str">
        <f>IF(基本情報入力シート!Z46="","",基本情報入力シート!Z46)</f>
        <v/>
      </c>
      <c r="R25" s="556" t="str">
        <f>IF(基本情報入力シート!AA46="","",基本情報入力シート!AA46)</f>
        <v/>
      </c>
      <c r="S25" s="670"/>
      <c r="T25" s="671"/>
      <c r="U25" s="557" t="str">
        <f>IFERROR(IF(S25="","",VLOOKUP(P25,【参考】数式用!$A$5:$K$39,MATCH(T25,【参考】数式用!$I$4:$K$4,0)+8,0)),"")</f>
        <v/>
      </c>
      <c r="V25" s="558" t="str">
        <f>IF(T25="特定加算Ⅰ",VLOOKUP(P25,【参考】数式用!$A$5:$L$39,12,FALSE),"-")</f>
        <v>-</v>
      </c>
      <c r="W25" s="539" t="s">
        <v>211</v>
      </c>
      <c r="X25" s="672"/>
      <c r="Y25" s="500" t="s">
        <v>212</v>
      </c>
      <c r="Z25" s="672"/>
      <c r="AA25" s="500" t="s">
        <v>213</v>
      </c>
      <c r="AB25" s="672"/>
      <c r="AC25" s="500" t="s">
        <v>212</v>
      </c>
      <c r="AD25" s="672"/>
      <c r="AE25" s="500" t="s">
        <v>214</v>
      </c>
      <c r="AF25" s="540" t="s">
        <v>215</v>
      </c>
      <c r="AG25" s="541" t="str">
        <f t="shared" si="6"/>
        <v/>
      </c>
      <c r="AH25" s="542" t="s">
        <v>216</v>
      </c>
      <c r="AI25" s="543" t="str">
        <f t="shared" si="1"/>
        <v/>
      </c>
      <c r="AK25" s="559" t="str">
        <f t="shared" si="2"/>
        <v>○</v>
      </c>
      <c r="AL25" s="559" t="str">
        <f>IFERROR(IF(AND(AI25&lt;&gt;"",OR('〇別紙様式2-2 個表_処遇'!T25="加算Ⅳ",'〇別紙様式2-2 個表_処遇'!T25="加算Ⅴ",'〇別紙様式2-2 個表_処遇'!T25="特別加算")),"☓","○"),"")</f>
        <v>○</v>
      </c>
      <c r="AM25" s="560" t="str">
        <f t="shared" si="3"/>
        <v/>
      </c>
      <c r="AN25" s="560" t="str">
        <f t="shared" si="4"/>
        <v/>
      </c>
      <c r="AO25" s="560"/>
      <c r="AP25" s="560"/>
      <c r="AQ25" s="560"/>
      <c r="AR25" s="560"/>
      <c r="AS25" s="560"/>
      <c r="AT25" s="560"/>
      <c r="AU25" s="560"/>
      <c r="AV25" s="561"/>
    </row>
    <row r="26" spans="1:48" ht="33" customHeight="1" thickBot="1">
      <c r="A26" s="531">
        <f t="shared" si="5"/>
        <v>15</v>
      </c>
      <c r="B26" s="532" t="str">
        <f>IF(基本情報入力シート!C47="","",基本情報入力シート!C47)</f>
        <v/>
      </c>
      <c r="C26" s="533" t="str">
        <f>IF(基本情報入力シート!D47="","",基本情報入力シート!D47)</f>
        <v/>
      </c>
      <c r="D26" s="533" t="str">
        <f>IF(基本情報入力シート!E47="","",基本情報入力シート!E47)</f>
        <v/>
      </c>
      <c r="E26" s="533" t="str">
        <f>IF(基本情報入力シート!F47="","",基本情報入力シート!F47)</f>
        <v/>
      </c>
      <c r="F26" s="533" t="str">
        <f>IF(基本情報入力シート!G47="","",基本情報入力シート!G47)</f>
        <v/>
      </c>
      <c r="G26" s="533" t="str">
        <f>IF(基本情報入力シート!H47="","",基本情報入力シート!H47)</f>
        <v/>
      </c>
      <c r="H26" s="533" t="str">
        <f>IF(基本情報入力シート!I47="","",基本情報入力シート!I47)</f>
        <v/>
      </c>
      <c r="I26" s="533" t="str">
        <f>IF(基本情報入力シート!J47="","",基本情報入力シート!J47)</f>
        <v/>
      </c>
      <c r="J26" s="533" t="str">
        <f>IF(基本情報入力シート!K47="","",基本情報入力シート!K47)</f>
        <v/>
      </c>
      <c r="K26" s="534" t="str">
        <f>IF(基本情報入力シート!L47="","",基本情報入力シート!L47)</f>
        <v/>
      </c>
      <c r="L26" s="531" t="str">
        <f>IF(基本情報入力シート!M47="","",基本情報入力シート!M47)</f>
        <v/>
      </c>
      <c r="M26" s="531" t="str">
        <f>IF(基本情報入力シート!R47="","",基本情報入力シート!R47)</f>
        <v/>
      </c>
      <c r="N26" s="531" t="str">
        <f>IF(基本情報入力シート!W47="","",基本情報入力シート!W47)</f>
        <v/>
      </c>
      <c r="O26" s="531" t="str">
        <f>IF(基本情報入力シート!X47="","",基本情報入力シート!X47)</f>
        <v/>
      </c>
      <c r="P26" s="535" t="str">
        <f>IF(基本情報入力シート!Y47="","",基本情報入力シート!Y47)</f>
        <v/>
      </c>
      <c r="Q26" s="536" t="str">
        <f>IF(基本情報入力シート!Z47="","",基本情報入力シート!Z47)</f>
        <v/>
      </c>
      <c r="R26" s="556" t="str">
        <f>IF(基本情報入力シート!AA47="","",基本情報入力シート!AA47)</f>
        <v/>
      </c>
      <c r="S26" s="670"/>
      <c r="T26" s="671"/>
      <c r="U26" s="557" t="str">
        <f>IFERROR(IF(S26="","",VLOOKUP(P26,【参考】数式用!$A$5:$K$39,MATCH(T26,【参考】数式用!$I$4:$K$4,0)+8,0)),"")</f>
        <v/>
      </c>
      <c r="V26" s="558" t="str">
        <f>IF(T26="特定加算Ⅰ",VLOOKUP(P26,【参考】数式用!$A$5:$L$39,12,FALSE),"-")</f>
        <v>-</v>
      </c>
      <c r="W26" s="539" t="s">
        <v>211</v>
      </c>
      <c r="X26" s="672"/>
      <c r="Y26" s="500" t="s">
        <v>212</v>
      </c>
      <c r="Z26" s="672"/>
      <c r="AA26" s="500" t="s">
        <v>213</v>
      </c>
      <c r="AB26" s="672"/>
      <c r="AC26" s="500" t="s">
        <v>212</v>
      </c>
      <c r="AD26" s="672"/>
      <c r="AE26" s="500" t="s">
        <v>214</v>
      </c>
      <c r="AF26" s="540" t="s">
        <v>215</v>
      </c>
      <c r="AG26" s="541" t="str">
        <f t="shared" si="6"/>
        <v/>
      </c>
      <c r="AH26" s="542" t="s">
        <v>216</v>
      </c>
      <c r="AI26" s="543" t="str">
        <f t="shared" si="1"/>
        <v/>
      </c>
      <c r="AK26" s="559" t="str">
        <f t="shared" si="2"/>
        <v>○</v>
      </c>
      <c r="AL26" s="559" t="str">
        <f>IFERROR(IF(AND(AI26&lt;&gt;"",OR('〇別紙様式2-2 個表_処遇'!T26="加算Ⅳ",'〇別紙様式2-2 個表_処遇'!T26="加算Ⅴ",'〇別紙様式2-2 個表_処遇'!T26="特別加算")),"☓","○"),"")</f>
        <v>○</v>
      </c>
      <c r="AM26" s="560" t="str">
        <f t="shared" si="3"/>
        <v/>
      </c>
      <c r="AN26" s="560" t="str">
        <f t="shared" si="4"/>
        <v/>
      </c>
      <c r="AO26" s="560"/>
      <c r="AP26" s="560"/>
      <c r="AQ26" s="560"/>
      <c r="AR26" s="560"/>
      <c r="AS26" s="560"/>
      <c r="AT26" s="560"/>
      <c r="AU26" s="560"/>
      <c r="AV26" s="561"/>
    </row>
    <row r="27" spans="1:48" ht="33" customHeight="1" thickBot="1">
      <c r="A27" s="531">
        <f t="shared" si="5"/>
        <v>16</v>
      </c>
      <c r="B27" s="532" t="str">
        <f>IF(基本情報入力シート!C48="","",基本情報入力シート!C48)</f>
        <v/>
      </c>
      <c r="C27" s="533" t="str">
        <f>IF(基本情報入力シート!D48="","",基本情報入力シート!D48)</f>
        <v/>
      </c>
      <c r="D27" s="533" t="str">
        <f>IF(基本情報入力シート!E48="","",基本情報入力シート!E48)</f>
        <v/>
      </c>
      <c r="E27" s="533" t="str">
        <f>IF(基本情報入力シート!F48="","",基本情報入力シート!F48)</f>
        <v/>
      </c>
      <c r="F27" s="533" t="str">
        <f>IF(基本情報入力シート!G48="","",基本情報入力シート!G48)</f>
        <v/>
      </c>
      <c r="G27" s="533" t="str">
        <f>IF(基本情報入力シート!H48="","",基本情報入力シート!H48)</f>
        <v/>
      </c>
      <c r="H27" s="533" t="str">
        <f>IF(基本情報入力シート!I48="","",基本情報入力シート!I48)</f>
        <v/>
      </c>
      <c r="I27" s="533" t="str">
        <f>IF(基本情報入力シート!J48="","",基本情報入力シート!J48)</f>
        <v/>
      </c>
      <c r="J27" s="533" t="str">
        <f>IF(基本情報入力シート!K48="","",基本情報入力シート!K48)</f>
        <v/>
      </c>
      <c r="K27" s="534" t="str">
        <f>IF(基本情報入力シート!L48="","",基本情報入力シート!L48)</f>
        <v/>
      </c>
      <c r="L27" s="531" t="str">
        <f>IF(基本情報入力シート!M48="","",基本情報入力シート!M48)</f>
        <v/>
      </c>
      <c r="M27" s="531" t="str">
        <f>IF(基本情報入力シート!R48="","",基本情報入力シート!R48)</f>
        <v/>
      </c>
      <c r="N27" s="531" t="str">
        <f>IF(基本情報入力シート!W48="","",基本情報入力シート!W48)</f>
        <v/>
      </c>
      <c r="O27" s="531" t="str">
        <f>IF(基本情報入力シート!X48="","",基本情報入力シート!X48)</f>
        <v/>
      </c>
      <c r="P27" s="535" t="str">
        <f>IF(基本情報入力シート!Y48="","",基本情報入力シート!Y48)</f>
        <v/>
      </c>
      <c r="Q27" s="536" t="str">
        <f>IF(基本情報入力シート!Z48="","",基本情報入力シート!Z48)</f>
        <v/>
      </c>
      <c r="R27" s="556" t="str">
        <f>IF(基本情報入力シート!AA48="","",基本情報入力シート!AA48)</f>
        <v/>
      </c>
      <c r="S27" s="670"/>
      <c r="T27" s="671"/>
      <c r="U27" s="557" t="str">
        <f>IFERROR(IF(S27="","",VLOOKUP(P27,【参考】数式用!$A$5:$K$39,MATCH(T27,【参考】数式用!$I$4:$K$4,0)+8,0)),"")</f>
        <v/>
      </c>
      <c r="V27" s="558" t="str">
        <f>IF(T27="特定加算Ⅰ",VLOOKUP(P27,【参考】数式用!$A$5:$L$39,12,FALSE),"-")</f>
        <v>-</v>
      </c>
      <c r="W27" s="539" t="s">
        <v>211</v>
      </c>
      <c r="X27" s="672"/>
      <c r="Y27" s="500" t="s">
        <v>212</v>
      </c>
      <c r="Z27" s="672"/>
      <c r="AA27" s="500" t="s">
        <v>213</v>
      </c>
      <c r="AB27" s="672"/>
      <c r="AC27" s="500" t="s">
        <v>212</v>
      </c>
      <c r="AD27" s="672"/>
      <c r="AE27" s="500" t="s">
        <v>214</v>
      </c>
      <c r="AF27" s="540" t="s">
        <v>215</v>
      </c>
      <c r="AG27" s="541" t="str">
        <f t="shared" si="6"/>
        <v/>
      </c>
      <c r="AH27" s="542" t="s">
        <v>216</v>
      </c>
      <c r="AI27" s="543" t="str">
        <f t="shared" si="1"/>
        <v/>
      </c>
      <c r="AK27" s="559" t="str">
        <f t="shared" si="2"/>
        <v>○</v>
      </c>
      <c r="AL27" s="559" t="str">
        <f>IFERROR(IF(AND(AI27&lt;&gt;"",OR('〇別紙様式2-2 個表_処遇'!T27="加算Ⅳ",'〇別紙様式2-2 個表_処遇'!T27="加算Ⅴ",'〇別紙様式2-2 個表_処遇'!T27="特別加算")),"☓","○"),"")</f>
        <v>○</v>
      </c>
      <c r="AM27" s="560" t="str">
        <f t="shared" si="3"/>
        <v/>
      </c>
      <c r="AN27" s="560" t="str">
        <f t="shared" si="4"/>
        <v/>
      </c>
      <c r="AO27" s="560"/>
      <c r="AP27" s="560"/>
      <c r="AQ27" s="560"/>
      <c r="AR27" s="560"/>
      <c r="AS27" s="560"/>
      <c r="AT27" s="560"/>
      <c r="AU27" s="560"/>
      <c r="AV27" s="561"/>
    </row>
    <row r="28" spans="1:48" ht="33" customHeight="1" thickBot="1">
      <c r="A28" s="531">
        <f t="shared" si="5"/>
        <v>17</v>
      </c>
      <c r="B28" s="532" t="str">
        <f>IF(基本情報入力シート!C49="","",基本情報入力シート!C49)</f>
        <v/>
      </c>
      <c r="C28" s="533" t="str">
        <f>IF(基本情報入力シート!D49="","",基本情報入力シート!D49)</f>
        <v/>
      </c>
      <c r="D28" s="533" t="str">
        <f>IF(基本情報入力シート!E49="","",基本情報入力シート!E49)</f>
        <v/>
      </c>
      <c r="E28" s="533" t="str">
        <f>IF(基本情報入力シート!F49="","",基本情報入力シート!F49)</f>
        <v/>
      </c>
      <c r="F28" s="533" t="str">
        <f>IF(基本情報入力シート!G49="","",基本情報入力シート!G49)</f>
        <v/>
      </c>
      <c r="G28" s="533" t="str">
        <f>IF(基本情報入力シート!H49="","",基本情報入力シート!H49)</f>
        <v/>
      </c>
      <c r="H28" s="533" t="str">
        <f>IF(基本情報入力シート!I49="","",基本情報入力シート!I49)</f>
        <v/>
      </c>
      <c r="I28" s="533" t="str">
        <f>IF(基本情報入力シート!J49="","",基本情報入力シート!J49)</f>
        <v/>
      </c>
      <c r="J28" s="533" t="str">
        <f>IF(基本情報入力シート!K49="","",基本情報入力シート!K49)</f>
        <v/>
      </c>
      <c r="K28" s="534" t="str">
        <f>IF(基本情報入力シート!L49="","",基本情報入力シート!L49)</f>
        <v/>
      </c>
      <c r="L28" s="531" t="str">
        <f>IF(基本情報入力シート!M49="","",基本情報入力シート!M49)</f>
        <v/>
      </c>
      <c r="M28" s="531" t="str">
        <f>IF(基本情報入力シート!R49="","",基本情報入力シート!R49)</f>
        <v/>
      </c>
      <c r="N28" s="531" t="str">
        <f>IF(基本情報入力シート!W49="","",基本情報入力シート!W49)</f>
        <v/>
      </c>
      <c r="O28" s="531" t="str">
        <f>IF(基本情報入力シート!X49="","",基本情報入力シート!X49)</f>
        <v/>
      </c>
      <c r="P28" s="535" t="str">
        <f>IF(基本情報入力シート!Y49="","",基本情報入力シート!Y49)</f>
        <v/>
      </c>
      <c r="Q28" s="536" t="str">
        <f>IF(基本情報入力シート!Z49="","",基本情報入力シート!Z49)</f>
        <v/>
      </c>
      <c r="R28" s="556" t="str">
        <f>IF(基本情報入力シート!AA49="","",基本情報入力シート!AA49)</f>
        <v/>
      </c>
      <c r="S28" s="670"/>
      <c r="T28" s="671"/>
      <c r="U28" s="557" t="str">
        <f>IFERROR(IF(S28="","",VLOOKUP(P28,【参考】数式用!$A$5:$K$39,MATCH(T28,【参考】数式用!$I$4:$K$4,0)+8,0)),"")</f>
        <v/>
      </c>
      <c r="V28" s="558" t="str">
        <f>IF(T28="特定加算Ⅰ",VLOOKUP(P28,【参考】数式用!$A$5:$L$39,12,FALSE),"-")</f>
        <v>-</v>
      </c>
      <c r="W28" s="539" t="s">
        <v>211</v>
      </c>
      <c r="X28" s="672"/>
      <c r="Y28" s="500" t="s">
        <v>212</v>
      </c>
      <c r="Z28" s="672"/>
      <c r="AA28" s="500" t="s">
        <v>213</v>
      </c>
      <c r="AB28" s="672"/>
      <c r="AC28" s="500" t="s">
        <v>212</v>
      </c>
      <c r="AD28" s="672"/>
      <c r="AE28" s="500" t="s">
        <v>214</v>
      </c>
      <c r="AF28" s="540" t="s">
        <v>215</v>
      </c>
      <c r="AG28" s="541" t="str">
        <f t="shared" si="6"/>
        <v/>
      </c>
      <c r="AH28" s="542" t="s">
        <v>216</v>
      </c>
      <c r="AI28" s="543" t="str">
        <f t="shared" si="1"/>
        <v/>
      </c>
      <c r="AK28" s="559" t="str">
        <f t="shared" si="2"/>
        <v>○</v>
      </c>
      <c r="AL28" s="559" t="str">
        <f>IFERROR(IF(AND(AI28&lt;&gt;"",OR('〇別紙様式2-2 個表_処遇'!T28="加算Ⅳ",'〇別紙様式2-2 個表_処遇'!T28="加算Ⅴ",'〇別紙様式2-2 個表_処遇'!T28="特別加算")),"☓","○"),"")</f>
        <v>○</v>
      </c>
      <c r="AM28" s="560" t="str">
        <f t="shared" si="3"/>
        <v/>
      </c>
      <c r="AN28" s="560" t="str">
        <f t="shared" si="4"/>
        <v/>
      </c>
      <c r="AO28" s="560"/>
      <c r="AP28" s="560"/>
      <c r="AQ28" s="560"/>
      <c r="AR28" s="560"/>
      <c r="AS28" s="560"/>
      <c r="AT28" s="560"/>
      <c r="AU28" s="560"/>
      <c r="AV28" s="561"/>
    </row>
    <row r="29" spans="1:48" ht="33" customHeight="1" thickBot="1">
      <c r="A29" s="531">
        <f t="shared" si="5"/>
        <v>18</v>
      </c>
      <c r="B29" s="532" t="str">
        <f>IF(基本情報入力シート!C50="","",基本情報入力シート!C50)</f>
        <v/>
      </c>
      <c r="C29" s="533" t="str">
        <f>IF(基本情報入力シート!D50="","",基本情報入力シート!D50)</f>
        <v/>
      </c>
      <c r="D29" s="533" t="str">
        <f>IF(基本情報入力シート!E50="","",基本情報入力シート!E50)</f>
        <v/>
      </c>
      <c r="E29" s="533" t="str">
        <f>IF(基本情報入力シート!F50="","",基本情報入力シート!F50)</f>
        <v/>
      </c>
      <c r="F29" s="533" t="str">
        <f>IF(基本情報入力シート!G50="","",基本情報入力シート!G50)</f>
        <v/>
      </c>
      <c r="G29" s="533" t="str">
        <f>IF(基本情報入力シート!H50="","",基本情報入力シート!H50)</f>
        <v/>
      </c>
      <c r="H29" s="533" t="str">
        <f>IF(基本情報入力シート!I50="","",基本情報入力シート!I50)</f>
        <v/>
      </c>
      <c r="I29" s="533" t="str">
        <f>IF(基本情報入力シート!J50="","",基本情報入力シート!J50)</f>
        <v/>
      </c>
      <c r="J29" s="533" t="str">
        <f>IF(基本情報入力シート!K50="","",基本情報入力シート!K50)</f>
        <v/>
      </c>
      <c r="K29" s="534" t="str">
        <f>IF(基本情報入力シート!L50="","",基本情報入力シート!L50)</f>
        <v/>
      </c>
      <c r="L29" s="531" t="str">
        <f>IF(基本情報入力シート!M50="","",基本情報入力シート!M50)</f>
        <v/>
      </c>
      <c r="M29" s="531" t="str">
        <f>IF(基本情報入力シート!R50="","",基本情報入力シート!R50)</f>
        <v/>
      </c>
      <c r="N29" s="531" t="str">
        <f>IF(基本情報入力シート!W50="","",基本情報入力シート!W50)</f>
        <v/>
      </c>
      <c r="O29" s="531" t="str">
        <f>IF(基本情報入力シート!X50="","",基本情報入力シート!X50)</f>
        <v/>
      </c>
      <c r="P29" s="535" t="str">
        <f>IF(基本情報入力シート!Y50="","",基本情報入力シート!Y50)</f>
        <v/>
      </c>
      <c r="Q29" s="536" t="str">
        <f>IF(基本情報入力シート!Z50="","",基本情報入力シート!Z50)</f>
        <v/>
      </c>
      <c r="R29" s="556" t="str">
        <f>IF(基本情報入力シート!AA50="","",基本情報入力シート!AA50)</f>
        <v/>
      </c>
      <c r="S29" s="670"/>
      <c r="T29" s="671"/>
      <c r="U29" s="557" t="str">
        <f>IFERROR(IF(S29="","",VLOOKUP(P29,【参考】数式用!$A$5:$K$39,MATCH(T29,【参考】数式用!$I$4:$K$4,0)+8,0)),"")</f>
        <v/>
      </c>
      <c r="V29" s="558" t="str">
        <f>IF(T29="特定加算Ⅰ",VLOOKUP(P29,【参考】数式用!$A$5:$L$39,12,FALSE),"-")</f>
        <v>-</v>
      </c>
      <c r="W29" s="539" t="s">
        <v>211</v>
      </c>
      <c r="X29" s="672"/>
      <c r="Y29" s="500" t="s">
        <v>212</v>
      </c>
      <c r="Z29" s="672"/>
      <c r="AA29" s="500" t="s">
        <v>213</v>
      </c>
      <c r="AB29" s="672"/>
      <c r="AC29" s="500" t="s">
        <v>212</v>
      </c>
      <c r="AD29" s="672"/>
      <c r="AE29" s="500" t="s">
        <v>214</v>
      </c>
      <c r="AF29" s="540" t="s">
        <v>215</v>
      </c>
      <c r="AG29" s="541" t="str">
        <f t="shared" si="6"/>
        <v/>
      </c>
      <c r="AH29" s="542" t="s">
        <v>216</v>
      </c>
      <c r="AI29" s="543" t="str">
        <f t="shared" si="1"/>
        <v/>
      </c>
      <c r="AK29" s="559" t="str">
        <f t="shared" si="2"/>
        <v>○</v>
      </c>
      <c r="AL29" s="559" t="str">
        <f>IFERROR(IF(AND(AI29&lt;&gt;"",OR('〇別紙様式2-2 個表_処遇'!T29="加算Ⅳ",'〇別紙様式2-2 個表_処遇'!T29="加算Ⅴ",'〇別紙様式2-2 個表_処遇'!T29="特別加算")),"☓","○"),"")</f>
        <v>○</v>
      </c>
      <c r="AM29" s="560" t="str">
        <f t="shared" si="3"/>
        <v/>
      </c>
      <c r="AN29" s="560" t="str">
        <f t="shared" si="4"/>
        <v/>
      </c>
      <c r="AO29" s="560"/>
      <c r="AP29" s="560"/>
      <c r="AQ29" s="560"/>
      <c r="AR29" s="560"/>
      <c r="AS29" s="560"/>
      <c r="AT29" s="560"/>
      <c r="AU29" s="560"/>
      <c r="AV29" s="561"/>
    </row>
    <row r="30" spans="1:48" ht="33" customHeight="1" thickBot="1">
      <c r="A30" s="531">
        <f t="shared" si="5"/>
        <v>19</v>
      </c>
      <c r="B30" s="532" t="str">
        <f>IF(基本情報入力シート!C51="","",基本情報入力シート!C51)</f>
        <v/>
      </c>
      <c r="C30" s="533" t="str">
        <f>IF(基本情報入力シート!D51="","",基本情報入力シート!D51)</f>
        <v/>
      </c>
      <c r="D30" s="533" t="str">
        <f>IF(基本情報入力シート!E51="","",基本情報入力シート!E51)</f>
        <v/>
      </c>
      <c r="E30" s="533" t="str">
        <f>IF(基本情報入力シート!F51="","",基本情報入力シート!F51)</f>
        <v/>
      </c>
      <c r="F30" s="533" t="str">
        <f>IF(基本情報入力シート!G51="","",基本情報入力シート!G51)</f>
        <v/>
      </c>
      <c r="G30" s="533" t="str">
        <f>IF(基本情報入力シート!H51="","",基本情報入力シート!H51)</f>
        <v/>
      </c>
      <c r="H30" s="533" t="str">
        <f>IF(基本情報入力シート!I51="","",基本情報入力シート!I51)</f>
        <v/>
      </c>
      <c r="I30" s="533" t="str">
        <f>IF(基本情報入力シート!J51="","",基本情報入力シート!J51)</f>
        <v/>
      </c>
      <c r="J30" s="533" t="str">
        <f>IF(基本情報入力シート!K51="","",基本情報入力シート!K51)</f>
        <v/>
      </c>
      <c r="K30" s="534" t="str">
        <f>IF(基本情報入力シート!L51="","",基本情報入力シート!L51)</f>
        <v/>
      </c>
      <c r="L30" s="531" t="str">
        <f>IF(基本情報入力シート!M51="","",基本情報入力シート!M51)</f>
        <v/>
      </c>
      <c r="M30" s="531" t="str">
        <f>IF(基本情報入力シート!R51="","",基本情報入力シート!R51)</f>
        <v/>
      </c>
      <c r="N30" s="531" t="str">
        <f>IF(基本情報入力シート!W51="","",基本情報入力シート!W51)</f>
        <v/>
      </c>
      <c r="O30" s="531" t="str">
        <f>IF(基本情報入力シート!X51="","",基本情報入力シート!X51)</f>
        <v/>
      </c>
      <c r="P30" s="535" t="str">
        <f>IF(基本情報入力シート!Y51="","",基本情報入力シート!Y51)</f>
        <v/>
      </c>
      <c r="Q30" s="536" t="str">
        <f>IF(基本情報入力シート!Z51="","",基本情報入力シート!Z51)</f>
        <v/>
      </c>
      <c r="R30" s="556" t="str">
        <f>IF(基本情報入力シート!AA51="","",基本情報入力シート!AA51)</f>
        <v/>
      </c>
      <c r="S30" s="670"/>
      <c r="T30" s="671"/>
      <c r="U30" s="557" t="str">
        <f>IFERROR(IF(S30="","",VLOOKUP(P30,【参考】数式用!$A$5:$K$39,MATCH(T30,【参考】数式用!$I$4:$K$4,0)+8,0)),"")</f>
        <v/>
      </c>
      <c r="V30" s="558" t="str">
        <f>IF(T30="特定加算Ⅰ",VLOOKUP(P30,【参考】数式用!$A$5:$L$39,12,FALSE),"-")</f>
        <v>-</v>
      </c>
      <c r="W30" s="539" t="s">
        <v>211</v>
      </c>
      <c r="X30" s="672"/>
      <c r="Y30" s="500" t="s">
        <v>212</v>
      </c>
      <c r="Z30" s="672"/>
      <c r="AA30" s="500" t="s">
        <v>213</v>
      </c>
      <c r="AB30" s="672"/>
      <c r="AC30" s="500" t="s">
        <v>212</v>
      </c>
      <c r="AD30" s="672"/>
      <c r="AE30" s="500" t="s">
        <v>214</v>
      </c>
      <c r="AF30" s="540" t="s">
        <v>215</v>
      </c>
      <c r="AG30" s="541" t="str">
        <f t="shared" si="6"/>
        <v/>
      </c>
      <c r="AH30" s="542" t="s">
        <v>216</v>
      </c>
      <c r="AI30" s="543" t="str">
        <f t="shared" si="1"/>
        <v/>
      </c>
      <c r="AK30" s="559" t="str">
        <f t="shared" si="2"/>
        <v>○</v>
      </c>
      <c r="AL30" s="559" t="str">
        <f>IFERROR(IF(AND(AI30&lt;&gt;"",OR('〇別紙様式2-2 個表_処遇'!T30="加算Ⅳ",'〇別紙様式2-2 個表_処遇'!T30="加算Ⅴ",'〇別紙様式2-2 個表_処遇'!T30="特別加算")),"☓","○"),"")</f>
        <v>○</v>
      </c>
      <c r="AM30" s="560" t="str">
        <f t="shared" si="3"/>
        <v/>
      </c>
      <c r="AN30" s="560" t="str">
        <f t="shared" si="4"/>
        <v/>
      </c>
      <c r="AO30" s="560"/>
      <c r="AP30" s="560"/>
      <c r="AQ30" s="560"/>
      <c r="AR30" s="560"/>
      <c r="AS30" s="560"/>
      <c r="AT30" s="560"/>
      <c r="AU30" s="560"/>
      <c r="AV30" s="561"/>
    </row>
    <row r="31" spans="1:48" ht="33" customHeight="1" thickBot="1">
      <c r="A31" s="531">
        <f t="shared" si="5"/>
        <v>20</v>
      </c>
      <c r="B31" s="532" t="str">
        <f>IF(基本情報入力シート!C52="","",基本情報入力シート!C52)</f>
        <v/>
      </c>
      <c r="C31" s="533" t="str">
        <f>IF(基本情報入力シート!D52="","",基本情報入力シート!D52)</f>
        <v/>
      </c>
      <c r="D31" s="533" t="str">
        <f>IF(基本情報入力シート!E52="","",基本情報入力シート!E52)</f>
        <v/>
      </c>
      <c r="E31" s="533" t="str">
        <f>IF(基本情報入力シート!F52="","",基本情報入力シート!F52)</f>
        <v/>
      </c>
      <c r="F31" s="533" t="str">
        <f>IF(基本情報入力シート!G52="","",基本情報入力シート!G52)</f>
        <v/>
      </c>
      <c r="G31" s="533" t="str">
        <f>IF(基本情報入力シート!H52="","",基本情報入力シート!H52)</f>
        <v/>
      </c>
      <c r="H31" s="533" t="str">
        <f>IF(基本情報入力シート!I52="","",基本情報入力シート!I52)</f>
        <v/>
      </c>
      <c r="I31" s="533" t="str">
        <f>IF(基本情報入力シート!J52="","",基本情報入力シート!J52)</f>
        <v/>
      </c>
      <c r="J31" s="533" t="str">
        <f>IF(基本情報入力シート!K52="","",基本情報入力シート!K52)</f>
        <v/>
      </c>
      <c r="K31" s="534" t="str">
        <f>IF(基本情報入力シート!L52="","",基本情報入力シート!L52)</f>
        <v/>
      </c>
      <c r="L31" s="531" t="str">
        <f>IF(基本情報入力シート!M52="","",基本情報入力シート!M52)</f>
        <v/>
      </c>
      <c r="M31" s="531" t="str">
        <f>IF(基本情報入力シート!R52="","",基本情報入力シート!R52)</f>
        <v/>
      </c>
      <c r="N31" s="531" t="str">
        <f>IF(基本情報入力シート!W52="","",基本情報入力シート!W52)</f>
        <v/>
      </c>
      <c r="O31" s="531" t="str">
        <f>IF(基本情報入力シート!X52="","",基本情報入力シート!X52)</f>
        <v/>
      </c>
      <c r="P31" s="535" t="str">
        <f>IF(基本情報入力シート!Y52="","",基本情報入力シート!Y52)</f>
        <v/>
      </c>
      <c r="Q31" s="536" t="str">
        <f>IF(基本情報入力シート!Z52="","",基本情報入力シート!Z52)</f>
        <v/>
      </c>
      <c r="R31" s="556" t="str">
        <f>IF(基本情報入力シート!AA52="","",基本情報入力シート!AA52)</f>
        <v/>
      </c>
      <c r="S31" s="670"/>
      <c r="T31" s="671"/>
      <c r="U31" s="557" t="str">
        <f>IFERROR(IF(S31="","",VLOOKUP(P31,【参考】数式用!$A$5:$K$39,MATCH(T31,【参考】数式用!$I$4:$K$4,0)+8,0)),"")</f>
        <v/>
      </c>
      <c r="V31" s="558" t="str">
        <f>IF(T31="特定加算Ⅰ",VLOOKUP(P31,【参考】数式用!$A$5:$L$39,12,FALSE),"-")</f>
        <v>-</v>
      </c>
      <c r="W31" s="539" t="s">
        <v>211</v>
      </c>
      <c r="X31" s="672"/>
      <c r="Y31" s="500" t="s">
        <v>212</v>
      </c>
      <c r="Z31" s="672"/>
      <c r="AA31" s="500" t="s">
        <v>213</v>
      </c>
      <c r="AB31" s="672"/>
      <c r="AC31" s="500" t="s">
        <v>212</v>
      </c>
      <c r="AD31" s="672"/>
      <c r="AE31" s="500" t="s">
        <v>214</v>
      </c>
      <c r="AF31" s="540" t="s">
        <v>215</v>
      </c>
      <c r="AG31" s="541" t="str">
        <f t="shared" si="6"/>
        <v/>
      </c>
      <c r="AH31" s="542" t="s">
        <v>216</v>
      </c>
      <c r="AI31" s="543" t="str">
        <f t="shared" si="1"/>
        <v/>
      </c>
      <c r="AK31" s="559" t="str">
        <f t="shared" si="2"/>
        <v>○</v>
      </c>
      <c r="AL31" s="559" t="str">
        <f>IFERROR(IF(AND(AI31&lt;&gt;"",OR('〇別紙様式2-2 個表_処遇'!T31="加算Ⅳ",'〇別紙様式2-2 個表_処遇'!T31="加算Ⅴ",'〇別紙様式2-2 個表_処遇'!T31="特別加算")),"☓","○"),"")</f>
        <v>○</v>
      </c>
      <c r="AM31" s="560" t="str">
        <f t="shared" si="3"/>
        <v/>
      </c>
      <c r="AN31" s="560" t="str">
        <f t="shared" si="4"/>
        <v/>
      </c>
      <c r="AO31" s="560"/>
      <c r="AP31" s="560"/>
      <c r="AQ31" s="560"/>
      <c r="AR31" s="560"/>
      <c r="AS31" s="560"/>
      <c r="AT31" s="560"/>
      <c r="AU31" s="560"/>
      <c r="AV31" s="561"/>
    </row>
    <row r="32" spans="1:48" ht="33" customHeight="1" thickBot="1">
      <c r="A32" s="531">
        <f t="shared" si="5"/>
        <v>21</v>
      </c>
      <c r="B32" s="532" t="str">
        <f>IF(基本情報入力シート!C53="","",基本情報入力シート!C53)</f>
        <v/>
      </c>
      <c r="C32" s="533" t="str">
        <f>IF(基本情報入力シート!D53="","",基本情報入力シート!D53)</f>
        <v/>
      </c>
      <c r="D32" s="533" t="str">
        <f>IF(基本情報入力シート!E53="","",基本情報入力シート!E53)</f>
        <v/>
      </c>
      <c r="E32" s="533" t="str">
        <f>IF(基本情報入力シート!F53="","",基本情報入力シート!F53)</f>
        <v/>
      </c>
      <c r="F32" s="533" t="str">
        <f>IF(基本情報入力シート!G53="","",基本情報入力シート!G53)</f>
        <v/>
      </c>
      <c r="G32" s="533" t="str">
        <f>IF(基本情報入力シート!H53="","",基本情報入力シート!H53)</f>
        <v/>
      </c>
      <c r="H32" s="533" t="str">
        <f>IF(基本情報入力シート!I53="","",基本情報入力シート!I53)</f>
        <v/>
      </c>
      <c r="I32" s="533" t="str">
        <f>IF(基本情報入力シート!J53="","",基本情報入力シート!J53)</f>
        <v/>
      </c>
      <c r="J32" s="533" t="str">
        <f>IF(基本情報入力シート!K53="","",基本情報入力シート!K53)</f>
        <v/>
      </c>
      <c r="K32" s="534" t="str">
        <f>IF(基本情報入力シート!L53="","",基本情報入力シート!L53)</f>
        <v/>
      </c>
      <c r="L32" s="531" t="str">
        <f>IF(基本情報入力シート!M53="","",基本情報入力シート!M53)</f>
        <v/>
      </c>
      <c r="M32" s="531" t="str">
        <f>IF(基本情報入力シート!R53="","",基本情報入力シート!R53)</f>
        <v/>
      </c>
      <c r="N32" s="531" t="str">
        <f>IF(基本情報入力シート!W53="","",基本情報入力シート!W53)</f>
        <v/>
      </c>
      <c r="O32" s="531" t="str">
        <f>IF(基本情報入力シート!X53="","",基本情報入力シート!X53)</f>
        <v/>
      </c>
      <c r="P32" s="535" t="str">
        <f>IF(基本情報入力シート!Y53="","",基本情報入力シート!Y53)</f>
        <v/>
      </c>
      <c r="Q32" s="536" t="str">
        <f>IF(基本情報入力シート!Z53="","",基本情報入力シート!Z53)</f>
        <v/>
      </c>
      <c r="R32" s="556" t="str">
        <f>IF(基本情報入力シート!AA53="","",基本情報入力シート!AA53)</f>
        <v/>
      </c>
      <c r="S32" s="670"/>
      <c r="T32" s="671"/>
      <c r="U32" s="557" t="str">
        <f>IFERROR(IF(S32="","",VLOOKUP(P32,【参考】数式用!$A$5:$K$39,MATCH(T32,【参考】数式用!$I$4:$K$4,0)+8,0)),"")</f>
        <v/>
      </c>
      <c r="V32" s="558" t="str">
        <f>IF(T32="特定加算Ⅰ",VLOOKUP(P32,【参考】数式用!$A$5:$L$39,12,FALSE),"-")</f>
        <v>-</v>
      </c>
      <c r="W32" s="539" t="s">
        <v>211</v>
      </c>
      <c r="X32" s="672"/>
      <c r="Y32" s="500" t="s">
        <v>212</v>
      </c>
      <c r="Z32" s="672"/>
      <c r="AA32" s="500" t="s">
        <v>213</v>
      </c>
      <c r="AB32" s="672"/>
      <c r="AC32" s="500" t="s">
        <v>212</v>
      </c>
      <c r="AD32" s="672"/>
      <c r="AE32" s="500" t="s">
        <v>214</v>
      </c>
      <c r="AF32" s="540" t="s">
        <v>215</v>
      </c>
      <c r="AG32" s="541" t="str">
        <f t="shared" si="6"/>
        <v/>
      </c>
      <c r="AH32" s="542" t="s">
        <v>216</v>
      </c>
      <c r="AI32" s="543" t="str">
        <f t="shared" si="1"/>
        <v/>
      </c>
      <c r="AK32" s="559" t="str">
        <f t="shared" si="2"/>
        <v>○</v>
      </c>
      <c r="AL32" s="559" t="str">
        <f>IFERROR(IF(AND(AI32&lt;&gt;"",OR('〇別紙様式2-2 個表_処遇'!T32="加算Ⅳ",'〇別紙様式2-2 個表_処遇'!T32="加算Ⅴ",'〇別紙様式2-2 個表_処遇'!T32="特別加算")),"☓","○"),"")</f>
        <v>○</v>
      </c>
      <c r="AM32" s="560" t="str">
        <f t="shared" si="3"/>
        <v/>
      </c>
      <c r="AN32" s="560" t="str">
        <f t="shared" si="4"/>
        <v/>
      </c>
      <c r="AO32" s="560"/>
      <c r="AP32" s="560"/>
      <c r="AQ32" s="560"/>
      <c r="AR32" s="560"/>
      <c r="AS32" s="560"/>
      <c r="AT32" s="560"/>
      <c r="AU32" s="560"/>
      <c r="AV32" s="561"/>
    </row>
    <row r="33" spans="1:48" ht="33" customHeight="1" thickBot="1">
      <c r="A33" s="531">
        <f t="shared" si="5"/>
        <v>22</v>
      </c>
      <c r="B33" s="532" t="str">
        <f>IF(基本情報入力シート!C54="","",基本情報入力シート!C54)</f>
        <v/>
      </c>
      <c r="C33" s="533" t="str">
        <f>IF(基本情報入力シート!D54="","",基本情報入力シート!D54)</f>
        <v/>
      </c>
      <c r="D33" s="533" t="str">
        <f>IF(基本情報入力シート!E54="","",基本情報入力シート!E54)</f>
        <v/>
      </c>
      <c r="E33" s="533" t="str">
        <f>IF(基本情報入力シート!F54="","",基本情報入力シート!F54)</f>
        <v/>
      </c>
      <c r="F33" s="533" t="str">
        <f>IF(基本情報入力シート!G54="","",基本情報入力シート!G54)</f>
        <v/>
      </c>
      <c r="G33" s="533" t="str">
        <f>IF(基本情報入力シート!H54="","",基本情報入力シート!H54)</f>
        <v/>
      </c>
      <c r="H33" s="533" t="str">
        <f>IF(基本情報入力シート!I54="","",基本情報入力シート!I54)</f>
        <v/>
      </c>
      <c r="I33" s="533" t="str">
        <f>IF(基本情報入力シート!J54="","",基本情報入力シート!J54)</f>
        <v/>
      </c>
      <c r="J33" s="533" t="str">
        <f>IF(基本情報入力シート!K54="","",基本情報入力シート!K54)</f>
        <v/>
      </c>
      <c r="K33" s="534" t="str">
        <f>IF(基本情報入力シート!L54="","",基本情報入力シート!L54)</f>
        <v/>
      </c>
      <c r="L33" s="531" t="str">
        <f>IF(基本情報入力シート!M54="","",基本情報入力シート!M54)</f>
        <v/>
      </c>
      <c r="M33" s="531" t="str">
        <f>IF(基本情報入力シート!R54="","",基本情報入力シート!R54)</f>
        <v/>
      </c>
      <c r="N33" s="531" t="str">
        <f>IF(基本情報入力シート!W54="","",基本情報入力シート!W54)</f>
        <v/>
      </c>
      <c r="O33" s="531" t="str">
        <f>IF(基本情報入力シート!X54="","",基本情報入力シート!X54)</f>
        <v/>
      </c>
      <c r="P33" s="535" t="str">
        <f>IF(基本情報入力シート!Y54="","",基本情報入力シート!Y54)</f>
        <v/>
      </c>
      <c r="Q33" s="536" t="str">
        <f>IF(基本情報入力シート!Z54="","",基本情報入力シート!Z54)</f>
        <v/>
      </c>
      <c r="R33" s="556" t="str">
        <f>IF(基本情報入力シート!AA54="","",基本情報入力シート!AA54)</f>
        <v/>
      </c>
      <c r="S33" s="670"/>
      <c r="T33" s="671"/>
      <c r="U33" s="557" t="str">
        <f>IFERROR(IF(S33="","",VLOOKUP(P33,【参考】数式用!$A$5:$K$39,MATCH(T33,【参考】数式用!$I$4:$K$4,0)+8,0)),"")</f>
        <v/>
      </c>
      <c r="V33" s="558" t="str">
        <f>IF(T33="特定加算Ⅰ",VLOOKUP(P33,【参考】数式用!$A$5:$L$39,12,FALSE),"-")</f>
        <v>-</v>
      </c>
      <c r="W33" s="539" t="s">
        <v>211</v>
      </c>
      <c r="X33" s="672"/>
      <c r="Y33" s="500" t="s">
        <v>212</v>
      </c>
      <c r="Z33" s="672"/>
      <c r="AA33" s="500" t="s">
        <v>213</v>
      </c>
      <c r="AB33" s="672"/>
      <c r="AC33" s="500" t="s">
        <v>212</v>
      </c>
      <c r="AD33" s="672"/>
      <c r="AE33" s="500" t="s">
        <v>214</v>
      </c>
      <c r="AF33" s="540" t="s">
        <v>215</v>
      </c>
      <c r="AG33" s="541" t="str">
        <f t="shared" si="6"/>
        <v/>
      </c>
      <c r="AH33" s="542" t="s">
        <v>216</v>
      </c>
      <c r="AI33" s="543" t="str">
        <f t="shared" si="1"/>
        <v/>
      </c>
      <c r="AK33" s="559" t="str">
        <f t="shared" si="2"/>
        <v>○</v>
      </c>
      <c r="AL33" s="559" t="str">
        <f>IFERROR(IF(AND(AI33&lt;&gt;"",OR('〇別紙様式2-2 個表_処遇'!T33="加算Ⅳ",'〇別紙様式2-2 個表_処遇'!T33="加算Ⅴ",'〇別紙様式2-2 個表_処遇'!T33="特別加算")),"☓","○"),"")</f>
        <v>○</v>
      </c>
      <c r="AM33" s="560" t="str">
        <f t="shared" si="3"/>
        <v/>
      </c>
      <c r="AN33" s="560" t="str">
        <f t="shared" si="4"/>
        <v/>
      </c>
      <c r="AO33" s="560"/>
      <c r="AP33" s="560"/>
      <c r="AQ33" s="560"/>
      <c r="AR33" s="560"/>
      <c r="AS33" s="560"/>
      <c r="AT33" s="560"/>
      <c r="AU33" s="560"/>
      <c r="AV33" s="561"/>
    </row>
    <row r="34" spans="1:48" ht="33" customHeight="1" thickBot="1">
      <c r="A34" s="531">
        <f t="shared" si="5"/>
        <v>23</v>
      </c>
      <c r="B34" s="532" t="str">
        <f>IF(基本情報入力シート!C55="","",基本情報入力シート!C55)</f>
        <v/>
      </c>
      <c r="C34" s="533" t="str">
        <f>IF(基本情報入力シート!D55="","",基本情報入力シート!D55)</f>
        <v/>
      </c>
      <c r="D34" s="533" t="str">
        <f>IF(基本情報入力シート!E55="","",基本情報入力シート!E55)</f>
        <v/>
      </c>
      <c r="E34" s="533" t="str">
        <f>IF(基本情報入力シート!F55="","",基本情報入力シート!F55)</f>
        <v/>
      </c>
      <c r="F34" s="533" t="str">
        <f>IF(基本情報入力シート!G55="","",基本情報入力シート!G55)</f>
        <v/>
      </c>
      <c r="G34" s="533" t="str">
        <f>IF(基本情報入力シート!H55="","",基本情報入力シート!H55)</f>
        <v/>
      </c>
      <c r="H34" s="533" t="str">
        <f>IF(基本情報入力シート!I55="","",基本情報入力シート!I55)</f>
        <v/>
      </c>
      <c r="I34" s="533" t="str">
        <f>IF(基本情報入力シート!J55="","",基本情報入力シート!J55)</f>
        <v/>
      </c>
      <c r="J34" s="533" t="str">
        <f>IF(基本情報入力シート!K55="","",基本情報入力シート!K55)</f>
        <v/>
      </c>
      <c r="K34" s="534" t="str">
        <f>IF(基本情報入力シート!L55="","",基本情報入力シート!L55)</f>
        <v/>
      </c>
      <c r="L34" s="531" t="str">
        <f>IF(基本情報入力シート!M55="","",基本情報入力シート!M55)</f>
        <v/>
      </c>
      <c r="M34" s="531" t="str">
        <f>IF(基本情報入力シート!R55="","",基本情報入力シート!R55)</f>
        <v/>
      </c>
      <c r="N34" s="531" t="str">
        <f>IF(基本情報入力シート!W55="","",基本情報入力シート!W55)</f>
        <v/>
      </c>
      <c r="O34" s="531" t="str">
        <f>IF(基本情報入力シート!X55="","",基本情報入力シート!X55)</f>
        <v/>
      </c>
      <c r="P34" s="535" t="str">
        <f>IF(基本情報入力シート!Y55="","",基本情報入力シート!Y55)</f>
        <v/>
      </c>
      <c r="Q34" s="536" t="str">
        <f>IF(基本情報入力シート!Z55="","",基本情報入力シート!Z55)</f>
        <v/>
      </c>
      <c r="R34" s="556" t="str">
        <f>IF(基本情報入力シート!AA55="","",基本情報入力シート!AA55)</f>
        <v/>
      </c>
      <c r="S34" s="670"/>
      <c r="T34" s="671"/>
      <c r="U34" s="557" t="str">
        <f>IFERROR(IF(S34="","",VLOOKUP(P34,【参考】数式用!$A$5:$K$39,MATCH(T34,【参考】数式用!$I$4:$K$4,0)+8,0)),"")</f>
        <v/>
      </c>
      <c r="V34" s="558" t="str">
        <f>IF(T34="特定加算Ⅰ",VLOOKUP(P34,【参考】数式用!$A$5:$L$39,12,FALSE),"-")</f>
        <v>-</v>
      </c>
      <c r="W34" s="539" t="s">
        <v>211</v>
      </c>
      <c r="X34" s="672"/>
      <c r="Y34" s="500" t="s">
        <v>212</v>
      </c>
      <c r="Z34" s="672"/>
      <c r="AA34" s="500" t="s">
        <v>213</v>
      </c>
      <c r="AB34" s="672"/>
      <c r="AC34" s="500" t="s">
        <v>212</v>
      </c>
      <c r="AD34" s="672"/>
      <c r="AE34" s="500" t="s">
        <v>214</v>
      </c>
      <c r="AF34" s="540" t="s">
        <v>215</v>
      </c>
      <c r="AG34" s="541" t="str">
        <f t="shared" si="6"/>
        <v/>
      </c>
      <c r="AH34" s="542" t="s">
        <v>216</v>
      </c>
      <c r="AI34" s="543" t="str">
        <f t="shared" si="1"/>
        <v/>
      </c>
      <c r="AK34" s="559" t="str">
        <f t="shared" si="2"/>
        <v>○</v>
      </c>
      <c r="AL34" s="559" t="str">
        <f>IFERROR(IF(AND(AI34&lt;&gt;"",OR('〇別紙様式2-2 個表_処遇'!T34="加算Ⅳ",'〇別紙様式2-2 個表_処遇'!T34="加算Ⅴ",'〇別紙様式2-2 個表_処遇'!T34="特別加算")),"☓","○"),"")</f>
        <v>○</v>
      </c>
      <c r="AM34" s="560" t="str">
        <f t="shared" si="3"/>
        <v/>
      </c>
      <c r="AN34" s="560" t="str">
        <f t="shared" si="4"/>
        <v/>
      </c>
      <c r="AO34" s="560"/>
      <c r="AP34" s="560"/>
      <c r="AQ34" s="560"/>
      <c r="AR34" s="560"/>
      <c r="AS34" s="560"/>
      <c r="AT34" s="560"/>
      <c r="AU34" s="560"/>
      <c r="AV34" s="561"/>
    </row>
    <row r="35" spans="1:48" ht="33" customHeight="1" thickBot="1">
      <c r="A35" s="531">
        <f t="shared" si="5"/>
        <v>24</v>
      </c>
      <c r="B35" s="532" t="str">
        <f>IF(基本情報入力シート!C56="","",基本情報入力シート!C56)</f>
        <v/>
      </c>
      <c r="C35" s="533" t="str">
        <f>IF(基本情報入力シート!D56="","",基本情報入力シート!D56)</f>
        <v/>
      </c>
      <c r="D35" s="533" t="str">
        <f>IF(基本情報入力シート!E56="","",基本情報入力シート!E56)</f>
        <v/>
      </c>
      <c r="E35" s="533" t="str">
        <f>IF(基本情報入力シート!F56="","",基本情報入力シート!F56)</f>
        <v/>
      </c>
      <c r="F35" s="533" t="str">
        <f>IF(基本情報入力シート!G56="","",基本情報入力シート!G56)</f>
        <v/>
      </c>
      <c r="G35" s="533" t="str">
        <f>IF(基本情報入力シート!H56="","",基本情報入力シート!H56)</f>
        <v/>
      </c>
      <c r="H35" s="533" t="str">
        <f>IF(基本情報入力シート!I56="","",基本情報入力シート!I56)</f>
        <v/>
      </c>
      <c r="I35" s="533" t="str">
        <f>IF(基本情報入力シート!J56="","",基本情報入力シート!J56)</f>
        <v/>
      </c>
      <c r="J35" s="533" t="str">
        <f>IF(基本情報入力シート!K56="","",基本情報入力シート!K56)</f>
        <v/>
      </c>
      <c r="K35" s="534" t="str">
        <f>IF(基本情報入力シート!L56="","",基本情報入力シート!L56)</f>
        <v/>
      </c>
      <c r="L35" s="531" t="str">
        <f>IF(基本情報入力シート!M56="","",基本情報入力シート!M56)</f>
        <v/>
      </c>
      <c r="M35" s="531" t="str">
        <f>IF(基本情報入力シート!R56="","",基本情報入力シート!R56)</f>
        <v/>
      </c>
      <c r="N35" s="531" t="str">
        <f>IF(基本情報入力シート!W56="","",基本情報入力シート!W56)</f>
        <v/>
      </c>
      <c r="O35" s="531" t="str">
        <f>IF(基本情報入力シート!X56="","",基本情報入力シート!X56)</f>
        <v/>
      </c>
      <c r="P35" s="535" t="str">
        <f>IF(基本情報入力シート!Y56="","",基本情報入力シート!Y56)</f>
        <v/>
      </c>
      <c r="Q35" s="536" t="str">
        <f>IF(基本情報入力シート!Z56="","",基本情報入力シート!Z56)</f>
        <v/>
      </c>
      <c r="R35" s="556" t="str">
        <f>IF(基本情報入力シート!AA56="","",基本情報入力シート!AA56)</f>
        <v/>
      </c>
      <c r="S35" s="670"/>
      <c r="T35" s="671"/>
      <c r="U35" s="557" t="str">
        <f>IFERROR(IF(S35="","",VLOOKUP(P35,【参考】数式用!$A$5:$K$39,MATCH(T35,【参考】数式用!$I$4:$K$4,0)+8,0)),"")</f>
        <v/>
      </c>
      <c r="V35" s="558" t="str">
        <f>IF(T35="特定加算Ⅰ",VLOOKUP(P35,【参考】数式用!$A$5:$L$39,12,FALSE),"-")</f>
        <v>-</v>
      </c>
      <c r="W35" s="539" t="s">
        <v>211</v>
      </c>
      <c r="X35" s="672"/>
      <c r="Y35" s="500" t="s">
        <v>212</v>
      </c>
      <c r="Z35" s="672"/>
      <c r="AA35" s="500" t="s">
        <v>213</v>
      </c>
      <c r="AB35" s="672"/>
      <c r="AC35" s="500" t="s">
        <v>212</v>
      </c>
      <c r="AD35" s="672"/>
      <c r="AE35" s="500" t="s">
        <v>214</v>
      </c>
      <c r="AF35" s="540" t="s">
        <v>215</v>
      </c>
      <c r="AG35" s="541" t="str">
        <f t="shared" si="6"/>
        <v/>
      </c>
      <c r="AH35" s="542" t="s">
        <v>216</v>
      </c>
      <c r="AI35" s="543" t="str">
        <f t="shared" si="1"/>
        <v/>
      </c>
      <c r="AK35" s="559" t="str">
        <f t="shared" si="2"/>
        <v>○</v>
      </c>
      <c r="AL35" s="559" t="str">
        <f>IFERROR(IF(AND(AI35&lt;&gt;"",OR('〇別紙様式2-2 個表_処遇'!T35="加算Ⅳ",'〇別紙様式2-2 個表_処遇'!T35="加算Ⅴ",'〇別紙様式2-2 個表_処遇'!T35="特別加算")),"☓","○"),"")</f>
        <v>○</v>
      </c>
      <c r="AM35" s="560" t="str">
        <f t="shared" si="3"/>
        <v/>
      </c>
      <c r="AN35" s="560" t="str">
        <f t="shared" si="4"/>
        <v/>
      </c>
      <c r="AO35" s="560"/>
      <c r="AP35" s="560"/>
      <c r="AQ35" s="560"/>
      <c r="AR35" s="560"/>
      <c r="AS35" s="560"/>
      <c r="AT35" s="560"/>
      <c r="AU35" s="560"/>
      <c r="AV35" s="561"/>
    </row>
    <row r="36" spans="1:48" ht="33" customHeight="1" thickBot="1">
      <c r="A36" s="531">
        <f t="shared" si="5"/>
        <v>25</v>
      </c>
      <c r="B36" s="532" t="str">
        <f>IF(基本情報入力シート!C57="","",基本情報入力シート!C57)</f>
        <v/>
      </c>
      <c r="C36" s="533" t="str">
        <f>IF(基本情報入力シート!D57="","",基本情報入力シート!D57)</f>
        <v/>
      </c>
      <c r="D36" s="533" t="str">
        <f>IF(基本情報入力シート!E57="","",基本情報入力シート!E57)</f>
        <v/>
      </c>
      <c r="E36" s="533" t="str">
        <f>IF(基本情報入力シート!F57="","",基本情報入力シート!F57)</f>
        <v/>
      </c>
      <c r="F36" s="533" t="str">
        <f>IF(基本情報入力シート!G57="","",基本情報入力シート!G57)</f>
        <v/>
      </c>
      <c r="G36" s="533" t="str">
        <f>IF(基本情報入力シート!H57="","",基本情報入力シート!H57)</f>
        <v/>
      </c>
      <c r="H36" s="533" t="str">
        <f>IF(基本情報入力シート!I57="","",基本情報入力シート!I57)</f>
        <v/>
      </c>
      <c r="I36" s="533" t="str">
        <f>IF(基本情報入力シート!J57="","",基本情報入力シート!J57)</f>
        <v/>
      </c>
      <c r="J36" s="533" t="str">
        <f>IF(基本情報入力シート!K57="","",基本情報入力シート!K57)</f>
        <v/>
      </c>
      <c r="K36" s="534" t="str">
        <f>IF(基本情報入力シート!L57="","",基本情報入力シート!L57)</f>
        <v/>
      </c>
      <c r="L36" s="531" t="str">
        <f>IF(基本情報入力シート!M57="","",基本情報入力シート!M57)</f>
        <v/>
      </c>
      <c r="M36" s="531" t="str">
        <f>IF(基本情報入力シート!R57="","",基本情報入力シート!R57)</f>
        <v/>
      </c>
      <c r="N36" s="531" t="str">
        <f>IF(基本情報入力シート!W57="","",基本情報入力シート!W57)</f>
        <v/>
      </c>
      <c r="O36" s="531" t="str">
        <f>IF(基本情報入力シート!X57="","",基本情報入力シート!X57)</f>
        <v/>
      </c>
      <c r="P36" s="535" t="str">
        <f>IF(基本情報入力シート!Y57="","",基本情報入力シート!Y57)</f>
        <v/>
      </c>
      <c r="Q36" s="536" t="str">
        <f>IF(基本情報入力シート!Z57="","",基本情報入力シート!Z57)</f>
        <v/>
      </c>
      <c r="R36" s="556" t="str">
        <f>IF(基本情報入力シート!AA57="","",基本情報入力シート!AA57)</f>
        <v/>
      </c>
      <c r="S36" s="670"/>
      <c r="T36" s="671"/>
      <c r="U36" s="557" t="str">
        <f>IFERROR(IF(S36="","",VLOOKUP(P36,【参考】数式用!$A$5:$K$39,MATCH(T36,【参考】数式用!$I$4:$K$4,0)+8,0)),"")</f>
        <v/>
      </c>
      <c r="V36" s="558" t="str">
        <f>IF(T36="特定加算Ⅰ",VLOOKUP(P36,【参考】数式用!$A$5:$L$39,12,FALSE),"-")</f>
        <v>-</v>
      </c>
      <c r="W36" s="539" t="s">
        <v>211</v>
      </c>
      <c r="X36" s="672"/>
      <c r="Y36" s="500" t="s">
        <v>212</v>
      </c>
      <c r="Z36" s="672"/>
      <c r="AA36" s="500" t="s">
        <v>213</v>
      </c>
      <c r="AB36" s="672"/>
      <c r="AC36" s="500" t="s">
        <v>212</v>
      </c>
      <c r="AD36" s="672"/>
      <c r="AE36" s="500" t="s">
        <v>214</v>
      </c>
      <c r="AF36" s="540" t="s">
        <v>215</v>
      </c>
      <c r="AG36" s="541" t="str">
        <f t="shared" si="6"/>
        <v/>
      </c>
      <c r="AH36" s="542" t="s">
        <v>216</v>
      </c>
      <c r="AI36" s="543" t="str">
        <f t="shared" si="1"/>
        <v/>
      </c>
      <c r="AK36" s="559" t="str">
        <f t="shared" si="2"/>
        <v>○</v>
      </c>
      <c r="AL36" s="559" t="str">
        <f>IFERROR(IF(AND(AI36&lt;&gt;"",OR('〇別紙様式2-2 個表_処遇'!T36="加算Ⅳ",'〇別紙様式2-2 個表_処遇'!T36="加算Ⅴ",'〇別紙様式2-2 個表_処遇'!T36="特別加算")),"☓","○"),"")</f>
        <v>○</v>
      </c>
      <c r="AM36" s="560" t="str">
        <f t="shared" si="3"/>
        <v/>
      </c>
      <c r="AN36" s="560" t="str">
        <f t="shared" si="4"/>
        <v/>
      </c>
      <c r="AO36" s="560"/>
      <c r="AP36" s="560"/>
      <c r="AQ36" s="560"/>
      <c r="AR36" s="560"/>
      <c r="AS36" s="560"/>
      <c r="AT36" s="560"/>
      <c r="AU36" s="560"/>
      <c r="AV36" s="561"/>
    </row>
    <row r="37" spans="1:48" ht="33" customHeight="1" thickBot="1">
      <c r="A37" s="531">
        <f t="shared" si="5"/>
        <v>26</v>
      </c>
      <c r="B37" s="532" t="str">
        <f>IF(基本情報入力シート!C58="","",基本情報入力シート!C58)</f>
        <v/>
      </c>
      <c r="C37" s="533" t="str">
        <f>IF(基本情報入力シート!D58="","",基本情報入力シート!D58)</f>
        <v/>
      </c>
      <c r="D37" s="533" t="str">
        <f>IF(基本情報入力シート!E58="","",基本情報入力シート!E58)</f>
        <v/>
      </c>
      <c r="E37" s="533" t="str">
        <f>IF(基本情報入力シート!F58="","",基本情報入力シート!F58)</f>
        <v/>
      </c>
      <c r="F37" s="533" t="str">
        <f>IF(基本情報入力シート!G58="","",基本情報入力シート!G58)</f>
        <v/>
      </c>
      <c r="G37" s="533" t="str">
        <f>IF(基本情報入力シート!H58="","",基本情報入力シート!H58)</f>
        <v/>
      </c>
      <c r="H37" s="533" t="str">
        <f>IF(基本情報入力シート!I58="","",基本情報入力シート!I58)</f>
        <v/>
      </c>
      <c r="I37" s="533" t="str">
        <f>IF(基本情報入力シート!J58="","",基本情報入力シート!J58)</f>
        <v/>
      </c>
      <c r="J37" s="533" t="str">
        <f>IF(基本情報入力シート!K58="","",基本情報入力シート!K58)</f>
        <v/>
      </c>
      <c r="K37" s="534" t="str">
        <f>IF(基本情報入力シート!L58="","",基本情報入力シート!L58)</f>
        <v/>
      </c>
      <c r="L37" s="531" t="str">
        <f>IF(基本情報入力シート!M58="","",基本情報入力シート!M58)</f>
        <v/>
      </c>
      <c r="M37" s="531" t="str">
        <f>IF(基本情報入力シート!R58="","",基本情報入力シート!R58)</f>
        <v/>
      </c>
      <c r="N37" s="531" t="str">
        <f>IF(基本情報入力シート!W58="","",基本情報入力シート!W58)</f>
        <v/>
      </c>
      <c r="O37" s="531" t="str">
        <f>IF(基本情報入力シート!X58="","",基本情報入力シート!X58)</f>
        <v/>
      </c>
      <c r="P37" s="535" t="str">
        <f>IF(基本情報入力シート!Y58="","",基本情報入力シート!Y58)</f>
        <v/>
      </c>
      <c r="Q37" s="536" t="str">
        <f>IF(基本情報入力シート!Z58="","",基本情報入力シート!Z58)</f>
        <v/>
      </c>
      <c r="R37" s="556" t="str">
        <f>IF(基本情報入力シート!AA58="","",基本情報入力シート!AA58)</f>
        <v/>
      </c>
      <c r="S37" s="670"/>
      <c r="T37" s="671"/>
      <c r="U37" s="557" t="str">
        <f>IFERROR(IF(S37="","",VLOOKUP(P37,【参考】数式用!$A$5:$K$39,MATCH(T37,【参考】数式用!$I$4:$K$4,0)+8,0)),"")</f>
        <v/>
      </c>
      <c r="V37" s="558" t="str">
        <f>IF(T37="特定加算Ⅰ",VLOOKUP(P37,【参考】数式用!$A$5:$L$39,12,FALSE),"-")</f>
        <v>-</v>
      </c>
      <c r="W37" s="539" t="s">
        <v>211</v>
      </c>
      <c r="X37" s="672"/>
      <c r="Y37" s="500" t="s">
        <v>212</v>
      </c>
      <c r="Z37" s="672"/>
      <c r="AA37" s="500" t="s">
        <v>213</v>
      </c>
      <c r="AB37" s="672"/>
      <c r="AC37" s="500" t="s">
        <v>212</v>
      </c>
      <c r="AD37" s="672"/>
      <c r="AE37" s="500" t="s">
        <v>214</v>
      </c>
      <c r="AF37" s="540" t="s">
        <v>215</v>
      </c>
      <c r="AG37" s="541" t="str">
        <f t="shared" si="6"/>
        <v/>
      </c>
      <c r="AH37" s="542" t="s">
        <v>216</v>
      </c>
      <c r="AI37" s="543" t="str">
        <f t="shared" si="1"/>
        <v/>
      </c>
      <c r="AK37" s="559" t="str">
        <f t="shared" si="2"/>
        <v>○</v>
      </c>
      <c r="AL37" s="559" t="str">
        <f>IFERROR(IF(AND(AI37&lt;&gt;"",OR('〇別紙様式2-2 個表_処遇'!T37="加算Ⅳ",'〇別紙様式2-2 個表_処遇'!T37="加算Ⅴ",'〇別紙様式2-2 個表_処遇'!T37="特別加算")),"☓","○"),"")</f>
        <v>○</v>
      </c>
      <c r="AM37" s="560" t="str">
        <f t="shared" si="3"/>
        <v/>
      </c>
      <c r="AN37" s="560" t="str">
        <f t="shared" si="4"/>
        <v/>
      </c>
      <c r="AO37" s="560"/>
      <c r="AP37" s="560"/>
      <c r="AQ37" s="560"/>
      <c r="AR37" s="560"/>
      <c r="AS37" s="560"/>
      <c r="AT37" s="560"/>
      <c r="AU37" s="560"/>
      <c r="AV37" s="561"/>
    </row>
    <row r="38" spans="1:48" ht="33" customHeight="1" thickBot="1">
      <c r="A38" s="531">
        <f t="shared" si="5"/>
        <v>27</v>
      </c>
      <c r="B38" s="532" t="str">
        <f>IF(基本情報入力シート!C59="","",基本情報入力シート!C59)</f>
        <v/>
      </c>
      <c r="C38" s="533" t="str">
        <f>IF(基本情報入力シート!D59="","",基本情報入力シート!D59)</f>
        <v/>
      </c>
      <c r="D38" s="533" t="str">
        <f>IF(基本情報入力シート!E59="","",基本情報入力シート!E59)</f>
        <v/>
      </c>
      <c r="E38" s="533" t="str">
        <f>IF(基本情報入力シート!F59="","",基本情報入力シート!F59)</f>
        <v/>
      </c>
      <c r="F38" s="533" t="str">
        <f>IF(基本情報入力シート!G59="","",基本情報入力シート!G59)</f>
        <v/>
      </c>
      <c r="G38" s="533" t="str">
        <f>IF(基本情報入力シート!H59="","",基本情報入力シート!H59)</f>
        <v/>
      </c>
      <c r="H38" s="533" t="str">
        <f>IF(基本情報入力シート!I59="","",基本情報入力シート!I59)</f>
        <v/>
      </c>
      <c r="I38" s="533" t="str">
        <f>IF(基本情報入力シート!J59="","",基本情報入力シート!J59)</f>
        <v/>
      </c>
      <c r="J38" s="533" t="str">
        <f>IF(基本情報入力シート!K59="","",基本情報入力シート!K59)</f>
        <v/>
      </c>
      <c r="K38" s="534" t="str">
        <f>IF(基本情報入力シート!L59="","",基本情報入力シート!L59)</f>
        <v/>
      </c>
      <c r="L38" s="531" t="str">
        <f>IF(基本情報入力シート!M59="","",基本情報入力シート!M59)</f>
        <v/>
      </c>
      <c r="M38" s="531" t="str">
        <f>IF(基本情報入力シート!R59="","",基本情報入力シート!R59)</f>
        <v/>
      </c>
      <c r="N38" s="531" t="str">
        <f>IF(基本情報入力シート!W59="","",基本情報入力シート!W59)</f>
        <v/>
      </c>
      <c r="O38" s="531" t="str">
        <f>IF(基本情報入力シート!X59="","",基本情報入力シート!X59)</f>
        <v/>
      </c>
      <c r="P38" s="535" t="str">
        <f>IF(基本情報入力シート!Y59="","",基本情報入力シート!Y59)</f>
        <v/>
      </c>
      <c r="Q38" s="536" t="str">
        <f>IF(基本情報入力シート!Z59="","",基本情報入力シート!Z59)</f>
        <v/>
      </c>
      <c r="R38" s="556" t="str">
        <f>IF(基本情報入力シート!AA59="","",基本情報入力シート!AA59)</f>
        <v/>
      </c>
      <c r="S38" s="670"/>
      <c r="T38" s="671"/>
      <c r="U38" s="557" t="str">
        <f>IFERROR(IF(S38="","",VLOOKUP(P38,【参考】数式用!$A$5:$K$39,MATCH(T38,【参考】数式用!$I$4:$K$4,0)+8,0)),"")</f>
        <v/>
      </c>
      <c r="V38" s="558" t="str">
        <f>IF(T38="特定加算Ⅰ",VLOOKUP(P38,【参考】数式用!$A$5:$L$39,12,FALSE),"-")</f>
        <v>-</v>
      </c>
      <c r="W38" s="539" t="s">
        <v>211</v>
      </c>
      <c r="X38" s="672"/>
      <c r="Y38" s="500" t="s">
        <v>212</v>
      </c>
      <c r="Z38" s="672"/>
      <c r="AA38" s="500" t="s">
        <v>213</v>
      </c>
      <c r="AB38" s="672"/>
      <c r="AC38" s="500" t="s">
        <v>212</v>
      </c>
      <c r="AD38" s="672"/>
      <c r="AE38" s="500" t="s">
        <v>214</v>
      </c>
      <c r="AF38" s="540" t="s">
        <v>215</v>
      </c>
      <c r="AG38" s="541" t="str">
        <f t="shared" si="6"/>
        <v/>
      </c>
      <c r="AH38" s="542" t="s">
        <v>216</v>
      </c>
      <c r="AI38" s="543" t="str">
        <f t="shared" si="1"/>
        <v/>
      </c>
      <c r="AK38" s="559" t="str">
        <f t="shared" si="2"/>
        <v>○</v>
      </c>
      <c r="AL38" s="559" t="str">
        <f>IFERROR(IF(AND(AI38&lt;&gt;"",OR('〇別紙様式2-2 個表_処遇'!T38="加算Ⅳ",'〇別紙様式2-2 個表_処遇'!T38="加算Ⅴ",'〇別紙様式2-2 個表_処遇'!T38="特別加算")),"☓","○"),"")</f>
        <v>○</v>
      </c>
      <c r="AM38" s="560" t="str">
        <f t="shared" si="3"/>
        <v/>
      </c>
      <c r="AN38" s="560" t="str">
        <f t="shared" si="4"/>
        <v/>
      </c>
      <c r="AO38" s="560"/>
      <c r="AP38" s="560"/>
      <c r="AQ38" s="560"/>
      <c r="AR38" s="560"/>
      <c r="AS38" s="560"/>
      <c r="AT38" s="560"/>
      <c r="AU38" s="560"/>
      <c r="AV38" s="561"/>
    </row>
    <row r="39" spans="1:48" ht="33" customHeight="1" thickBot="1">
      <c r="A39" s="531">
        <f t="shared" si="5"/>
        <v>28</v>
      </c>
      <c r="B39" s="532" t="str">
        <f>IF(基本情報入力シート!C60="","",基本情報入力シート!C60)</f>
        <v/>
      </c>
      <c r="C39" s="533" t="str">
        <f>IF(基本情報入力シート!D60="","",基本情報入力シート!D60)</f>
        <v/>
      </c>
      <c r="D39" s="533" t="str">
        <f>IF(基本情報入力シート!E60="","",基本情報入力シート!E60)</f>
        <v/>
      </c>
      <c r="E39" s="533" t="str">
        <f>IF(基本情報入力シート!F60="","",基本情報入力シート!F60)</f>
        <v/>
      </c>
      <c r="F39" s="533" t="str">
        <f>IF(基本情報入力シート!G60="","",基本情報入力シート!G60)</f>
        <v/>
      </c>
      <c r="G39" s="533" t="str">
        <f>IF(基本情報入力シート!H60="","",基本情報入力シート!H60)</f>
        <v/>
      </c>
      <c r="H39" s="533" t="str">
        <f>IF(基本情報入力シート!I60="","",基本情報入力シート!I60)</f>
        <v/>
      </c>
      <c r="I39" s="533" t="str">
        <f>IF(基本情報入力シート!J60="","",基本情報入力シート!J60)</f>
        <v/>
      </c>
      <c r="J39" s="533" t="str">
        <f>IF(基本情報入力シート!K60="","",基本情報入力シート!K60)</f>
        <v/>
      </c>
      <c r="K39" s="534" t="str">
        <f>IF(基本情報入力シート!L60="","",基本情報入力シート!L60)</f>
        <v/>
      </c>
      <c r="L39" s="531" t="str">
        <f>IF(基本情報入力シート!M60="","",基本情報入力シート!M60)</f>
        <v/>
      </c>
      <c r="M39" s="531" t="str">
        <f>IF(基本情報入力シート!R60="","",基本情報入力シート!R60)</f>
        <v/>
      </c>
      <c r="N39" s="531" t="str">
        <f>IF(基本情報入力シート!W60="","",基本情報入力シート!W60)</f>
        <v/>
      </c>
      <c r="O39" s="531" t="str">
        <f>IF(基本情報入力シート!X60="","",基本情報入力シート!X60)</f>
        <v/>
      </c>
      <c r="P39" s="535" t="str">
        <f>IF(基本情報入力シート!Y60="","",基本情報入力シート!Y60)</f>
        <v/>
      </c>
      <c r="Q39" s="536" t="str">
        <f>IF(基本情報入力シート!Z60="","",基本情報入力シート!Z60)</f>
        <v/>
      </c>
      <c r="R39" s="556" t="str">
        <f>IF(基本情報入力シート!AA60="","",基本情報入力シート!AA60)</f>
        <v/>
      </c>
      <c r="S39" s="670"/>
      <c r="T39" s="671"/>
      <c r="U39" s="557" t="str">
        <f>IFERROR(IF(S39="","",VLOOKUP(P39,【参考】数式用!$A$5:$K$39,MATCH(T39,【参考】数式用!$I$4:$K$4,0)+8,0)),"")</f>
        <v/>
      </c>
      <c r="V39" s="558" t="str">
        <f>IF(T39="特定加算Ⅰ",VLOOKUP(P39,【参考】数式用!$A$5:$L$39,12,FALSE),"-")</f>
        <v>-</v>
      </c>
      <c r="W39" s="539" t="s">
        <v>211</v>
      </c>
      <c r="X39" s="672"/>
      <c r="Y39" s="500" t="s">
        <v>212</v>
      </c>
      <c r="Z39" s="672"/>
      <c r="AA39" s="500" t="s">
        <v>213</v>
      </c>
      <c r="AB39" s="672"/>
      <c r="AC39" s="500" t="s">
        <v>212</v>
      </c>
      <c r="AD39" s="672"/>
      <c r="AE39" s="500" t="s">
        <v>214</v>
      </c>
      <c r="AF39" s="540" t="s">
        <v>215</v>
      </c>
      <c r="AG39" s="541" t="str">
        <f t="shared" si="6"/>
        <v/>
      </c>
      <c r="AH39" s="542" t="s">
        <v>216</v>
      </c>
      <c r="AI39" s="543" t="str">
        <f t="shared" si="1"/>
        <v/>
      </c>
      <c r="AK39" s="559" t="str">
        <f t="shared" si="2"/>
        <v>○</v>
      </c>
      <c r="AL39" s="559" t="str">
        <f>IFERROR(IF(AND(AI39&lt;&gt;"",OR('〇別紙様式2-2 個表_処遇'!T39="加算Ⅳ",'〇別紙様式2-2 個表_処遇'!T39="加算Ⅴ",'〇別紙様式2-2 個表_処遇'!T39="特別加算")),"☓","○"),"")</f>
        <v>○</v>
      </c>
      <c r="AM39" s="560" t="str">
        <f t="shared" si="3"/>
        <v/>
      </c>
      <c r="AN39" s="560" t="str">
        <f t="shared" si="4"/>
        <v/>
      </c>
      <c r="AO39" s="560"/>
      <c r="AP39" s="560"/>
      <c r="AQ39" s="560"/>
      <c r="AR39" s="560"/>
      <c r="AS39" s="560"/>
      <c r="AT39" s="560"/>
      <c r="AU39" s="560"/>
      <c r="AV39" s="561"/>
    </row>
    <row r="40" spans="1:48" ht="33" customHeight="1" thickBot="1">
      <c r="A40" s="531">
        <f t="shared" si="5"/>
        <v>29</v>
      </c>
      <c r="B40" s="532" t="str">
        <f>IF(基本情報入力シート!C61="","",基本情報入力シート!C61)</f>
        <v/>
      </c>
      <c r="C40" s="533" t="str">
        <f>IF(基本情報入力シート!D61="","",基本情報入力シート!D61)</f>
        <v/>
      </c>
      <c r="D40" s="533" t="str">
        <f>IF(基本情報入力シート!E61="","",基本情報入力シート!E61)</f>
        <v/>
      </c>
      <c r="E40" s="533" t="str">
        <f>IF(基本情報入力シート!F61="","",基本情報入力シート!F61)</f>
        <v/>
      </c>
      <c r="F40" s="533" t="str">
        <f>IF(基本情報入力シート!G61="","",基本情報入力シート!G61)</f>
        <v/>
      </c>
      <c r="G40" s="533" t="str">
        <f>IF(基本情報入力シート!H61="","",基本情報入力シート!H61)</f>
        <v/>
      </c>
      <c r="H40" s="533" t="str">
        <f>IF(基本情報入力シート!I61="","",基本情報入力シート!I61)</f>
        <v/>
      </c>
      <c r="I40" s="533" t="str">
        <f>IF(基本情報入力シート!J61="","",基本情報入力シート!J61)</f>
        <v/>
      </c>
      <c r="J40" s="533" t="str">
        <f>IF(基本情報入力シート!K61="","",基本情報入力シート!K61)</f>
        <v/>
      </c>
      <c r="K40" s="534" t="str">
        <f>IF(基本情報入力シート!L61="","",基本情報入力シート!L61)</f>
        <v/>
      </c>
      <c r="L40" s="531" t="str">
        <f>IF(基本情報入力シート!M61="","",基本情報入力シート!M61)</f>
        <v/>
      </c>
      <c r="M40" s="531" t="str">
        <f>IF(基本情報入力シート!R61="","",基本情報入力シート!R61)</f>
        <v/>
      </c>
      <c r="N40" s="531" t="str">
        <f>IF(基本情報入力シート!W61="","",基本情報入力シート!W61)</f>
        <v/>
      </c>
      <c r="O40" s="531" t="str">
        <f>IF(基本情報入力シート!X61="","",基本情報入力シート!X61)</f>
        <v/>
      </c>
      <c r="P40" s="535" t="str">
        <f>IF(基本情報入力シート!Y61="","",基本情報入力シート!Y61)</f>
        <v/>
      </c>
      <c r="Q40" s="536" t="str">
        <f>IF(基本情報入力シート!Z61="","",基本情報入力シート!Z61)</f>
        <v/>
      </c>
      <c r="R40" s="556" t="str">
        <f>IF(基本情報入力シート!AA61="","",基本情報入力シート!AA61)</f>
        <v/>
      </c>
      <c r="S40" s="670"/>
      <c r="T40" s="671"/>
      <c r="U40" s="557" t="str">
        <f>IFERROR(IF(S40="","",VLOOKUP(P40,【参考】数式用!$A$5:$K$39,MATCH(T40,【参考】数式用!$I$4:$K$4,0)+8,0)),"")</f>
        <v/>
      </c>
      <c r="V40" s="558" t="str">
        <f>IF(T40="特定加算Ⅰ",VLOOKUP(P40,【参考】数式用!$A$5:$L$39,12,FALSE),"-")</f>
        <v>-</v>
      </c>
      <c r="W40" s="539" t="s">
        <v>211</v>
      </c>
      <c r="X40" s="672"/>
      <c r="Y40" s="500" t="s">
        <v>212</v>
      </c>
      <c r="Z40" s="672"/>
      <c r="AA40" s="500" t="s">
        <v>213</v>
      </c>
      <c r="AB40" s="672"/>
      <c r="AC40" s="500" t="s">
        <v>212</v>
      </c>
      <c r="AD40" s="672"/>
      <c r="AE40" s="500" t="s">
        <v>214</v>
      </c>
      <c r="AF40" s="540" t="s">
        <v>215</v>
      </c>
      <c r="AG40" s="541" t="str">
        <f t="shared" si="6"/>
        <v/>
      </c>
      <c r="AH40" s="542" t="s">
        <v>216</v>
      </c>
      <c r="AI40" s="543" t="str">
        <f t="shared" si="1"/>
        <v/>
      </c>
      <c r="AK40" s="559" t="str">
        <f t="shared" si="2"/>
        <v>○</v>
      </c>
      <c r="AL40" s="559" t="str">
        <f>IFERROR(IF(AND(AI40&lt;&gt;"",OR('〇別紙様式2-2 個表_処遇'!T40="加算Ⅳ",'〇別紙様式2-2 個表_処遇'!T40="加算Ⅴ",'〇別紙様式2-2 個表_処遇'!T40="特別加算")),"☓","○"),"")</f>
        <v>○</v>
      </c>
      <c r="AM40" s="560" t="str">
        <f t="shared" si="3"/>
        <v/>
      </c>
      <c r="AN40" s="560" t="str">
        <f t="shared" si="4"/>
        <v/>
      </c>
      <c r="AO40" s="560"/>
      <c r="AP40" s="560"/>
      <c r="AQ40" s="560"/>
      <c r="AR40" s="560"/>
      <c r="AS40" s="560"/>
      <c r="AT40" s="560"/>
      <c r="AU40" s="560"/>
      <c r="AV40" s="561"/>
    </row>
    <row r="41" spans="1:48" ht="33" customHeight="1" thickBot="1">
      <c r="A41" s="531">
        <f t="shared" si="5"/>
        <v>30</v>
      </c>
      <c r="B41" s="532" t="str">
        <f>IF(基本情報入力シート!C62="","",基本情報入力シート!C62)</f>
        <v/>
      </c>
      <c r="C41" s="533" t="str">
        <f>IF(基本情報入力シート!D62="","",基本情報入力シート!D62)</f>
        <v/>
      </c>
      <c r="D41" s="533" t="str">
        <f>IF(基本情報入力シート!E62="","",基本情報入力シート!E62)</f>
        <v/>
      </c>
      <c r="E41" s="533" t="str">
        <f>IF(基本情報入力シート!F62="","",基本情報入力シート!F62)</f>
        <v/>
      </c>
      <c r="F41" s="533" t="str">
        <f>IF(基本情報入力シート!G62="","",基本情報入力シート!G62)</f>
        <v/>
      </c>
      <c r="G41" s="533" t="str">
        <f>IF(基本情報入力シート!H62="","",基本情報入力シート!H62)</f>
        <v/>
      </c>
      <c r="H41" s="533" t="str">
        <f>IF(基本情報入力シート!I62="","",基本情報入力シート!I62)</f>
        <v/>
      </c>
      <c r="I41" s="533" t="str">
        <f>IF(基本情報入力シート!J62="","",基本情報入力シート!J62)</f>
        <v/>
      </c>
      <c r="J41" s="533" t="str">
        <f>IF(基本情報入力シート!K62="","",基本情報入力シート!K62)</f>
        <v/>
      </c>
      <c r="K41" s="534" t="str">
        <f>IF(基本情報入力シート!L62="","",基本情報入力シート!L62)</f>
        <v/>
      </c>
      <c r="L41" s="531" t="str">
        <f>IF(基本情報入力シート!M62="","",基本情報入力シート!M62)</f>
        <v/>
      </c>
      <c r="M41" s="531" t="str">
        <f>IF(基本情報入力シート!R62="","",基本情報入力シート!R62)</f>
        <v/>
      </c>
      <c r="N41" s="531" t="str">
        <f>IF(基本情報入力シート!W62="","",基本情報入力シート!W62)</f>
        <v/>
      </c>
      <c r="O41" s="531" t="str">
        <f>IF(基本情報入力シート!X62="","",基本情報入力シート!X62)</f>
        <v/>
      </c>
      <c r="P41" s="535" t="str">
        <f>IF(基本情報入力シート!Y62="","",基本情報入力シート!Y62)</f>
        <v/>
      </c>
      <c r="Q41" s="536" t="str">
        <f>IF(基本情報入力シート!Z62="","",基本情報入力シート!Z62)</f>
        <v/>
      </c>
      <c r="R41" s="556" t="str">
        <f>IF(基本情報入力シート!AA62="","",基本情報入力シート!AA62)</f>
        <v/>
      </c>
      <c r="S41" s="670"/>
      <c r="T41" s="671"/>
      <c r="U41" s="557" t="str">
        <f>IFERROR(IF(S41="","",VLOOKUP(P41,【参考】数式用!$A$5:$K$39,MATCH(T41,【参考】数式用!$I$4:$K$4,0)+8,0)),"")</f>
        <v/>
      </c>
      <c r="V41" s="558" t="str">
        <f>IF(T41="特定加算Ⅰ",VLOOKUP(P41,【参考】数式用!$A$5:$L$39,12,FALSE),"-")</f>
        <v>-</v>
      </c>
      <c r="W41" s="539" t="s">
        <v>211</v>
      </c>
      <c r="X41" s="672"/>
      <c r="Y41" s="500" t="s">
        <v>212</v>
      </c>
      <c r="Z41" s="672"/>
      <c r="AA41" s="500" t="s">
        <v>213</v>
      </c>
      <c r="AB41" s="672"/>
      <c r="AC41" s="500" t="s">
        <v>212</v>
      </c>
      <c r="AD41" s="672"/>
      <c r="AE41" s="500" t="s">
        <v>214</v>
      </c>
      <c r="AF41" s="540" t="s">
        <v>215</v>
      </c>
      <c r="AG41" s="541" t="str">
        <f t="shared" si="6"/>
        <v/>
      </c>
      <c r="AH41" s="542" t="s">
        <v>216</v>
      </c>
      <c r="AI41" s="543" t="str">
        <f t="shared" si="1"/>
        <v/>
      </c>
      <c r="AK41" s="559" t="str">
        <f t="shared" si="2"/>
        <v>○</v>
      </c>
      <c r="AL41" s="559" t="str">
        <f>IFERROR(IF(AND(AI41&lt;&gt;"",OR('〇別紙様式2-2 個表_処遇'!T41="加算Ⅳ",'〇別紙様式2-2 個表_処遇'!T41="加算Ⅴ",'〇別紙様式2-2 個表_処遇'!T41="特別加算")),"☓","○"),"")</f>
        <v>○</v>
      </c>
      <c r="AM41" s="560" t="str">
        <f t="shared" si="3"/>
        <v/>
      </c>
      <c r="AN41" s="560" t="str">
        <f t="shared" si="4"/>
        <v/>
      </c>
      <c r="AO41" s="560"/>
      <c r="AP41" s="560"/>
      <c r="AQ41" s="560"/>
      <c r="AR41" s="560"/>
      <c r="AS41" s="560"/>
      <c r="AT41" s="560"/>
      <c r="AU41" s="560"/>
      <c r="AV41" s="561"/>
    </row>
    <row r="42" spans="1:48" ht="33" customHeight="1" thickBot="1">
      <c r="A42" s="531">
        <f t="shared" si="5"/>
        <v>31</v>
      </c>
      <c r="B42" s="532" t="str">
        <f>IF(基本情報入力シート!C63="","",基本情報入力シート!C63)</f>
        <v/>
      </c>
      <c r="C42" s="533" t="str">
        <f>IF(基本情報入力シート!D63="","",基本情報入力シート!D63)</f>
        <v/>
      </c>
      <c r="D42" s="533" t="str">
        <f>IF(基本情報入力シート!E63="","",基本情報入力シート!E63)</f>
        <v/>
      </c>
      <c r="E42" s="533" t="str">
        <f>IF(基本情報入力シート!F63="","",基本情報入力シート!F63)</f>
        <v/>
      </c>
      <c r="F42" s="533" t="str">
        <f>IF(基本情報入力シート!G63="","",基本情報入力シート!G63)</f>
        <v/>
      </c>
      <c r="G42" s="533" t="str">
        <f>IF(基本情報入力シート!H63="","",基本情報入力シート!H63)</f>
        <v/>
      </c>
      <c r="H42" s="533" t="str">
        <f>IF(基本情報入力シート!I63="","",基本情報入力シート!I63)</f>
        <v/>
      </c>
      <c r="I42" s="533" t="str">
        <f>IF(基本情報入力シート!J63="","",基本情報入力シート!J63)</f>
        <v/>
      </c>
      <c r="J42" s="533" t="str">
        <f>IF(基本情報入力シート!K63="","",基本情報入力シート!K63)</f>
        <v/>
      </c>
      <c r="K42" s="534" t="str">
        <f>IF(基本情報入力シート!L63="","",基本情報入力シート!L63)</f>
        <v/>
      </c>
      <c r="L42" s="531" t="str">
        <f>IF(基本情報入力シート!M63="","",基本情報入力シート!M63)</f>
        <v/>
      </c>
      <c r="M42" s="531" t="str">
        <f>IF(基本情報入力シート!R63="","",基本情報入力シート!R63)</f>
        <v/>
      </c>
      <c r="N42" s="531" t="str">
        <f>IF(基本情報入力シート!W63="","",基本情報入力シート!W63)</f>
        <v/>
      </c>
      <c r="O42" s="531" t="str">
        <f>IF(基本情報入力シート!X63="","",基本情報入力シート!X63)</f>
        <v/>
      </c>
      <c r="P42" s="535" t="str">
        <f>IF(基本情報入力シート!Y63="","",基本情報入力シート!Y63)</f>
        <v/>
      </c>
      <c r="Q42" s="536" t="str">
        <f>IF(基本情報入力シート!Z63="","",基本情報入力シート!Z63)</f>
        <v/>
      </c>
      <c r="R42" s="556" t="str">
        <f>IF(基本情報入力シート!AA63="","",基本情報入力シート!AA63)</f>
        <v/>
      </c>
      <c r="S42" s="670"/>
      <c r="T42" s="671"/>
      <c r="U42" s="557" t="str">
        <f>IFERROR(IF(S42="","",VLOOKUP(P42,【参考】数式用!$A$5:$K$39,MATCH(T42,【参考】数式用!$I$4:$K$4,0)+8,0)),"")</f>
        <v/>
      </c>
      <c r="V42" s="558" t="str">
        <f>IF(T42="特定加算Ⅰ",VLOOKUP(P42,【参考】数式用!$A$5:$L$39,12,FALSE),"-")</f>
        <v>-</v>
      </c>
      <c r="W42" s="539" t="s">
        <v>211</v>
      </c>
      <c r="X42" s="672"/>
      <c r="Y42" s="500" t="s">
        <v>212</v>
      </c>
      <c r="Z42" s="672"/>
      <c r="AA42" s="500" t="s">
        <v>213</v>
      </c>
      <c r="AB42" s="672"/>
      <c r="AC42" s="500" t="s">
        <v>212</v>
      </c>
      <c r="AD42" s="672"/>
      <c r="AE42" s="500" t="s">
        <v>214</v>
      </c>
      <c r="AF42" s="540" t="s">
        <v>215</v>
      </c>
      <c r="AG42" s="541" t="str">
        <f t="shared" si="6"/>
        <v/>
      </c>
      <c r="AH42" s="542" t="s">
        <v>216</v>
      </c>
      <c r="AI42" s="543" t="str">
        <f t="shared" si="1"/>
        <v/>
      </c>
      <c r="AK42" s="559" t="str">
        <f t="shared" si="2"/>
        <v>○</v>
      </c>
      <c r="AL42" s="559" t="str">
        <f>IFERROR(IF(AND(AI42&lt;&gt;"",OR('〇別紙様式2-2 個表_処遇'!T42="加算Ⅳ",'〇別紙様式2-2 個表_処遇'!T42="加算Ⅴ",'〇別紙様式2-2 個表_処遇'!T42="特別加算")),"☓","○"),"")</f>
        <v>○</v>
      </c>
      <c r="AM42" s="560" t="str">
        <f t="shared" si="3"/>
        <v/>
      </c>
      <c r="AN42" s="560" t="str">
        <f t="shared" si="4"/>
        <v/>
      </c>
      <c r="AO42" s="560"/>
      <c r="AP42" s="560"/>
      <c r="AQ42" s="560"/>
      <c r="AR42" s="560"/>
      <c r="AS42" s="560"/>
      <c r="AT42" s="560"/>
      <c r="AU42" s="560"/>
      <c r="AV42" s="561"/>
    </row>
    <row r="43" spans="1:48" ht="33" customHeight="1" thickBot="1">
      <c r="A43" s="531">
        <f t="shared" si="5"/>
        <v>32</v>
      </c>
      <c r="B43" s="532" t="str">
        <f>IF(基本情報入力シート!C64="","",基本情報入力シート!C64)</f>
        <v/>
      </c>
      <c r="C43" s="533" t="str">
        <f>IF(基本情報入力シート!D64="","",基本情報入力シート!D64)</f>
        <v/>
      </c>
      <c r="D43" s="533" t="str">
        <f>IF(基本情報入力シート!E64="","",基本情報入力シート!E64)</f>
        <v/>
      </c>
      <c r="E43" s="533" t="str">
        <f>IF(基本情報入力シート!F64="","",基本情報入力シート!F64)</f>
        <v/>
      </c>
      <c r="F43" s="533" t="str">
        <f>IF(基本情報入力シート!G64="","",基本情報入力シート!G64)</f>
        <v/>
      </c>
      <c r="G43" s="533" t="str">
        <f>IF(基本情報入力シート!H64="","",基本情報入力シート!H64)</f>
        <v/>
      </c>
      <c r="H43" s="533" t="str">
        <f>IF(基本情報入力シート!I64="","",基本情報入力シート!I64)</f>
        <v/>
      </c>
      <c r="I43" s="533" t="str">
        <f>IF(基本情報入力シート!J64="","",基本情報入力シート!J64)</f>
        <v/>
      </c>
      <c r="J43" s="533" t="str">
        <f>IF(基本情報入力シート!K64="","",基本情報入力シート!K64)</f>
        <v/>
      </c>
      <c r="K43" s="534" t="str">
        <f>IF(基本情報入力シート!L64="","",基本情報入力シート!L64)</f>
        <v/>
      </c>
      <c r="L43" s="531" t="str">
        <f>IF(基本情報入力シート!M64="","",基本情報入力シート!M64)</f>
        <v/>
      </c>
      <c r="M43" s="531" t="str">
        <f>IF(基本情報入力シート!R64="","",基本情報入力シート!R64)</f>
        <v/>
      </c>
      <c r="N43" s="531" t="str">
        <f>IF(基本情報入力シート!W64="","",基本情報入力シート!W64)</f>
        <v/>
      </c>
      <c r="O43" s="531" t="str">
        <f>IF(基本情報入力シート!X64="","",基本情報入力シート!X64)</f>
        <v/>
      </c>
      <c r="P43" s="535" t="str">
        <f>IF(基本情報入力シート!Y64="","",基本情報入力シート!Y64)</f>
        <v/>
      </c>
      <c r="Q43" s="536" t="str">
        <f>IF(基本情報入力シート!Z64="","",基本情報入力シート!Z64)</f>
        <v/>
      </c>
      <c r="R43" s="556" t="str">
        <f>IF(基本情報入力シート!AA64="","",基本情報入力シート!AA64)</f>
        <v/>
      </c>
      <c r="S43" s="670"/>
      <c r="T43" s="671"/>
      <c r="U43" s="557" t="str">
        <f>IFERROR(IF(S43="","",VLOOKUP(P43,【参考】数式用!$A$5:$K$39,MATCH(T43,【参考】数式用!$I$4:$K$4,0)+8,0)),"")</f>
        <v/>
      </c>
      <c r="V43" s="558" t="str">
        <f>IF(T43="特定加算Ⅰ",VLOOKUP(P43,【参考】数式用!$A$5:$L$39,12,FALSE),"-")</f>
        <v>-</v>
      </c>
      <c r="W43" s="539" t="s">
        <v>211</v>
      </c>
      <c r="X43" s="672"/>
      <c r="Y43" s="500" t="s">
        <v>212</v>
      </c>
      <c r="Z43" s="672"/>
      <c r="AA43" s="500" t="s">
        <v>213</v>
      </c>
      <c r="AB43" s="672"/>
      <c r="AC43" s="500" t="s">
        <v>212</v>
      </c>
      <c r="AD43" s="672"/>
      <c r="AE43" s="500" t="s">
        <v>214</v>
      </c>
      <c r="AF43" s="540" t="s">
        <v>215</v>
      </c>
      <c r="AG43" s="541" t="str">
        <f t="shared" si="6"/>
        <v/>
      </c>
      <c r="AH43" s="542" t="s">
        <v>216</v>
      </c>
      <c r="AI43" s="543" t="str">
        <f t="shared" si="1"/>
        <v/>
      </c>
      <c r="AK43" s="559" t="str">
        <f t="shared" si="2"/>
        <v>○</v>
      </c>
      <c r="AL43" s="559" t="str">
        <f>IFERROR(IF(AND(AI43&lt;&gt;"",OR('〇別紙様式2-2 個表_処遇'!T43="加算Ⅳ",'〇別紙様式2-2 個表_処遇'!T43="加算Ⅴ",'〇別紙様式2-2 個表_処遇'!T43="特別加算")),"☓","○"),"")</f>
        <v>○</v>
      </c>
      <c r="AM43" s="560" t="str">
        <f t="shared" si="3"/>
        <v/>
      </c>
      <c r="AN43" s="560" t="str">
        <f t="shared" si="4"/>
        <v/>
      </c>
      <c r="AO43" s="560"/>
      <c r="AP43" s="560"/>
      <c r="AQ43" s="560"/>
      <c r="AR43" s="560"/>
      <c r="AS43" s="560"/>
      <c r="AT43" s="560"/>
      <c r="AU43" s="560"/>
      <c r="AV43" s="561"/>
    </row>
    <row r="44" spans="1:48" ht="33" customHeight="1" thickBot="1">
      <c r="A44" s="531">
        <f t="shared" si="5"/>
        <v>33</v>
      </c>
      <c r="B44" s="532" t="str">
        <f>IF(基本情報入力シート!C65="","",基本情報入力シート!C65)</f>
        <v/>
      </c>
      <c r="C44" s="533" t="str">
        <f>IF(基本情報入力シート!D65="","",基本情報入力シート!D65)</f>
        <v/>
      </c>
      <c r="D44" s="533" t="str">
        <f>IF(基本情報入力シート!E65="","",基本情報入力シート!E65)</f>
        <v/>
      </c>
      <c r="E44" s="533" t="str">
        <f>IF(基本情報入力シート!F65="","",基本情報入力シート!F65)</f>
        <v/>
      </c>
      <c r="F44" s="533" t="str">
        <f>IF(基本情報入力シート!G65="","",基本情報入力シート!G65)</f>
        <v/>
      </c>
      <c r="G44" s="533" t="str">
        <f>IF(基本情報入力シート!H65="","",基本情報入力シート!H65)</f>
        <v/>
      </c>
      <c r="H44" s="533" t="str">
        <f>IF(基本情報入力シート!I65="","",基本情報入力シート!I65)</f>
        <v/>
      </c>
      <c r="I44" s="533" t="str">
        <f>IF(基本情報入力シート!J65="","",基本情報入力シート!J65)</f>
        <v/>
      </c>
      <c r="J44" s="533" t="str">
        <f>IF(基本情報入力シート!K65="","",基本情報入力シート!K65)</f>
        <v/>
      </c>
      <c r="K44" s="534" t="str">
        <f>IF(基本情報入力シート!L65="","",基本情報入力シート!L65)</f>
        <v/>
      </c>
      <c r="L44" s="531" t="str">
        <f>IF(基本情報入力シート!M65="","",基本情報入力シート!M65)</f>
        <v/>
      </c>
      <c r="M44" s="531" t="str">
        <f>IF(基本情報入力シート!R65="","",基本情報入力シート!R65)</f>
        <v/>
      </c>
      <c r="N44" s="531" t="str">
        <f>IF(基本情報入力シート!W65="","",基本情報入力シート!W65)</f>
        <v/>
      </c>
      <c r="O44" s="531" t="str">
        <f>IF(基本情報入力シート!X65="","",基本情報入力シート!X65)</f>
        <v/>
      </c>
      <c r="P44" s="535" t="str">
        <f>IF(基本情報入力シート!Y65="","",基本情報入力シート!Y65)</f>
        <v/>
      </c>
      <c r="Q44" s="536" t="str">
        <f>IF(基本情報入力シート!Z65="","",基本情報入力シート!Z65)</f>
        <v/>
      </c>
      <c r="R44" s="556" t="str">
        <f>IF(基本情報入力シート!AA65="","",基本情報入力シート!AA65)</f>
        <v/>
      </c>
      <c r="S44" s="670"/>
      <c r="T44" s="671"/>
      <c r="U44" s="557" t="str">
        <f>IFERROR(IF(S44="","",VLOOKUP(P44,【参考】数式用!$A$5:$K$39,MATCH(T44,【参考】数式用!$I$4:$K$4,0)+8,0)),"")</f>
        <v/>
      </c>
      <c r="V44" s="558" t="str">
        <f>IF(T44="特定加算Ⅰ",VLOOKUP(P44,【参考】数式用!$A$5:$L$39,12,FALSE),"-")</f>
        <v>-</v>
      </c>
      <c r="W44" s="539" t="s">
        <v>211</v>
      </c>
      <c r="X44" s="672"/>
      <c r="Y44" s="500" t="s">
        <v>212</v>
      </c>
      <c r="Z44" s="672"/>
      <c r="AA44" s="500" t="s">
        <v>213</v>
      </c>
      <c r="AB44" s="672"/>
      <c r="AC44" s="500" t="s">
        <v>212</v>
      </c>
      <c r="AD44" s="672"/>
      <c r="AE44" s="500" t="s">
        <v>214</v>
      </c>
      <c r="AF44" s="540" t="s">
        <v>215</v>
      </c>
      <c r="AG44" s="541" t="str">
        <f t="shared" si="6"/>
        <v/>
      </c>
      <c r="AH44" s="542" t="s">
        <v>216</v>
      </c>
      <c r="AI44" s="543" t="str">
        <f t="shared" ref="AI44:AI75" si="7">IFERROR(ROUNDDOWN(ROUND(Q44*R44,0)*U44,0)*AG44,"")</f>
        <v/>
      </c>
      <c r="AK44" s="559" t="str">
        <f t="shared" si="2"/>
        <v>○</v>
      </c>
      <c r="AL44" s="559" t="str">
        <f>IFERROR(IF(AND(AI44&lt;&gt;"",OR('〇別紙様式2-2 個表_処遇'!T44="加算Ⅳ",'〇別紙様式2-2 個表_処遇'!T44="加算Ⅴ",'〇別紙様式2-2 個表_処遇'!T44="特別加算")),"☓","○"),"")</f>
        <v>○</v>
      </c>
      <c r="AM44" s="560" t="str">
        <f t="shared" si="3"/>
        <v/>
      </c>
      <c r="AN44" s="560" t="str">
        <f t="shared" si="4"/>
        <v/>
      </c>
      <c r="AO44" s="560"/>
      <c r="AP44" s="560"/>
      <c r="AQ44" s="560"/>
      <c r="AR44" s="560"/>
      <c r="AS44" s="560"/>
      <c r="AT44" s="560"/>
      <c r="AU44" s="560"/>
      <c r="AV44" s="561"/>
    </row>
    <row r="45" spans="1:48" ht="33" customHeight="1" thickBot="1">
      <c r="A45" s="531">
        <f t="shared" si="5"/>
        <v>34</v>
      </c>
      <c r="B45" s="532" t="str">
        <f>IF(基本情報入力シート!C66="","",基本情報入力シート!C66)</f>
        <v/>
      </c>
      <c r="C45" s="533" t="str">
        <f>IF(基本情報入力シート!D66="","",基本情報入力シート!D66)</f>
        <v/>
      </c>
      <c r="D45" s="533" t="str">
        <f>IF(基本情報入力シート!E66="","",基本情報入力シート!E66)</f>
        <v/>
      </c>
      <c r="E45" s="533" t="str">
        <f>IF(基本情報入力シート!F66="","",基本情報入力シート!F66)</f>
        <v/>
      </c>
      <c r="F45" s="533" t="str">
        <f>IF(基本情報入力シート!G66="","",基本情報入力シート!G66)</f>
        <v/>
      </c>
      <c r="G45" s="533" t="str">
        <f>IF(基本情報入力シート!H66="","",基本情報入力シート!H66)</f>
        <v/>
      </c>
      <c r="H45" s="533" t="str">
        <f>IF(基本情報入力シート!I66="","",基本情報入力シート!I66)</f>
        <v/>
      </c>
      <c r="I45" s="533" t="str">
        <f>IF(基本情報入力シート!J66="","",基本情報入力シート!J66)</f>
        <v/>
      </c>
      <c r="J45" s="533" t="str">
        <f>IF(基本情報入力シート!K66="","",基本情報入力シート!K66)</f>
        <v/>
      </c>
      <c r="K45" s="534" t="str">
        <f>IF(基本情報入力シート!L66="","",基本情報入力シート!L66)</f>
        <v/>
      </c>
      <c r="L45" s="531" t="str">
        <f>IF(基本情報入力シート!M66="","",基本情報入力シート!M66)</f>
        <v/>
      </c>
      <c r="M45" s="531" t="str">
        <f>IF(基本情報入力シート!R66="","",基本情報入力シート!R66)</f>
        <v/>
      </c>
      <c r="N45" s="531" t="str">
        <f>IF(基本情報入力シート!W66="","",基本情報入力シート!W66)</f>
        <v/>
      </c>
      <c r="O45" s="531" t="str">
        <f>IF(基本情報入力シート!X66="","",基本情報入力シート!X66)</f>
        <v/>
      </c>
      <c r="P45" s="535" t="str">
        <f>IF(基本情報入力シート!Y66="","",基本情報入力シート!Y66)</f>
        <v/>
      </c>
      <c r="Q45" s="536" t="str">
        <f>IF(基本情報入力シート!Z66="","",基本情報入力シート!Z66)</f>
        <v/>
      </c>
      <c r="R45" s="556" t="str">
        <f>IF(基本情報入力シート!AA66="","",基本情報入力シート!AA66)</f>
        <v/>
      </c>
      <c r="S45" s="670"/>
      <c r="T45" s="671"/>
      <c r="U45" s="557" t="str">
        <f>IFERROR(IF(S45="","",VLOOKUP(P45,【参考】数式用!$A$5:$K$39,MATCH(T45,【参考】数式用!$I$4:$K$4,0)+8,0)),"")</f>
        <v/>
      </c>
      <c r="V45" s="558" t="str">
        <f>IF(T45="特定加算Ⅰ",VLOOKUP(P45,【参考】数式用!$A$5:$L$39,12,FALSE),"-")</f>
        <v>-</v>
      </c>
      <c r="W45" s="539" t="s">
        <v>211</v>
      </c>
      <c r="X45" s="672"/>
      <c r="Y45" s="500" t="s">
        <v>212</v>
      </c>
      <c r="Z45" s="672"/>
      <c r="AA45" s="500" t="s">
        <v>213</v>
      </c>
      <c r="AB45" s="672"/>
      <c r="AC45" s="500" t="s">
        <v>212</v>
      </c>
      <c r="AD45" s="672"/>
      <c r="AE45" s="500" t="s">
        <v>214</v>
      </c>
      <c r="AF45" s="540" t="s">
        <v>215</v>
      </c>
      <c r="AG45" s="541" t="str">
        <f t="shared" si="6"/>
        <v/>
      </c>
      <c r="AH45" s="542" t="s">
        <v>216</v>
      </c>
      <c r="AI45" s="543" t="str">
        <f t="shared" si="7"/>
        <v/>
      </c>
      <c r="AK45" s="559" t="str">
        <f t="shared" si="2"/>
        <v>○</v>
      </c>
      <c r="AL45" s="559" t="str">
        <f>IFERROR(IF(AND(AI45&lt;&gt;"",OR('〇別紙様式2-2 個表_処遇'!T45="加算Ⅳ",'〇別紙様式2-2 個表_処遇'!T45="加算Ⅴ",'〇別紙様式2-2 個表_処遇'!T45="特別加算")),"☓","○"),"")</f>
        <v>○</v>
      </c>
      <c r="AM45" s="560" t="str">
        <f t="shared" si="3"/>
        <v/>
      </c>
      <c r="AN45" s="560" t="str">
        <f t="shared" si="4"/>
        <v/>
      </c>
      <c r="AO45" s="560"/>
      <c r="AP45" s="560"/>
      <c r="AQ45" s="560"/>
      <c r="AR45" s="560"/>
      <c r="AS45" s="560"/>
      <c r="AT45" s="560"/>
      <c r="AU45" s="560"/>
      <c r="AV45" s="561"/>
    </row>
    <row r="46" spans="1:48" ht="33" customHeight="1" thickBot="1">
      <c r="A46" s="531">
        <f t="shared" si="5"/>
        <v>35</v>
      </c>
      <c r="B46" s="532" t="str">
        <f>IF(基本情報入力シート!C67="","",基本情報入力シート!C67)</f>
        <v/>
      </c>
      <c r="C46" s="533" t="str">
        <f>IF(基本情報入力シート!D67="","",基本情報入力シート!D67)</f>
        <v/>
      </c>
      <c r="D46" s="533" t="str">
        <f>IF(基本情報入力シート!E67="","",基本情報入力シート!E67)</f>
        <v/>
      </c>
      <c r="E46" s="533" t="str">
        <f>IF(基本情報入力シート!F67="","",基本情報入力シート!F67)</f>
        <v/>
      </c>
      <c r="F46" s="533" t="str">
        <f>IF(基本情報入力シート!G67="","",基本情報入力シート!G67)</f>
        <v/>
      </c>
      <c r="G46" s="533" t="str">
        <f>IF(基本情報入力シート!H67="","",基本情報入力シート!H67)</f>
        <v/>
      </c>
      <c r="H46" s="533" t="str">
        <f>IF(基本情報入力シート!I67="","",基本情報入力シート!I67)</f>
        <v/>
      </c>
      <c r="I46" s="533" t="str">
        <f>IF(基本情報入力シート!J67="","",基本情報入力シート!J67)</f>
        <v/>
      </c>
      <c r="J46" s="533" t="str">
        <f>IF(基本情報入力シート!K67="","",基本情報入力シート!K67)</f>
        <v/>
      </c>
      <c r="K46" s="534" t="str">
        <f>IF(基本情報入力シート!L67="","",基本情報入力シート!L67)</f>
        <v/>
      </c>
      <c r="L46" s="531" t="str">
        <f>IF(基本情報入力シート!M67="","",基本情報入力シート!M67)</f>
        <v/>
      </c>
      <c r="M46" s="531" t="str">
        <f>IF(基本情報入力シート!R67="","",基本情報入力シート!R67)</f>
        <v/>
      </c>
      <c r="N46" s="531" t="str">
        <f>IF(基本情報入力シート!W67="","",基本情報入力シート!W67)</f>
        <v/>
      </c>
      <c r="O46" s="531" t="str">
        <f>IF(基本情報入力シート!X67="","",基本情報入力シート!X67)</f>
        <v/>
      </c>
      <c r="P46" s="535" t="str">
        <f>IF(基本情報入力シート!Y67="","",基本情報入力シート!Y67)</f>
        <v/>
      </c>
      <c r="Q46" s="536" t="str">
        <f>IF(基本情報入力シート!Z67="","",基本情報入力シート!Z67)</f>
        <v/>
      </c>
      <c r="R46" s="556" t="str">
        <f>IF(基本情報入力シート!AA67="","",基本情報入力シート!AA67)</f>
        <v/>
      </c>
      <c r="S46" s="670"/>
      <c r="T46" s="671"/>
      <c r="U46" s="557" t="str">
        <f>IFERROR(IF(S46="","",VLOOKUP(P46,【参考】数式用!$A$5:$K$39,MATCH(T46,【参考】数式用!$I$4:$K$4,0)+8,0)),"")</f>
        <v/>
      </c>
      <c r="V46" s="558" t="str">
        <f>IF(T46="特定加算Ⅰ",VLOOKUP(P46,【参考】数式用!$A$5:$L$39,12,FALSE),"-")</f>
        <v>-</v>
      </c>
      <c r="W46" s="539" t="s">
        <v>211</v>
      </c>
      <c r="X46" s="672"/>
      <c r="Y46" s="500" t="s">
        <v>212</v>
      </c>
      <c r="Z46" s="672"/>
      <c r="AA46" s="500" t="s">
        <v>213</v>
      </c>
      <c r="AB46" s="672"/>
      <c r="AC46" s="500" t="s">
        <v>212</v>
      </c>
      <c r="AD46" s="672"/>
      <c r="AE46" s="500" t="s">
        <v>214</v>
      </c>
      <c r="AF46" s="540" t="s">
        <v>215</v>
      </c>
      <c r="AG46" s="541" t="str">
        <f t="shared" si="6"/>
        <v/>
      </c>
      <c r="AH46" s="542" t="s">
        <v>216</v>
      </c>
      <c r="AI46" s="543" t="str">
        <f t="shared" si="7"/>
        <v/>
      </c>
      <c r="AK46" s="559" t="str">
        <f t="shared" si="2"/>
        <v>○</v>
      </c>
      <c r="AL46" s="559" t="str">
        <f>IFERROR(IF(AND(AI46&lt;&gt;"",OR('〇別紙様式2-2 個表_処遇'!T46="加算Ⅳ",'〇別紙様式2-2 個表_処遇'!T46="加算Ⅴ",'〇別紙様式2-2 個表_処遇'!T46="特別加算")),"☓","○"),"")</f>
        <v>○</v>
      </c>
      <c r="AM46" s="560" t="str">
        <f t="shared" si="3"/>
        <v/>
      </c>
      <c r="AN46" s="560" t="str">
        <f t="shared" si="4"/>
        <v/>
      </c>
      <c r="AO46" s="560"/>
      <c r="AP46" s="560"/>
      <c r="AQ46" s="560"/>
      <c r="AR46" s="560"/>
      <c r="AS46" s="560"/>
      <c r="AT46" s="560"/>
      <c r="AU46" s="560"/>
      <c r="AV46" s="561"/>
    </row>
    <row r="47" spans="1:48" ht="33" customHeight="1" thickBot="1">
      <c r="A47" s="531">
        <f t="shared" si="5"/>
        <v>36</v>
      </c>
      <c r="B47" s="532" t="str">
        <f>IF(基本情報入力シート!C68="","",基本情報入力シート!C68)</f>
        <v/>
      </c>
      <c r="C47" s="533" t="str">
        <f>IF(基本情報入力シート!D68="","",基本情報入力シート!D68)</f>
        <v/>
      </c>
      <c r="D47" s="533" t="str">
        <f>IF(基本情報入力シート!E68="","",基本情報入力シート!E68)</f>
        <v/>
      </c>
      <c r="E47" s="533" t="str">
        <f>IF(基本情報入力シート!F68="","",基本情報入力シート!F68)</f>
        <v/>
      </c>
      <c r="F47" s="533" t="str">
        <f>IF(基本情報入力シート!G68="","",基本情報入力シート!G68)</f>
        <v/>
      </c>
      <c r="G47" s="533" t="str">
        <f>IF(基本情報入力シート!H68="","",基本情報入力シート!H68)</f>
        <v/>
      </c>
      <c r="H47" s="533" t="str">
        <f>IF(基本情報入力シート!I68="","",基本情報入力シート!I68)</f>
        <v/>
      </c>
      <c r="I47" s="533" t="str">
        <f>IF(基本情報入力シート!J68="","",基本情報入力シート!J68)</f>
        <v/>
      </c>
      <c r="J47" s="533" t="str">
        <f>IF(基本情報入力シート!K68="","",基本情報入力シート!K68)</f>
        <v/>
      </c>
      <c r="K47" s="534" t="str">
        <f>IF(基本情報入力シート!L68="","",基本情報入力シート!L68)</f>
        <v/>
      </c>
      <c r="L47" s="531" t="str">
        <f>IF(基本情報入力シート!M68="","",基本情報入力シート!M68)</f>
        <v/>
      </c>
      <c r="M47" s="531" t="str">
        <f>IF(基本情報入力シート!R68="","",基本情報入力シート!R68)</f>
        <v/>
      </c>
      <c r="N47" s="531" t="str">
        <f>IF(基本情報入力シート!W68="","",基本情報入力シート!W68)</f>
        <v/>
      </c>
      <c r="O47" s="531" t="str">
        <f>IF(基本情報入力シート!X68="","",基本情報入力シート!X68)</f>
        <v/>
      </c>
      <c r="P47" s="535" t="str">
        <f>IF(基本情報入力シート!Y68="","",基本情報入力シート!Y68)</f>
        <v/>
      </c>
      <c r="Q47" s="536" t="str">
        <f>IF(基本情報入力シート!Z68="","",基本情報入力シート!Z68)</f>
        <v/>
      </c>
      <c r="R47" s="556" t="str">
        <f>IF(基本情報入力シート!AA68="","",基本情報入力シート!AA68)</f>
        <v/>
      </c>
      <c r="S47" s="670"/>
      <c r="T47" s="671"/>
      <c r="U47" s="557" t="str">
        <f>IFERROR(IF(S47="","",VLOOKUP(P47,【参考】数式用!$A$5:$K$39,MATCH(T47,【参考】数式用!$I$4:$K$4,0)+8,0)),"")</f>
        <v/>
      </c>
      <c r="V47" s="558" t="str">
        <f>IF(T47="特定加算Ⅰ",VLOOKUP(P47,【参考】数式用!$A$5:$L$39,12,FALSE),"-")</f>
        <v>-</v>
      </c>
      <c r="W47" s="539" t="s">
        <v>211</v>
      </c>
      <c r="X47" s="672"/>
      <c r="Y47" s="500" t="s">
        <v>212</v>
      </c>
      <c r="Z47" s="672"/>
      <c r="AA47" s="500" t="s">
        <v>213</v>
      </c>
      <c r="AB47" s="672"/>
      <c r="AC47" s="500" t="s">
        <v>212</v>
      </c>
      <c r="AD47" s="672"/>
      <c r="AE47" s="500" t="s">
        <v>214</v>
      </c>
      <c r="AF47" s="540" t="s">
        <v>215</v>
      </c>
      <c r="AG47" s="541" t="str">
        <f t="shared" si="6"/>
        <v/>
      </c>
      <c r="AH47" s="542" t="s">
        <v>216</v>
      </c>
      <c r="AI47" s="543" t="str">
        <f t="shared" si="7"/>
        <v/>
      </c>
      <c r="AK47" s="559" t="str">
        <f t="shared" si="2"/>
        <v>○</v>
      </c>
      <c r="AL47" s="559" t="str">
        <f>IFERROR(IF(AND(AI47&lt;&gt;"",OR('〇別紙様式2-2 個表_処遇'!T47="加算Ⅳ",'〇別紙様式2-2 個表_処遇'!T47="加算Ⅴ",'〇別紙様式2-2 個表_処遇'!T47="特別加算")),"☓","○"),"")</f>
        <v>○</v>
      </c>
      <c r="AM47" s="560" t="str">
        <f t="shared" si="3"/>
        <v/>
      </c>
      <c r="AN47" s="560" t="str">
        <f t="shared" si="4"/>
        <v/>
      </c>
      <c r="AO47" s="560"/>
      <c r="AP47" s="560"/>
      <c r="AQ47" s="560"/>
      <c r="AR47" s="560"/>
      <c r="AS47" s="560"/>
      <c r="AT47" s="560"/>
      <c r="AU47" s="560"/>
      <c r="AV47" s="561"/>
    </row>
    <row r="48" spans="1:48" ht="33" customHeight="1" thickBot="1">
      <c r="A48" s="531">
        <f t="shared" si="5"/>
        <v>37</v>
      </c>
      <c r="B48" s="532" t="str">
        <f>IF(基本情報入力シート!C69="","",基本情報入力シート!C69)</f>
        <v/>
      </c>
      <c r="C48" s="533" t="str">
        <f>IF(基本情報入力シート!D69="","",基本情報入力シート!D69)</f>
        <v/>
      </c>
      <c r="D48" s="533" t="str">
        <f>IF(基本情報入力シート!E69="","",基本情報入力シート!E69)</f>
        <v/>
      </c>
      <c r="E48" s="533" t="str">
        <f>IF(基本情報入力シート!F69="","",基本情報入力シート!F69)</f>
        <v/>
      </c>
      <c r="F48" s="533" t="str">
        <f>IF(基本情報入力シート!G69="","",基本情報入力シート!G69)</f>
        <v/>
      </c>
      <c r="G48" s="533" t="str">
        <f>IF(基本情報入力シート!H69="","",基本情報入力シート!H69)</f>
        <v/>
      </c>
      <c r="H48" s="533" t="str">
        <f>IF(基本情報入力シート!I69="","",基本情報入力シート!I69)</f>
        <v/>
      </c>
      <c r="I48" s="533" t="str">
        <f>IF(基本情報入力シート!J69="","",基本情報入力シート!J69)</f>
        <v/>
      </c>
      <c r="J48" s="533" t="str">
        <f>IF(基本情報入力シート!K69="","",基本情報入力シート!K69)</f>
        <v/>
      </c>
      <c r="K48" s="534" t="str">
        <f>IF(基本情報入力シート!L69="","",基本情報入力シート!L69)</f>
        <v/>
      </c>
      <c r="L48" s="531" t="str">
        <f>IF(基本情報入力シート!M69="","",基本情報入力シート!M69)</f>
        <v/>
      </c>
      <c r="M48" s="531" t="str">
        <f>IF(基本情報入力シート!R69="","",基本情報入力シート!R69)</f>
        <v/>
      </c>
      <c r="N48" s="531" t="str">
        <f>IF(基本情報入力シート!W69="","",基本情報入力シート!W69)</f>
        <v/>
      </c>
      <c r="O48" s="531" t="str">
        <f>IF(基本情報入力シート!X69="","",基本情報入力シート!X69)</f>
        <v/>
      </c>
      <c r="P48" s="535" t="str">
        <f>IF(基本情報入力シート!Y69="","",基本情報入力シート!Y69)</f>
        <v/>
      </c>
      <c r="Q48" s="536" t="str">
        <f>IF(基本情報入力シート!Z69="","",基本情報入力シート!Z69)</f>
        <v/>
      </c>
      <c r="R48" s="556" t="str">
        <f>IF(基本情報入力シート!AA69="","",基本情報入力シート!AA69)</f>
        <v/>
      </c>
      <c r="S48" s="670"/>
      <c r="T48" s="671"/>
      <c r="U48" s="557" t="str">
        <f>IFERROR(IF(S48="","",VLOOKUP(P48,【参考】数式用!$A$5:$K$39,MATCH(T48,【参考】数式用!$I$4:$K$4,0)+8,0)),"")</f>
        <v/>
      </c>
      <c r="V48" s="558" t="str">
        <f>IF(T48="特定加算Ⅰ",VLOOKUP(P48,【参考】数式用!$A$5:$L$39,12,FALSE),"-")</f>
        <v>-</v>
      </c>
      <c r="W48" s="539" t="s">
        <v>211</v>
      </c>
      <c r="X48" s="672"/>
      <c r="Y48" s="500" t="s">
        <v>212</v>
      </c>
      <c r="Z48" s="672"/>
      <c r="AA48" s="500" t="s">
        <v>213</v>
      </c>
      <c r="AB48" s="672"/>
      <c r="AC48" s="500" t="s">
        <v>212</v>
      </c>
      <c r="AD48" s="672"/>
      <c r="AE48" s="500" t="s">
        <v>214</v>
      </c>
      <c r="AF48" s="540" t="s">
        <v>215</v>
      </c>
      <c r="AG48" s="541" t="str">
        <f t="shared" si="6"/>
        <v/>
      </c>
      <c r="AH48" s="542" t="s">
        <v>216</v>
      </c>
      <c r="AI48" s="543" t="str">
        <f t="shared" si="7"/>
        <v/>
      </c>
      <c r="AK48" s="559" t="str">
        <f t="shared" si="2"/>
        <v>○</v>
      </c>
      <c r="AL48" s="559" t="str">
        <f>IFERROR(IF(AND(AI48&lt;&gt;"",OR('〇別紙様式2-2 個表_処遇'!T48="加算Ⅳ",'〇別紙様式2-2 個表_処遇'!T48="加算Ⅴ",'〇別紙様式2-2 個表_処遇'!T48="特別加算")),"☓","○"),"")</f>
        <v>○</v>
      </c>
      <c r="AM48" s="560" t="str">
        <f t="shared" si="3"/>
        <v/>
      </c>
      <c r="AN48" s="560" t="str">
        <f t="shared" si="4"/>
        <v/>
      </c>
      <c r="AO48" s="560"/>
      <c r="AP48" s="560"/>
      <c r="AQ48" s="560"/>
      <c r="AR48" s="560"/>
      <c r="AS48" s="560"/>
      <c r="AT48" s="560"/>
      <c r="AU48" s="560"/>
      <c r="AV48" s="561"/>
    </row>
    <row r="49" spans="1:48" ht="33" customHeight="1" thickBot="1">
      <c r="A49" s="531">
        <f t="shared" si="5"/>
        <v>38</v>
      </c>
      <c r="B49" s="532" t="str">
        <f>IF(基本情報入力シート!C70="","",基本情報入力シート!C70)</f>
        <v/>
      </c>
      <c r="C49" s="533" t="str">
        <f>IF(基本情報入力シート!D70="","",基本情報入力シート!D70)</f>
        <v/>
      </c>
      <c r="D49" s="533" t="str">
        <f>IF(基本情報入力シート!E70="","",基本情報入力シート!E70)</f>
        <v/>
      </c>
      <c r="E49" s="533" t="str">
        <f>IF(基本情報入力シート!F70="","",基本情報入力シート!F70)</f>
        <v/>
      </c>
      <c r="F49" s="533" t="str">
        <f>IF(基本情報入力シート!G70="","",基本情報入力シート!G70)</f>
        <v/>
      </c>
      <c r="G49" s="533" t="str">
        <f>IF(基本情報入力シート!H70="","",基本情報入力シート!H70)</f>
        <v/>
      </c>
      <c r="H49" s="533" t="str">
        <f>IF(基本情報入力シート!I70="","",基本情報入力シート!I70)</f>
        <v/>
      </c>
      <c r="I49" s="533" t="str">
        <f>IF(基本情報入力シート!J70="","",基本情報入力シート!J70)</f>
        <v/>
      </c>
      <c r="J49" s="533" t="str">
        <f>IF(基本情報入力シート!K70="","",基本情報入力シート!K70)</f>
        <v/>
      </c>
      <c r="K49" s="534" t="str">
        <f>IF(基本情報入力シート!L70="","",基本情報入力シート!L70)</f>
        <v/>
      </c>
      <c r="L49" s="531" t="str">
        <f>IF(基本情報入力シート!M70="","",基本情報入力シート!M70)</f>
        <v/>
      </c>
      <c r="M49" s="531" t="str">
        <f>IF(基本情報入力シート!R70="","",基本情報入力シート!R70)</f>
        <v/>
      </c>
      <c r="N49" s="531" t="str">
        <f>IF(基本情報入力シート!W70="","",基本情報入力シート!W70)</f>
        <v/>
      </c>
      <c r="O49" s="531" t="str">
        <f>IF(基本情報入力シート!X70="","",基本情報入力シート!X70)</f>
        <v/>
      </c>
      <c r="P49" s="535" t="str">
        <f>IF(基本情報入力シート!Y70="","",基本情報入力シート!Y70)</f>
        <v/>
      </c>
      <c r="Q49" s="536" t="str">
        <f>IF(基本情報入力シート!Z70="","",基本情報入力シート!Z70)</f>
        <v/>
      </c>
      <c r="R49" s="556" t="str">
        <f>IF(基本情報入力シート!AA70="","",基本情報入力シート!AA70)</f>
        <v/>
      </c>
      <c r="S49" s="670"/>
      <c r="T49" s="671"/>
      <c r="U49" s="557" t="str">
        <f>IFERROR(IF(S49="","",VLOOKUP(P49,【参考】数式用!$A$5:$K$39,MATCH(T49,【参考】数式用!$I$4:$K$4,0)+8,0)),"")</f>
        <v/>
      </c>
      <c r="V49" s="558" t="str">
        <f>IF(T49="特定加算Ⅰ",VLOOKUP(P49,【参考】数式用!$A$5:$L$39,12,FALSE),"-")</f>
        <v>-</v>
      </c>
      <c r="W49" s="539" t="s">
        <v>211</v>
      </c>
      <c r="X49" s="672"/>
      <c r="Y49" s="500" t="s">
        <v>212</v>
      </c>
      <c r="Z49" s="672"/>
      <c r="AA49" s="500" t="s">
        <v>213</v>
      </c>
      <c r="AB49" s="672"/>
      <c r="AC49" s="500" t="s">
        <v>212</v>
      </c>
      <c r="AD49" s="672"/>
      <c r="AE49" s="500" t="s">
        <v>214</v>
      </c>
      <c r="AF49" s="540" t="s">
        <v>215</v>
      </c>
      <c r="AG49" s="541" t="str">
        <f t="shared" si="6"/>
        <v/>
      </c>
      <c r="AH49" s="542" t="s">
        <v>216</v>
      </c>
      <c r="AI49" s="543" t="str">
        <f t="shared" si="7"/>
        <v/>
      </c>
      <c r="AK49" s="559" t="str">
        <f t="shared" si="2"/>
        <v>○</v>
      </c>
      <c r="AL49" s="559" t="str">
        <f>IFERROR(IF(AND(AI49&lt;&gt;"",OR('〇別紙様式2-2 個表_処遇'!T49="加算Ⅳ",'〇別紙様式2-2 個表_処遇'!T49="加算Ⅴ",'〇別紙様式2-2 個表_処遇'!T49="特別加算")),"☓","○"),"")</f>
        <v>○</v>
      </c>
      <c r="AM49" s="560" t="str">
        <f t="shared" si="3"/>
        <v/>
      </c>
      <c r="AN49" s="560" t="str">
        <f t="shared" si="4"/>
        <v/>
      </c>
      <c r="AO49" s="560"/>
      <c r="AP49" s="560"/>
      <c r="AQ49" s="560"/>
      <c r="AR49" s="560"/>
      <c r="AS49" s="560"/>
      <c r="AT49" s="560"/>
      <c r="AU49" s="560"/>
      <c r="AV49" s="561"/>
    </row>
    <row r="50" spans="1:48" ht="33" customHeight="1" thickBot="1">
      <c r="A50" s="531">
        <f t="shared" si="5"/>
        <v>39</v>
      </c>
      <c r="B50" s="532" t="str">
        <f>IF(基本情報入力シート!C71="","",基本情報入力シート!C71)</f>
        <v/>
      </c>
      <c r="C50" s="533" t="str">
        <f>IF(基本情報入力シート!D71="","",基本情報入力シート!D71)</f>
        <v/>
      </c>
      <c r="D50" s="533" t="str">
        <f>IF(基本情報入力シート!E71="","",基本情報入力シート!E71)</f>
        <v/>
      </c>
      <c r="E50" s="533" t="str">
        <f>IF(基本情報入力シート!F71="","",基本情報入力シート!F71)</f>
        <v/>
      </c>
      <c r="F50" s="533" t="str">
        <f>IF(基本情報入力シート!G71="","",基本情報入力シート!G71)</f>
        <v/>
      </c>
      <c r="G50" s="533" t="str">
        <f>IF(基本情報入力シート!H71="","",基本情報入力シート!H71)</f>
        <v/>
      </c>
      <c r="H50" s="533" t="str">
        <f>IF(基本情報入力シート!I71="","",基本情報入力シート!I71)</f>
        <v/>
      </c>
      <c r="I50" s="533" t="str">
        <f>IF(基本情報入力シート!J71="","",基本情報入力シート!J71)</f>
        <v/>
      </c>
      <c r="J50" s="533" t="str">
        <f>IF(基本情報入力シート!K71="","",基本情報入力シート!K71)</f>
        <v/>
      </c>
      <c r="K50" s="534" t="str">
        <f>IF(基本情報入力シート!L71="","",基本情報入力シート!L71)</f>
        <v/>
      </c>
      <c r="L50" s="531" t="str">
        <f>IF(基本情報入力シート!M71="","",基本情報入力シート!M71)</f>
        <v/>
      </c>
      <c r="M50" s="531" t="str">
        <f>IF(基本情報入力シート!R71="","",基本情報入力シート!R71)</f>
        <v/>
      </c>
      <c r="N50" s="531" t="str">
        <f>IF(基本情報入力シート!W71="","",基本情報入力シート!W71)</f>
        <v/>
      </c>
      <c r="O50" s="531" t="str">
        <f>IF(基本情報入力シート!X71="","",基本情報入力シート!X71)</f>
        <v/>
      </c>
      <c r="P50" s="535" t="str">
        <f>IF(基本情報入力シート!Y71="","",基本情報入力シート!Y71)</f>
        <v/>
      </c>
      <c r="Q50" s="536" t="str">
        <f>IF(基本情報入力シート!Z71="","",基本情報入力シート!Z71)</f>
        <v/>
      </c>
      <c r="R50" s="556" t="str">
        <f>IF(基本情報入力シート!AA71="","",基本情報入力シート!AA71)</f>
        <v/>
      </c>
      <c r="S50" s="670"/>
      <c r="T50" s="671"/>
      <c r="U50" s="557" t="str">
        <f>IFERROR(IF(S50="","",VLOOKUP(P50,【参考】数式用!$A$5:$K$39,MATCH(T50,【参考】数式用!$I$4:$K$4,0)+8,0)),"")</f>
        <v/>
      </c>
      <c r="V50" s="558" t="str">
        <f>IF(T50="特定加算Ⅰ",VLOOKUP(P50,【参考】数式用!$A$5:$L$39,12,FALSE),"-")</f>
        <v>-</v>
      </c>
      <c r="W50" s="539" t="s">
        <v>211</v>
      </c>
      <c r="X50" s="672"/>
      <c r="Y50" s="500" t="s">
        <v>212</v>
      </c>
      <c r="Z50" s="672"/>
      <c r="AA50" s="500" t="s">
        <v>213</v>
      </c>
      <c r="AB50" s="672"/>
      <c r="AC50" s="500" t="s">
        <v>212</v>
      </c>
      <c r="AD50" s="672"/>
      <c r="AE50" s="500" t="s">
        <v>214</v>
      </c>
      <c r="AF50" s="540" t="s">
        <v>215</v>
      </c>
      <c r="AG50" s="541" t="str">
        <f t="shared" si="6"/>
        <v/>
      </c>
      <c r="AH50" s="542" t="s">
        <v>216</v>
      </c>
      <c r="AI50" s="543" t="str">
        <f t="shared" si="7"/>
        <v/>
      </c>
      <c r="AK50" s="559" t="str">
        <f t="shared" si="2"/>
        <v>○</v>
      </c>
      <c r="AL50" s="559" t="str">
        <f>IFERROR(IF(AND(AI50&lt;&gt;"",OR('〇別紙様式2-2 個表_処遇'!T50="加算Ⅳ",'〇別紙様式2-2 個表_処遇'!T50="加算Ⅴ",'〇別紙様式2-2 個表_処遇'!T50="特別加算")),"☓","○"),"")</f>
        <v>○</v>
      </c>
      <c r="AM50" s="560" t="str">
        <f t="shared" si="3"/>
        <v/>
      </c>
      <c r="AN50" s="560" t="str">
        <f t="shared" si="4"/>
        <v/>
      </c>
      <c r="AO50" s="560"/>
      <c r="AP50" s="560"/>
      <c r="AQ50" s="560"/>
      <c r="AR50" s="560"/>
      <c r="AS50" s="560"/>
      <c r="AT50" s="560"/>
      <c r="AU50" s="560"/>
      <c r="AV50" s="561"/>
    </row>
    <row r="51" spans="1:48" ht="33" customHeight="1" thickBot="1">
      <c r="A51" s="531">
        <f t="shared" si="5"/>
        <v>40</v>
      </c>
      <c r="B51" s="532" t="str">
        <f>IF(基本情報入力シート!C72="","",基本情報入力シート!C72)</f>
        <v/>
      </c>
      <c r="C51" s="533" t="str">
        <f>IF(基本情報入力シート!D72="","",基本情報入力シート!D72)</f>
        <v/>
      </c>
      <c r="D51" s="533" t="str">
        <f>IF(基本情報入力シート!E72="","",基本情報入力シート!E72)</f>
        <v/>
      </c>
      <c r="E51" s="533" t="str">
        <f>IF(基本情報入力シート!F72="","",基本情報入力シート!F72)</f>
        <v/>
      </c>
      <c r="F51" s="533" t="str">
        <f>IF(基本情報入力シート!G72="","",基本情報入力シート!G72)</f>
        <v/>
      </c>
      <c r="G51" s="533" t="str">
        <f>IF(基本情報入力シート!H72="","",基本情報入力シート!H72)</f>
        <v/>
      </c>
      <c r="H51" s="533" t="str">
        <f>IF(基本情報入力シート!I72="","",基本情報入力シート!I72)</f>
        <v/>
      </c>
      <c r="I51" s="533" t="str">
        <f>IF(基本情報入力シート!J72="","",基本情報入力シート!J72)</f>
        <v/>
      </c>
      <c r="J51" s="533" t="str">
        <f>IF(基本情報入力シート!K72="","",基本情報入力シート!K72)</f>
        <v/>
      </c>
      <c r="K51" s="534" t="str">
        <f>IF(基本情報入力シート!L72="","",基本情報入力シート!L72)</f>
        <v/>
      </c>
      <c r="L51" s="531" t="str">
        <f>IF(基本情報入力シート!M72="","",基本情報入力シート!M72)</f>
        <v/>
      </c>
      <c r="M51" s="531" t="str">
        <f>IF(基本情報入力シート!R72="","",基本情報入力シート!R72)</f>
        <v/>
      </c>
      <c r="N51" s="531" t="str">
        <f>IF(基本情報入力シート!W72="","",基本情報入力シート!W72)</f>
        <v/>
      </c>
      <c r="O51" s="531" t="str">
        <f>IF(基本情報入力シート!X72="","",基本情報入力シート!X72)</f>
        <v/>
      </c>
      <c r="P51" s="535" t="str">
        <f>IF(基本情報入力シート!Y72="","",基本情報入力シート!Y72)</f>
        <v/>
      </c>
      <c r="Q51" s="536" t="str">
        <f>IF(基本情報入力シート!Z72="","",基本情報入力シート!Z72)</f>
        <v/>
      </c>
      <c r="R51" s="556" t="str">
        <f>IF(基本情報入力シート!AA72="","",基本情報入力シート!AA72)</f>
        <v/>
      </c>
      <c r="S51" s="670"/>
      <c r="T51" s="671"/>
      <c r="U51" s="557" t="str">
        <f>IFERROR(IF(S51="","",VLOOKUP(P51,【参考】数式用!$A$5:$K$39,MATCH(T51,【参考】数式用!$I$4:$K$4,0)+8,0)),"")</f>
        <v/>
      </c>
      <c r="V51" s="558" t="str">
        <f>IF(T51="特定加算Ⅰ",VLOOKUP(P51,【参考】数式用!$A$5:$L$39,12,FALSE),"-")</f>
        <v>-</v>
      </c>
      <c r="W51" s="539" t="s">
        <v>211</v>
      </c>
      <c r="X51" s="672"/>
      <c r="Y51" s="500" t="s">
        <v>212</v>
      </c>
      <c r="Z51" s="672"/>
      <c r="AA51" s="500" t="s">
        <v>213</v>
      </c>
      <c r="AB51" s="672"/>
      <c r="AC51" s="500" t="s">
        <v>212</v>
      </c>
      <c r="AD51" s="672"/>
      <c r="AE51" s="500" t="s">
        <v>214</v>
      </c>
      <c r="AF51" s="540" t="s">
        <v>215</v>
      </c>
      <c r="AG51" s="541" t="str">
        <f t="shared" si="6"/>
        <v/>
      </c>
      <c r="AH51" s="542" t="s">
        <v>216</v>
      </c>
      <c r="AI51" s="543" t="str">
        <f t="shared" si="7"/>
        <v/>
      </c>
      <c r="AK51" s="559" t="str">
        <f t="shared" si="2"/>
        <v>○</v>
      </c>
      <c r="AL51" s="559" t="str">
        <f>IFERROR(IF(AND(AI51&lt;&gt;"",OR('〇別紙様式2-2 個表_処遇'!T51="加算Ⅳ",'〇別紙様式2-2 個表_処遇'!T51="加算Ⅴ",'〇別紙様式2-2 個表_処遇'!T51="特別加算")),"☓","○"),"")</f>
        <v>○</v>
      </c>
      <c r="AM51" s="560" t="str">
        <f t="shared" si="3"/>
        <v/>
      </c>
      <c r="AN51" s="560" t="str">
        <f t="shared" si="4"/>
        <v/>
      </c>
      <c r="AO51" s="560"/>
      <c r="AP51" s="560"/>
      <c r="AQ51" s="560"/>
      <c r="AR51" s="560"/>
      <c r="AS51" s="560"/>
      <c r="AT51" s="560"/>
      <c r="AU51" s="560"/>
      <c r="AV51" s="561"/>
    </row>
    <row r="52" spans="1:48" ht="33" customHeight="1" thickBot="1">
      <c r="A52" s="531">
        <f t="shared" si="5"/>
        <v>41</v>
      </c>
      <c r="B52" s="532" t="str">
        <f>IF(基本情報入力シート!C73="","",基本情報入力シート!C73)</f>
        <v/>
      </c>
      <c r="C52" s="533" t="str">
        <f>IF(基本情報入力シート!D73="","",基本情報入力シート!D73)</f>
        <v/>
      </c>
      <c r="D52" s="533" t="str">
        <f>IF(基本情報入力シート!E73="","",基本情報入力シート!E73)</f>
        <v/>
      </c>
      <c r="E52" s="533" t="str">
        <f>IF(基本情報入力シート!F73="","",基本情報入力シート!F73)</f>
        <v/>
      </c>
      <c r="F52" s="533" t="str">
        <f>IF(基本情報入力シート!G73="","",基本情報入力シート!G73)</f>
        <v/>
      </c>
      <c r="G52" s="533" t="str">
        <f>IF(基本情報入力シート!H73="","",基本情報入力シート!H73)</f>
        <v/>
      </c>
      <c r="H52" s="533" t="str">
        <f>IF(基本情報入力シート!I73="","",基本情報入力シート!I73)</f>
        <v/>
      </c>
      <c r="I52" s="533" t="str">
        <f>IF(基本情報入力シート!J73="","",基本情報入力シート!J73)</f>
        <v/>
      </c>
      <c r="J52" s="533" t="str">
        <f>IF(基本情報入力シート!K73="","",基本情報入力シート!K73)</f>
        <v/>
      </c>
      <c r="K52" s="534" t="str">
        <f>IF(基本情報入力シート!L73="","",基本情報入力シート!L73)</f>
        <v/>
      </c>
      <c r="L52" s="531" t="str">
        <f>IF(基本情報入力シート!M73="","",基本情報入力シート!M73)</f>
        <v/>
      </c>
      <c r="M52" s="531" t="str">
        <f>IF(基本情報入力シート!R73="","",基本情報入力シート!R73)</f>
        <v/>
      </c>
      <c r="N52" s="531" t="str">
        <f>IF(基本情報入力シート!W73="","",基本情報入力シート!W73)</f>
        <v/>
      </c>
      <c r="O52" s="531" t="str">
        <f>IF(基本情報入力シート!X73="","",基本情報入力シート!X73)</f>
        <v/>
      </c>
      <c r="P52" s="535" t="str">
        <f>IF(基本情報入力シート!Y73="","",基本情報入力シート!Y73)</f>
        <v/>
      </c>
      <c r="Q52" s="536" t="str">
        <f>IF(基本情報入力シート!Z73="","",基本情報入力シート!Z73)</f>
        <v/>
      </c>
      <c r="R52" s="556" t="str">
        <f>IF(基本情報入力シート!AA73="","",基本情報入力シート!AA73)</f>
        <v/>
      </c>
      <c r="S52" s="670"/>
      <c r="T52" s="671"/>
      <c r="U52" s="557" t="str">
        <f>IFERROR(IF(S52="","",VLOOKUP(P52,【参考】数式用!$A$5:$K$39,MATCH(T52,【参考】数式用!$I$4:$K$4,0)+8,0)),"")</f>
        <v/>
      </c>
      <c r="V52" s="558" t="str">
        <f>IF(T52="特定加算Ⅰ",VLOOKUP(P52,【参考】数式用!$A$5:$L$39,12,FALSE),"-")</f>
        <v>-</v>
      </c>
      <c r="W52" s="539" t="s">
        <v>211</v>
      </c>
      <c r="X52" s="672"/>
      <c r="Y52" s="500" t="s">
        <v>212</v>
      </c>
      <c r="Z52" s="672"/>
      <c r="AA52" s="500" t="s">
        <v>213</v>
      </c>
      <c r="AB52" s="672"/>
      <c r="AC52" s="500" t="s">
        <v>212</v>
      </c>
      <c r="AD52" s="672"/>
      <c r="AE52" s="500" t="s">
        <v>214</v>
      </c>
      <c r="AF52" s="540" t="s">
        <v>215</v>
      </c>
      <c r="AG52" s="541" t="str">
        <f t="shared" si="6"/>
        <v/>
      </c>
      <c r="AH52" s="542" t="s">
        <v>216</v>
      </c>
      <c r="AI52" s="543" t="str">
        <f t="shared" si="7"/>
        <v/>
      </c>
      <c r="AK52" s="559" t="str">
        <f t="shared" si="2"/>
        <v>○</v>
      </c>
      <c r="AL52" s="559" t="str">
        <f>IFERROR(IF(AND(AI52&lt;&gt;"",OR('〇別紙様式2-2 個表_処遇'!T52="加算Ⅳ",'〇別紙様式2-2 個表_処遇'!T52="加算Ⅴ",'〇別紙様式2-2 個表_処遇'!T52="特別加算")),"☓","○"),"")</f>
        <v>○</v>
      </c>
      <c r="AM52" s="560" t="str">
        <f t="shared" si="3"/>
        <v/>
      </c>
      <c r="AN52" s="560" t="str">
        <f t="shared" si="4"/>
        <v/>
      </c>
      <c r="AO52" s="560"/>
      <c r="AP52" s="560"/>
      <c r="AQ52" s="560"/>
      <c r="AR52" s="560"/>
      <c r="AS52" s="560"/>
      <c r="AT52" s="560"/>
      <c r="AU52" s="560"/>
      <c r="AV52" s="561"/>
    </row>
    <row r="53" spans="1:48" ht="33" customHeight="1" thickBot="1">
      <c r="A53" s="531">
        <f t="shared" si="5"/>
        <v>42</v>
      </c>
      <c r="B53" s="532" t="str">
        <f>IF(基本情報入力シート!C74="","",基本情報入力シート!C74)</f>
        <v/>
      </c>
      <c r="C53" s="533" t="str">
        <f>IF(基本情報入力シート!D74="","",基本情報入力シート!D74)</f>
        <v/>
      </c>
      <c r="D53" s="533" t="str">
        <f>IF(基本情報入力シート!E74="","",基本情報入力シート!E74)</f>
        <v/>
      </c>
      <c r="E53" s="533" t="str">
        <f>IF(基本情報入力シート!F74="","",基本情報入力シート!F74)</f>
        <v/>
      </c>
      <c r="F53" s="533" t="str">
        <f>IF(基本情報入力シート!G74="","",基本情報入力シート!G74)</f>
        <v/>
      </c>
      <c r="G53" s="533" t="str">
        <f>IF(基本情報入力シート!H74="","",基本情報入力シート!H74)</f>
        <v/>
      </c>
      <c r="H53" s="533" t="str">
        <f>IF(基本情報入力シート!I74="","",基本情報入力シート!I74)</f>
        <v/>
      </c>
      <c r="I53" s="533" t="str">
        <f>IF(基本情報入力シート!J74="","",基本情報入力シート!J74)</f>
        <v/>
      </c>
      <c r="J53" s="533" t="str">
        <f>IF(基本情報入力シート!K74="","",基本情報入力シート!K74)</f>
        <v/>
      </c>
      <c r="K53" s="534" t="str">
        <f>IF(基本情報入力シート!L74="","",基本情報入力シート!L74)</f>
        <v/>
      </c>
      <c r="L53" s="531" t="str">
        <f>IF(基本情報入力シート!M74="","",基本情報入力シート!M74)</f>
        <v/>
      </c>
      <c r="M53" s="531" t="str">
        <f>IF(基本情報入力シート!R74="","",基本情報入力シート!R74)</f>
        <v/>
      </c>
      <c r="N53" s="531" t="str">
        <f>IF(基本情報入力シート!W74="","",基本情報入力シート!W74)</f>
        <v/>
      </c>
      <c r="O53" s="531" t="str">
        <f>IF(基本情報入力シート!X74="","",基本情報入力シート!X74)</f>
        <v/>
      </c>
      <c r="P53" s="535" t="str">
        <f>IF(基本情報入力シート!Y74="","",基本情報入力シート!Y74)</f>
        <v/>
      </c>
      <c r="Q53" s="536" t="str">
        <f>IF(基本情報入力シート!Z74="","",基本情報入力シート!Z74)</f>
        <v/>
      </c>
      <c r="R53" s="556" t="str">
        <f>IF(基本情報入力シート!AA74="","",基本情報入力シート!AA74)</f>
        <v/>
      </c>
      <c r="S53" s="670"/>
      <c r="T53" s="671"/>
      <c r="U53" s="557" t="str">
        <f>IFERROR(IF(S53="","",VLOOKUP(P53,【参考】数式用!$A$5:$K$39,MATCH(T53,【参考】数式用!$I$4:$K$4,0)+8,0)),"")</f>
        <v/>
      </c>
      <c r="V53" s="558" t="str">
        <f>IF(T53="特定加算Ⅰ",VLOOKUP(P53,【参考】数式用!$A$5:$L$39,12,FALSE),"-")</f>
        <v>-</v>
      </c>
      <c r="W53" s="539" t="s">
        <v>211</v>
      </c>
      <c r="X53" s="672"/>
      <c r="Y53" s="500" t="s">
        <v>212</v>
      </c>
      <c r="Z53" s="672"/>
      <c r="AA53" s="500" t="s">
        <v>213</v>
      </c>
      <c r="AB53" s="672"/>
      <c r="AC53" s="500" t="s">
        <v>212</v>
      </c>
      <c r="AD53" s="672"/>
      <c r="AE53" s="500" t="s">
        <v>214</v>
      </c>
      <c r="AF53" s="540" t="s">
        <v>215</v>
      </c>
      <c r="AG53" s="541" t="str">
        <f t="shared" si="6"/>
        <v/>
      </c>
      <c r="AH53" s="542" t="s">
        <v>216</v>
      </c>
      <c r="AI53" s="543" t="str">
        <f t="shared" si="7"/>
        <v/>
      </c>
      <c r="AK53" s="559" t="str">
        <f t="shared" si="2"/>
        <v>○</v>
      </c>
      <c r="AL53" s="559" t="str">
        <f>IFERROR(IF(AND(AI53&lt;&gt;"",OR('〇別紙様式2-2 個表_処遇'!T53="加算Ⅳ",'〇別紙様式2-2 個表_処遇'!T53="加算Ⅴ",'〇別紙様式2-2 個表_処遇'!T53="特別加算")),"☓","○"),"")</f>
        <v>○</v>
      </c>
      <c r="AM53" s="560" t="str">
        <f t="shared" si="3"/>
        <v/>
      </c>
      <c r="AN53" s="560" t="str">
        <f t="shared" si="4"/>
        <v/>
      </c>
      <c r="AO53" s="560"/>
      <c r="AP53" s="560"/>
      <c r="AQ53" s="560"/>
      <c r="AR53" s="560"/>
      <c r="AS53" s="560"/>
      <c r="AT53" s="560"/>
      <c r="AU53" s="560"/>
      <c r="AV53" s="561"/>
    </row>
    <row r="54" spans="1:48" ht="33" customHeight="1" thickBot="1">
      <c r="A54" s="531">
        <f t="shared" si="5"/>
        <v>43</v>
      </c>
      <c r="B54" s="532" t="str">
        <f>IF(基本情報入力シート!C75="","",基本情報入力シート!C75)</f>
        <v/>
      </c>
      <c r="C54" s="533" t="str">
        <f>IF(基本情報入力シート!D75="","",基本情報入力シート!D75)</f>
        <v/>
      </c>
      <c r="D54" s="533" t="str">
        <f>IF(基本情報入力シート!E75="","",基本情報入力シート!E75)</f>
        <v/>
      </c>
      <c r="E54" s="533" t="str">
        <f>IF(基本情報入力シート!F75="","",基本情報入力シート!F75)</f>
        <v/>
      </c>
      <c r="F54" s="533" t="str">
        <f>IF(基本情報入力シート!G75="","",基本情報入力シート!G75)</f>
        <v/>
      </c>
      <c r="G54" s="533" t="str">
        <f>IF(基本情報入力シート!H75="","",基本情報入力シート!H75)</f>
        <v/>
      </c>
      <c r="H54" s="533" t="str">
        <f>IF(基本情報入力シート!I75="","",基本情報入力シート!I75)</f>
        <v/>
      </c>
      <c r="I54" s="533" t="str">
        <f>IF(基本情報入力シート!J75="","",基本情報入力シート!J75)</f>
        <v/>
      </c>
      <c r="J54" s="533" t="str">
        <f>IF(基本情報入力シート!K75="","",基本情報入力シート!K75)</f>
        <v/>
      </c>
      <c r="K54" s="534" t="str">
        <f>IF(基本情報入力シート!L75="","",基本情報入力シート!L75)</f>
        <v/>
      </c>
      <c r="L54" s="531" t="str">
        <f>IF(基本情報入力シート!M75="","",基本情報入力シート!M75)</f>
        <v/>
      </c>
      <c r="M54" s="531" t="str">
        <f>IF(基本情報入力シート!R75="","",基本情報入力シート!R75)</f>
        <v/>
      </c>
      <c r="N54" s="531" t="str">
        <f>IF(基本情報入力シート!W75="","",基本情報入力シート!W75)</f>
        <v/>
      </c>
      <c r="O54" s="531" t="str">
        <f>IF(基本情報入力シート!X75="","",基本情報入力シート!X75)</f>
        <v/>
      </c>
      <c r="P54" s="535" t="str">
        <f>IF(基本情報入力シート!Y75="","",基本情報入力シート!Y75)</f>
        <v/>
      </c>
      <c r="Q54" s="536" t="str">
        <f>IF(基本情報入力シート!Z75="","",基本情報入力シート!Z75)</f>
        <v/>
      </c>
      <c r="R54" s="556" t="str">
        <f>IF(基本情報入力シート!AA75="","",基本情報入力シート!AA75)</f>
        <v/>
      </c>
      <c r="S54" s="670"/>
      <c r="T54" s="671"/>
      <c r="U54" s="557" t="str">
        <f>IFERROR(IF(S54="","",VLOOKUP(P54,【参考】数式用!$A$5:$K$39,MATCH(T54,【参考】数式用!$I$4:$K$4,0)+8,0)),"")</f>
        <v/>
      </c>
      <c r="V54" s="558" t="str">
        <f>IF(T54="特定加算Ⅰ",VLOOKUP(P54,【参考】数式用!$A$5:$L$39,12,FALSE),"-")</f>
        <v>-</v>
      </c>
      <c r="W54" s="539" t="s">
        <v>211</v>
      </c>
      <c r="X54" s="672"/>
      <c r="Y54" s="500" t="s">
        <v>212</v>
      </c>
      <c r="Z54" s="672"/>
      <c r="AA54" s="500" t="s">
        <v>213</v>
      </c>
      <c r="AB54" s="672"/>
      <c r="AC54" s="500" t="s">
        <v>212</v>
      </c>
      <c r="AD54" s="672"/>
      <c r="AE54" s="500" t="s">
        <v>214</v>
      </c>
      <c r="AF54" s="540" t="s">
        <v>215</v>
      </c>
      <c r="AG54" s="541" t="str">
        <f t="shared" si="6"/>
        <v/>
      </c>
      <c r="AH54" s="542" t="s">
        <v>216</v>
      </c>
      <c r="AI54" s="543" t="str">
        <f t="shared" si="7"/>
        <v/>
      </c>
      <c r="AK54" s="559" t="str">
        <f t="shared" si="2"/>
        <v>○</v>
      </c>
      <c r="AL54" s="559" t="str">
        <f>IFERROR(IF(AND(AI54&lt;&gt;"",OR('〇別紙様式2-2 個表_処遇'!T54="加算Ⅳ",'〇別紙様式2-2 個表_処遇'!T54="加算Ⅴ",'〇別紙様式2-2 個表_処遇'!T54="特別加算")),"☓","○"),"")</f>
        <v>○</v>
      </c>
      <c r="AM54" s="560" t="str">
        <f t="shared" si="3"/>
        <v/>
      </c>
      <c r="AN54" s="560" t="str">
        <f t="shared" si="4"/>
        <v/>
      </c>
      <c r="AO54" s="560"/>
      <c r="AP54" s="560"/>
      <c r="AQ54" s="560"/>
      <c r="AR54" s="560"/>
      <c r="AS54" s="560"/>
      <c r="AT54" s="560"/>
      <c r="AU54" s="560"/>
      <c r="AV54" s="561"/>
    </row>
    <row r="55" spans="1:48" ht="33" customHeight="1" thickBot="1">
      <c r="A55" s="531">
        <f t="shared" si="5"/>
        <v>44</v>
      </c>
      <c r="B55" s="532" t="str">
        <f>IF(基本情報入力シート!C76="","",基本情報入力シート!C76)</f>
        <v/>
      </c>
      <c r="C55" s="533" t="str">
        <f>IF(基本情報入力シート!D76="","",基本情報入力シート!D76)</f>
        <v/>
      </c>
      <c r="D55" s="533" t="str">
        <f>IF(基本情報入力シート!E76="","",基本情報入力シート!E76)</f>
        <v/>
      </c>
      <c r="E55" s="533" t="str">
        <f>IF(基本情報入力シート!F76="","",基本情報入力シート!F76)</f>
        <v/>
      </c>
      <c r="F55" s="533" t="str">
        <f>IF(基本情報入力シート!G76="","",基本情報入力シート!G76)</f>
        <v/>
      </c>
      <c r="G55" s="533" t="str">
        <f>IF(基本情報入力シート!H76="","",基本情報入力シート!H76)</f>
        <v/>
      </c>
      <c r="H55" s="533" t="str">
        <f>IF(基本情報入力シート!I76="","",基本情報入力シート!I76)</f>
        <v/>
      </c>
      <c r="I55" s="533" t="str">
        <f>IF(基本情報入力シート!J76="","",基本情報入力シート!J76)</f>
        <v/>
      </c>
      <c r="J55" s="533" t="str">
        <f>IF(基本情報入力シート!K76="","",基本情報入力シート!K76)</f>
        <v/>
      </c>
      <c r="K55" s="534" t="str">
        <f>IF(基本情報入力シート!L76="","",基本情報入力シート!L76)</f>
        <v/>
      </c>
      <c r="L55" s="531" t="str">
        <f>IF(基本情報入力シート!M76="","",基本情報入力シート!M76)</f>
        <v/>
      </c>
      <c r="M55" s="531" t="str">
        <f>IF(基本情報入力シート!R76="","",基本情報入力シート!R76)</f>
        <v/>
      </c>
      <c r="N55" s="531" t="str">
        <f>IF(基本情報入力シート!W76="","",基本情報入力シート!W76)</f>
        <v/>
      </c>
      <c r="O55" s="531" t="str">
        <f>IF(基本情報入力シート!X76="","",基本情報入力シート!X76)</f>
        <v/>
      </c>
      <c r="P55" s="535" t="str">
        <f>IF(基本情報入力シート!Y76="","",基本情報入力シート!Y76)</f>
        <v/>
      </c>
      <c r="Q55" s="536" t="str">
        <f>IF(基本情報入力シート!Z76="","",基本情報入力シート!Z76)</f>
        <v/>
      </c>
      <c r="R55" s="556" t="str">
        <f>IF(基本情報入力シート!AA76="","",基本情報入力シート!AA76)</f>
        <v/>
      </c>
      <c r="S55" s="670"/>
      <c r="T55" s="671"/>
      <c r="U55" s="557" t="str">
        <f>IFERROR(IF(S55="","",VLOOKUP(P55,【参考】数式用!$A$5:$K$39,MATCH(T55,【参考】数式用!$I$4:$K$4,0)+8,0)),"")</f>
        <v/>
      </c>
      <c r="V55" s="558" t="str">
        <f>IF(T55="特定加算Ⅰ",VLOOKUP(P55,【参考】数式用!$A$5:$L$39,12,FALSE),"-")</f>
        <v>-</v>
      </c>
      <c r="W55" s="539" t="s">
        <v>211</v>
      </c>
      <c r="X55" s="672"/>
      <c r="Y55" s="500" t="s">
        <v>212</v>
      </c>
      <c r="Z55" s="672"/>
      <c r="AA55" s="500" t="s">
        <v>213</v>
      </c>
      <c r="AB55" s="672"/>
      <c r="AC55" s="500" t="s">
        <v>212</v>
      </c>
      <c r="AD55" s="672"/>
      <c r="AE55" s="500" t="s">
        <v>214</v>
      </c>
      <c r="AF55" s="540" t="s">
        <v>215</v>
      </c>
      <c r="AG55" s="541" t="str">
        <f t="shared" si="6"/>
        <v/>
      </c>
      <c r="AH55" s="542" t="s">
        <v>216</v>
      </c>
      <c r="AI55" s="543" t="str">
        <f t="shared" si="7"/>
        <v/>
      </c>
      <c r="AK55" s="559" t="str">
        <f t="shared" si="2"/>
        <v>○</v>
      </c>
      <c r="AL55" s="559" t="str">
        <f>IFERROR(IF(AND(AI55&lt;&gt;"",OR('〇別紙様式2-2 個表_処遇'!T55="加算Ⅳ",'〇別紙様式2-2 個表_処遇'!T55="加算Ⅴ",'〇別紙様式2-2 個表_処遇'!T55="特別加算")),"☓","○"),"")</f>
        <v>○</v>
      </c>
      <c r="AM55" s="560" t="str">
        <f t="shared" si="3"/>
        <v/>
      </c>
      <c r="AN55" s="560" t="str">
        <f t="shared" si="4"/>
        <v/>
      </c>
      <c r="AO55" s="560"/>
      <c r="AP55" s="560"/>
      <c r="AQ55" s="560"/>
      <c r="AR55" s="560"/>
      <c r="AS55" s="560"/>
      <c r="AT55" s="560"/>
      <c r="AU55" s="560"/>
      <c r="AV55" s="561"/>
    </row>
    <row r="56" spans="1:48" ht="33" customHeight="1" thickBot="1">
      <c r="A56" s="531">
        <f t="shared" si="5"/>
        <v>45</v>
      </c>
      <c r="B56" s="532" t="str">
        <f>IF(基本情報入力シート!C77="","",基本情報入力シート!C77)</f>
        <v/>
      </c>
      <c r="C56" s="533" t="str">
        <f>IF(基本情報入力シート!D77="","",基本情報入力シート!D77)</f>
        <v/>
      </c>
      <c r="D56" s="533" t="str">
        <f>IF(基本情報入力シート!E77="","",基本情報入力シート!E77)</f>
        <v/>
      </c>
      <c r="E56" s="533" t="str">
        <f>IF(基本情報入力シート!F77="","",基本情報入力シート!F77)</f>
        <v/>
      </c>
      <c r="F56" s="533" t="str">
        <f>IF(基本情報入力シート!G77="","",基本情報入力シート!G77)</f>
        <v/>
      </c>
      <c r="G56" s="533" t="str">
        <f>IF(基本情報入力シート!H77="","",基本情報入力シート!H77)</f>
        <v/>
      </c>
      <c r="H56" s="533" t="str">
        <f>IF(基本情報入力シート!I77="","",基本情報入力シート!I77)</f>
        <v/>
      </c>
      <c r="I56" s="533" t="str">
        <f>IF(基本情報入力シート!J77="","",基本情報入力シート!J77)</f>
        <v/>
      </c>
      <c r="J56" s="533" t="str">
        <f>IF(基本情報入力シート!K77="","",基本情報入力シート!K77)</f>
        <v/>
      </c>
      <c r="K56" s="534" t="str">
        <f>IF(基本情報入力シート!L77="","",基本情報入力シート!L77)</f>
        <v/>
      </c>
      <c r="L56" s="531" t="str">
        <f>IF(基本情報入力シート!M77="","",基本情報入力シート!M77)</f>
        <v/>
      </c>
      <c r="M56" s="531" t="str">
        <f>IF(基本情報入力シート!R77="","",基本情報入力シート!R77)</f>
        <v/>
      </c>
      <c r="N56" s="531" t="str">
        <f>IF(基本情報入力シート!W77="","",基本情報入力シート!W77)</f>
        <v/>
      </c>
      <c r="O56" s="531" t="str">
        <f>IF(基本情報入力シート!X77="","",基本情報入力シート!X77)</f>
        <v/>
      </c>
      <c r="P56" s="535" t="str">
        <f>IF(基本情報入力シート!Y77="","",基本情報入力シート!Y77)</f>
        <v/>
      </c>
      <c r="Q56" s="536" t="str">
        <f>IF(基本情報入力シート!Z77="","",基本情報入力シート!Z77)</f>
        <v/>
      </c>
      <c r="R56" s="556" t="str">
        <f>IF(基本情報入力シート!AA77="","",基本情報入力シート!AA77)</f>
        <v/>
      </c>
      <c r="S56" s="670"/>
      <c r="T56" s="671"/>
      <c r="U56" s="557" t="str">
        <f>IFERROR(IF(S56="","",VLOOKUP(P56,【参考】数式用!$A$5:$K$39,MATCH(T56,【参考】数式用!$I$4:$K$4,0)+8,0)),"")</f>
        <v/>
      </c>
      <c r="V56" s="558" t="str">
        <f>IF(T56="特定加算Ⅰ",VLOOKUP(P56,【参考】数式用!$A$5:$L$39,12,FALSE),"-")</f>
        <v>-</v>
      </c>
      <c r="W56" s="539" t="s">
        <v>211</v>
      </c>
      <c r="X56" s="672"/>
      <c r="Y56" s="500" t="s">
        <v>212</v>
      </c>
      <c r="Z56" s="672"/>
      <c r="AA56" s="500" t="s">
        <v>213</v>
      </c>
      <c r="AB56" s="672"/>
      <c r="AC56" s="500" t="s">
        <v>212</v>
      </c>
      <c r="AD56" s="672"/>
      <c r="AE56" s="500" t="s">
        <v>214</v>
      </c>
      <c r="AF56" s="540" t="s">
        <v>215</v>
      </c>
      <c r="AG56" s="541" t="str">
        <f t="shared" si="6"/>
        <v/>
      </c>
      <c r="AH56" s="542" t="s">
        <v>216</v>
      </c>
      <c r="AI56" s="543" t="str">
        <f t="shared" si="7"/>
        <v/>
      </c>
      <c r="AK56" s="559" t="str">
        <f t="shared" si="2"/>
        <v>○</v>
      </c>
      <c r="AL56" s="559" t="str">
        <f>IFERROR(IF(AND(AI56&lt;&gt;"",OR('〇別紙様式2-2 個表_処遇'!T56="加算Ⅳ",'〇別紙様式2-2 個表_処遇'!T56="加算Ⅴ",'〇別紙様式2-2 個表_処遇'!T56="特別加算")),"☓","○"),"")</f>
        <v>○</v>
      </c>
      <c r="AM56" s="560" t="str">
        <f t="shared" si="3"/>
        <v/>
      </c>
      <c r="AN56" s="560" t="str">
        <f t="shared" si="4"/>
        <v/>
      </c>
      <c r="AO56" s="560"/>
      <c r="AP56" s="560"/>
      <c r="AQ56" s="560"/>
      <c r="AR56" s="560"/>
      <c r="AS56" s="560"/>
      <c r="AT56" s="560"/>
      <c r="AU56" s="560"/>
      <c r="AV56" s="561"/>
    </row>
    <row r="57" spans="1:48" ht="33" customHeight="1" thickBot="1">
      <c r="A57" s="531">
        <f t="shared" si="5"/>
        <v>46</v>
      </c>
      <c r="B57" s="532" t="str">
        <f>IF(基本情報入力シート!C78="","",基本情報入力シート!C78)</f>
        <v/>
      </c>
      <c r="C57" s="533" t="str">
        <f>IF(基本情報入力シート!D78="","",基本情報入力シート!D78)</f>
        <v/>
      </c>
      <c r="D57" s="533" t="str">
        <f>IF(基本情報入力シート!E78="","",基本情報入力シート!E78)</f>
        <v/>
      </c>
      <c r="E57" s="533" t="str">
        <f>IF(基本情報入力シート!F78="","",基本情報入力シート!F78)</f>
        <v/>
      </c>
      <c r="F57" s="533" t="str">
        <f>IF(基本情報入力シート!G78="","",基本情報入力シート!G78)</f>
        <v/>
      </c>
      <c r="G57" s="533" t="str">
        <f>IF(基本情報入力シート!H78="","",基本情報入力シート!H78)</f>
        <v/>
      </c>
      <c r="H57" s="533" t="str">
        <f>IF(基本情報入力シート!I78="","",基本情報入力シート!I78)</f>
        <v/>
      </c>
      <c r="I57" s="533" t="str">
        <f>IF(基本情報入力シート!J78="","",基本情報入力シート!J78)</f>
        <v/>
      </c>
      <c r="J57" s="533" t="str">
        <f>IF(基本情報入力シート!K78="","",基本情報入力シート!K78)</f>
        <v/>
      </c>
      <c r="K57" s="534" t="str">
        <f>IF(基本情報入力シート!L78="","",基本情報入力シート!L78)</f>
        <v/>
      </c>
      <c r="L57" s="531" t="str">
        <f>IF(基本情報入力シート!M78="","",基本情報入力シート!M78)</f>
        <v/>
      </c>
      <c r="M57" s="531" t="str">
        <f>IF(基本情報入力シート!R78="","",基本情報入力シート!R78)</f>
        <v/>
      </c>
      <c r="N57" s="531" t="str">
        <f>IF(基本情報入力シート!W78="","",基本情報入力シート!W78)</f>
        <v/>
      </c>
      <c r="O57" s="531" t="str">
        <f>IF(基本情報入力シート!X78="","",基本情報入力シート!X78)</f>
        <v/>
      </c>
      <c r="P57" s="535" t="str">
        <f>IF(基本情報入力シート!Y78="","",基本情報入力シート!Y78)</f>
        <v/>
      </c>
      <c r="Q57" s="536" t="str">
        <f>IF(基本情報入力シート!Z78="","",基本情報入力シート!Z78)</f>
        <v/>
      </c>
      <c r="R57" s="556" t="str">
        <f>IF(基本情報入力シート!AA78="","",基本情報入力シート!AA78)</f>
        <v/>
      </c>
      <c r="S57" s="670"/>
      <c r="T57" s="671"/>
      <c r="U57" s="557" t="str">
        <f>IFERROR(IF(S57="","",VLOOKUP(P57,【参考】数式用!$A$5:$K$39,MATCH(T57,【参考】数式用!$I$4:$K$4,0)+8,0)),"")</f>
        <v/>
      </c>
      <c r="V57" s="558" t="str">
        <f>IF(T57="特定加算Ⅰ",VLOOKUP(P57,【参考】数式用!$A$5:$L$39,12,FALSE),"-")</f>
        <v>-</v>
      </c>
      <c r="W57" s="539" t="s">
        <v>211</v>
      </c>
      <c r="X57" s="672"/>
      <c r="Y57" s="500" t="s">
        <v>212</v>
      </c>
      <c r="Z57" s="672"/>
      <c r="AA57" s="500" t="s">
        <v>213</v>
      </c>
      <c r="AB57" s="672"/>
      <c r="AC57" s="500" t="s">
        <v>212</v>
      </c>
      <c r="AD57" s="672"/>
      <c r="AE57" s="500" t="s">
        <v>214</v>
      </c>
      <c r="AF57" s="540" t="s">
        <v>215</v>
      </c>
      <c r="AG57" s="541" t="str">
        <f t="shared" si="6"/>
        <v/>
      </c>
      <c r="AH57" s="542" t="s">
        <v>216</v>
      </c>
      <c r="AI57" s="543" t="str">
        <f t="shared" si="7"/>
        <v/>
      </c>
      <c r="AK57" s="559" t="str">
        <f t="shared" si="2"/>
        <v>○</v>
      </c>
      <c r="AL57" s="559" t="str">
        <f>IFERROR(IF(AND(AI57&lt;&gt;"",OR('〇別紙様式2-2 個表_処遇'!T57="加算Ⅳ",'〇別紙様式2-2 個表_処遇'!T57="加算Ⅴ",'〇別紙様式2-2 個表_処遇'!T57="特別加算")),"☓","○"),"")</f>
        <v>○</v>
      </c>
      <c r="AM57" s="560" t="str">
        <f t="shared" si="3"/>
        <v/>
      </c>
      <c r="AN57" s="560" t="str">
        <f t="shared" si="4"/>
        <v/>
      </c>
      <c r="AO57" s="560"/>
      <c r="AP57" s="560"/>
      <c r="AQ57" s="560"/>
      <c r="AR57" s="560"/>
      <c r="AS57" s="560"/>
      <c r="AT57" s="560"/>
      <c r="AU57" s="560"/>
      <c r="AV57" s="561"/>
    </row>
    <row r="58" spans="1:48" ht="33" customHeight="1" thickBot="1">
      <c r="A58" s="531">
        <f t="shared" si="5"/>
        <v>47</v>
      </c>
      <c r="B58" s="532" t="str">
        <f>IF(基本情報入力シート!C79="","",基本情報入力シート!C79)</f>
        <v/>
      </c>
      <c r="C58" s="533" t="str">
        <f>IF(基本情報入力シート!D79="","",基本情報入力シート!D79)</f>
        <v/>
      </c>
      <c r="D58" s="533" t="str">
        <f>IF(基本情報入力シート!E79="","",基本情報入力シート!E79)</f>
        <v/>
      </c>
      <c r="E58" s="533" t="str">
        <f>IF(基本情報入力シート!F79="","",基本情報入力シート!F79)</f>
        <v/>
      </c>
      <c r="F58" s="533" t="str">
        <f>IF(基本情報入力シート!G79="","",基本情報入力シート!G79)</f>
        <v/>
      </c>
      <c r="G58" s="533" t="str">
        <f>IF(基本情報入力シート!H79="","",基本情報入力シート!H79)</f>
        <v/>
      </c>
      <c r="H58" s="533" t="str">
        <f>IF(基本情報入力シート!I79="","",基本情報入力シート!I79)</f>
        <v/>
      </c>
      <c r="I58" s="533" t="str">
        <f>IF(基本情報入力シート!J79="","",基本情報入力シート!J79)</f>
        <v/>
      </c>
      <c r="J58" s="533" t="str">
        <f>IF(基本情報入力シート!K79="","",基本情報入力シート!K79)</f>
        <v/>
      </c>
      <c r="K58" s="534" t="str">
        <f>IF(基本情報入力シート!L79="","",基本情報入力シート!L79)</f>
        <v/>
      </c>
      <c r="L58" s="531" t="str">
        <f>IF(基本情報入力シート!M79="","",基本情報入力シート!M79)</f>
        <v/>
      </c>
      <c r="M58" s="531" t="str">
        <f>IF(基本情報入力シート!R79="","",基本情報入力シート!R79)</f>
        <v/>
      </c>
      <c r="N58" s="531" t="str">
        <f>IF(基本情報入力シート!W79="","",基本情報入力シート!W79)</f>
        <v/>
      </c>
      <c r="O58" s="531" t="str">
        <f>IF(基本情報入力シート!X79="","",基本情報入力シート!X79)</f>
        <v/>
      </c>
      <c r="P58" s="535" t="str">
        <f>IF(基本情報入力シート!Y79="","",基本情報入力シート!Y79)</f>
        <v/>
      </c>
      <c r="Q58" s="536" t="str">
        <f>IF(基本情報入力シート!Z79="","",基本情報入力シート!Z79)</f>
        <v/>
      </c>
      <c r="R58" s="556" t="str">
        <f>IF(基本情報入力シート!AA79="","",基本情報入力シート!AA79)</f>
        <v/>
      </c>
      <c r="S58" s="670"/>
      <c r="T58" s="671"/>
      <c r="U58" s="557" t="str">
        <f>IFERROR(IF(S58="","",VLOOKUP(P58,【参考】数式用!$A$5:$K$39,MATCH(T58,【参考】数式用!$I$4:$K$4,0)+8,0)),"")</f>
        <v/>
      </c>
      <c r="V58" s="558" t="str">
        <f>IF(T58="特定加算Ⅰ",VLOOKUP(P58,【参考】数式用!$A$5:$L$39,12,FALSE),"-")</f>
        <v>-</v>
      </c>
      <c r="W58" s="539" t="s">
        <v>211</v>
      </c>
      <c r="X58" s="672"/>
      <c r="Y58" s="500" t="s">
        <v>212</v>
      </c>
      <c r="Z58" s="672"/>
      <c r="AA58" s="500" t="s">
        <v>213</v>
      </c>
      <c r="AB58" s="672"/>
      <c r="AC58" s="500" t="s">
        <v>212</v>
      </c>
      <c r="AD58" s="672"/>
      <c r="AE58" s="500" t="s">
        <v>214</v>
      </c>
      <c r="AF58" s="540" t="s">
        <v>215</v>
      </c>
      <c r="AG58" s="541" t="str">
        <f t="shared" si="6"/>
        <v/>
      </c>
      <c r="AH58" s="542" t="s">
        <v>216</v>
      </c>
      <c r="AI58" s="543" t="str">
        <f t="shared" si="7"/>
        <v/>
      </c>
      <c r="AK58" s="559" t="str">
        <f t="shared" si="2"/>
        <v>○</v>
      </c>
      <c r="AL58" s="559" t="str">
        <f>IFERROR(IF(AND(AI58&lt;&gt;"",OR('〇別紙様式2-2 個表_処遇'!T58="加算Ⅳ",'〇別紙様式2-2 個表_処遇'!T58="加算Ⅴ",'〇別紙様式2-2 個表_処遇'!T58="特別加算")),"☓","○"),"")</f>
        <v>○</v>
      </c>
      <c r="AM58" s="560" t="str">
        <f t="shared" si="3"/>
        <v/>
      </c>
      <c r="AN58" s="560" t="str">
        <f t="shared" si="4"/>
        <v/>
      </c>
      <c r="AO58" s="560"/>
      <c r="AP58" s="560"/>
      <c r="AQ58" s="560"/>
      <c r="AR58" s="560"/>
      <c r="AS58" s="560"/>
      <c r="AT58" s="560"/>
      <c r="AU58" s="560"/>
      <c r="AV58" s="561"/>
    </row>
    <row r="59" spans="1:48" ht="33" customHeight="1" thickBot="1">
      <c r="A59" s="531">
        <f t="shared" si="5"/>
        <v>48</v>
      </c>
      <c r="B59" s="532" t="str">
        <f>IF(基本情報入力シート!C80="","",基本情報入力シート!C80)</f>
        <v/>
      </c>
      <c r="C59" s="533" t="str">
        <f>IF(基本情報入力シート!D80="","",基本情報入力シート!D80)</f>
        <v/>
      </c>
      <c r="D59" s="533" t="str">
        <f>IF(基本情報入力シート!E80="","",基本情報入力シート!E80)</f>
        <v/>
      </c>
      <c r="E59" s="533" t="str">
        <f>IF(基本情報入力シート!F80="","",基本情報入力シート!F80)</f>
        <v/>
      </c>
      <c r="F59" s="533" t="str">
        <f>IF(基本情報入力シート!G80="","",基本情報入力シート!G80)</f>
        <v/>
      </c>
      <c r="G59" s="533" t="str">
        <f>IF(基本情報入力シート!H80="","",基本情報入力シート!H80)</f>
        <v/>
      </c>
      <c r="H59" s="533" t="str">
        <f>IF(基本情報入力シート!I80="","",基本情報入力シート!I80)</f>
        <v/>
      </c>
      <c r="I59" s="533" t="str">
        <f>IF(基本情報入力シート!J80="","",基本情報入力シート!J80)</f>
        <v/>
      </c>
      <c r="J59" s="533" t="str">
        <f>IF(基本情報入力シート!K80="","",基本情報入力シート!K80)</f>
        <v/>
      </c>
      <c r="K59" s="534" t="str">
        <f>IF(基本情報入力シート!L80="","",基本情報入力シート!L80)</f>
        <v/>
      </c>
      <c r="L59" s="531" t="str">
        <f>IF(基本情報入力シート!M80="","",基本情報入力シート!M80)</f>
        <v/>
      </c>
      <c r="M59" s="531" t="str">
        <f>IF(基本情報入力シート!R80="","",基本情報入力シート!R80)</f>
        <v/>
      </c>
      <c r="N59" s="531" t="str">
        <f>IF(基本情報入力シート!W80="","",基本情報入力シート!W80)</f>
        <v/>
      </c>
      <c r="O59" s="531" t="str">
        <f>IF(基本情報入力シート!X80="","",基本情報入力シート!X80)</f>
        <v/>
      </c>
      <c r="P59" s="535" t="str">
        <f>IF(基本情報入力シート!Y80="","",基本情報入力シート!Y80)</f>
        <v/>
      </c>
      <c r="Q59" s="536" t="str">
        <f>IF(基本情報入力シート!Z80="","",基本情報入力シート!Z80)</f>
        <v/>
      </c>
      <c r="R59" s="556" t="str">
        <f>IF(基本情報入力シート!AA80="","",基本情報入力シート!AA80)</f>
        <v/>
      </c>
      <c r="S59" s="670"/>
      <c r="T59" s="671"/>
      <c r="U59" s="557" t="str">
        <f>IFERROR(IF(S59="","",VLOOKUP(P59,【参考】数式用!$A$5:$K$39,MATCH(T59,【参考】数式用!$I$4:$K$4,0)+8,0)),"")</f>
        <v/>
      </c>
      <c r="V59" s="558" t="str">
        <f>IF(T59="特定加算Ⅰ",VLOOKUP(P59,【参考】数式用!$A$5:$L$39,12,FALSE),"-")</f>
        <v>-</v>
      </c>
      <c r="W59" s="539" t="s">
        <v>211</v>
      </c>
      <c r="X59" s="672"/>
      <c r="Y59" s="500" t="s">
        <v>212</v>
      </c>
      <c r="Z59" s="672"/>
      <c r="AA59" s="500" t="s">
        <v>213</v>
      </c>
      <c r="AB59" s="672"/>
      <c r="AC59" s="500" t="s">
        <v>212</v>
      </c>
      <c r="AD59" s="672"/>
      <c r="AE59" s="500" t="s">
        <v>214</v>
      </c>
      <c r="AF59" s="540" t="s">
        <v>215</v>
      </c>
      <c r="AG59" s="541" t="str">
        <f t="shared" si="6"/>
        <v/>
      </c>
      <c r="AH59" s="542" t="s">
        <v>216</v>
      </c>
      <c r="AI59" s="543" t="str">
        <f t="shared" si="7"/>
        <v/>
      </c>
      <c r="AK59" s="559" t="str">
        <f t="shared" si="2"/>
        <v>○</v>
      </c>
      <c r="AL59" s="559" t="str">
        <f>IFERROR(IF(AND(AI59&lt;&gt;"",OR('〇別紙様式2-2 個表_処遇'!T59="加算Ⅳ",'〇別紙様式2-2 個表_処遇'!T59="加算Ⅴ",'〇別紙様式2-2 個表_処遇'!T59="特別加算")),"☓","○"),"")</f>
        <v>○</v>
      </c>
      <c r="AM59" s="560" t="str">
        <f t="shared" si="3"/>
        <v/>
      </c>
      <c r="AN59" s="560" t="str">
        <f t="shared" si="4"/>
        <v/>
      </c>
      <c r="AO59" s="560"/>
      <c r="AP59" s="560"/>
      <c r="AQ59" s="560"/>
      <c r="AR59" s="560"/>
      <c r="AS59" s="560"/>
      <c r="AT59" s="560"/>
      <c r="AU59" s="560"/>
      <c r="AV59" s="561"/>
    </row>
    <row r="60" spans="1:48" ht="33" customHeight="1" thickBot="1">
      <c r="A60" s="531">
        <f t="shared" si="5"/>
        <v>49</v>
      </c>
      <c r="B60" s="532" t="str">
        <f>IF(基本情報入力シート!C81="","",基本情報入力シート!C81)</f>
        <v/>
      </c>
      <c r="C60" s="533" t="str">
        <f>IF(基本情報入力シート!D81="","",基本情報入力シート!D81)</f>
        <v/>
      </c>
      <c r="D60" s="533" t="str">
        <f>IF(基本情報入力シート!E81="","",基本情報入力シート!E81)</f>
        <v/>
      </c>
      <c r="E60" s="533" t="str">
        <f>IF(基本情報入力シート!F81="","",基本情報入力シート!F81)</f>
        <v/>
      </c>
      <c r="F60" s="533" t="str">
        <f>IF(基本情報入力シート!G81="","",基本情報入力シート!G81)</f>
        <v/>
      </c>
      <c r="G60" s="533" t="str">
        <f>IF(基本情報入力シート!H81="","",基本情報入力シート!H81)</f>
        <v/>
      </c>
      <c r="H60" s="533" t="str">
        <f>IF(基本情報入力シート!I81="","",基本情報入力シート!I81)</f>
        <v/>
      </c>
      <c r="I60" s="533" t="str">
        <f>IF(基本情報入力シート!J81="","",基本情報入力シート!J81)</f>
        <v/>
      </c>
      <c r="J60" s="533" t="str">
        <f>IF(基本情報入力シート!K81="","",基本情報入力シート!K81)</f>
        <v/>
      </c>
      <c r="K60" s="534" t="str">
        <f>IF(基本情報入力シート!L81="","",基本情報入力シート!L81)</f>
        <v/>
      </c>
      <c r="L60" s="531" t="str">
        <f>IF(基本情報入力シート!M81="","",基本情報入力シート!M81)</f>
        <v/>
      </c>
      <c r="M60" s="531" t="str">
        <f>IF(基本情報入力シート!R81="","",基本情報入力シート!R81)</f>
        <v/>
      </c>
      <c r="N60" s="531" t="str">
        <f>IF(基本情報入力シート!W81="","",基本情報入力シート!W81)</f>
        <v/>
      </c>
      <c r="O60" s="531" t="str">
        <f>IF(基本情報入力シート!X81="","",基本情報入力シート!X81)</f>
        <v/>
      </c>
      <c r="P60" s="535" t="str">
        <f>IF(基本情報入力シート!Y81="","",基本情報入力シート!Y81)</f>
        <v/>
      </c>
      <c r="Q60" s="536" t="str">
        <f>IF(基本情報入力シート!Z81="","",基本情報入力シート!Z81)</f>
        <v/>
      </c>
      <c r="R60" s="556" t="str">
        <f>IF(基本情報入力シート!AA81="","",基本情報入力シート!AA81)</f>
        <v/>
      </c>
      <c r="S60" s="670"/>
      <c r="T60" s="671"/>
      <c r="U60" s="557" t="str">
        <f>IFERROR(IF(S60="","",VLOOKUP(P60,【参考】数式用!$A$5:$K$39,MATCH(T60,【参考】数式用!$I$4:$K$4,0)+8,0)),"")</f>
        <v/>
      </c>
      <c r="V60" s="558" t="str">
        <f>IF(T60="特定加算Ⅰ",VLOOKUP(P60,【参考】数式用!$A$5:$L$39,12,FALSE),"-")</f>
        <v>-</v>
      </c>
      <c r="W60" s="539" t="s">
        <v>211</v>
      </c>
      <c r="X60" s="672"/>
      <c r="Y60" s="500" t="s">
        <v>212</v>
      </c>
      <c r="Z60" s="672"/>
      <c r="AA60" s="500" t="s">
        <v>213</v>
      </c>
      <c r="AB60" s="672"/>
      <c r="AC60" s="500" t="s">
        <v>212</v>
      </c>
      <c r="AD60" s="672"/>
      <c r="AE60" s="500" t="s">
        <v>214</v>
      </c>
      <c r="AF60" s="540" t="s">
        <v>215</v>
      </c>
      <c r="AG60" s="541" t="str">
        <f t="shared" si="6"/>
        <v/>
      </c>
      <c r="AH60" s="542" t="s">
        <v>216</v>
      </c>
      <c r="AI60" s="543" t="str">
        <f t="shared" si="7"/>
        <v/>
      </c>
      <c r="AK60" s="559" t="str">
        <f t="shared" si="2"/>
        <v>○</v>
      </c>
      <c r="AL60" s="559" t="str">
        <f>IFERROR(IF(AND(AI60&lt;&gt;"",OR('〇別紙様式2-2 個表_処遇'!T60="加算Ⅳ",'〇別紙様式2-2 個表_処遇'!T60="加算Ⅴ",'〇別紙様式2-2 個表_処遇'!T60="特別加算")),"☓","○"),"")</f>
        <v>○</v>
      </c>
      <c r="AM60" s="560" t="str">
        <f t="shared" si="3"/>
        <v/>
      </c>
      <c r="AN60" s="560" t="str">
        <f t="shared" si="4"/>
        <v/>
      </c>
      <c r="AO60" s="560"/>
      <c r="AP60" s="560"/>
      <c r="AQ60" s="560"/>
      <c r="AR60" s="560"/>
      <c r="AS60" s="560"/>
      <c r="AT60" s="560"/>
      <c r="AU60" s="560"/>
      <c r="AV60" s="561"/>
    </row>
    <row r="61" spans="1:48" ht="33" customHeight="1" thickBot="1">
      <c r="A61" s="531">
        <f t="shared" si="5"/>
        <v>50</v>
      </c>
      <c r="B61" s="532" t="str">
        <f>IF(基本情報入力シート!C82="","",基本情報入力シート!C82)</f>
        <v/>
      </c>
      <c r="C61" s="533" t="str">
        <f>IF(基本情報入力シート!D82="","",基本情報入力シート!D82)</f>
        <v/>
      </c>
      <c r="D61" s="533" t="str">
        <f>IF(基本情報入力シート!E82="","",基本情報入力シート!E82)</f>
        <v/>
      </c>
      <c r="E61" s="533" t="str">
        <f>IF(基本情報入力シート!F82="","",基本情報入力シート!F82)</f>
        <v/>
      </c>
      <c r="F61" s="533" t="str">
        <f>IF(基本情報入力シート!G82="","",基本情報入力シート!G82)</f>
        <v/>
      </c>
      <c r="G61" s="533" t="str">
        <f>IF(基本情報入力シート!H82="","",基本情報入力シート!H82)</f>
        <v/>
      </c>
      <c r="H61" s="533" t="str">
        <f>IF(基本情報入力シート!I82="","",基本情報入力シート!I82)</f>
        <v/>
      </c>
      <c r="I61" s="533" t="str">
        <f>IF(基本情報入力シート!J82="","",基本情報入力シート!J82)</f>
        <v/>
      </c>
      <c r="J61" s="533" t="str">
        <f>IF(基本情報入力シート!K82="","",基本情報入力シート!K82)</f>
        <v/>
      </c>
      <c r="K61" s="534" t="str">
        <f>IF(基本情報入力シート!L82="","",基本情報入力シート!L82)</f>
        <v/>
      </c>
      <c r="L61" s="531" t="str">
        <f>IF(基本情報入力シート!M82="","",基本情報入力シート!M82)</f>
        <v/>
      </c>
      <c r="M61" s="531" t="str">
        <f>IF(基本情報入力シート!R82="","",基本情報入力シート!R82)</f>
        <v/>
      </c>
      <c r="N61" s="531" t="str">
        <f>IF(基本情報入力シート!W82="","",基本情報入力シート!W82)</f>
        <v/>
      </c>
      <c r="O61" s="531" t="str">
        <f>IF(基本情報入力シート!X82="","",基本情報入力シート!X82)</f>
        <v/>
      </c>
      <c r="P61" s="535" t="str">
        <f>IF(基本情報入力シート!Y82="","",基本情報入力シート!Y82)</f>
        <v/>
      </c>
      <c r="Q61" s="536" t="str">
        <f>IF(基本情報入力シート!Z82="","",基本情報入力シート!Z82)</f>
        <v/>
      </c>
      <c r="R61" s="556" t="str">
        <f>IF(基本情報入力シート!AA82="","",基本情報入力シート!AA82)</f>
        <v/>
      </c>
      <c r="S61" s="670"/>
      <c r="T61" s="671"/>
      <c r="U61" s="557" t="str">
        <f>IFERROR(IF(S61="","",VLOOKUP(P61,【参考】数式用!$A$5:$K$39,MATCH(T61,【参考】数式用!$I$4:$K$4,0)+8,0)),"")</f>
        <v/>
      </c>
      <c r="V61" s="558" t="str">
        <f>IF(T61="特定加算Ⅰ",VLOOKUP(P61,【参考】数式用!$A$5:$L$39,12,FALSE),"-")</f>
        <v>-</v>
      </c>
      <c r="W61" s="539" t="s">
        <v>211</v>
      </c>
      <c r="X61" s="672"/>
      <c r="Y61" s="500" t="s">
        <v>212</v>
      </c>
      <c r="Z61" s="672"/>
      <c r="AA61" s="500" t="s">
        <v>213</v>
      </c>
      <c r="AB61" s="672"/>
      <c r="AC61" s="500" t="s">
        <v>212</v>
      </c>
      <c r="AD61" s="672"/>
      <c r="AE61" s="500" t="s">
        <v>214</v>
      </c>
      <c r="AF61" s="540" t="s">
        <v>215</v>
      </c>
      <c r="AG61" s="541" t="str">
        <f t="shared" si="6"/>
        <v/>
      </c>
      <c r="AH61" s="542" t="s">
        <v>216</v>
      </c>
      <c r="AI61" s="543" t="str">
        <f t="shared" si="7"/>
        <v/>
      </c>
      <c r="AK61" s="559" t="str">
        <f t="shared" si="2"/>
        <v>○</v>
      </c>
      <c r="AL61" s="559" t="str">
        <f>IFERROR(IF(AND(AI61&lt;&gt;"",OR('〇別紙様式2-2 個表_処遇'!T61="加算Ⅳ",'〇別紙様式2-2 個表_処遇'!T61="加算Ⅴ",'〇別紙様式2-2 個表_処遇'!T61="特別加算")),"☓","○"),"")</f>
        <v>○</v>
      </c>
      <c r="AM61" s="560" t="str">
        <f t="shared" si="3"/>
        <v/>
      </c>
      <c r="AN61" s="560" t="str">
        <f t="shared" si="4"/>
        <v/>
      </c>
      <c r="AO61" s="560"/>
      <c r="AP61" s="560"/>
      <c r="AQ61" s="560"/>
      <c r="AR61" s="560"/>
      <c r="AS61" s="560"/>
      <c r="AT61" s="560"/>
      <c r="AU61" s="560"/>
      <c r="AV61" s="561"/>
    </row>
    <row r="62" spans="1:48" ht="33" customHeight="1" thickBot="1">
      <c r="A62" s="531">
        <f t="shared" si="5"/>
        <v>51</v>
      </c>
      <c r="B62" s="532" t="str">
        <f>IF(基本情報入力シート!C83="","",基本情報入力シート!C83)</f>
        <v/>
      </c>
      <c r="C62" s="533" t="str">
        <f>IF(基本情報入力シート!D83="","",基本情報入力シート!D83)</f>
        <v/>
      </c>
      <c r="D62" s="533" t="str">
        <f>IF(基本情報入力シート!E83="","",基本情報入力シート!E83)</f>
        <v/>
      </c>
      <c r="E62" s="533" t="str">
        <f>IF(基本情報入力シート!F83="","",基本情報入力シート!F83)</f>
        <v/>
      </c>
      <c r="F62" s="533" t="str">
        <f>IF(基本情報入力シート!G83="","",基本情報入力シート!G83)</f>
        <v/>
      </c>
      <c r="G62" s="533" t="str">
        <f>IF(基本情報入力シート!H83="","",基本情報入力シート!H83)</f>
        <v/>
      </c>
      <c r="H62" s="533" t="str">
        <f>IF(基本情報入力シート!I83="","",基本情報入力シート!I83)</f>
        <v/>
      </c>
      <c r="I62" s="533" t="str">
        <f>IF(基本情報入力シート!J83="","",基本情報入力シート!J83)</f>
        <v/>
      </c>
      <c r="J62" s="533" t="str">
        <f>IF(基本情報入力シート!K83="","",基本情報入力シート!K83)</f>
        <v/>
      </c>
      <c r="K62" s="534" t="str">
        <f>IF(基本情報入力シート!L83="","",基本情報入力シート!L83)</f>
        <v/>
      </c>
      <c r="L62" s="531" t="str">
        <f>IF(基本情報入力シート!M83="","",基本情報入力シート!M83)</f>
        <v/>
      </c>
      <c r="M62" s="531" t="str">
        <f>IF(基本情報入力シート!R83="","",基本情報入力シート!R83)</f>
        <v/>
      </c>
      <c r="N62" s="531" t="str">
        <f>IF(基本情報入力シート!W83="","",基本情報入力シート!W83)</f>
        <v/>
      </c>
      <c r="O62" s="531" t="str">
        <f>IF(基本情報入力シート!X83="","",基本情報入力シート!X83)</f>
        <v/>
      </c>
      <c r="P62" s="535" t="str">
        <f>IF(基本情報入力シート!Y83="","",基本情報入力シート!Y83)</f>
        <v/>
      </c>
      <c r="Q62" s="536" t="str">
        <f>IF(基本情報入力シート!Z83="","",基本情報入力シート!Z83)</f>
        <v/>
      </c>
      <c r="R62" s="556" t="str">
        <f>IF(基本情報入力シート!AA83="","",基本情報入力シート!AA83)</f>
        <v/>
      </c>
      <c r="S62" s="670"/>
      <c r="T62" s="671"/>
      <c r="U62" s="557" t="str">
        <f>IFERROR(IF(S62="","",VLOOKUP(P62,【参考】数式用!$A$5:$K$39,MATCH(T62,【参考】数式用!$I$4:$K$4,0)+8,0)),"")</f>
        <v/>
      </c>
      <c r="V62" s="558" t="str">
        <f>IF(T62="特定加算Ⅰ",VLOOKUP(P62,【参考】数式用!$A$5:$L$39,12,FALSE),"-")</f>
        <v>-</v>
      </c>
      <c r="W62" s="539" t="s">
        <v>211</v>
      </c>
      <c r="X62" s="672"/>
      <c r="Y62" s="500" t="s">
        <v>212</v>
      </c>
      <c r="Z62" s="672"/>
      <c r="AA62" s="500" t="s">
        <v>213</v>
      </c>
      <c r="AB62" s="672"/>
      <c r="AC62" s="500" t="s">
        <v>212</v>
      </c>
      <c r="AD62" s="672"/>
      <c r="AE62" s="500" t="s">
        <v>214</v>
      </c>
      <c r="AF62" s="540" t="s">
        <v>215</v>
      </c>
      <c r="AG62" s="541" t="str">
        <f t="shared" si="6"/>
        <v/>
      </c>
      <c r="AH62" s="542" t="s">
        <v>216</v>
      </c>
      <c r="AI62" s="543" t="str">
        <f t="shared" si="7"/>
        <v/>
      </c>
      <c r="AK62" s="559" t="str">
        <f t="shared" si="2"/>
        <v>○</v>
      </c>
      <c r="AL62" s="559" t="str">
        <f>IFERROR(IF(AND(AI62&lt;&gt;"",OR('〇別紙様式2-2 個表_処遇'!T62="加算Ⅳ",'〇別紙様式2-2 個表_処遇'!T62="加算Ⅴ",'〇別紙様式2-2 個表_処遇'!T62="特別加算")),"☓","○"),"")</f>
        <v>○</v>
      </c>
      <c r="AM62" s="560" t="str">
        <f t="shared" si="3"/>
        <v/>
      </c>
      <c r="AN62" s="560" t="str">
        <f t="shared" si="4"/>
        <v/>
      </c>
      <c r="AO62" s="560"/>
      <c r="AP62" s="560"/>
      <c r="AQ62" s="560"/>
      <c r="AR62" s="560"/>
      <c r="AS62" s="560"/>
      <c r="AT62" s="560"/>
      <c r="AU62" s="560"/>
      <c r="AV62" s="561"/>
    </row>
    <row r="63" spans="1:48" ht="33" customHeight="1" thickBot="1">
      <c r="A63" s="531">
        <f t="shared" si="5"/>
        <v>52</v>
      </c>
      <c r="B63" s="532" t="str">
        <f>IF(基本情報入力シート!C84="","",基本情報入力シート!C84)</f>
        <v/>
      </c>
      <c r="C63" s="533" t="str">
        <f>IF(基本情報入力シート!D84="","",基本情報入力シート!D84)</f>
        <v/>
      </c>
      <c r="D63" s="533" t="str">
        <f>IF(基本情報入力シート!E84="","",基本情報入力シート!E84)</f>
        <v/>
      </c>
      <c r="E63" s="533" t="str">
        <f>IF(基本情報入力シート!F84="","",基本情報入力シート!F84)</f>
        <v/>
      </c>
      <c r="F63" s="533" t="str">
        <f>IF(基本情報入力シート!G84="","",基本情報入力シート!G84)</f>
        <v/>
      </c>
      <c r="G63" s="533" t="str">
        <f>IF(基本情報入力シート!H84="","",基本情報入力シート!H84)</f>
        <v/>
      </c>
      <c r="H63" s="533" t="str">
        <f>IF(基本情報入力シート!I84="","",基本情報入力シート!I84)</f>
        <v/>
      </c>
      <c r="I63" s="533" t="str">
        <f>IF(基本情報入力シート!J84="","",基本情報入力シート!J84)</f>
        <v/>
      </c>
      <c r="J63" s="533" t="str">
        <f>IF(基本情報入力シート!K84="","",基本情報入力シート!K84)</f>
        <v/>
      </c>
      <c r="K63" s="534" t="str">
        <f>IF(基本情報入力シート!L84="","",基本情報入力シート!L84)</f>
        <v/>
      </c>
      <c r="L63" s="531" t="str">
        <f>IF(基本情報入力シート!M84="","",基本情報入力シート!M84)</f>
        <v/>
      </c>
      <c r="M63" s="531" t="str">
        <f>IF(基本情報入力シート!R84="","",基本情報入力シート!R84)</f>
        <v/>
      </c>
      <c r="N63" s="531" t="str">
        <f>IF(基本情報入力シート!W84="","",基本情報入力シート!W84)</f>
        <v/>
      </c>
      <c r="O63" s="531" t="str">
        <f>IF(基本情報入力シート!X84="","",基本情報入力シート!X84)</f>
        <v/>
      </c>
      <c r="P63" s="535" t="str">
        <f>IF(基本情報入力シート!Y84="","",基本情報入力シート!Y84)</f>
        <v/>
      </c>
      <c r="Q63" s="536" t="str">
        <f>IF(基本情報入力シート!Z84="","",基本情報入力シート!Z84)</f>
        <v/>
      </c>
      <c r="R63" s="556" t="str">
        <f>IF(基本情報入力シート!AA84="","",基本情報入力シート!AA84)</f>
        <v/>
      </c>
      <c r="S63" s="670"/>
      <c r="T63" s="671"/>
      <c r="U63" s="557" t="str">
        <f>IFERROR(IF(S63="","",VLOOKUP(P63,【参考】数式用!$A$5:$K$39,MATCH(T63,【参考】数式用!$I$4:$K$4,0)+8,0)),"")</f>
        <v/>
      </c>
      <c r="V63" s="558" t="str">
        <f>IF(T63="特定加算Ⅰ",VLOOKUP(P63,【参考】数式用!$A$5:$L$39,12,FALSE),"-")</f>
        <v>-</v>
      </c>
      <c r="W63" s="539" t="s">
        <v>211</v>
      </c>
      <c r="X63" s="672"/>
      <c r="Y63" s="500" t="s">
        <v>212</v>
      </c>
      <c r="Z63" s="672"/>
      <c r="AA63" s="500" t="s">
        <v>213</v>
      </c>
      <c r="AB63" s="672"/>
      <c r="AC63" s="500" t="s">
        <v>212</v>
      </c>
      <c r="AD63" s="672"/>
      <c r="AE63" s="500" t="s">
        <v>214</v>
      </c>
      <c r="AF63" s="540" t="s">
        <v>215</v>
      </c>
      <c r="AG63" s="541" t="str">
        <f t="shared" si="6"/>
        <v/>
      </c>
      <c r="AH63" s="542" t="s">
        <v>216</v>
      </c>
      <c r="AI63" s="543" t="str">
        <f t="shared" si="7"/>
        <v/>
      </c>
      <c r="AK63" s="559" t="str">
        <f t="shared" si="2"/>
        <v>○</v>
      </c>
      <c r="AL63" s="559" t="str">
        <f>IFERROR(IF(AND(AI63&lt;&gt;"",OR('〇別紙様式2-2 個表_処遇'!T63="加算Ⅳ",'〇別紙様式2-2 個表_処遇'!T63="加算Ⅴ",'〇別紙様式2-2 個表_処遇'!T63="特別加算")),"☓","○"),"")</f>
        <v>○</v>
      </c>
      <c r="AM63" s="560" t="str">
        <f t="shared" si="3"/>
        <v/>
      </c>
      <c r="AN63" s="560" t="str">
        <f t="shared" si="4"/>
        <v/>
      </c>
      <c r="AO63" s="560"/>
      <c r="AP63" s="560"/>
      <c r="AQ63" s="560"/>
      <c r="AR63" s="560"/>
      <c r="AS63" s="560"/>
      <c r="AT63" s="560"/>
      <c r="AU63" s="560"/>
      <c r="AV63" s="561"/>
    </row>
    <row r="64" spans="1:48" ht="33" customHeight="1" thickBot="1">
      <c r="A64" s="531">
        <f t="shared" si="5"/>
        <v>53</v>
      </c>
      <c r="B64" s="532" t="str">
        <f>IF(基本情報入力シート!C85="","",基本情報入力シート!C85)</f>
        <v/>
      </c>
      <c r="C64" s="533" t="str">
        <f>IF(基本情報入力シート!D85="","",基本情報入力シート!D85)</f>
        <v/>
      </c>
      <c r="D64" s="533" t="str">
        <f>IF(基本情報入力シート!E85="","",基本情報入力シート!E85)</f>
        <v/>
      </c>
      <c r="E64" s="533" t="str">
        <f>IF(基本情報入力シート!F85="","",基本情報入力シート!F85)</f>
        <v/>
      </c>
      <c r="F64" s="533" t="str">
        <f>IF(基本情報入力シート!G85="","",基本情報入力シート!G85)</f>
        <v/>
      </c>
      <c r="G64" s="533" t="str">
        <f>IF(基本情報入力シート!H85="","",基本情報入力シート!H85)</f>
        <v/>
      </c>
      <c r="H64" s="533" t="str">
        <f>IF(基本情報入力シート!I85="","",基本情報入力シート!I85)</f>
        <v/>
      </c>
      <c r="I64" s="533" t="str">
        <f>IF(基本情報入力シート!J85="","",基本情報入力シート!J85)</f>
        <v/>
      </c>
      <c r="J64" s="533" t="str">
        <f>IF(基本情報入力シート!K85="","",基本情報入力シート!K85)</f>
        <v/>
      </c>
      <c r="K64" s="534" t="str">
        <f>IF(基本情報入力シート!L85="","",基本情報入力シート!L85)</f>
        <v/>
      </c>
      <c r="L64" s="531" t="str">
        <f>IF(基本情報入力シート!M85="","",基本情報入力シート!M85)</f>
        <v/>
      </c>
      <c r="M64" s="531" t="str">
        <f>IF(基本情報入力シート!R85="","",基本情報入力シート!R85)</f>
        <v/>
      </c>
      <c r="N64" s="531" t="str">
        <f>IF(基本情報入力シート!W85="","",基本情報入力シート!W85)</f>
        <v/>
      </c>
      <c r="O64" s="531" t="str">
        <f>IF(基本情報入力シート!X85="","",基本情報入力シート!X85)</f>
        <v/>
      </c>
      <c r="P64" s="535" t="str">
        <f>IF(基本情報入力シート!Y85="","",基本情報入力シート!Y85)</f>
        <v/>
      </c>
      <c r="Q64" s="536" t="str">
        <f>IF(基本情報入力シート!Z85="","",基本情報入力シート!Z85)</f>
        <v/>
      </c>
      <c r="R64" s="556" t="str">
        <f>IF(基本情報入力シート!AA85="","",基本情報入力シート!AA85)</f>
        <v/>
      </c>
      <c r="S64" s="670"/>
      <c r="T64" s="671"/>
      <c r="U64" s="557" t="str">
        <f>IFERROR(IF(S64="","",VLOOKUP(P64,【参考】数式用!$A$5:$K$39,MATCH(T64,【参考】数式用!$I$4:$K$4,0)+8,0)),"")</f>
        <v/>
      </c>
      <c r="V64" s="558" t="str">
        <f>IF(T64="特定加算Ⅰ",VLOOKUP(P64,【参考】数式用!$A$5:$L$39,12,FALSE),"-")</f>
        <v>-</v>
      </c>
      <c r="W64" s="539" t="s">
        <v>211</v>
      </c>
      <c r="X64" s="672"/>
      <c r="Y64" s="500" t="s">
        <v>212</v>
      </c>
      <c r="Z64" s="672"/>
      <c r="AA64" s="500" t="s">
        <v>213</v>
      </c>
      <c r="AB64" s="672"/>
      <c r="AC64" s="500" t="s">
        <v>212</v>
      </c>
      <c r="AD64" s="672"/>
      <c r="AE64" s="500" t="s">
        <v>214</v>
      </c>
      <c r="AF64" s="540" t="s">
        <v>215</v>
      </c>
      <c r="AG64" s="541" t="str">
        <f t="shared" si="6"/>
        <v/>
      </c>
      <c r="AH64" s="542" t="s">
        <v>216</v>
      </c>
      <c r="AI64" s="543" t="str">
        <f t="shared" si="7"/>
        <v/>
      </c>
      <c r="AK64" s="559" t="str">
        <f t="shared" si="2"/>
        <v>○</v>
      </c>
      <c r="AL64" s="559" t="str">
        <f>IFERROR(IF(AND(AI64&lt;&gt;"",OR('〇別紙様式2-2 個表_処遇'!T64="加算Ⅳ",'〇別紙様式2-2 個表_処遇'!T64="加算Ⅴ",'〇別紙様式2-2 個表_処遇'!T64="特別加算")),"☓","○"),"")</f>
        <v>○</v>
      </c>
      <c r="AM64" s="560" t="str">
        <f t="shared" si="3"/>
        <v/>
      </c>
      <c r="AN64" s="560" t="str">
        <f t="shared" si="4"/>
        <v/>
      </c>
      <c r="AO64" s="560"/>
      <c r="AP64" s="560"/>
      <c r="AQ64" s="560"/>
      <c r="AR64" s="560"/>
      <c r="AS64" s="560"/>
      <c r="AT64" s="560"/>
      <c r="AU64" s="560"/>
      <c r="AV64" s="561"/>
    </row>
    <row r="65" spans="1:48" ht="33" customHeight="1" thickBot="1">
      <c r="A65" s="531">
        <f t="shared" si="5"/>
        <v>54</v>
      </c>
      <c r="B65" s="532" t="str">
        <f>IF(基本情報入力シート!C86="","",基本情報入力シート!C86)</f>
        <v/>
      </c>
      <c r="C65" s="533" t="str">
        <f>IF(基本情報入力シート!D86="","",基本情報入力シート!D86)</f>
        <v/>
      </c>
      <c r="D65" s="533" t="str">
        <f>IF(基本情報入力シート!E86="","",基本情報入力シート!E86)</f>
        <v/>
      </c>
      <c r="E65" s="533" t="str">
        <f>IF(基本情報入力シート!F86="","",基本情報入力シート!F86)</f>
        <v/>
      </c>
      <c r="F65" s="533" t="str">
        <f>IF(基本情報入力シート!G86="","",基本情報入力シート!G86)</f>
        <v/>
      </c>
      <c r="G65" s="533" t="str">
        <f>IF(基本情報入力シート!H86="","",基本情報入力シート!H86)</f>
        <v/>
      </c>
      <c r="H65" s="533" t="str">
        <f>IF(基本情報入力シート!I86="","",基本情報入力シート!I86)</f>
        <v/>
      </c>
      <c r="I65" s="533" t="str">
        <f>IF(基本情報入力シート!J86="","",基本情報入力シート!J86)</f>
        <v/>
      </c>
      <c r="J65" s="533" t="str">
        <f>IF(基本情報入力シート!K86="","",基本情報入力シート!K86)</f>
        <v/>
      </c>
      <c r="K65" s="534" t="str">
        <f>IF(基本情報入力シート!L86="","",基本情報入力シート!L86)</f>
        <v/>
      </c>
      <c r="L65" s="531" t="str">
        <f>IF(基本情報入力シート!M86="","",基本情報入力シート!M86)</f>
        <v/>
      </c>
      <c r="M65" s="531" t="str">
        <f>IF(基本情報入力シート!R86="","",基本情報入力シート!R86)</f>
        <v/>
      </c>
      <c r="N65" s="531" t="str">
        <f>IF(基本情報入力シート!W86="","",基本情報入力シート!W86)</f>
        <v/>
      </c>
      <c r="O65" s="531" t="str">
        <f>IF(基本情報入力シート!X86="","",基本情報入力シート!X86)</f>
        <v/>
      </c>
      <c r="P65" s="535" t="str">
        <f>IF(基本情報入力シート!Y86="","",基本情報入力シート!Y86)</f>
        <v/>
      </c>
      <c r="Q65" s="536" t="str">
        <f>IF(基本情報入力シート!Z86="","",基本情報入力シート!Z86)</f>
        <v/>
      </c>
      <c r="R65" s="556" t="str">
        <f>IF(基本情報入力シート!AA86="","",基本情報入力シート!AA86)</f>
        <v/>
      </c>
      <c r="S65" s="670"/>
      <c r="T65" s="671"/>
      <c r="U65" s="557" t="str">
        <f>IFERROR(IF(S65="","",VLOOKUP(P65,【参考】数式用!$A$5:$K$39,MATCH(T65,【参考】数式用!$I$4:$K$4,0)+8,0)),"")</f>
        <v/>
      </c>
      <c r="V65" s="558" t="str">
        <f>IF(T65="特定加算Ⅰ",VLOOKUP(P65,【参考】数式用!$A$5:$L$39,12,FALSE),"-")</f>
        <v>-</v>
      </c>
      <c r="W65" s="539" t="s">
        <v>211</v>
      </c>
      <c r="X65" s="672"/>
      <c r="Y65" s="500" t="s">
        <v>212</v>
      </c>
      <c r="Z65" s="672"/>
      <c r="AA65" s="500" t="s">
        <v>213</v>
      </c>
      <c r="AB65" s="672"/>
      <c r="AC65" s="500" t="s">
        <v>212</v>
      </c>
      <c r="AD65" s="672"/>
      <c r="AE65" s="500" t="s">
        <v>214</v>
      </c>
      <c r="AF65" s="540" t="s">
        <v>215</v>
      </c>
      <c r="AG65" s="541" t="str">
        <f t="shared" si="6"/>
        <v/>
      </c>
      <c r="AH65" s="542" t="s">
        <v>216</v>
      </c>
      <c r="AI65" s="543" t="str">
        <f t="shared" si="7"/>
        <v/>
      </c>
      <c r="AK65" s="559" t="str">
        <f t="shared" si="2"/>
        <v>○</v>
      </c>
      <c r="AL65" s="559" t="str">
        <f>IFERROR(IF(AND(AI65&lt;&gt;"",OR('〇別紙様式2-2 個表_処遇'!T65="加算Ⅳ",'〇別紙様式2-2 個表_処遇'!T65="加算Ⅴ",'〇別紙様式2-2 個表_処遇'!T65="特別加算")),"☓","○"),"")</f>
        <v>○</v>
      </c>
      <c r="AM65" s="560" t="str">
        <f t="shared" si="3"/>
        <v/>
      </c>
      <c r="AN65" s="560" t="str">
        <f t="shared" si="4"/>
        <v/>
      </c>
      <c r="AO65" s="560"/>
      <c r="AP65" s="560"/>
      <c r="AQ65" s="560"/>
      <c r="AR65" s="560"/>
      <c r="AS65" s="560"/>
      <c r="AT65" s="560"/>
      <c r="AU65" s="560"/>
      <c r="AV65" s="561"/>
    </row>
    <row r="66" spans="1:48" ht="33" customHeight="1" thickBot="1">
      <c r="A66" s="531">
        <f t="shared" si="5"/>
        <v>55</v>
      </c>
      <c r="B66" s="532" t="str">
        <f>IF(基本情報入力シート!C87="","",基本情報入力シート!C87)</f>
        <v/>
      </c>
      <c r="C66" s="533" t="str">
        <f>IF(基本情報入力シート!D87="","",基本情報入力シート!D87)</f>
        <v/>
      </c>
      <c r="D66" s="533" t="str">
        <f>IF(基本情報入力シート!E87="","",基本情報入力シート!E87)</f>
        <v/>
      </c>
      <c r="E66" s="533" t="str">
        <f>IF(基本情報入力シート!F87="","",基本情報入力シート!F87)</f>
        <v/>
      </c>
      <c r="F66" s="533" t="str">
        <f>IF(基本情報入力シート!G87="","",基本情報入力シート!G87)</f>
        <v/>
      </c>
      <c r="G66" s="533" t="str">
        <f>IF(基本情報入力シート!H87="","",基本情報入力シート!H87)</f>
        <v/>
      </c>
      <c r="H66" s="533" t="str">
        <f>IF(基本情報入力シート!I87="","",基本情報入力シート!I87)</f>
        <v/>
      </c>
      <c r="I66" s="533" t="str">
        <f>IF(基本情報入力シート!J87="","",基本情報入力シート!J87)</f>
        <v/>
      </c>
      <c r="J66" s="533" t="str">
        <f>IF(基本情報入力シート!K87="","",基本情報入力シート!K87)</f>
        <v/>
      </c>
      <c r="K66" s="534" t="str">
        <f>IF(基本情報入力シート!L87="","",基本情報入力シート!L87)</f>
        <v/>
      </c>
      <c r="L66" s="531" t="str">
        <f>IF(基本情報入力シート!M87="","",基本情報入力シート!M87)</f>
        <v/>
      </c>
      <c r="M66" s="531" t="str">
        <f>IF(基本情報入力シート!R87="","",基本情報入力シート!R87)</f>
        <v/>
      </c>
      <c r="N66" s="531" t="str">
        <f>IF(基本情報入力シート!W87="","",基本情報入力シート!W87)</f>
        <v/>
      </c>
      <c r="O66" s="531" t="str">
        <f>IF(基本情報入力シート!X87="","",基本情報入力シート!X87)</f>
        <v/>
      </c>
      <c r="P66" s="535" t="str">
        <f>IF(基本情報入力シート!Y87="","",基本情報入力シート!Y87)</f>
        <v/>
      </c>
      <c r="Q66" s="536" t="str">
        <f>IF(基本情報入力シート!Z87="","",基本情報入力シート!Z87)</f>
        <v/>
      </c>
      <c r="R66" s="556" t="str">
        <f>IF(基本情報入力シート!AA87="","",基本情報入力シート!AA87)</f>
        <v/>
      </c>
      <c r="S66" s="670"/>
      <c r="T66" s="671"/>
      <c r="U66" s="557" t="str">
        <f>IFERROR(IF(S66="","",VLOOKUP(P66,【参考】数式用!$A$5:$K$39,MATCH(T66,【参考】数式用!$I$4:$K$4,0)+8,0)),"")</f>
        <v/>
      </c>
      <c r="V66" s="558" t="str">
        <f>IF(T66="特定加算Ⅰ",VLOOKUP(P66,【参考】数式用!$A$5:$L$39,12,FALSE),"-")</f>
        <v>-</v>
      </c>
      <c r="W66" s="539" t="s">
        <v>211</v>
      </c>
      <c r="X66" s="672"/>
      <c r="Y66" s="500" t="s">
        <v>212</v>
      </c>
      <c r="Z66" s="672"/>
      <c r="AA66" s="500" t="s">
        <v>213</v>
      </c>
      <c r="AB66" s="672"/>
      <c r="AC66" s="500" t="s">
        <v>212</v>
      </c>
      <c r="AD66" s="672"/>
      <c r="AE66" s="500" t="s">
        <v>214</v>
      </c>
      <c r="AF66" s="540" t="s">
        <v>215</v>
      </c>
      <c r="AG66" s="541" t="str">
        <f t="shared" si="6"/>
        <v/>
      </c>
      <c r="AH66" s="542" t="s">
        <v>216</v>
      </c>
      <c r="AI66" s="543" t="str">
        <f t="shared" si="7"/>
        <v/>
      </c>
      <c r="AK66" s="559" t="str">
        <f t="shared" si="2"/>
        <v>○</v>
      </c>
      <c r="AL66" s="559" t="str">
        <f>IFERROR(IF(AND(AI66&lt;&gt;"",OR('〇別紙様式2-2 個表_処遇'!T66="加算Ⅳ",'〇別紙様式2-2 個表_処遇'!T66="加算Ⅴ",'〇別紙様式2-2 個表_処遇'!T66="特別加算")),"☓","○"),"")</f>
        <v>○</v>
      </c>
      <c r="AM66" s="560" t="str">
        <f t="shared" si="3"/>
        <v/>
      </c>
      <c r="AN66" s="560" t="str">
        <f t="shared" si="4"/>
        <v/>
      </c>
      <c r="AO66" s="560"/>
      <c r="AP66" s="560"/>
      <c r="AQ66" s="560"/>
      <c r="AR66" s="560"/>
      <c r="AS66" s="560"/>
      <c r="AT66" s="560"/>
      <c r="AU66" s="560"/>
      <c r="AV66" s="561"/>
    </row>
    <row r="67" spans="1:48" ht="33" customHeight="1" thickBot="1">
      <c r="A67" s="531">
        <f t="shared" si="5"/>
        <v>56</v>
      </c>
      <c r="B67" s="532" t="str">
        <f>IF(基本情報入力シート!C88="","",基本情報入力シート!C88)</f>
        <v/>
      </c>
      <c r="C67" s="533" t="str">
        <f>IF(基本情報入力シート!D88="","",基本情報入力シート!D88)</f>
        <v/>
      </c>
      <c r="D67" s="533" t="str">
        <f>IF(基本情報入力シート!E88="","",基本情報入力シート!E88)</f>
        <v/>
      </c>
      <c r="E67" s="533" t="str">
        <f>IF(基本情報入力シート!F88="","",基本情報入力シート!F88)</f>
        <v/>
      </c>
      <c r="F67" s="533" t="str">
        <f>IF(基本情報入力シート!G88="","",基本情報入力シート!G88)</f>
        <v/>
      </c>
      <c r="G67" s="533" t="str">
        <f>IF(基本情報入力シート!H88="","",基本情報入力シート!H88)</f>
        <v/>
      </c>
      <c r="H67" s="533" t="str">
        <f>IF(基本情報入力シート!I88="","",基本情報入力シート!I88)</f>
        <v/>
      </c>
      <c r="I67" s="533" t="str">
        <f>IF(基本情報入力シート!J88="","",基本情報入力シート!J88)</f>
        <v/>
      </c>
      <c r="J67" s="533" t="str">
        <f>IF(基本情報入力シート!K88="","",基本情報入力シート!K88)</f>
        <v/>
      </c>
      <c r="K67" s="534" t="str">
        <f>IF(基本情報入力シート!L88="","",基本情報入力シート!L88)</f>
        <v/>
      </c>
      <c r="L67" s="531" t="str">
        <f>IF(基本情報入力シート!M88="","",基本情報入力シート!M88)</f>
        <v/>
      </c>
      <c r="M67" s="531" t="str">
        <f>IF(基本情報入力シート!R88="","",基本情報入力シート!R88)</f>
        <v/>
      </c>
      <c r="N67" s="531" t="str">
        <f>IF(基本情報入力シート!W88="","",基本情報入力シート!W88)</f>
        <v/>
      </c>
      <c r="O67" s="531" t="str">
        <f>IF(基本情報入力シート!X88="","",基本情報入力シート!X88)</f>
        <v/>
      </c>
      <c r="P67" s="535" t="str">
        <f>IF(基本情報入力シート!Y88="","",基本情報入力シート!Y88)</f>
        <v/>
      </c>
      <c r="Q67" s="536" t="str">
        <f>IF(基本情報入力シート!Z88="","",基本情報入力シート!Z88)</f>
        <v/>
      </c>
      <c r="R67" s="556" t="str">
        <f>IF(基本情報入力シート!AA88="","",基本情報入力シート!AA88)</f>
        <v/>
      </c>
      <c r="S67" s="670"/>
      <c r="T67" s="671"/>
      <c r="U67" s="557" t="str">
        <f>IFERROR(IF(S67="","",VLOOKUP(P67,【参考】数式用!$A$5:$K$39,MATCH(T67,【参考】数式用!$I$4:$K$4,0)+8,0)),"")</f>
        <v/>
      </c>
      <c r="V67" s="558" t="str">
        <f>IF(T67="特定加算Ⅰ",VLOOKUP(P67,【参考】数式用!$A$5:$L$39,12,FALSE),"-")</f>
        <v>-</v>
      </c>
      <c r="W67" s="539" t="s">
        <v>211</v>
      </c>
      <c r="X67" s="672"/>
      <c r="Y67" s="500" t="s">
        <v>212</v>
      </c>
      <c r="Z67" s="672"/>
      <c r="AA67" s="500" t="s">
        <v>213</v>
      </c>
      <c r="AB67" s="672"/>
      <c r="AC67" s="500" t="s">
        <v>212</v>
      </c>
      <c r="AD67" s="672"/>
      <c r="AE67" s="500" t="s">
        <v>214</v>
      </c>
      <c r="AF67" s="540" t="s">
        <v>215</v>
      </c>
      <c r="AG67" s="541" t="str">
        <f t="shared" si="6"/>
        <v/>
      </c>
      <c r="AH67" s="542" t="s">
        <v>216</v>
      </c>
      <c r="AI67" s="543" t="str">
        <f t="shared" si="7"/>
        <v/>
      </c>
      <c r="AK67" s="559" t="str">
        <f t="shared" si="2"/>
        <v>○</v>
      </c>
      <c r="AL67" s="559" t="str">
        <f>IFERROR(IF(AND(AI67&lt;&gt;"",OR('〇別紙様式2-2 個表_処遇'!T67="加算Ⅳ",'〇別紙様式2-2 個表_処遇'!T67="加算Ⅴ",'〇別紙様式2-2 個表_処遇'!T67="特別加算")),"☓","○"),"")</f>
        <v>○</v>
      </c>
      <c r="AM67" s="560" t="str">
        <f t="shared" si="3"/>
        <v/>
      </c>
      <c r="AN67" s="560" t="str">
        <f t="shared" si="4"/>
        <v/>
      </c>
      <c r="AO67" s="560"/>
      <c r="AP67" s="560"/>
      <c r="AQ67" s="560"/>
      <c r="AR67" s="560"/>
      <c r="AS67" s="560"/>
      <c r="AT67" s="560"/>
      <c r="AU67" s="560"/>
      <c r="AV67" s="561"/>
    </row>
    <row r="68" spans="1:48" ht="33" customHeight="1" thickBot="1">
      <c r="A68" s="531">
        <f t="shared" si="5"/>
        <v>57</v>
      </c>
      <c r="B68" s="532" t="str">
        <f>IF(基本情報入力シート!C89="","",基本情報入力シート!C89)</f>
        <v/>
      </c>
      <c r="C68" s="533" t="str">
        <f>IF(基本情報入力シート!D89="","",基本情報入力シート!D89)</f>
        <v/>
      </c>
      <c r="D68" s="533" t="str">
        <f>IF(基本情報入力シート!E89="","",基本情報入力シート!E89)</f>
        <v/>
      </c>
      <c r="E68" s="533" t="str">
        <f>IF(基本情報入力シート!F89="","",基本情報入力シート!F89)</f>
        <v/>
      </c>
      <c r="F68" s="533" t="str">
        <f>IF(基本情報入力シート!G89="","",基本情報入力シート!G89)</f>
        <v/>
      </c>
      <c r="G68" s="533" t="str">
        <f>IF(基本情報入力シート!H89="","",基本情報入力シート!H89)</f>
        <v/>
      </c>
      <c r="H68" s="533" t="str">
        <f>IF(基本情報入力シート!I89="","",基本情報入力シート!I89)</f>
        <v/>
      </c>
      <c r="I68" s="533" t="str">
        <f>IF(基本情報入力シート!J89="","",基本情報入力シート!J89)</f>
        <v/>
      </c>
      <c r="J68" s="533" t="str">
        <f>IF(基本情報入力シート!K89="","",基本情報入力シート!K89)</f>
        <v/>
      </c>
      <c r="K68" s="534" t="str">
        <f>IF(基本情報入力シート!L89="","",基本情報入力シート!L89)</f>
        <v/>
      </c>
      <c r="L68" s="531" t="str">
        <f>IF(基本情報入力シート!M89="","",基本情報入力シート!M89)</f>
        <v/>
      </c>
      <c r="M68" s="531" t="str">
        <f>IF(基本情報入力シート!R89="","",基本情報入力シート!R89)</f>
        <v/>
      </c>
      <c r="N68" s="531" t="str">
        <f>IF(基本情報入力シート!W89="","",基本情報入力シート!W89)</f>
        <v/>
      </c>
      <c r="O68" s="531" t="str">
        <f>IF(基本情報入力シート!X89="","",基本情報入力シート!X89)</f>
        <v/>
      </c>
      <c r="P68" s="535" t="str">
        <f>IF(基本情報入力シート!Y89="","",基本情報入力シート!Y89)</f>
        <v/>
      </c>
      <c r="Q68" s="536" t="str">
        <f>IF(基本情報入力シート!Z89="","",基本情報入力シート!Z89)</f>
        <v/>
      </c>
      <c r="R68" s="556" t="str">
        <f>IF(基本情報入力シート!AA89="","",基本情報入力シート!AA89)</f>
        <v/>
      </c>
      <c r="S68" s="670"/>
      <c r="T68" s="671"/>
      <c r="U68" s="557" t="str">
        <f>IFERROR(IF(S68="","",VLOOKUP(P68,【参考】数式用!$A$5:$K$39,MATCH(T68,【参考】数式用!$I$4:$K$4,0)+8,0)),"")</f>
        <v/>
      </c>
      <c r="V68" s="558" t="str">
        <f>IF(T68="特定加算Ⅰ",VLOOKUP(P68,【参考】数式用!$A$5:$L$39,12,FALSE),"-")</f>
        <v>-</v>
      </c>
      <c r="W68" s="539" t="s">
        <v>211</v>
      </c>
      <c r="X68" s="672"/>
      <c r="Y68" s="500" t="s">
        <v>212</v>
      </c>
      <c r="Z68" s="672"/>
      <c r="AA68" s="500" t="s">
        <v>213</v>
      </c>
      <c r="AB68" s="672"/>
      <c r="AC68" s="500" t="s">
        <v>212</v>
      </c>
      <c r="AD68" s="672"/>
      <c r="AE68" s="500" t="s">
        <v>214</v>
      </c>
      <c r="AF68" s="540" t="s">
        <v>215</v>
      </c>
      <c r="AG68" s="541" t="str">
        <f t="shared" si="6"/>
        <v/>
      </c>
      <c r="AH68" s="542" t="s">
        <v>216</v>
      </c>
      <c r="AI68" s="543" t="str">
        <f t="shared" si="7"/>
        <v/>
      </c>
      <c r="AK68" s="559" t="str">
        <f t="shared" si="2"/>
        <v>○</v>
      </c>
      <c r="AL68" s="559" t="str">
        <f>IFERROR(IF(AND(AI68&lt;&gt;"",OR('〇別紙様式2-2 個表_処遇'!T68="加算Ⅳ",'〇別紙様式2-2 個表_処遇'!T68="加算Ⅴ",'〇別紙様式2-2 個表_処遇'!T68="特別加算")),"☓","○"),"")</f>
        <v>○</v>
      </c>
      <c r="AM68" s="560" t="str">
        <f t="shared" si="3"/>
        <v/>
      </c>
      <c r="AN68" s="560" t="str">
        <f t="shared" si="4"/>
        <v/>
      </c>
      <c r="AO68" s="560"/>
      <c r="AP68" s="560"/>
      <c r="AQ68" s="560"/>
      <c r="AR68" s="560"/>
      <c r="AS68" s="560"/>
      <c r="AT68" s="560"/>
      <c r="AU68" s="560"/>
      <c r="AV68" s="561"/>
    </row>
    <row r="69" spans="1:48" ht="33" customHeight="1" thickBot="1">
      <c r="A69" s="531">
        <f t="shared" si="5"/>
        <v>58</v>
      </c>
      <c r="B69" s="532" t="str">
        <f>IF(基本情報入力シート!C90="","",基本情報入力シート!C90)</f>
        <v/>
      </c>
      <c r="C69" s="533" t="str">
        <f>IF(基本情報入力シート!D90="","",基本情報入力シート!D90)</f>
        <v/>
      </c>
      <c r="D69" s="533" t="str">
        <f>IF(基本情報入力シート!E90="","",基本情報入力シート!E90)</f>
        <v/>
      </c>
      <c r="E69" s="533" t="str">
        <f>IF(基本情報入力シート!F90="","",基本情報入力シート!F90)</f>
        <v/>
      </c>
      <c r="F69" s="533" t="str">
        <f>IF(基本情報入力シート!G90="","",基本情報入力シート!G90)</f>
        <v/>
      </c>
      <c r="G69" s="533" t="str">
        <f>IF(基本情報入力シート!H90="","",基本情報入力シート!H90)</f>
        <v/>
      </c>
      <c r="H69" s="533" t="str">
        <f>IF(基本情報入力シート!I90="","",基本情報入力シート!I90)</f>
        <v/>
      </c>
      <c r="I69" s="533" t="str">
        <f>IF(基本情報入力シート!J90="","",基本情報入力シート!J90)</f>
        <v/>
      </c>
      <c r="J69" s="533" t="str">
        <f>IF(基本情報入力シート!K90="","",基本情報入力シート!K90)</f>
        <v/>
      </c>
      <c r="K69" s="534" t="str">
        <f>IF(基本情報入力シート!L90="","",基本情報入力シート!L90)</f>
        <v/>
      </c>
      <c r="L69" s="531" t="str">
        <f>IF(基本情報入力シート!M90="","",基本情報入力シート!M90)</f>
        <v/>
      </c>
      <c r="M69" s="531" t="str">
        <f>IF(基本情報入力シート!R90="","",基本情報入力シート!R90)</f>
        <v/>
      </c>
      <c r="N69" s="531" t="str">
        <f>IF(基本情報入力シート!W90="","",基本情報入力シート!W90)</f>
        <v/>
      </c>
      <c r="O69" s="531" t="str">
        <f>IF(基本情報入力シート!X90="","",基本情報入力シート!X90)</f>
        <v/>
      </c>
      <c r="P69" s="535" t="str">
        <f>IF(基本情報入力シート!Y90="","",基本情報入力シート!Y90)</f>
        <v/>
      </c>
      <c r="Q69" s="536" t="str">
        <f>IF(基本情報入力シート!Z90="","",基本情報入力シート!Z90)</f>
        <v/>
      </c>
      <c r="R69" s="556" t="str">
        <f>IF(基本情報入力シート!AA90="","",基本情報入力シート!AA90)</f>
        <v/>
      </c>
      <c r="S69" s="670"/>
      <c r="T69" s="671"/>
      <c r="U69" s="557" t="str">
        <f>IFERROR(IF(S69="","",VLOOKUP(P69,【参考】数式用!$A$5:$K$39,MATCH(T69,【参考】数式用!$I$4:$K$4,0)+8,0)),"")</f>
        <v/>
      </c>
      <c r="V69" s="558" t="str">
        <f>IF(T69="特定加算Ⅰ",VLOOKUP(P69,【参考】数式用!$A$5:$L$39,12,FALSE),"-")</f>
        <v>-</v>
      </c>
      <c r="W69" s="539" t="s">
        <v>211</v>
      </c>
      <c r="X69" s="672"/>
      <c r="Y69" s="500" t="s">
        <v>212</v>
      </c>
      <c r="Z69" s="672"/>
      <c r="AA69" s="500" t="s">
        <v>213</v>
      </c>
      <c r="AB69" s="672"/>
      <c r="AC69" s="500" t="s">
        <v>212</v>
      </c>
      <c r="AD69" s="672"/>
      <c r="AE69" s="500" t="s">
        <v>214</v>
      </c>
      <c r="AF69" s="540" t="s">
        <v>215</v>
      </c>
      <c r="AG69" s="541" t="str">
        <f t="shared" si="6"/>
        <v/>
      </c>
      <c r="AH69" s="542" t="s">
        <v>216</v>
      </c>
      <c r="AI69" s="543" t="str">
        <f t="shared" si="7"/>
        <v/>
      </c>
      <c r="AK69" s="559" t="str">
        <f t="shared" si="2"/>
        <v>○</v>
      </c>
      <c r="AL69" s="559" t="str">
        <f>IFERROR(IF(AND(AI69&lt;&gt;"",OR('〇別紙様式2-2 個表_処遇'!T69="加算Ⅳ",'〇別紙様式2-2 個表_処遇'!T69="加算Ⅴ",'〇別紙様式2-2 個表_処遇'!T69="特別加算")),"☓","○"),"")</f>
        <v>○</v>
      </c>
      <c r="AM69" s="560" t="str">
        <f t="shared" si="3"/>
        <v/>
      </c>
      <c r="AN69" s="560" t="str">
        <f t="shared" si="4"/>
        <v/>
      </c>
      <c r="AO69" s="560"/>
      <c r="AP69" s="560"/>
      <c r="AQ69" s="560"/>
      <c r="AR69" s="560"/>
      <c r="AS69" s="560"/>
      <c r="AT69" s="560"/>
      <c r="AU69" s="560"/>
      <c r="AV69" s="561"/>
    </row>
    <row r="70" spans="1:48" ht="33" customHeight="1" thickBot="1">
      <c r="A70" s="531">
        <f t="shared" si="5"/>
        <v>59</v>
      </c>
      <c r="B70" s="532" t="str">
        <f>IF(基本情報入力シート!C91="","",基本情報入力シート!C91)</f>
        <v/>
      </c>
      <c r="C70" s="533" t="str">
        <f>IF(基本情報入力シート!D91="","",基本情報入力シート!D91)</f>
        <v/>
      </c>
      <c r="D70" s="533" t="str">
        <f>IF(基本情報入力シート!E91="","",基本情報入力シート!E91)</f>
        <v/>
      </c>
      <c r="E70" s="533" t="str">
        <f>IF(基本情報入力シート!F91="","",基本情報入力シート!F91)</f>
        <v/>
      </c>
      <c r="F70" s="533" t="str">
        <f>IF(基本情報入力シート!G91="","",基本情報入力シート!G91)</f>
        <v/>
      </c>
      <c r="G70" s="533" t="str">
        <f>IF(基本情報入力シート!H91="","",基本情報入力シート!H91)</f>
        <v/>
      </c>
      <c r="H70" s="533" t="str">
        <f>IF(基本情報入力シート!I91="","",基本情報入力シート!I91)</f>
        <v/>
      </c>
      <c r="I70" s="533" t="str">
        <f>IF(基本情報入力シート!J91="","",基本情報入力シート!J91)</f>
        <v/>
      </c>
      <c r="J70" s="533" t="str">
        <f>IF(基本情報入力シート!K91="","",基本情報入力シート!K91)</f>
        <v/>
      </c>
      <c r="K70" s="534" t="str">
        <f>IF(基本情報入力シート!L91="","",基本情報入力シート!L91)</f>
        <v/>
      </c>
      <c r="L70" s="531" t="str">
        <f>IF(基本情報入力シート!M91="","",基本情報入力シート!M91)</f>
        <v/>
      </c>
      <c r="M70" s="531" t="str">
        <f>IF(基本情報入力シート!R91="","",基本情報入力シート!R91)</f>
        <v/>
      </c>
      <c r="N70" s="531" t="str">
        <f>IF(基本情報入力シート!W91="","",基本情報入力シート!W91)</f>
        <v/>
      </c>
      <c r="O70" s="531" t="str">
        <f>IF(基本情報入力シート!X91="","",基本情報入力シート!X91)</f>
        <v/>
      </c>
      <c r="P70" s="535" t="str">
        <f>IF(基本情報入力シート!Y91="","",基本情報入力シート!Y91)</f>
        <v/>
      </c>
      <c r="Q70" s="536" t="str">
        <f>IF(基本情報入力シート!Z91="","",基本情報入力シート!Z91)</f>
        <v/>
      </c>
      <c r="R70" s="556" t="str">
        <f>IF(基本情報入力シート!AA91="","",基本情報入力シート!AA91)</f>
        <v/>
      </c>
      <c r="S70" s="670"/>
      <c r="T70" s="671"/>
      <c r="U70" s="557" t="str">
        <f>IFERROR(IF(S70="","",VLOOKUP(P70,【参考】数式用!$A$5:$K$39,MATCH(T70,【参考】数式用!$I$4:$K$4,0)+8,0)),"")</f>
        <v/>
      </c>
      <c r="V70" s="558" t="str">
        <f>IF(T70="特定加算Ⅰ",VLOOKUP(P70,【参考】数式用!$A$5:$L$39,12,FALSE),"-")</f>
        <v>-</v>
      </c>
      <c r="W70" s="539" t="s">
        <v>211</v>
      </c>
      <c r="X70" s="672"/>
      <c r="Y70" s="500" t="s">
        <v>212</v>
      </c>
      <c r="Z70" s="672"/>
      <c r="AA70" s="500" t="s">
        <v>213</v>
      </c>
      <c r="AB70" s="672"/>
      <c r="AC70" s="500" t="s">
        <v>212</v>
      </c>
      <c r="AD70" s="672"/>
      <c r="AE70" s="500" t="s">
        <v>214</v>
      </c>
      <c r="AF70" s="540" t="s">
        <v>215</v>
      </c>
      <c r="AG70" s="541" t="str">
        <f t="shared" si="6"/>
        <v/>
      </c>
      <c r="AH70" s="542" t="s">
        <v>216</v>
      </c>
      <c r="AI70" s="543" t="str">
        <f t="shared" si="7"/>
        <v/>
      </c>
      <c r="AK70" s="559" t="str">
        <f t="shared" si="2"/>
        <v>○</v>
      </c>
      <c r="AL70" s="559" t="str">
        <f>IFERROR(IF(AND(AI70&lt;&gt;"",OR('〇別紙様式2-2 個表_処遇'!T70="加算Ⅳ",'〇別紙様式2-2 個表_処遇'!T70="加算Ⅴ",'〇別紙様式2-2 個表_処遇'!T70="特別加算")),"☓","○"),"")</f>
        <v>○</v>
      </c>
      <c r="AM70" s="560" t="str">
        <f t="shared" si="3"/>
        <v/>
      </c>
      <c r="AN70" s="560" t="str">
        <f t="shared" si="4"/>
        <v/>
      </c>
      <c r="AO70" s="560"/>
      <c r="AP70" s="560"/>
      <c r="AQ70" s="560"/>
      <c r="AR70" s="560"/>
      <c r="AS70" s="560"/>
      <c r="AT70" s="560"/>
      <c r="AU70" s="560"/>
      <c r="AV70" s="561"/>
    </row>
    <row r="71" spans="1:48" ht="33" customHeight="1" thickBot="1">
      <c r="A71" s="531">
        <f t="shared" si="5"/>
        <v>60</v>
      </c>
      <c r="B71" s="532" t="str">
        <f>IF(基本情報入力シート!C92="","",基本情報入力シート!C92)</f>
        <v/>
      </c>
      <c r="C71" s="533" t="str">
        <f>IF(基本情報入力シート!D92="","",基本情報入力シート!D92)</f>
        <v/>
      </c>
      <c r="D71" s="533" t="str">
        <f>IF(基本情報入力シート!E92="","",基本情報入力シート!E92)</f>
        <v/>
      </c>
      <c r="E71" s="533" t="str">
        <f>IF(基本情報入力シート!F92="","",基本情報入力シート!F92)</f>
        <v/>
      </c>
      <c r="F71" s="533" t="str">
        <f>IF(基本情報入力シート!G92="","",基本情報入力シート!G92)</f>
        <v/>
      </c>
      <c r="G71" s="533" t="str">
        <f>IF(基本情報入力シート!H92="","",基本情報入力シート!H92)</f>
        <v/>
      </c>
      <c r="H71" s="533" t="str">
        <f>IF(基本情報入力シート!I92="","",基本情報入力シート!I92)</f>
        <v/>
      </c>
      <c r="I71" s="533" t="str">
        <f>IF(基本情報入力シート!J92="","",基本情報入力シート!J92)</f>
        <v/>
      </c>
      <c r="J71" s="533" t="str">
        <f>IF(基本情報入力シート!K92="","",基本情報入力シート!K92)</f>
        <v/>
      </c>
      <c r="K71" s="534" t="str">
        <f>IF(基本情報入力シート!L92="","",基本情報入力シート!L92)</f>
        <v/>
      </c>
      <c r="L71" s="531" t="str">
        <f>IF(基本情報入力シート!M92="","",基本情報入力シート!M92)</f>
        <v/>
      </c>
      <c r="M71" s="531" t="str">
        <f>IF(基本情報入力シート!R92="","",基本情報入力シート!R92)</f>
        <v/>
      </c>
      <c r="N71" s="531" t="str">
        <f>IF(基本情報入力シート!W92="","",基本情報入力シート!W92)</f>
        <v/>
      </c>
      <c r="O71" s="531" t="str">
        <f>IF(基本情報入力シート!X92="","",基本情報入力シート!X92)</f>
        <v/>
      </c>
      <c r="P71" s="535" t="str">
        <f>IF(基本情報入力シート!Y92="","",基本情報入力シート!Y92)</f>
        <v/>
      </c>
      <c r="Q71" s="536" t="str">
        <f>IF(基本情報入力シート!Z92="","",基本情報入力シート!Z92)</f>
        <v/>
      </c>
      <c r="R71" s="556" t="str">
        <f>IF(基本情報入力シート!AA92="","",基本情報入力シート!AA92)</f>
        <v/>
      </c>
      <c r="S71" s="670"/>
      <c r="T71" s="671"/>
      <c r="U71" s="557" t="str">
        <f>IFERROR(IF(S71="","",VLOOKUP(P71,【参考】数式用!$A$5:$K$39,MATCH(T71,【参考】数式用!$I$4:$K$4,0)+8,0)),"")</f>
        <v/>
      </c>
      <c r="V71" s="558" t="str">
        <f>IF(T71="特定加算Ⅰ",VLOOKUP(P71,【参考】数式用!$A$5:$L$39,12,FALSE),"-")</f>
        <v>-</v>
      </c>
      <c r="W71" s="539" t="s">
        <v>211</v>
      </c>
      <c r="X71" s="672"/>
      <c r="Y71" s="500" t="s">
        <v>212</v>
      </c>
      <c r="Z71" s="672"/>
      <c r="AA71" s="500" t="s">
        <v>213</v>
      </c>
      <c r="AB71" s="672"/>
      <c r="AC71" s="500" t="s">
        <v>212</v>
      </c>
      <c r="AD71" s="672"/>
      <c r="AE71" s="500" t="s">
        <v>214</v>
      </c>
      <c r="AF71" s="540" t="s">
        <v>215</v>
      </c>
      <c r="AG71" s="541" t="str">
        <f t="shared" si="6"/>
        <v/>
      </c>
      <c r="AH71" s="542" t="s">
        <v>216</v>
      </c>
      <c r="AI71" s="543" t="str">
        <f t="shared" si="7"/>
        <v/>
      </c>
      <c r="AK71" s="559" t="str">
        <f t="shared" si="2"/>
        <v>○</v>
      </c>
      <c r="AL71" s="559" t="str">
        <f>IFERROR(IF(AND(AI71&lt;&gt;"",OR('〇別紙様式2-2 個表_処遇'!T71="加算Ⅳ",'〇別紙様式2-2 個表_処遇'!T71="加算Ⅴ",'〇別紙様式2-2 個表_処遇'!T71="特別加算")),"☓","○"),"")</f>
        <v>○</v>
      </c>
      <c r="AM71" s="560" t="str">
        <f t="shared" si="3"/>
        <v/>
      </c>
      <c r="AN71" s="560" t="str">
        <f t="shared" si="4"/>
        <v/>
      </c>
      <c r="AO71" s="560"/>
      <c r="AP71" s="560"/>
      <c r="AQ71" s="560"/>
      <c r="AR71" s="560"/>
      <c r="AS71" s="560"/>
      <c r="AT71" s="560"/>
      <c r="AU71" s="560"/>
      <c r="AV71" s="561"/>
    </row>
    <row r="72" spans="1:48" ht="33" customHeight="1" thickBot="1">
      <c r="A72" s="531">
        <f t="shared" si="5"/>
        <v>61</v>
      </c>
      <c r="B72" s="532" t="str">
        <f>IF(基本情報入力シート!C93="","",基本情報入力シート!C93)</f>
        <v/>
      </c>
      <c r="C72" s="533" t="str">
        <f>IF(基本情報入力シート!D93="","",基本情報入力シート!D93)</f>
        <v/>
      </c>
      <c r="D72" s="533" t="str">
        <f>IF(基本情報入力シート!E93="","",基本情報入力シート!E93)</f>
        <v/>
      </c>
      <c r="E72" s="533" t="str">
        <f>IF(基本情報入力シート!F93="","",基本情報入力シート!F93)</f>
        <v/>
      </c>
      <c r="F72" s="533" t="str">
        <f>IF(基本情報入力シート!G93="","",基本情報入力シート!G93)</f>
        <v/>
      </c>
      <c r="G72" s="533" t="str">
        <f>IF(基本情報入力シート!H93="","",基本情報入力シート!H93)</f>
        <v/>
      </c>
      <c r="H72" s="533" t="str">
        <f>IF(基本情報入力シート!I93="","",基本情報入力シート!I93)</f>
        <v/>
      </c>
      <c r="I72" s="533" t="str">
        <f>IF(基本情報入力シート!J93="","",基本情報入力シート!J93)</f>
        <v/>
      </c>
      <c r="J72" s="533" t="str">
        <f>IF(基本情報入力シート!K93="","",基本情報入力シート!K93)</f>
        <v/>
      </c>
      <c r="K72" s="534" t="str">
        <f>IF(基本情報入力シート!L93="","",基本情報入力シート!L93)</f>
        <v/>
      </c>
      <c r="L72" s="531" t="str">
        <f>IF(基本情報入力シート!M93="","",基本情報入力シート!M93)</f>
        <v/>
      </c>
      <c r="M72" s="531" t="str">
        <f>IF(基本情報入力シート!R93="","",基本情報入力シート!R93)</f>
        <v/>
      </c>
      <c r="N72" s="531" t="str">
        <f>IF(基本情報入力シート!W93="","",基本情報入力シート!W93)</f>
        <v/>
      </c>
      <c r="O72" s="531" t="str">
        <f>IF(基本情報入力シート!X93="","",基本情報入力シート!X93)</f>
        <v/>
      </c>
      <c r="P72" s="535" t="str">
        <f>IF(基本情報入力シート!Y93="","",基本情報入力シート!Y93)</f>
        <v/>
      </c>
      <c r="Q72" s="536" t="str">
        <f>IF(基本情報入力シート!Z93="","",基本情報入力シート!Z93)</f>
        <v/>
      </c>
      <c r="R72" s="556" t="str">
        <f>IF(基本情報入力シート!AA93="","",基本情報入力シート!AA93)</f>
        <v/>
      </c>
      <c r="S72" s="670"/>
      <c r="T72" s="671"/>
      <c r="U72" s="557" t="str">
        <f>IFERROR(IF(S72="","",VLOOKUP(P72,【参考】数式用!$A$5:$K$39,MATCH(T72,【参考】数式用!$I$4:$K$4,0)+8,0)),"")</f>
        <v/>
      </c>
      <c r="V72" s="558" t="str">
        <f>IF(T72="特定加算Ⅰ",VLOOKUP(P72,【参考】数式用!$A$5:$L$39,12,FALSE),"-")</f>
        <v>-</v>
      </c>
      <c r="W72" s="539" t="s">
        <v>211</v>
      </c>
      <c r="X72" s="672"/>
      <c r="Y72" s="500" t="s">
        <v>212</v>
      </c>
      <c r="Z72" s="672"/>
      <c r="AA72" s="500" t="s">
        <v>213</v>
      </c>
      <c r="AB72" s="672"/>
      <c r="AC72" s="500" t="s">
        <v>212</v>
      </c>
      <c r="AD72" s="672"/>
      <c r="AE72" s="500" t="s">
        <v>214</v>
      </c>
      <c r="AF72" s="540" t="s">
        <v>215</v>
      </c>
      <c r="AG72" s="541" t="str">
        <f t="shared" si="6"/>
        <v/>
      </c>
      <c r="AH72" s="542" t="s">
        <v>216</v>
      </c>
      <c r="AI72" s="543" t="str">
        <f t="shared" si="7"/>
        <v/>
      </c>
      <c r="AK72" s="559" t="str">
        <f t="shared" si="2"/>
        <v>○</v>
      </c>
      <c r="AL72" s="559" t="str">
        <f>IFERROR(IF(AND(AI72&lt;&gt;"",OR('〇別紙様式2-2 個表_処遇'!T72="加算Ⅳ",'〇別紙様式2-2 個表_処遇'!T72="加算Ⅴ",'〇別紙様式2-2 個表_処遇'!T72="特別加算")),"☓","○"),"")</f>
        <v>○</v>
      </c>
      <c r="AM72" s="560" t="str">
        <f t="shared" si="3"/>
        <v/>
      </c>
      <c r="AN72" s="560" t="str">
        <f t="shared" si="4"/>
        <v/>
      </c>
      <c r="AO72" s="560"/>
      <c r="AP72" s="560"/>
      <c r="AQ72" s="560"/>
      <c r="AR72" s="560"/>
      <c r="AS72" s="560"/>
      <c r="AT72" s="560"/>
      <c r="AU72" s="560"/>
      <c r="AV72" s="561"/>
    </row>
    <row r="73" spans="1:48" ht="33" customHeight="1" thickBot="1">
      <c r="A73" s="531">
        <f t="shared" si="5"/>
        <v>62</v>
      </c>
      <c r="B73" s="532" t="str">
        <f>IF(基本情報入力シート!C94="","",基本情報入力シート!C94)</f>
        <v/>
      </c>
      <c r="C73" s="533" t="str">
        <f>IF(基本情報入力シート!D94="","",基本情報入力シート!D94)</f>
        <v/>
      </c>
      <c r="D73" s="533" t="str">
        <f>IF(基本情報入力シート!E94="","",基本情報入力シート!E94)</f>
        <v/>
      </c>
      <c r="E73" s="533" t="str">
        <f>IF(基本情報入力シート!F94="","",基本情報入力シート!F94)</f>
        <v/>
      </c>
      <c r="F73" s="533" t="str">
        <f>IF(基本情報入力シート!G94="","",基本情報入力シート!G94)</f>
        <v/>
      </c>
      <c r="G73" s="533" t="str">
        <f>IF(基本情報入力シート!H94="","",基本情報入力シート!H94)</f>
        <v/>
      </c>
      <c r="H73" s="533" t="str">
        <f>IF(基本情報入力シート!I94="","",基本情報入力シート!I94)</f>
        <v/>
      </c>
      <c r="I73" s="533" t="str">
        <f>IF(基本情報入力シート!J94="","",基本情報入力シート!J94)</f>
        <v/>
      </c>
      <c r="J73" s="533" t="str">
        <f>IF(基本情報入力シート!K94="","",基本情報入力シート!K94)</f>
        <v/>
      </c>
      <c r="K73" s="534" t="str">
        <f>IF(基本情報入力シート!L94="","",基本情報入力シート!L94)</f>
        <v/>
      </c>
      <c r="L73" s="531" t="str">
        <f>IF(基本情報入力シート!M94="","",基本情報入力シート!M94)</f>
        <v/>
      </c>
      <c r="M73" s="531" t="str">
        <f>IF(基本情報入力シート!R94="","",基本情報入力シート!R94)</f>
        <v/>
      </c>
      <c r="N73" s="531" t="str">
        <f>IF(基本情報入力シート!W94="","",基本情報入力シート!W94)</f>
        <v/>
      </c>
      <c r="O73" s="531" t="str">
        <f>IF(基本情報入力シート!X94="","",基本情報入力シート!X94)</f>
        <v/>
      </c>
      <c r="P73" s="535" t="str">
        <f>IF(基本情報入力シート!Y94="","",基本情報入力シート!Y94)</f>
        <v/>
      </c>
      <c r="Q73" s="536" t="str">
        <f>IF(基本情報入力シート!Z94="","",基本情報入力シート!Z94)</f>
        <v/>
      </c>
      <c r="R73" s="556" t="str">
        <f>IF(基本情報入力シート!AA94="","",基本情報入力シート!AA94)</f>
        <v/>
      </c>
      <c r="S73" s="670"/>
      <c r="T73" s="671"/>
      <c r="U73" s="557" t="str">
        <f>IFERROR(IF(S73="","",VLOOKUP(P73,【参考】数式用!$A$5:$K$39,MATCH(T73,【参考】数式用!$I$4:$K$4,0)+8,0)),"")</f>
        <v/>
      </c>
      <c r="V73" s="558" t="str">
        <f>IF(T73="特定加算Ⅰ",VLOOKUP(P73,【参考】数式用!$A$5:$L$39,12,FALSE),"-")</f>
        <v>-</v>
      </c>
      <c r="W73" s="539" t="s">
        <v>211</v>
      </c>
      <c r="X73" s="672"/>
      <c r="Y73" s="500" t="s">
        <v>212</v>
      </c>
      <c r="Z73" s="672"/>
      <c r="AA73" s="500" t="s">
        <v>213</v>
      </c>
      <c r="AB73" s="672"/>
      <c r="AC73" s="500" t="s">
        <v>212</v>
      </c>
      <c r="AD73" s="672"/>
      <c r="AE73" s="500" t="s">
        <v>214</v>
      </c>
      <c r="AF73" s="540" t="s">
        <v>215</v>
      </c>
      <c r="AG73" s="541" t="str">
        <f t="shared" si="6"/>
        <v/>
      </c>
      <c r="AH73" s="542" t="s">
        <v>216</v>
      </c>
      <c r="AI73" s="543" t="str">
        <f t="shared" si="7"/>
        <v/>
      </c>
      <c r="AK73" s="559" t="str">
        <f t="shared" si="2"/>
        <v>○</v>
      </c>
      <c r="AL73" s="559" t="str">
        <f>IFERROR(IF(AND(AI73&lt;&gt;"",OR('〇別紙様式2-2 個表_処遇'!T73="加算Ⅳ",'〇別紙様式2-2 個表_処遇'!T73="加算Ⅴ",'〇別紙様式2-2 個表_処遇'!T73="特別加算")),"☓","○"),"")</f>
        <v>○</v>
      </c>
      <c r="AM73" s="560" t="str">
        <f t="shared" si="3"/>
        <v/>
      </c>
      <c r="AN73" s="560" t="str">
        <f t="shared" si="4"/>
        <v/>
      </c>
      <c r="AO73" s="560"/>
      <c r="AP73" s="560"/>
      <c r="AQ73" s="560"/>
      <c r="AR73" s="560"/>
      <c r="AS73" s="560"/>
      <c r="AT73" s="560"/>
      <c r="AU73" s="560"/>
      <c r="AV73" s="561"/>
    </row>
    <row r="74" spans="1:48" ht="33" customHeight="1" thickBot="1">
      <c r="A74" s="531">
        <f t="shared" si="5"/>
        <v>63</v>
      </c>
      <c r="B74" s="532" t="str">
        <f>IF(基本情報入力シート!C95="","",基本情報入力シート!C95)</f>
        <v/>
      </c>
      <c r="C74" s="533" t="str">
        <f>IF(基本情報入力シート!D95="","",基本情報入力シート!D95)</f>
        <v/>
      </c>
      <c r="D74" s="533" t="str">
        <f>IF(基本情報入力シート!E95="","",基本情報入力シート!E95)</f>
        <v/>
      </c>
      <c r="E74" s="533" t="str">
        <f>IF(基本情報入力シート!F95="","",基本情報入力シート!F95)</f>
        <v/>
      </c>
      <c r="F74" s="533" t="str">
        <f>IF(基本情報入力シート!G95="","",基本情報入力シート!G95)</f>
        <v/>
      </c>
      <c r="G74" s="533" t="str">
        <f>IF(基本情報入力シート!H95="","",基本情報入力シート!H95)</f>
        <v/>
      </c>
      <c r="H74" s="533" t="str">
        <f>IF(基本情報入力シート!I95="","",基本情報入力シート!I95)</f>
        <v/>
      </c>
      <c r="I74" s="533" t="str">
        <f>IF(基本情報入力シート!J95="","",基本情報入力シート!J95)</f>
        <v/>
      </c>
      <c r="J74" s="533" t="str">
        <f>IF(基本情報入力シート!K95="","",基本情報入力シート!K95)</f>
        <v/>
      </c>
      <c r="K74" s="534" t="str">
        <f>IF(基本情報入力シート!L95="","",基本情報入力シート!L95)</f>
        <v/>
      </c>
      <c r="L74" s="531" t="str">
        <f>IF(基本情報入力シート!M95="","",基本情報入力シート!M95)</f>
        <v/>
      </c>
      <c r="M74" s="531" t="str">
        <f>IF(基本情報入力シート!R95="","",基本情報入力シート!R95)</f>
        <v/>
      </c>
      <c r="N74" s="531" t="str">
        <f>IF(基本情報入力シート!W95="","",基本情報入力シート!W95)</f>
        <v/>
      </c>
      <c r="O74" s="531" t="str">
        <f>IF(基本情報入力シート!X95="","",基本情報入力シート!X95)</f>
        <v/>
      </c>
      <c r="P74" s="535" t="str">
        <f>IF(基本情報入力シート!Y95="","",基本情報入力シート!Y95)</f>
        <v/>
      </c>
      <c r="Q74" s="536" t="str">
        <f>IF(基本情報入力シート!Z95="","",基本情報入力シート!Z95)</f>
        <v/>
      </c>
      <c r="R74" s="556" t="str">
        <f>IF(基本情報入力シート!AA95="","",基本情報入力シート!AA95)</f>
        <v/>
      </c>
      <c r="S74" s="670"/>
      <c r="T74" s="671"/>
      <c r="U74" s="557" t="str">
        <f>IFERROR(IF(S74="","",VLOOKUP(P74,【参考】数式用!$A$5:$K$39,MATCH(T74,【参考】数式用!$I$4:$K$4,0)+8,0)),"")</f>
        <v/>
      </c>
      <c r="V74" s="558" t="str">
        <f>IF(T74="特定加算Ⅰ",VLOOKUP(P74,【参考】数式用!$A$5:$L$39,12,FALSE),"-")</f>
        <v>-</v>
      </c>
      <c r="W74" s="539" t="s">
        <v>211</v>
      </c>
      <c r="X74" s="672"/>
      <c r="Y74" s="500" t="s">
        <v>212</v>
      </c>
      <c r="Z74" s="672"/>
      <c r="AA74" s="500" t="s">
        <v>213</v>
      </c>
      <c r="AB74" s="672"/>
      <c r="AC74" s="500" t="s">
        <v>212</v>
      </c>
      <c r="AD74" s="672"/>
      <c r="AE74" s="500" t="s">
        <v>214</v>
      </c>
      <c r="AF74" s="540" t="s">
        <v>215</v>
      </c>
      <c r="AG74" s="541" t="str">
        <f t="shared" si="6"/>
        <v/>
      </c>
      <c r="AH74" s="542" t="s">
        <v>216</v>
      </c>
      <c r="AI74" s="543" t="str">
        <f t="shared" si="7"/>
        <v/>
      </c>
      <c r="AK74" s="559" t="str">
        <f t="shared" si="2"/>
        <v>○</v>
      </c>
      <c r="AL74" s="559" t="str">
        <f>IFERROR(IF(AND(AI74&lt;&gt;"",OR('〇別紙様式2-2 個表_処遇'!T74="加算Ⅳ",'〇別紙様式2-2 個表_処遇'!T74="加算Ⅴ",'〇別紙様式2-2 個表_処遇'!T74="特別加算")),"☓","○"),"")</f>
        <v>○</v>
      </c>
      <c r="AM74" s="560" t="str">
        <f t="shared" si="3"/>
        <v/>
      </c>
      <c r="AN74" s="560" t="str">
        <f t="shared" si="4"/>
        <v/>
      </c>
      <c r="AO74" s="560"/>
      <c r="AP74" s="560"/>
      <c r="AQ74" s="560"/>
      <c r="AR74" s="560"/>
      <c r="AS74" s="560"/>
      <c r="AT74" s="560"/>
      <c r="AU74" s="560"/>
      <c r="AV74" s="561"/>
    </row>
    <row r="75" spans="1:48" ht="33" customHeight="1" thickBot="1">
      <c r="A75" s="531">
        <f t="shared" si="5"/>
        <v>64</v>
      </c>
      <c r="B75" s="532" t="str">
        <f>IF(基本情報入力シート!C96="","",基本情報入力シート!C96)</f>
        <v/>
      </c>
      <c r="C75" s="533" t="str">
        <f>IF(基本情報入力シート!D96="","",基本情報入力シート!D96)</f>
        <v/>
      </c>
      <c r="D75" s="533" t="str">
        <f>IF(基本情報入力シート!E96="","",基本情報入力シート!E96)</f>
        <v/>
      </c>
      <c r="E75" s="533" t="str">
        <f>IF(基本情報入力シート!F96="","",基本情報入力シート!F96)</f>
        <v/>
      </c>
      <c r="F75" s="533" t="str">
        <f>IF(基本情報入力シート!G96="","",基本情報入力シート!G96)</f>
        <v/>
      </c>
      <c r="G75" s="533" t="str">
        <f>IF(基本情報入力シート!H96="","",基本情報入力シート!H96)</f>
        <v/>
      </c>
      <c r="H75" s="533" t="str">
        <f>IF(基本情報入力シート!I96="","",基本情報入力シート!I96)</f>
        <v/>
      </c>
      <c r="I75" s="533" t="str">
        <f>IF(基本情報入力シート!J96="","",基本情報入力シート!J96)</f>
        <v/>
      </c>
      <c r="J75" s="533" t="str">
        <f>IF(基本情報入力シート!K96="","",基本情報入力シート!K96)</f>
        <v/>
      </c>
      <c r="K75" s="534" t="str">
        <f>IF(基本情報入力シート!L96="","",基本情報入力シート!L96)</f>
        <v/>
      </c>
      <c r="L75" s="531" t="str">
        <f>IF(基本情報入力シート!M96="","",基本情報入力シート!M96)</f>
        <v/>
      </c>
      <c r="M75" s="531" t="str">
        <f>IF(基本情報入力シート!R96="","",基本情報入力シート!R96)</f>
        <v/>
      </c>
      <c r="N75" s="531" t="str">
        <f>IF(基本情報入力シート!W96="","",基本情報入力シート!W96)</f>
        <v/>
      </c>
      <c r="O75" s="531" t="str">
        <f>IF(基本情報入力シート!X96="","",基本情報入力シート!X96)</f>
        <v/>
      </c>
      <c r="P75" s="535" t="str">
        <f>IF(基本情報入力シート!Y96="","",基本情報入力シート!Y96)</f>
        <v/>
      </c>
      <c r="Q75" s="536" t="str">
        <f>IF(基本情報入力シート!Z96="","",基本情報入力シート!Z96)</f>
        <v/>
      </c>
      <c r="R75" s="556" t="str">
        <f>IF(基本情報入力シート!AA96="","",基本情報入力シート!AA96)</f>
        <v/>
      </c>
      <c r="S75" s="670"/>
      <c r="T75" s="671"/>
      <c r="U75" s="557" t="str">
        <f>IFERROR(IF(S75="","",VLOOKUP(P75,【参考】数式用!$A$5:$K$39,MATCH(T75,【参考】数式用!$I$4:$K$4,0)+8,0)),"")</f>
        <v/>
      </c>
      <c r="V75" s="558" t="str">
        <f>IF(T75="特定加算Ⅰ",VLOOKUP(P75,【参考】数式用!$A$5:$L$39,12,FALSE),"-")</f>
        <v>-</v>
      </c>
      <c r="W75" s="539" t="s">
        <v>211</v>
      </c>
      <c r="X75" s="672"/>
      <c r="Y75" s="500" t="s">
        <v>212</v>
      </c>
      <c r="Z75" s="672"/>
      <c r="AA75" s="500" t="s">
        <v>213</v>
      </c>
      <c r="AB75" s="672"/>
      <c r="AC75" s="500" t="s">
        <v>212</v>
      </c>
      <c r="AD75" s="672"/>
      <c r="AE75" s="500" t="s">
        <v>214</v>
      </c>
      <c r="AF75" s="540" t="s">
        <v>215</v>
      </c>
      <c r="AG75" s="541" t="str">
        <f t="shared" si="6"/>
        <v/>
      </c>
      <c r="AH75" s="542" t="s">
        <v>216</v>
      </c>
      <c r="AI75" s="543" t="str">
        <f t="shared" si="7"/>
        <v/>
      </c>
      <c r="AK75" s="559" t="str">
        <f t="shared" si="2"/>
        <v>○</v>
      </c>
      <c r="AL75" s="559" t="str">
        <f>IFERROR(IF(AND(AI75&lt;&gt;"",OR('〇別紙様式2-2 個表_処遇'!T75="加算Ⅳ",'〇別紙様式2-2 個表_処遇'!T75="加算Ⅴ",'〇別紙様式2-2 個表_処遇'!T75="特別加算")),"☓","○"),"")</f>
        <v>○</v>
      </c>
      <c r="AM75" s="560" t="str">
        <f t="shared" si="3"/>
        <v/>
      </c>
      <c r="AN75" s="560" t="str">
        <f t="shared" si="4"/>
        <v/>
      </c>
      <c r="AO75" s="560"/>
      <c r="AP75" s="560"/>
      <c r="AQ75" s="560"/>
      <c r="AR75" s="560"/>
      <c r="AS75" s="560"/>
      <c r="AT75" s="560"/>
      <c r="AU75" s="560"/>
      <c r="AV75" s="561"/>
    </row>
    <row r="76" spans="1:48" ht="33" customHeight="1" thickBot="1">
      <c r="A76" s="531">
        <f t="shared" si="5"/>
        <v>65</v>
      </c>
      <c r="B76" s="532" t="str">
        <f>IF(基本情報入力シート!C97="","",基本情報入力シート!C97)</f>
        <v/>
      </c>
      <c r="C76" s="533" t="str">
        <f>IF(基本情報入力シート!D97="","",基本情報入力シート!D97)</f>
        <v/>
      </c>
      <c r="D76" s="533" t="str">
        <f>IF(基本情報入力シート!E97="","",基本情報入力シート!E97)</f>
        <v/>
      </c>
      <c r="E76" s="533" t="str">
        <f>IF(基本情報入力シート!F97="","",基本情報入力シート!F97)</f>
        <v/>
      </c>
      <c r="F76" s="533" t="str">
        <f>IF(基本情報入力シート!G97="","",基本情報入力シート!G97)</f>
        <v/>
      </c>
      <c r="G76" s="533" t="str">
        <f>IF(基本情報入力シート!H97="","",基本情報入力シート!H97)</f>
        <v/>
      </c>
      <c r="H76" s="533" t="str">
        <f>IF(基本情報入力シート!I97="","",基本情報入力シート!I97)</f>
        <v/>
      </c>
      <c r="I76" s="533" t="str">
        <f>IF(基本情報入力シート!J97="","",基本情報入力シート!J97)</f>
        <v/>
      </c>
      <c r="J76" s="533" t="str">
        <f>IF(基本情報入力シート!K97="","",基本情報入力シート!K97)</f>
        <v/>
      </c>
      <c r="K76" s="534" t="str">
        <f>IF(基本情報入力シート!L97="","",基本情報入力シート!L97)</f>
        <v/>
      </c>
      <c r="L76" s="531" t="str">
        <f>IF(基本情報入力シート!M97="","",基本情報入力シート!M97)</f>
        <v/>
      </c>
      <c r="M76" s="531" t="str">
        <f>IF(基本情報入力シート!R97="","",基本情報入力シート!R97)</f>
        <v/>
      </c>
      <c r="N76" s="531" t="str">
        <f>IF(基本情報入力シート!W97="","",基本情報入力シート!W97)</f>
        <v/>
      </c>
      <c r="O76" s="531" t="str">
        <f>IF(基本情報入力シート!X97="","",基本情報入力シート!X97)</f>
        <v/>
      </c>
      <c r="P76" s="535" t="str">
        <f>IF(基本情報入力シート!Y97="","",基本情報入力シート!Y97)</f>
        <v/>
      </c>
      <c r="Q76" s="536" t="str">
        <f>IF(基本情報入力シート!Z97="","",基本情報入力シート!Z97)</f>
        <v/>
      </c>
      <c r="R76" s="556" t="str">
        <f>IF(基本情報入力シート!AA97="","",基本情報入力シート!AA97)</f>
        <v/>
      </c>
      <c r="S76" s="670"/>
      <c r="T76" s="671"/>
      <c r="U76" s="557" t="str">
        <f>IFERROR(IF(S76="","",VLOOKUP(P76,【参考】数式用!$A$5:$K$39,MATCH(T76,【参考】数式用!$I$4:$K$4,0)+8,0)),"")</f>
        <v/>
      </c>
      <c r="V76" s="558" t="str">
        <f>IF(T76="特定加算Ⅰ",VLOOKUP(P76,【参考】数式用!$A$5:$L$39,12,FALSE),"-")</f>
        <v>-</v>
      </c>
      <c r="W76" s="539" t="s">
        <v>211</v>
      </c>
      <c r="X76" s="672"/>
      <c r="Y76" s="500" t="s">
        <v>212</v>
      </c>
      <c r="Z76" s="672"/>
      <c r="AA76" s="500" t="s">
        <v>213</v>
      </c>
      <c r="AB76" s="672"/>
      <c r="AC76" s="500" t="s">
        <v>212</v>
      </c>
      <c r="AD76" s="672"/>
      <c r="AE76" s="500" t="s">
        <v>214</v>
      </c>
      <c r="AF76" s="540" t="s">
        <v>215</v>
      </c>
      <c r="AG76" s="541" t="str">
        <f t="shared" si="6"/>
        <v/>
      </c>
      <c r="AH76" s="542" t="s">
        <v>216</v>
      </c>
      <c r="AI76" s="543" t="str">
        <f t="shared" ref="AI76:AI111" si="8">IFERROR(ROUNDDOWN(ROUND(Q76*R76,0)*U76,0)*AG76,"")</f>
        <v/>
      </c>
      <c r="AK76" s="559" t="str">
        <f t="shared" si="2"/>
        <v>○</v>
      </c>
      <c r="AL76" s="559" t="str">
        <f>IFERROR(IF(AND(AI76&lt;&gt;"",OR('〇別紙様式2-2 個表_処遇'!T76="加算Ⅳ",'〇別紙様式2-2 個表_処遇'!T76="加算Ⅴ",'〇別紙様式2-2 個表_処遇'!T76="特別加算")),"☓","○"),"")</f>
        <v>○</v>
      </c>
      <c r="AM76" s="560" t="str">
        <f t="shared" si="3"/>
        <v/>
      </c>
      <c r="AN76" s="560" t="str">
        <f t="shared" si="4"/>
        <v/>
      </c>
      <c r="AO76" s="560"/>
      <c r="AP76" s="560"/>
      <c r="AQ76" s="560"/>
      <c r="AR76" s="560"/>
      <c r="AS76" s="560"/>
      <c r="AT76" s="560"/>
      <c r="AU76" s="560"/>
      <c r="AV76" s="561"/>
    </row>
    <row r="77" spans="1:48" ht="33" customHeight="1" thickBot="1">
      <c r="A77" s="531">
        <f t="shared" si="5"/>
        <v>66</v>
      </c>
      <c r="B77" s="532" t="str">
        <f>IF(基本情報入力シート!C98="","",基本情報入力シート!C98)</f>
        <v/>
      </c>
      <c r="C77" s="533" t="str">
        <f>IF(基本情報入力シート!D98="","",基本情報入力シート!D98)</f>
        <v/>
      </c>
      <c r="D77" s="533" t="str">
        <f>IF(基本情報入力シート!E98="","",基本情報入力シート!E98)</f>
        <v/>
      </c>
      <c r="E77" s="533" t="str">
        <f>IF(基本情報入力シート!F98="","",基本情報入力シート!F98)</f>
        <v/>
      </c>
      <c r="F77" s="533" t="str">
        <f>IF(基本情報入力シート!G98="","",基本情報入力シート!G98)</f>
        <v/>
      </c>
      <c r="G77" s="533" t="str">
        <f>IF(基本情報入力シート!H98="","",基本情報入力シート!H98)</f>
        <v/>
      </c>
      <c r="H77" s="533" t="str">
        <f>IF(基本情報入力シート!I98="","",基本情報入力シート!I98)</f>
        <v/>
      </c>
      <c r="I77" s="533" t="str">
        <f>IF(基本情報入力シート!J98="","",基本情報入力シート!J98)</f>
        <v/>
      </c>
      <c r="J77" s="533" t="str">
        <f>IF(基本情報入力シート!K98="","",基本情報入力シート!K98)</f>
        <v/>
      </c>
      <c r="K77" s="534" t="str">
        <f>IF(基本情報入力シート!L98="","",基本情報入力シート!L98)</f>
        <v/>
      </c>
      <c r="L77" s="531" t="str">
        <f>IF(基本情報入力シート!M98="","",基本情報入力シート!M98)</f>
        <v/>
      </c>
      <c r="M77" s="531" t="str">
        <f>IF(基本情報入力シート!R98="","",基本情報入力シート!R98)</f>
        <v/>
      </c>
      <c r="N77" s="531" t="str">
        <f>IF(基本情報入力シート!W98="","",基本情報入力シート!W98)</f>
        <v/>
      </c>
      <c r="O77" s="531" t="str">
        <f>IF(基本情報入力シート!X98="","",基本情報入力シート!X98)</f>
        <v/>
      </c>
      <c r="P77" s="535" t="str">
        <f>IF(基本情報入力シート!Y98="","",基本情報入力シート!Y98)</f>
        <v/>
      </c>
      <c r="Q77" s="536" t="str">
        <f>IF(基本情報入力シート!Z98="","",基本情報入力シート!Z98)</f>
        <v/>
      </c>
      <c r="R77" s="556" t="str">
        <f>IF(基本情報入力シート!AA98="","",基本情報入力シート!AA98)</f>
        <v/>
      </c>
      <c r="S77" s="670"/>
      <c r="T77" s="671"/>
      <c r="U77" s="557" t="str">
        <f>IFERROR(IF(S77="","",VLOOKUP(P77,【参考】数式用!$A$5:$K$39,MATCH(T77,【参考】数式用!$I$4:$K$4,0)+8,0)),"")</f>
        <v/>
      </c>
      <c r="V77" s="558" t="str">
        <f>IF(T77="特定加算Ⅰ",VLOOKUP(P77,【参考】数式用!$A$5:$L$39,12,FALSE),"-")</f>
        <v>-</v>
      </c>
      <c r="W77" s="539" t="s">
        <v>211</v>
      </c>
      <c r="X77" s="672"/>
      <c r="Y77" s="500" t="s">
        <v>212</v>
      </c>
      <c r="Z77" s="672"/>
      <c r="AA77" s="500" t="s">
        <v>213</v>
      </c>
      <c r="AB77" s="672"/>
      <c r="AC77" s="500" t="s">
        <v>212</v>
      </c>
      <c r="AD77" s="672"/>
      <c r="AE77" s="500" t="s">
        <v>214</v>
      </c>
      <c r="AF77" s="540" t="s">
        <v>215</v>
      </c>
      <c r="AG77" s="541" t="str">
        <f t="shared" si="6"/>
        <v/>
      </c>
      <c r="AH77" s="542" t="s">
        <v>216</v>
      </c>
      <c r="AI77" s="543" t="str">
        <f t="shared" si="8"/>
        <v/>
      </c>
      <c r="AK77" s="559" t="str">
        <f t="shared" ref="AK77:AK111" si="9">IFERROR(IF(U77="エラー","☓","○"),"")</f>
        <v>○</v>
      </c>
      <c r="AL77" s="559" t="str">
        <f>IFERROR(IF(AND(AI77&lt;&gt;"",OR('〇別紙様式2-2 個表_処遇'!T77="加算Ⅳ",'〇別紙様式2-2 個表_処遇'!T77="加算Ⅴ",'〇別紙様式2-2 個表_処遇'!T77="特別加算")),"☓","○"),"")</f>
        <v>○</v>
      </c>
      <c r="AM77" s="560" t="str">
        <f t="shared" ref="AM77:AM111" si="10">IFERROR(IF(U77="エラー","当該サービスに存在しない加算区分が選択されていますので、修正してください。",""),"")</f>
        <v/>
      </c>
      <c r="AN77" s="560" t="str">
        <f t="shared" ref="AN77:AN111" si="11">IFERROR(IF(AL77="☓","処遇改善加算Ⅰ～Ⅲ以外の事業所で特定加算が見込まれていますので、修正してください。",""),"")</f>
        <v/>
      </c>
      <c r="AO77" s="560"/>
      <c r="AP77" s="560"/>
      <c r="AQ77" s="560"/>
      <c r="AR77" s="560"/>
      <c r="AS77" s="560"/>
      <c r="AT77" s="560"/>
      <c r="AU77" s="560"/>
      <c r="AV77" s="561"/>
    </row>
    <row r="78" spans="1:48" ht="33" customHeight="1" thickBot="1">
      <c r="A78" s="531">
        <f t="shared" si="5"/>
        <v>67</v>
      </c>
      <c r="B78" s="532" t="str">
        <f>IF(基本情報入力シート!C99="","",基本情報入力シート!C99)</f>
        <v/>
      </c>
      <c r="C78" s="533" t="str">
        <f>IF(基本情報入力シート!D99="","",基本情報入力シート!D99)</f>
        <v/>
      </c>
      <c r="D78" s="533" t="str">
        <f>IF(基本情報入力シート!E99="","",基本情報入力シート!E99)</f>
        <v/>
      </c>
      <c r="E78" s="533" t="str">
        <f>IF(基本情報入力シート!F99="","",基本情報入力シート!F99)</f>
        <v/>
      </c>
      <c r="F78" s="533" t="str">
        <f>IF(基本情報入力シート!G99="","",基本情報入力シート!G99)</f>
        <v/>
      </c>
      <c r="G78" s="533" t="str">
        <f>IF(基本情報入力シート!H99="","",基本情報入力シート!H99)</f>
        <v/>
      </c>
      <c r="H78" s="533" t="str">
        <f>IF(基本情報入力シート!I99="","",基本情報入力シート!I99)</f>
        <v/>
      </c>
      <c r="I78" s="533" t="str">
        <f>IF(基本情報入力シート!J99="","",基本情報入力シート!J99)</f>
        <v/>
      </c>
      <c r="J78" s="533" t="str">
        <f>IF(基本情報入力シート!K99="","",基本情報入力シート!K99)</f>
        <v/>
      </c>
      <c r="K78" s="534" t="str">
        <f>IF(基本情報入力シート!L99="","",基本情報入力シート!L99)</f>
        <v/>
      </c>
      <c r="L78" s="531" t="str">
        <f>IF(基本情報入力シート!M99="","",基本情報入力シート!M99)</f>
        <v/>
      </c>
      <c r="M78" s="531" t="str">
        <f>IF(基本情報入力シート!R99="","",基本情報入力シート!R99)</f>
        <v/>
      </c>
      <c r="N78" s="531" t="str">
        <f>IF(基本情報入力シート!W99="","",基本情報入力シート!W99)</f>
        <v/>
      </c>
      <c r="O78" s="531" t="str">
        <f>IF(基本情報入力シート!X99="","",基本情報入力シート!X99)</f>
        <v/>
      </c>
      <c r="P78" s="535" t="str">
        <f>IF(基本情報入力シート!Y99="","",基本情報入力シート!Y99)</f>
        <v/>
      </c>
      <c r="Q78" s="536" t="str">
        <f>IF(基本情報入力シート!Z99="","",基本情報入力シート!Z99)</f>
        <v/>
      </c>
      <c r="R78" s="556" t="str">
        <f>IF(基本情報入力シート!AA99="","",基本情報入力シート!AA99)</f>
        <v/>
      </c>
      <c r="S78" s="670"/>
      <c r="T78" s="671"/>
      <c r="U78" s="557" t="str">
        <f>IFERROR(IF(S78="","",VLOOKUP(P78,【参考】数式用!$A$5:$K$39,MATCH(T78,【参考】数式用!$I$4:$K$4,0)+8,0)),"")</f>
        <v/>
      </c>
      <c r="V78" s="558" t="str">
        <f>IF(T78="特定加算Ⅰ",VLOOKUP(P78,【参考】数式用!$A$5:$L$39,12,FALSE),"-")</f>
        <v>-</v>
      </c>
      <c r="W78" s="539" t="s">
        <v>211</v>
      </c>
      <c r="X78" s="672"/>
      <c r="Y78" s="500" t="s">
        <v>212</v>
      </c>
      <c r="Z78" s="672"/>
      <c r="AA78" s="500" t="s">
        <v>213</v>
      </c>
      <c r="AB78" s="672"/>
      <c r="AC78" s="500" t="s">
        <v>212</v>
      </c>
      <c r="AD78" s="672"/>
      <c r="AE78" s="500" t="s">
        <v>214</v>
      </c>
      <c r="AF78" s="540" t="s">
        <v>215</v>
      </c>
      <c r="AG78" s="541" t="str">
        <f t="shared" si="6"/>
        <v/>
      </c>
      <c r="AH78" s="542" t="s">
        <v>216</v>
      </c>
      <c r="AI78" s="543" t="str">
        <f t="shared" si="8"/>
        <v/>
      </c>
      <c r="AK78" s="559" t="str">
        <f t="shared" si="9"/>
        <v>○</v>
      </c>
      <c r="AL78" s="559" t="str">
        <f>IFERROR(IF(AND(AI78&lt;&gt;"",OR('〇別紙様式2-2 個表_処遇'!T78="加算Ⅳ",'〇別紙様式2-2 個表_処遇'!T78="加算Ⅴ",'〇別紙様式2-2 個表_処遇'!T78="特別加算")),"☓","○"),"")</f>
        <v>○</v>
      </c>
      <c r="AM78" s="560" t="str">
        <f t="shared" si="10"/>
        <v/>
      </c>
      <c r="AN78" s="560" t="str">
        <f t="shared" si="11"/>
        <v/>
      </c>
      <c r="AO78" s="560"/>
      <c r="AP78" s="560"/>
      <c r="AQ78" s="560"/>
      <c r="AR78" s="560"/>
      <c r="AS78" s="560"/>
      <c r="AT78" s="560"/>
      <c r="AU78" s="560"/>
      <c r="AV78" s="561"/>
    </row>
    <row r="79" spans="1:48" ht="33" customHeight="1" thickBot="1">
      <c r="A79" s="531">
        <f t="shared" si="5"/>
        <v>68</v>
      </c>
      <c r="B79" s="532" t="str">
        <f>IF(基本情報入力シート!C100="","",基本情報入力シート!C100)</f>
        <v/>
      </c>
      <c r="C79" s="533" t="str">
        <f>IF(基本情報入力シート!D100="","",基本情報入力シート!D100)</f>
        <v/>
      </c>
      <c r="D79" s="533" t="str">
        <f>IF(基本情報入力シート!E100="","",基本情報入力シート!E100)</f>
        <v/>
      </c>
      <c r="E79" s="533" t="str">
        <f>IF(基本情報入力シート!F100="","",基本情報入力シート!F100)</f>
        <v/>
      </c>
      <c r="F79" s="533" t="str">
        <f>IF(基本情報入力シート!G100="","",基本情報入力シート!G100)</f>
        <v/>
      </c>
      <c r="G79" s="533" t="str">
        <f>IF(基本情報入力シート!H100="","",基本情報入力シート!H100)</f>
        <v/>
      </c>
      <c r="H79" s="533" t="str">
        <f>IF(基本情報入力シート!I100="","",基本情報入力シート!I100)</f>
        <v/>
      </c>
      <c r="I79" s="533" t="str">
        <f>IF(基本情報入力シート!J100="","",基本情報入力シート!J100)</f>
        <v/>
      </c>
      <c r="J79" s="533" t="str">
        <f>IF(基本情報入力シート!K100="","",基本情報入力シート!K100)</f>
        <v/>
      </c>
      <c r="K79" s="534" t="str">
        <f>IF(基本情報入力シート!L100="","",基本情報入力シート!L100)</f>
        <v/>
      </c>
      <c r="L79" s="531" t="str">
        <f>IF(基本情報入力シート!M100="","",基本情報入力シート!M100)</f>
        <v/>
      </c>
      <c r="M79" s="531" t="str">
        <f>IF(基本情報入力シート!R100="","",基本情報入力シート!R100)</f>
        <v/>
      </c>
      <c r="N79" s="531" t="str">
        <f>IF(基本情報入力シート!W100="","",基本情報入力シート!W100)</f>
        <v/>
      </c>
      <c r="O79" s="531" t="str">
        <f>IF(基本情報入力シート!X100="","",基本情報入力シート!X100)</f>
        <v/>
      </c>
      <c r="P79" s="535" t="str">
        <f>IF(基本情報入力シート!Y100="","",基本情報入力シート!Y100)</f>
        <v/>
      </c>
      <c r="Q79" s="536" t="str">
        <f>IF(基本情報入力シート!Z100="","",基本情報入力シート!Z100)</f>
        <v/>
      </c>
      <c r="R79" s="556" t="str">
        <f>IF(基本情報入力シート!AA100="","",基本情報入力シート!AA100)</f>
        <v/>
      </c>
      <c r="S79" s="670"/>
      <c r="T79" s="671"/>
      <c r="U79" s="557" t="str">
        <f>IFERROR(IF(S79="","",VLOOKUP(P79,【参考】数式用!$A$5:$K$39,MATCH(T79,【参考】数式用!$I$4:$K$4,0)+8,0)),"")</f>
        <v/>
      </c>
      <c r="V79" s="558" t="str">
        <f>IF(T79="特定加算Ⅰ",VLOOKUP(P79,【参考】数式用!$A$5:$L$39,12,FALSE),"-")</f>
        <v>-</v>
      </c>
      <c r="W79" s="539" t="s">
        <v>211</v>
      </c>
      <c r="X79" s="672"/>
      <c r="Y79" s="500" t="s">
        <v>212</v>
      </c>
      <c r="Z79" s="672"/>
      <c r="AA79" s="500" t="s">
        <v>213</v>
      </c>
      <c r="AB79" s="672"/>
      <c r="AC79" s="500" t="s">
        <v>212</v>
      </c>
      <c r="AD79" s="672"/>
      <c r="AE79" s="500" t="s">
        <v>214</v>
      </c>
      <c r="AF79" s="540" t="s">
        <v>215</v>
      </c>
      <c r="AG79" s="541" t="str">
        <f t="shared" si="6"/>
        <v/>
      </c>
      <c r="AH79" s="542" t="s">
        <v>216</v>
      </c>
      <c r="AI79" s="543" t="str">
        <f t="shared" si="8"/>
        <v/>
      </c>
      <c r="AK79" s="559" t="str">
        <f t="shared" si="9"/>
        <v>○</v>
      </c>
      <c r="AL79" s="559" t="str">
        <f>IFERROR(IF(AND(AI79&lt;&gt;"",OR('〇別紙様式2-2 個表_処遇'!T79="加算Ⅳ",'〇別紙様式2-2 個表_処遇'!T79="加算Ⅴ",'〇別紙様式2-2 個表_処遇'!T79="特別加算")),"☓","○"),"")</f>
        <v>○</v>
      </c>
      <c r="AM79" s="560" t="str">
        <f t="shared" si="10"/>
        <v/>
      </c>
      <c r="AN79" s="560" t="str">
        <f t="shared" si="11"/>
        <v/>
      </c>
      <c r="AO79" s="560"/>
      <c r="AP79" s="560"/>
      <c r="AQ79" s="560"/>
      <c r="AR79" s="560"/>
      <c r="AS79" s="560"/>
      <c r="AT79" s="560"/>
      <c r="AU79" s="560"/>
      <c r="AV79" s="561"/>
    </row>
    <row r="80" spans="1:48" ht="33" customHeight="1" thickBot="1">
      <c r="A80" s="531">
        <f t="shared" si="5"/>
        <v>69</v>
      </c>
      <c r="B80" s="532" t="str">
        <f>IF(基本情報入力シート!C101="","",基本情報入力シート!C101)</f>
        <v/>
      </c>
      <c r="C80" s="533" t="str">
        <f>IF(基本情報入力シート!D101="","",基本情報入力シート!D101)</f>
        <v/>
      </c>
      <c r="D80" s="533" t="str">
        <f>IF(基本情報入力シート!E101="","",基本情報入力シート!E101)</f>
        <v/>
      </c>
      <c r="E80" s="533" t="str">
        <f>IF(基本情報入力シート!F101="","",基本情報入力シート!F101)</f>
        <v/>
      </c>
      <c r="F80" s="533" t="str">
        <f>IF(基本情報入力シート!G101="","",基本情報入力シート!G101)</f>
        <v/>
      </c>
      <c r="G80" s="533" t="str">
        <f>IF(基本情報入力シート!H101="","",基本情報入力シート!H101)</f>
        <v/>
      </c>
      <c r="H80" s="533" t="str">
        <f>IF(基本情報入力シート!I101="","",基本情報入力シート!I101)</f>
        <v/>
      </c>
      <c r="I80" s="533" t="str">
        <f>IF(基本情報入力シート!J101="","",基本情報入力シート!J101)</f>
        <v/>
      </c>
      <c r="J80" s="533" t="str">
        <f>IF(基本情報入力シート!K101="","",基本情報入力シート!K101)</f>
        <v/>
      </c>
      <c r="K80" s="534" t="str">
        <f>IF(基本情報入力シート!L101="","",基本情報入力シート!L101)</f>
        <v/>
      </c>
      <c r="L80" s="531" t="str">
        <f>IF(基本情報入力シート!M101="","",基本情報入力シート!M101)</f>
        <v/>
      </c>
      <c r="M80" s="531" t="str">
        <f>IF(基本情報入力シート!R101="","",基本情報入力シート!R101)</f>
        <v/>
      </c>
      <c r="N80" s="531" t="str">
        <f>IF(基本情報入力シート!W101="","",基本情報入力シート!W101)</f>
        <v/>
      </c>
      <c r="O80" s="531" t="str">
        <f>IF(基本情報入力シート!X101="","",基本情報入力シート!X101)</f>
        <v/>
      </c>
      <c r="P80" s="535" t="str">
        <f>IF(基本情報入力シート!Y101="","",基本情報入力シート!Y101)</f>
        <v/>
      </c>
      <c r="Q80" s="536" t="str">
        <f>IF(基本情報入力シート!Z101="","",基本情報入力シート!Z101)</f>
        <v/>
      </c>
      <c r="R80" s="556" t="str">
        <f>IF(基本情報入力シート!AA101="","",基本情報入力シート!AA101)</f>
        <v/>
      </c>
      <c r="S80" s="670"/>
      <c r="T80" s="671"/>
      <c r="U80" s="557" t="str">
        <f>IFERROR(IF(S80="","",VLOOKUP(P80,【参考】数式用!$A$5:$K$39,MATCH(T80,【参考】数式用!$I$4:$K$4,0)+8,0)),"")</f>
        <v/>
      </c>
      <c r="V80" s="558" t="str">
        <f>IF(T80="特定加算Ⅰ",VLOOKUP(P80,【参考】数式用!$A$5:$L$39,12,FALSE),"-")</f>
        <v>-</v>
      </c>
      <c r="W80" s="539" t="s">
        <v>211</v>
      </c>
      <c r="X80" s="672"/>
      <c r="Y80" s="500" t="s">
        <v>212</v>
      </c>
      <c r="Z80" s="672"/>
      <c r="AA80" s="500" t="s">
        <v>213</v>
      </c>
      <c r="AB80" s="672"/>
      <c r="AC80" s="500" t="s">
        <v>212</v>
      </c>
      <c r="AD80" s="672"/>
      <c r="AE80" s="500" t="s">
        <v>214</v>
      </c>
      <c r="AF80" s="540" t="s">
        <v>215</v>
      </c>
      <c r="AG80" s="541" t="str">
        <f t="shared" si="6"/>
        <v/>
      </c>
      <c r="AH80" s="542" t="s">
        <v>216</v>
      </c>
      <c r="AI80" s="543" t="str">
        <f t="shared" si="8"/>
        <v/>
      </c>
      <c r="AK80" s="559" t="str">
        <f t="shared" si="9"/>
        <v>○</v>
      </c>
      <c r="AL80" s="559" t="str">
        <f>IFERROR(IF(AND(AI80&lt;&gt;"",OR('〇別紙様式2-2 個表_処遇'!T80="加算Ⅳ",'〇別紙様式2-2 個表_処遇'!T80="加算Ⅴ",'〇別紙様式2-2 個表_処遇'!T80="特別加算")),"☓","○"),"")</f>
        <v>○</v>
      </c>
      <c r="AM80" s="560" t="str">
        <f t="shared" si="10"/>
        <v/>
      </c>
      <c r="AN80" s="560" t="str">
        <f t="shared" si="11"/>
        <v/>
      </c>
      <c r="AO80" s="560"/>
      <c r="AP80" s="560"/>
      <c r="AQ80" s="560"/>
      <c r="AR80" s="560"/>
      <c r="AS80" s="560"/>
      <c r="AT80" s="560"/>
      <c r="AU80" s="560"/>
      <c r="AV80" s="561"/>
    </row>
    <row r="81" spans="1:48" ht="33" customHeight="1" thickBot="1">
      <c r="A81" s="531">
        <f t="shared" si="5"/>
        <v>70</v>
      </c>
      <c r="B81" s="532" t="str">
        <f>IF(基本情報入力シート!C102="","",基本情報入力シート!C102)</f>
        <v/>
      </c>
      <c r="C81" s="533" t="str">
        <f>IF(基本情報入力シート!D102="","",基本情報入力シート!D102)</f>
        <v/>
      </c>
      <c r="D81" s="533" t="str">
        <f>IF(基本情報入力シート!E102="","",基本情報入力シート!E102)</f>
        <v/>
      </c>
      <c r="E81" s="533" t="str">
        <f>IF(基本情報入力シート!F102="","",基本情報入力シート!F102)</f>
        <v/>
      </c>
      <c r="F81" s="533" t="str">
        <f>IF(基本情報入力シート!G102="","",基本情報入力シート!G102)</f>
        <v/>
      </c>
      <c r="G81" s="533" t="str">
        <f>IF(基本情報入力シート!H102="","",基本情報入力シート!H102)</f>
        <v/>
      </c>
      <c r="H81" s="533" t="str">
        <f>IF(基本情報入力シート!I102="","",基本情報入力シート!I102)</f>
        <v/>
      </c>
      <c r="I81" s="533" t="str">
        <f>IF(基本情報入力シート!J102="","",基本情報入力シート!J102)</f>
        <v/>
      </c>
      <c r="J81" s="533" t="str">
        <f>IF(基本情報入力シート!K102="","",基本情報入力シート!K102)</f>
        <v/>
      </c>
      <c r="K81" s="534" t="str">
        <f>IF(基本情報入力シート!L102="","",基本情報入力シート!L102)</f>
        <v/>
      </c>
      <c r="L81" s="531" t="str">
        <f>IF(基本情報入力シート!M102="","",基本情報入力シート!M102)</f>
        <v/>
      </c>
      <c r="M81" s="531" t="str">
        <f>IF(基本情報入力シート!R102="","",基本情報入力シート!R102)</f>
        <v/>
      </c>
      <c r="N81" s="531" t="str">
        <f>IF(基本情報入力シート!W102="","",基本情報入力シート!W102)</f>
        <v/>
      </c>
      <c r="O81" s="531" t="str">
        <f>IF(基本情報入力シート!X102="","",基本情報入力シート!X102)</f>
        <v/>
      </c>
      <c r="P81" s="535" t="str">
        <f>IF(基本情報入力シート!Y102="","",基本情報入力シート!Y102)</f>
        <v/>
      </c>
      <c r="Q81" s="536" t="str">
        <f>IF(基本情報入力シート!Z102="","",基本情報入力シート!Z102)</f>
        <v/>
      </c>
      <c r="R81" s="556" t="str">
        <f>IF(基本情報入力シート!AA102="","",基本情報入力シート!AA102)</f>
        <v/>
      </c>
      <c r="S81" s="670"/>
      <c r="T81" s="671"/>
      <c r="U81" s="557" t="str">
        <f>IFERROR(IF(S81="","",VLOOKUP(P81,【参考】数式用!$A$5:$K$39,MATCH(T81,【参考】数式用!$I$4:$K$4,0)+8,0)),"")</f>
        <v/>
      </c>
      <c r="V81" s="558" t="str">
        <f>IF(T81="特定加算Ⅰ",VLOOKUP(P81,【参考】数式用!$A$5:$L$39,12,FALSE),"-")</f>
        <v>-</v>
      </c>
      <c r="W81" s="539" t="s">
        <v>211</v>
      </c>
      <c r="X81" s="672"/>
      <c r="Y81" s="500" t="s">
        <v>212</v>
      </c>
      <c r="Z81" s="672"/>
      <c r="AA81" s="500" t="s">
        <v>213</v>
      </c>
      <c r="AB81" s="672"/>
      <c r="AC81" s="500" t="s">
        <v>212</v>
      </c>
      <c r="AD81" s="672"/>
      <c r="AE81" s="500" t="s">
        <v>214</v>
      </c>
      <c r="AF81" s="540" t="s">
        <v>215</v>
      </c>
      <c r="AG81" s="541" t="str">
        <f t="shared" ref="AG81:AG111" si="12">IF(X81&gt;=1,(AB81*12+AD81)-(X81*12+Z81)+1,"")</f>
        <v/>
      </c>
      <c r="AH81" s="542" t="s">
        <v>216</v>
      </c>
      <c r="AI81" s="543" t="str">
        <f t="shared" si="8"/>
        <v/>
      </c>
      <c r="AK81" s="559" t="str">
        <f t="shared" si="9"/>
        <v>○</v>
      </c>
      <c r="AL81" s="559" t="str">
        <f>IFERROR(IF(AND(AI81&lt;&gt;"",OR('〇別紙様式2-2 個表_処遇'!T81="加算Ⅳ",'〇別紙様式2-2 個表_処遇'!T81="加算Ⅴ",'〇別紙様式2-2 個表_処遇'!T81="特別加算")),"☓","○"),"")</f>
        <v>○</v>
      </c>
      <c r="AM81" s="560" t="str">
        <f t="shared" si="10"/>
        <v/>
      </c>
      <c r="AN81" s="560" t="str">
        <f t="shared" si="11"/>
        <v/>
      </c>
      <c r="AO81" s="560"/>
      <c r="AP81" s="560"/>
      <c r="AQ81" s="560"/>
      <c r="AR81" s="560"/>
      <c r="AS81" s="560"/>
      <c r="AT81" s="560"/>
      <c r="AU81" s="560"/>
      <c r="AV81" s="561"/>
    </row>
    <row r="82" spans="1:48" ht="33" customHeight="1" thickBot="1">
      <c r="A82" s="531">
        <f t="shared" si="5"/>
        <v>71</v>
      </c>
      <c r="B82" s="532" t="str">
        <f>IF(基本情報入力シート!C103="","",基本情報入力シート!C103)</f>
        <v/>
      </c>
      <c r="C82" s="533" t="str">
        <f>IF(基本情報入力シート!D103="","",基本情報入力シート!D103)</f>
        <v/>
      </c>
      <c r="D82" s="533" t="str">
        <f>IF(基本情報入力シート!E103="","",基本情報入力シート!E103)</f>
        <v/>
      </c>
      <c r="E82" s="533" t="str">
        <f>IF(基本情報入力シート!F103="","",基本情報入力シート!F103)</f>
        <v/>
      </c>
      <c r="F82" s="533" t="str">
        <f>IF(基本情報入力シート!G103="","",基本情報入力シート!G103)</f>
        <v/>
      </c>
      <c r="G82" s="533" t="str">
        <f>IF(基本情報入力シート!H103="","",基本情報入力シート!H103)</f>
        <v/>
      </c>
      <c r="H82" s="533" t="str">
        <f>IF(基本情報入力シート!I103="","",基本情報入力シート!I103)</f>
        <v/>
      </c>
      <c r="I82" s="533" t="str">
        <f>IF(基本情報入力シート!J103="","",基本情報入力シート!J103)</f>
        <v/>
      </c>
      <c r="J82" s="533" t="str">
        <f>IF(基本情報入力シート!K103="","",基本情報入力シート!K103)</f>
        <v/>
      </c>
      <c r="K82" s="534" t="str">
        <f>IF(基本情報入力シート!L103="","",基本情報入力シート!L103)</f>
        <v/>
      </c>
      <c r="L82" s="531" t="str">
        <f>IF(基本情報入力シート!M103="","",基本情報入力シート!M103)</f>
        <v/>
      </c>
      <c r="M82" s="531" t="str">
        <f>IF(基本情報入力シート!R103="","",基本情報入力シート!R103)</f>
        <v/>
      </c>
      <c r="N82" s="531" t="str">
        <f>IF(基本情報入力シート!W103="","",基本情報入力シート!W103)</f>
        <v/>
      </c>
      <c r="O82" s="531" t="str">
        <f>IF(基本情報入力シート!X103="","",基本情報入力シート!X103)</f>
        <v/>
      </c>
      <c r="P82" s="535" t="str">
        <f>IF(基本情報入力シート!Y103="","",基本情報入力シート!Y103)</f>
        <v/>
      </c>
      <c r="Q82" s="536" t="str">
        <f>IF(基本情報入力シート!Z103="","",基本情報入力シート!Z103)</f>
        <v/>
      </c>
      <c r="R82" s="556" t="str">
        <f>IF(基本情報入力シート!AA103="","",基本情報入力シート!AA103)</f>
        <v/>
      </c>
      <c r="S82" s="670"/>
      <c r="T82" s="671"/>
      <c r="U82" s="557" t="str">
        <f>IFERROR(IF(S82="","",VLOOKUP(P82,【参考】数式用!$A$5:$K$39,MATCH(T82,【参考】数式用!$I$4:$K$4,0)+8,0)),"")</f>
        <v/>
      </c>
      <c r="V82" s="558" t="str">
        <f>IF(T82="特定加算Ⅰ",VLOOKUP(P82,【参考】数式用!$A$5:$L$39,12,FALSE),"-")</f>
        <v>-</v>
      </c>
      <c r="W82" s="539" t="s">
        <v>211</v>
      </c>
      <c r="X82" s="672"/>
      <c r="Y82" s="500" t="s">
        <v>212</v>
      </c>
      <c r="Z82" s="672"/>
      <c r="AA82" s="500" t="s">
        <v>213</v>
      </c>
      <c r="AB82" s="672"/>
      <c r="AC82" s="500" t="s">
        <v>212</v>
      </c>
      <c r="AD82" s="672"/>
      <c r="AE82" s="500" t="s">
        <v>214</v>
      </c>
      <c r="AF82" s="540" t="s">
        <v>215</v>
      </c>
      <c r="AG82" s="541" t="str">
        <f t="shared" si="12"/>
        <v/>
      </c>
      <c r="AH82" s="542" t="s">
        <v>216</v>
      </c>
      <c r="AI82" s="543" t="str">
        <f t="shared" si="8"/>
        <v/>
      </c>
      <c r="AK82" s="559" t="str">
        <f t="shared" si="9"/>
        <v>○</v>
      </c>
      <c r="AL82" s="559" t="str">
        <f>IFERROR(IF(AND(AI82&lt;&gt;"",OR('〇別紙様式2-2 個表_処遇'!T82="加算Ⅳ",'〇別紙様式2-2 個表_処遇'!T82="加算Ⅴ",'〇別紙様式2-2 個表_処遇'!T82="特別加算")),"☓","○"),"")</f>
        <v>○</v>
      </c>
      <c r="AM82" s="560" t="str">
        <f t="shared" si="10"/>
        <v/>
      </c>
      <c r="AN82" s="560" t="str">
        <f t="shared" si="11"/>
        <v/>
      </c>
      <c r="AO82" s="560"/>
      <c r="AP82" s="560"/>
      <c r="AQ82" s="560"/>
      <c r="AR82" s="560"/>
      <c r="AS82" s="560"/>
      <c r="AT82" s="560"/>
      <c r="AU82" s="560"/>
      <c r="AV82" s="561"/>
    </row>
    <row r="83" spans="1:48" ht="33" customHeight="1" thickBot="1">
      <c r="A83" s="531">
        <f t="shared" si="5"/>
        <v>72</v>
      </c>
      <c r="B83" s="532" t="str">
        <f>IF(基本情報入力シート!C104="","",基本情報入力シート!C104)</f>
        <v/>
      </c>
      <c r="C83" s="533" t="str">
        <f>IF(基本情報入力シート!D104="","",基本情報入力シート!D104)</f>
        <v/>
      </c>
      <c r="D83" s="533" t="str">
        <f>IF(基本情報入力シート!E104="","",基本情報入力シート!E104)</f>
        <v/>
      </c>
      <c r="E83" s="533" t="str">
        <f>IF(基本情報入力シート!F104="","",基本情報入力シート!F104)</f>
        <v/>
      </c>
      <c r="F83" s="533" t="str">
        <f>IF(基本情報入力シート!G104="","",基本情報入力シート!G104)</f>
        <v/>
      </c>
      <c r="G83" s="533" t="str">
        <f>IF(基本情報入力シート!H104="","",基本情報入力シート!H104)</f>
        <v/>
      </c>
      <c r="H83" s="533" t="str">
        <f>IF(基本情報入力シート!I104="","",基本情報入力シート!I104)</f>
        <v/>
      </c>
      <c r="I83" s="533" t="str">
        <f>IF(基本情報入力シート!J104="","",基本情報入力シート!J104)</f>
        <v/>
      </c>
      <c r="J83" s="533" t="str">
        <f>IF(基本情報入力シート!K104="","",基本情報入力シート!K104)</f>
        <v/>
      </c>
      <c r="K83" s="534" t="str">
        <f>IF(基本情報入力シート!L104="","",基本情報入力シート!L104)</f>
        <v/>
      </c>
      <c r="L83" s="531" t="str">
        <f>IF(基本情報入力シート!M104="","",基本情報入力シート!M104)</f>
        <v/>
      </c>
      <c r="M83" s="531" t="str">
        <f>IF(基本情報入力シート!R104="","",基本情報入力シート!R104)</f>
        <v/>
      </c>
      <c r="N83" s="531" t="str">
        <f>IF(基本情報入力シート!W104="","",基本情報入力シート!W104)</f>
        <v/>
      </c>
      <c r="O83" s="531" t="str">
        <f>IF(基本情報入力シート!X104="","",基本情報入力シート!X104)</f>
        <v/>
      </c>
      <c r="P83" s="535" t="str">
        <f>IF(基本情報入力シート!Y104="","",基本情報入力シート!Y104)</f>
        <v/>
      </c>
      <c r="Q83" s="536" t="str">
        <f>IF(基本情報入力シート!Z104="","",基本情報入力シート!Z104)</f>
        <v/>
      </c>
      <c r="R83" s="556" t="str">
        <f>IF(基本情報入力シート!AA104="","",基本情報入力シート!AA104)</f>
        <v/>
      </c>
      <c r="S83" s="670"/>
      <c r="T83" s="671"/>
      <c r="U83" s="557" t="str">
        <f>IFERROR(IF(S83="","",VLOOKUP(P83,【参考】数式用!$A$5:$K$39,MATCH(T83,【参考】数式用!$I$4:$K$4,0)+8,0)),"")</f>
        <v/>
      </c>
      <c r="V83" s="558" t="str">
        <f>IF(T83="特定加算Ⅰ",VLOOKUP(P83,【参考】数式用!$A$5:$L$39,12,FALSE),"-")</f>
        <v>-</v>
      </c>
      <c r="W83" s="539" t="s">
        <v>211</v>
      </c>
      <c r="X83" s="672"/>
      <c r="Y83" s="500" t="s">
        <v>212</v>
      </c>
      <c r="Z83" s="672"/>
      <c r="AA83" s="500" t="s">
        <v>213</v>
      </c>
      <c r="AB83" s="672"/>
      <c r="AC83" s="500" t="s">
        <v>212</v>
      </c>
      <c r="AD83" s="672"/>
      <c r="AE83" s="500" t="s">
        <v>214</v>
      </c>
      <c r="AF83" s="540" t="s">
        <v>215</v>
      </c>
      <c r="AG83" s="541" t="str">
        <f t="shared" si="12"/>
        <v/>
      </c>
      <c r="AH83" s="542" t="s">
        <v>216</v>
      </c>
      <c r="AI83" s="543" t="str">
        <f t="shared" si="8"/>
        <v/>
      </c>
      <c r="AK83" s="559" t="str">
        <f t="shared" si="9"/>
        <v>○</v>
      </c>
      <c r="AL83" s="559" t="str">
        <f>IFERROR(IF(AND(AI83&lt;&gt;"",OR('〇別紙様式2-2 個表_処遇'!T83="加算Ⅳ",'〇別紙様式2-2 個表_処遇'!T83="加算Ⅴ",'〇別紙様式2-2 個表_処遇'!T83="特別加算")),"☓","○"),"")</f>
        <v>○</v>
      </c>
      <c r="AM83" s="560" t="str">
        <f t="shared" si="10"/>
        <v/>
      </c>
      <c r="AN83" s="560" t="str">
        <f t="shared" si="11"/>
        <v/>
      </c>
      <c r="AO83" s="560"/>
      <c r="AP83" s="560"/>
      <c r="AQ83" s="560"/>
      <c r="AR83" s="560"/>
      <c r="AS83" s="560"/>
      <c r="AT83" s="560"/>
      <c r="AU83" s="560"/>
      <c r="AV83" s="561"/>
    </row>
    <row r="84" spans="1:48" ht="33" customHeight="1" thickBot="1">
      <c r="A84" s="531">
        <f t="shared" si="5"/>
        <v>73</v>
      </c>
      <c r="B84" s="532" t="str">
        <f>IF(基本情報入力シート!C105="","",基本情報入力シート!C105)</f>
        <v/>
      </c>
      <c r="C84" s="533" t="str">
        <f>IF(基本情報入力シート!D105="","",基本情報入力シート!D105)</f>
        <v/>
      </c>
      <c r="D84" s="533" t="str">
        <f>IF(基本情報入力シート!E105="","",基本情報入力シート!E105)</f>
        <v/>
      </c>
      <c r="E84" s="533" t="str">
        <f>IF(基本情報入力シート!F105="","",基本情報入力シート!F105)</f>
        <v/>
      </c>
      <c r="F84" s="533" t="str">
        <f>IF(基本情報入力シート!G105="","",基本情報入力シート!G105)</f>
        <v/>
      </c>
      <c r="G84" s="533" t="str">
        <f>IF(基本情報入力シート!H105="","",基本情報入力シート!H105)</f>
        <v/>
      </c>
      <c r="H84" s="533" t="str">
        <f>IF(基本情報入力シート!I105="","",基本情報入力シート!I105)</f>
        <v/>
      </c>
      <c r="I84" s="533" t="str">
        <f>IF(基本情報入力シート!J105="","",基本情報入力シート!J105)</f>
        <v/>
      </c>
      <c r="J84" s="533" t="str">
        <f>IF(基本情報入力シート!K105="","",基本情報入力シート!K105)</f>
        <v/>
      </c>
      <c r="K84" s="534" t="str">
        <f>IF(基本情報入力シート!L105="","",基本情報入力シート!L105)</f>
        <v/>
      </c>
      <c r="L84" s="531" t="str">
        <f>IF(基本情報入力シート!M105="","",基本情報入力シート!M105)</f>
        <v/>
      </c>
      <c r="M84" s="531" t="str">
        <f>IF(基本情報入力シート!R105="","",基本情報入力シート!R105)</f>
        <v/>
      </c>
      <c r="N84" s="531" t="str">
        <f>IF(基本情報入力シート!W105="","",基本情報入力シート!W105)</f>
        <v/>
      </c>
      <c r="O84" s="531" t="str">
        <f>IF(基本情報入力シート!X105="","",基本情報入力シート!X105)</f>
        <v/>
      </c>
      <c r="P84" s="535" t="str">
        <f>IF(基本情報入力シート!Y105="","",基本情報入力シート!Y105)</f>
        <v/>
      </c>
      <c r="Q84" s="536" t="str">
        <f>IF(基本情報入力シート!Z105="","",基本情報入力シート!Z105)</f>
        <v/>
      </c>
      <c r="R84" s="556" t="str">
        <f>IF(基本情報入力シート!AA105="","",基本情報入力シート!AA105)</f>
        <v/>
      </c>
      <c r="S84" s="670"/>
      <c r="T84" s="671"/>
      <c r="U84" s="557" t="str">
        <f>IFERROR(IF(S84="","",VLOOKUP(P84,【参考】数式用!$A$5:$K$39,MATCH(T84,【参考】数式用!$I$4:$K$4,0)+8,0)),"")</f>
        <v/>
      </c>
      <c r="V84" s="558" t="str">
        <f>IF(T84="特定加算Ⅰ",VLOOKUP(P84,【参考】数式用!$A$5:$L$39,12,FALSE),"-")</f>
        <v>-</v>
      </c>
      <c r="W84" s="539" t="s">
        <v>211</v>
      </c>
      <c r="X84" s="672"/>
      <c r="Y84" s="500" t="s">
        <v>212</v>
      </c>
      <c r="Z84" s="672"/>
      <c r="AA84" s="500" t="s">
        <v>213</v>
      </c>
      <c r="AB84" s="672"/>
      <c r="AC84" s="500" t="s">
        <v>212</v>
      </c>
      <c r="AD84" s="672"/>
      <c r="AE84" s="500" t="s">
        <v>214</v>
      </c>
      <c r="AF84" s="540" t="s">
        <v>215</v>
      </c>
      <c r="AG84" s="541" t="str">
        <f t="shared" si="12"/>
        <v/>
      </c>
      <c r="AH84" s="542" t="s">
        <v>216</v>
      </c>
      <c r="AI84" s="543" t="str">
        <f t="shared" si="8"/>
        <v/>
      </c>
      <c r="AK84" s="559" t="str">
        <f t="shared" si="9"/>
        <v>○</v>
      </c>
      <c r="AL84" s="559" t="str">
        <f>IFERROR(IF(AND(AI84&lt;&gt;"",OR('〇別紙様式2-2 個表_処遇'!T84="加算Ⅳ",'〇別紙様式2-2 個表_処遇'!T84="加算Ⅴ",'〇別紙様式2-2 個表_処遇'!T84="特別加算")),"☓","○"),"")</f>
        <v>○</v>
      </c>
      <c r="AM84" s="560" t="str">
        <f t="shared" si="10"/>
        <v/>
      </c>
      <c r="AN84" s="560" t="str">
        <f t="shared" si="11"/>
        <v/>
      </c>
      <c r="AO84" s="560"/>
      <c r="AP84" s="560"/>
      <c r="AQ84" s="560"/>
      <c r="AR84" s="560"/>
      <c r="AS84" s="560"/>
      <c r="AT84" s="560"/>
      <c r="AU84" s="560"/>
      <c r="AV84" s="561"/>
    </row>
    <row r="85" spans="1:48" ht="33" customHeight="1" thickBot="1">
      <c r="A85" s="531">
        <f t="shared" si="5"/>
        <v>74</v>
      </c>
      <c r="B85" s="532" t="str">
        <f>IF(基本情報入力シート!C106="","",基本情報入力シート!C106)</f>
        <v/>
      </c>
      <c r="C85" s="533" t="str">
        <f>IF(基本情報入力シート!D106="","",基本情報入力シート!D106)</f>
        <v/>
      </c>
      <c r="D85" s="533" t="str">
        <f>IF(基本情報入力シート!E106="","",基本情報入力シート!E106)</f>
        <v/>
      </c>
      <c r="E85" s="533" t="str">
        <f>IF(基本情報入力シート!F106="","",基本情報入力シート!F106)</f>
        <v/>
      </c>
      <c r="F85" s="533" t="str">
        <f>IF(基本情報入力シート!G106="","",基本情報入力シート!G106)</f>
        <v/>
      </c>
      <c r="G85" s="533" t="str">
        <f>IF(基本情報入力シート!H106="","",基本情報入力シート!H106)</f>
        <v/>
      </c>
      <c r="H85" s="533" t="str">
        <f>IF(基本情報入力シート!I106="","",基本情報入力シート!I106)</f>
        <v/>
      </c>
      <c r="I85" s="533" t="str">
        <f>IF(基本情報入力シート!J106="","",基本情報入力シート!J106)</f>
        <v/>
      </c>
      <c r="J85" s="533" t="str">
        <f>IF(基本情報入力シート!K106="","",基本情報入力シート!K106)</f>
        <v/>
      </c>
      <c r="K85" s="534" t="str">
        <f>IF(基本情報入力シート!L106="","",基本情報入力シート!L106)</f>
        <v/>
      </c>
      <c r="L85" s="531" t="str">
        <f>IF(基本情報入力シート!M106="","",基本情報入力シート!M106)</f>
        <v/>
      </c>
      <c r="M85" s="531" t="str">
        <f>IF(基本情報入力シート!R106="","",基本情報入力シート!R106)</f>
        <v/>
      </c>
      <c r="N85" s="531" t="str">
        <f>IF(基本情報入力シート!W106="","",基本情報入力シート!W106)</f>
        <v/>
      </c>
      <c r="O85" s="531" t="str">
        <f>IF(基本情報入力シート!X106="","",基本情報入力シート!X106)</f>
        <v/>
      </c>
      <c r="P85" s="535" t="str">
        <f>IF(基本情報入力シート!Y106="","",基本情報入力シート!Y106)</f>
        <v/>
      </c>
      <c r="Q85" s="536" t="str">
        <f>IF(基本情報入力シート!Z106="","",基本情報入力シート!Z106)</f>
        <v/>
      </c>
      <c r="R85" s="556" t="str">
        <f>IF(基本情報入力シート!AA106="","",基本情報入力シート!AA106)</f>
        <v/>
      </c>
      <c r="S85" s="670"/>
      <c r="T85" s="671"/>
      <c r="U85" s="557" t="str">
        <f>IFERROR(IF(S85="","",VLOOKUP(P85,【参考】数式用!$A$5:$K$39,MATCH(T85,【参考】数式用!$I$4:$K$4,0)+8,0)),"")</f>
        <v/>
      </c>
      <c r="V85" s="558" t="str">
        <f>IF(T85="特定加算Ⅰ",VLOOKUP(P85,【参考】数式用!$A$5:$L$39,12,FALSE),"-")</f>
        <v>-</v>
      </c>
      <c r="W85" s="539" t="s">
        <v>211</v>
      </c>
      <c r="X85" s="672"/>
      <c r="Y85" s="500" t="s">
        <v>212</v>
      </c>
      <c r="Z85" s="672"/>
      <c r="AA85" s="500" t="s">
        <v>213</v>
      </c>
      <c r="AB85" s="672"/>
      <c r="AC85" s="500" t="s">
        <v>212</v>
      </c>
      <c r="AD85" s="672"/>
      <c r="AE85" s="500" t="s">
        <v>214</v>
      </c>
      <c r="AF85" s="540" t="s">
        <v>215</v>
      </c>
      <c r="AG85" s="541" t="str">
        <f t="shared" si="12"/>
        <v/>
      </c>
      <c r="AH85" s="542" t="s">
        <v>216</v>
      </c>
      <c r="AI85" s="543" t="str">
        <f t="shared" si="8"/>
        <v/>
      </c>
      <c r="AK85" s="559" t="str">
        <f t="shared" si="9"/>
        <v>○</v>
      </c>
      <c r="AL85" s="559" t="str">
        <f>IFERROR(IF(AND(AI85&lt;&gt;"",OR('〇別紙様式2-2 個表_処遇'!T85="加算Ⅳ",'〇別紙様式2-2 個表_処遇'!T85="加算Ⅴ",'〇別紙様式2-2 個表_処遇'!T85="特別加算")),"☓","○"),"")</f>
        <v>○</v>
      </c>
      <c r="AM85" s="560" t="str">
        <f t="shared" si="10"/>
        <v/>
      </c>
      <c r="AN85" s="560" t="str">
        <f t="shared" si="11"/>
        <v/>
      </c>
      <c r="AO85" s="560"/>
      <c r="AP85" s="560"/>
      <c r="AQ85" s="560"/>
      <c r="AR85" s="560"/>
      <c r="AS85" s="560"/>
      <c r="AT85" s="560"/>
      <c r="AU85" s="560"/>
      <c r="AV85" s="561"/>
    </row>
    <row r="86" spans="1:48" ht="33" customHeight="1" thickBot="1">
      <c r="A86" s="531">
        <f t="shared" si="5"/>
        <v>75</v>
      </c>
      <c r="B86" s="532" t="str">
        <f>IF(基本情報入力シート!C107="","",基本情報入力シート!C107)</f>
        <v/>
      </c>
      <c r="C86" s="533" t="str">
        <f>IF(基本情報入力シート!D107="","",基本情報入力シート!D107)</f>
        <v/>
      </c>
      <c r="D86" s="533" t="str">
        <f>IF(基本情報入力シート!E107="","",基本情報入力シート!E107)</f>
        <v/>
      </c>
      <c r="E86" s="533" t="str">
        <f>IF(基本情報入力シート!F107="","",基本情報入力シート!F107)</f>
        <v/>
      </c>
      <c r="F86" s="533" t="str">
        <f>IF(基本情報入力シート!G107="","",基本情報入力シート!G107)</f>
        <v/>
      </c>
      <c r="G86" s="533" t="str">
        <f>IF(基本情報入力シート!H107="","",基本情報入力シート!H107)</f>
        <v/>
      </c>
      <c r="H86" s="533" t="str">
        <f>IF(基本情報入力シート!I107="","",基本情報入力シート!I107)</f>
        <v/>
      </c>
      <c r="I86" s="533" t="str">
        <f>IF(基本情報入力シート!J107="","",基本情報入力シート!J107)</f>
        <v/>
      </c>
      <c r="J86" s="533" t="str">
        <f>IF(基本情報入力シート!K107="","",基本情報入力シート!K107)</f>
        <v/>
      </c>
      <c r="K86" s="534" t="str">
        <f>IF(基本情報入力シート!L107="","",基本情報入力シート!L107)</f>
        <v/>
      </c>
      <c r="L86" s="531" t="str">
        <f>IF(基本情報入力シート!M107="","",基本情報入力シート!M107)</f>
        <v/>
      </c>
      <c r="M86" s="531" t="str">
        <f>IF(基本情報入力シート!R107="","",基本情報入力シート!R107)</f>
        <v/>
      </c>
      <c r="N86" s="531" t="str">
        <f>IF(基本情報入力シート!W107="","",基本情報入力シート!W107)</f>
        <v/>
      </c>
      <c r="O86" s="531" t="str">
        <f>IF(基本情報入力シート!X107="","",基本情報入力シート!X107)</f>
        <v/>
      </c>
      <c r="P86" s="535" t="str">
        <f>IF(基本情報入力シート!Y107="","",基本情報入力シート!Y107)</f>
        <v/>
      </c>
      <c r="Q86" s="536" t="str">
        <f>IF(基本情報入力シート!Z107="","",基本情報入力シート!Z107)</f>
        <v/>
      </c>
      <c r="R86" s="556" t="str">
        <f>IF(基本情報入力シート!AA107="","",基本情報入力シート!AA107)</f>
        <v/>
      </c>
      <c r="S86" s="670"/>
      <c r="T86" s="671"/>
      <c r="U86" s="557" t="str">
        <f>IFERROR(IF(S86="","",VLOOKUP(P86,【参考】数式用!$A$5:$K$39,MATCH(T86,【参考】数式用!$I$4:$K$4,0)+8,0)),"")</f>
        <v/>
      </c>
      <c r="V86" s="558" t="str">
        <f>IF(T86="特定加算Ⅰ",VLOOKUP(P86,【参考】数式用!$A$5:$L$39,12,FALSE),"-")</f>
        <v>-</v>
      </c>
      <c r="W86" s="539" t="s">
        <v>211</v>
      </c>
      <c r="X86" s="672"/>
      <c r="Y86" s="500" t="s">
        <v>212</v>
      </c>
      <c r="Z86" s="672"/>
      <c r="AA86" s="500" t="s">
        <v>213</v>
      </c>
      <c r="AB86" s="672"/>
      <c r="AC86" s="500" t="s">
        <v>212</v>
      </c>
      <c r="AD86" s="672"/>
      <c r="AE86" s="500" t="s">
        <v>214</v>
      </c>
      <c r="AF86" s="540" t="s">
        <v>215</v>
      </c>
      <c r="AG86" s="541" t="str">
        <f t="shared" si="12"/>
        <v/>
      </c>
      <c r="AH86" s="542" t="s">
        <v>216</v>
      </c>
      <c r="AI86" s="543" t="str">
        <f t="shared" si="8"/>
        <v/>
      </c>
      <c r="AK86" s="559" t="str">
        <f t="shared" si="9"/>
        <v>○</v>
      </c>
      <c r="AL86" s="559" t="str">
        <f>IFERROR(IF(AND(AI86&lt;&gt;"",OR('〇別紙様式2-2 個表_処遇'!T86="加算Ⅳ",'〇別紙様式2-2 個表_処遇'!T86="加算Ⅴ",'〇別紙様式2-2 個表_処遇'!T86="特別加算")),"☓","○"),"")</f>
        <v>○</v>
      </c>
      <c r="AM86" s="560" t="str">
        <f t="shared" si="10"/>
        <v/>
      </c>
      <c r="AN86" s="560" t="str">
        <f t="shared" si="11"/>
        <v/>
      </c>
      <c r="AO86" s="560"/>
      <c r="AP86" s="560"/>
      <c r="AQ86" s="560"/>
      <c r="AR86" s="560"/>
      <c r="AS86" s="560"/>
      <c r="AT86" s="560"/>
      <c r="AU86" s="560"/>
      <c r="AV86" s="561"/>
    </row>
    <row r="87" spans="1:48" ht="33" customHeight="1" thickBot="1">
      <c r="A87" s="531">
        <f t="shared" si="5"/>
        <v>76</v>
      </c>
      <c r="B87" s="532" t="str">
        <f>IF(基本情報入力シート!C108="","",基本情報入力シート!C108)</f>
        <v/>
      </c>
      <c r="C87" s="533" t="str">
        <f>IF(基本情報入力シート!D108="","",基本情報入力シート!D108)</f>
        <v/>
      </c>
      <c r="D87" s="533" t="str">
        <f>IF(基本情報入力シート!E108="","",基本情報入力シート!E108)</f>
        <v/>
      </c>
      <c r="E87" s="533" t="str">
        <f>IF(基本情報入力シート!F108="","",基本情報入力シート!F108)</f>
        <v/>
      </c>
      <c r="F87" s="533" t="str">
        <f>IF(基本情報入力シート!G108="","",基本情報入力シート!G108)</f>
        <v/>
      </c>
      <c r="G87" s="533" t="str">
        <f>IF(基本情報入力シート!H108="","",基本情報入力シート!H108)</f>
        <v/>
      </c>
      <c r="H87" s="533" t="str">
        <f>IF(基本情報入力シート!I108="","",基本情報入力シート!I108)</f>
        <v/>
      </c>
      <c r="I87" s="533" t="str">
        <f>IF(基本情報入力シート!J108="","",基本情報入力シート!J108)</f>
        <v/>
      </c>
      <c r="J87" s="533" t="str">
        <f>IF(基本情報入力シート!K108="","",基本情報入力シート!K108)</f>
        <v/>
      </c>
      <c r="K87" s="534" t="str">
        <f>IF(基本情報入力シート!L108="","",基本情報入力シート!L108)</f>
        <v/>
      </c>
      <c r="L87" s="531" t="str">
        <f>IF(基本情報入力シート!M108="","",基本情報入力シート!M108)</f>
        <v/>
      </c>
      <c r="M87" s="531" t="str">
        <f>IF(基本情報入力シート!R108="","",基本情報入力シート!R108)</f>
        <v/>
      </c>
      <c r="N87" s="531" t="str">
        <f>IF(基本情報入力シート!W108="","",基本情報入力シート!W108)</f>
        <v/>
      </c>
      <c r="O87" s="531" t="str">
        <f>IF(基本情報入力シート!X108="","",基本情報入力シート!X108)</f>
        <v/>
      </c>
      <c r="P87" s="535" t="str">
        <f>IF(基本情報入力シート!Y108="","",基本情報入力シート!Y108)</f>
        <v/>
      </c>
      <c r="Q87" s="536" t="str">
        <f>IF(基本情報入力シート!Z108="","",基本情報入力シート!Z108)</f>
        <v/>
      </c>
      <c r="R87" s="556" t="str">
        <f>IF(基本情報入力シート!AA108="","",基本情報入力シート!AA108)</f>
        <v/>
      </c>
      <c r="S87" s="670"/>
      <c r="T87" s="671"/>
      <c r="U87" s="557" t="str">
        <f>IFERROR(IF(S87="","",VLOOKUP(P87,【参考】数式用!$A$5:$K$39,MATCH(T87,【参考】数式用!$I$4:$K$4,0)+8,0)),"")</f>
        <v/>
      </c>
      <c r="V87" s="558" t="str">
        <f>IF(T87="特定加算Ⅰ",VLOOKUP(P87,【参考】数式用!$A$5:$L$39,12,FALSE),"-")</f>
        <v>-</v>
      </c>
      <c r="W87" s="539" t="s">
        <v>211</v>
      </c>
      <c r="X87" s="672"/>
      <c r="Y87" s="500" t="s">
        <v>212</v>
      </c>
      <c r="Z87" s="672"/>
      <c r="AA87" s="500" t="s">
        <v>213</v>
      </c>
      <c r="AB87" s="672"/>
      <c r="AC87" s="500" t="s">
        <v>212</v>
      </c>
      <c r="AD87" s="672"/>
      <c r="AE87" s="500" t="s">
        <v>214</v>
      </c>
      <c r="AF87" s="540" t="s">
        <v>215</v>
      </c>
      <c r="AG87" s="541" t="str">
        <f t="shared" si="12"/>
        <v/>
      </c>
      <c r="AH87" s="542" t="s">
        <v>216</v>
      </c>
      <c r="AI87" s="543" t="str">
        <f t="shared" si="8"/>
        <v/>
      </c>
      <c r="AK87" s="559" t="str">
        <f t="shared" si="9"/>
        <v>○</v>
      </c>
      <c r="AL87" s="559" t="str">
        <f>IFERROR(IF(AND(AI87&lt;&gt;"",OR('〇別紙様式2-2 個表_処遇'!T87="加算Ⅳ",'〇別紙様式2-2 個表_処遇'!T87="加算Ⅴ",'〇別紙様式2-2 個表_処遇'!T87="特別加算")),"☓","○"),"")</f>
        <v>○</v>
      </c>
      <c r="AM87" s="560" t="str">
        <f t="shared" si="10"/>
        <v/>
      </c>
      <c r="AN87" s="560" t="str">
        <f t="shared" si="11"/>
        <v/>
      </c>
      <c r="AO87" s="560"/>
      <c r="AP87" s="560"/>
      <c r="AQ87" s="560"/>
      <c r="AR87" s="560"/>
      <c r="AS87" s="560"/>
      <c r="AT87" s="560"/>
      <c r="AU87" s="560"/>
      <c r="AV87" s="561"/>
    </row>
    <row r="88" spans="1:48" ht="33" customHeight="1" thickBot="1">
      <c r="A88" s="531">
        <f t="shared" si="5"/>
        <v>77</v>
      </c>
      <c r="B88" s="532" t="str">
        <f>IF(基本情報入力シート!C109="","",基本情報入力シート!C109)</f>
        <v/>
      </c>
      <c r="C88" s="533" t="str">
        <f>IF(基本情報入力シート!D109="","",基本情報入力シート!D109)</f>
        <v/>
      </c>
      <c r="D88" s="533" t="str">
        <f>IF(基本情報入力シート!E109="","",基本情報入力シート!E109)</f>
        <v/>
      </c>
      <c r="E88" s="533" t="str">
        <f>IF(基本情報入力シート!F109="","",基本情報入力シート!F109)</f>
        <v/>
      </c>
      <c r="F88" s="533" t="str">
        <f>IF(基本情報入力シート!G109="","",基本情報入力シート!G109)</f>
        <v/>
      </c>
      <c r="G88" s="533" t="str">
        <f>IF(基本情報入力シート!H109="","",基本情報入力シート!H109)</f>
        <v/>
      </c>
      <c r="H88" s="533" t="str">
        <f>IF(基本情報入力シート!I109="","",基本情報入力シート!I109)</f>
        <v/>
      </c>
      <c r="I88" s="533" t="str">
        <f>IF(基本情報入力シート!J109="","",基本情報入力シート!J109)</f>
        <v/>
      </c>
      <c r="J88" s="533" t="str">
        <f>IF(基本情報入力シート!K109="","",基本情報入力シート!K109)</f>
        <v/>
      </c>
      <c r="K88" s="534" t="str">
        <f>IF(基本情報入力シート!L109="","",基本情報入力シート!L109)</f>
        <v/>
      </c>
      <c r="L88" s="531" t="str">
        <f>IF(基本情報入力シート!M109="","",基本情報入力シート!M109)</f>
        <v/>
      </c>
      <c r="M88" s="531" t="str">
        <f>IF(基本情報入力シート!R109="","",基本情報入力シート!R109)</f>
        <v/>
      </c>
      <c r="N88" s="531" t="str">
        <f>IF(基本情報入力シート!W109="","",基本情報入力シート!W109)</f>
        <v/>
      </c>
      <c r="O88" s="531" t="str">
        <f>IF(基本情報入力シート!X109="","",基本情報入力シート!X109)</f>
        <v/>
      </c>
      <c r="P88" s="535" t="str">
        <f>IF(基本情報入力シート!Y109="","",基本情報入力シート!Y109)</f>
        <v/>
      </c>
      <c r="Q88" s="536" t="str">
        <f>IF(基本情報入力シート!Z109="","",基本情報入力シート!Z109)</f>
        <v/>
      </c>
      <c r="R88" s="556" t="str">
        <f>IF(基本情報入力シート!AA109="","",基本情報入力シート!AA109)</f>
        <v/>
      </c>
      <c r="S88" s="670"/>
      <c r="T88" s="671"/>
      <c r="U88" s="557" t="str">
        <f>IFERROR(IF(S88="","",VLOOKUP(P88,【参考】数式用!$A$5:$K$39,MATCH(T88,【参考】数式用!$I$4:$K$4,0)+8,0)),"")</f>
        <v/>
      </c>
      <c r="V88" s="558" t="str">
        <f>IF(T88="特定加算Ⅰ",VLOOKUP(P88,【参考】数式用!$A$5:$L$39,12,FALSE),"-")</f>
        <v>-</v>
      </c>
      <c r="W88" s="539" t="s">
        <v>211</v>
      </c>
      <c r="X88" s="672"/>
      <c r="Y88" s="500" t="s">
        <v>212</v>
      </c>
      <c r="Z88" s="672"/>
      <c r="AA88" s="500" t="s">
        <v>213</v>
      </c>
      <c r="AB88" s="672"/>
      <c r="AC88" s="500" t="s">
        <v>212</v>
      </c>
      <c r="AD88" s="672"/>
      <c r="AE88" s="500" t="s">
        <v>214</v>
      </c>
      <c r="AF88" s="540" t="s">
        <v>215</v>
      </c>
      <c r="AG88" s="541" t="str">
        <f t="shared" si="12"/>
        <v/>
      </c>
      <c r="AH88" s="542" t="s">
        <v>216</v>
      </c>
      <c r="AI88" s="543" t="str">
        <f t="shared" si="8"/>
        <v/>
      </c>
      <c r="AK88" s="559" t="str">
        <f t="shared" si="9"/>
        <v>○</v>
      </c>
      <c r="AL88" s="559" t="str">
        <f>IFERROR(IF(AND(AI88&lt;&gt;"",OR('〇別紙様式2-2 個表_処遇'!T88="加算Ⅳ",'〇別紙様式2-2 個表_処遇'!T88="加算Ⅴ",'〇別紙様式2-2 個表_処遇'!T88="特別加算")),"☓","○"),"")</f>
        <v>○</v>
      </c>
      <c r="AM88" s="560" t="str">
        <f t="shared" si="10"/>
        <v/>
      </c>
      <c r="AN88" s="560" t="str">
        <f t="shared" si="11"/>
        <v/>
      </c>
      <c r="AO88" s="560"/>
      <c r="AP88" s="560"/>
      <c r="AQ88" s="560"/>
      <c r="AR88" s="560"/>
      <c r="AS88" s="560"/>
      <c r="AT88" s="560"/>
      <c r="AU88" s="560"/>
      <c r="AV88" s="561"/>
    </row>
    <row r="89" spans="1:48" ht="33" customHeight="1" thickBot="1">
      <c r="A89" s="531">
        <f t="shared" si="5"/>
        <v>78</v>
      </c>
      <c r="B89" s="532" t="str">
        <f>IF(基本情報入力シート!C110="","",基本情報入力シート!C110)</f>
        <v/>
      </c>
      <c r="C89" s="533" t="str">
        <f>IF(基本情報入力シート!D110="","",基本情報入力シート!D110)</f>
        <v/>
      </c>
      <c r="D89" s="533" t="str">
        <f>IF(基本情報入力シート!E110="","",基本情報入力シート!E110)</f>
        <v/>
      </c>
      <c r="E89" s="533" t="str">
        <f>IF(基本情報入力シート!F110="","",基本情報入力シート!F110)</f>
        <v/>
      </c>
      <c r="F89" s="533" t="str">
        <f>IF(基本情報入力シート!G110="","",基本情報入力シート!G110)</f>
        <v/>
      </c>
      <c r="G89" s="533" t="str">
        <f>IF(基本情報入力シート!H110="","",基本情報入力シート!H110)</f>
        <v/>
      </c>
      <c r="H89" s="533" t="str">
        <f>IF(基本情報入力シート!I110="","",基本情報入力シート!I110)</f>
        <v/>
      </c>
      <c r="I89" s="533" t="str">
        <f>IF(基本情報入力シート!J110="","",基本情報入力シート!J110)</f>
        <v/>
      </c>
      <c r="J89" s="533" t="str">
        <f>IF(基本情報入力シート!K110="","",基本情報入力シート!K110)</f>
        <v/>
      </c>
      <c r="K89" s="534" t="str">
        <f>IF(基本情報入力シート!L110="","",基本情報入力シート!L110)</f>
        <v/>
      </c>
      <c r="L89" s="531" t="str">
        <f>IF(基本情報入力シート!M110="","",基本情報入力シート!M110)</f>
        <v/>
      </c>
      <c r="M89" s="531" t="str">
        <f>IF(基本情報入力シート!R110="","",基本情報入力シート!R110)</f>
        <v/>
      </c>
      <c r="N89" s="531" t="str">
        <f>IF(基本情報入力シート!W110="","",基本情報入力シート!W110)</f>
        <v/>
      </c>
      <c r="O89" s="531" t="str">
        <f>IF(基本情報入力シート!X110="","",基本情報入力シート!X110)</f>
        <v/>
      </c>
      <c r="P89" s="535" t="str">
        <f>IF(基本情報入力シート!Y110="","",基本情報入力シート!Y110)</f>
        <v/>
      </c>
      <c r="Q89" s="536" t="str">
        <f>IF(基本情報入力シート!Z110="","",基本情報入力シート!Z110)</f>
        <v/>
      </c>
      <c r="R89" s="556" t="str">
        <f>IF(基本情報入力シート!AA110="","",基本情報入力シート!AA110)</f>
        <v/>
      </c>
      <c r="S89" s="670"/>
      <c r="T89" s="671"/>
      <c r="U89" s="557" t="str">
        <f>IFERROR(IF(S89="","",VLOOKUP(P89,【参考】数式用!$A$5:$K$39,MATCH(T89,【参考】数式用!$I$4:$K$4,0)+8,0)),"")</f>
        <v/>
      </c>
      <c r="V89" s="558" t="str">
        <f>IF(T89="特定加算Ⅰ",VLOOKUP(P89,【参考】数式用!$A$5:$L$39,12,FALSE),"-")</f>
        <v>-</v>
      </c>
      <c r="W89" s="539" t="s">
        <v>211</v>
      </c>
      <c r="X89" s="672"/>
      <c r="Y89" s="500" t="s">
        <v>212</v>
      </c>
      <c r="Z89" s="672"/>
      <c r="AA89" s="500" t="s">
        <v>213</v>
      </c>
      <c r="AB89" s="672"/>
      <c r="AC89" s="500" t="s">
        <v>212</v>
      </c>
      <c r="AD89" s="672"/>
      <c r="AE89" s="500" t="s">
        <v>214</v>
      </c>
      <c r="AF89" s="540" t="s">
        <v>215</v>
      </c>
      <c r="AG89" s="541" t="str">
        <f t="shared" si="12"/>
        <v/>
      </c>
      <c r="AH89" s="542" t="s">
        <v>216</v>
      </c>
      <c r="AI89" s="543" t="str">
        <f t="shared" si="8"/>
        <v/>
      </c>
      <c r="AK89" s="559" t="str">
        <f t="shared" si="9"/>
        <v>○</v>
      </c>
      <c r="AL89" s="559" t="str">
        <f>IFERROR(IF(AND(AI89&lt;&gt;"",OR('〇別紙様式2-2 個表_処遇'!T89="加算Ⅳ",'〇別紙様式2-2 個表_処遇'!T89="加算Ⅴ",'〇別紙様式2-2 個表_処遇'!T89="特別加算")),"☓","○"),"")</f>
        <v>○</v>
      </c>
      <c r="AM89" s="560" t="str">
        <f t="shared" si="10"/>
        <v/>
      </c>
      <c r="AN89" s="560" t="str">
        <f t="shared" si="11"/>
        <v/>
      </c>
      <c r="AO89" s="560"/>
      <c r="AP89" s="560"/>
      <c r="AQ89" s="560"/>
      <c r="AR89" s="560"/>
      <c r="AS89" s="560"/>
      <c r="AT89" s="560"/>
      <c r="AU89" s="560"/>
      <c r="AV89" s="561"/>
    </row>
    <row r="90" spans="1:48" ht="33" customHeight="1" thickBot="1">
      <c r="A90" s="531">
        <f t="shared" si="5"/>
        <v>79</v>
      </c>
      <c r="B90" s="532" t="str">
        <f>IF(基本情報入力シート!C111="","",基本情報入力シート!C111)</f>
        <v/>
      </c>
      <c r="C90" s="533" t="str">
        <f>IF(基本情報入力シート!D111="","",基本情報入力シート!D111)</f>
        <v/>
      </c>
      <c r="D90" s="533" t="str">
        <f>IF(基本情報入力シート!E111="","",基本情報入力シート!E111)</f>
        <v/>
      </c>
      <c r="E90" s="533" t="str">
        <f>IF(基本情報入力シート!F111="","",基本情報入力シート!F111)</f>
        <v/>
      </c>
      <c r="F90" s="533" t="str">
        <f>IF(基本情報入力シート!G111="","",基本情報入力シート!G111)</f>
        <v/>
      </c>
      <c r="G90" s="533" t="str">
        <f>IF(基本情報入力シート!H111="","",基本情報入力シート!H111)</f>
        <v/>
      </c>
      <c r="H90" s="533" t="str">
        <f>IF(基本情報入力シート!I111="","",基本情報入力シート!I111)</f>
        <v/>
      </c>
      <c r="I90" s="533" t="str">
        <f>IF(基本情報入力シート!J111="","",基本情報入力シート!J111)</f>
        <v/>
      </c>
      <c r="J90" s="533" t="str">
        <f>IF(基本情報入力シート!K111="","",基本情報入力シート!K111)</f>
        <v/>
      </c>
      <c r="K90" s="534" t="str">
        <f>IF(基本情報入力シート!L111="","",基本情報入力シート!L111)</f>
        <v/>
      </c>
      <c r="L90" s="531" t="str">
        <f>IF(基本情報入力シート!M111="","",基本情報入力シート!M111)</f>
        <v/>
      </c>
      <c r="M90" s="531" t="str">
        <f>IF(基本情報入力シート!R111="","",基本情報入力シート!R111)</f>
        <v/>
      </c>
      <c r="N90" s="531" t="str">
        <f>IF(基本情報入力シート!W111="","",基本情報入力シート!W111)</f>
        <v/>
      </c>
      <c r="O90" s="531" t="str">
        <f>IF(基本情報入力シート!X111="","",基本情報入力シート!X111)</f>
        <v/>
      </c>
      <c r="P90" s="535" t="str">
        <f>IF(基本情報入力シート!Y111="","",基本情報入力シート!Y111)</f>
        <v/>
      </c>
      <c r="Q90" s="536" t="str">
        <f>IF(基本情報入力シート!Z111="","",基本情報入力シート!Z111)</f>
        <v/>
      </c>
      <c r="R90" s="556" t="str">
        <f>IF(基本情報入力シート!AA111="","",基本情報入力シート!AA111)</f>
        <v/>
      </c>
      <c r="S90" s="670"/>
      <c r="T90" s="671"/>
      <c r="U90" s="557" t="str">
        <f>IFERROR(IF(S90="","",VLOOKUP(P90,【参考】数式用!$A$5:$K$39,MATCH(T90,【参考】数式用!$I$4:$K$4,0)+8,0)),"")</f>
        <v/>
      </c>
      <c r="V90" s="558" t="str">
        <f>IF(T90="特定加算Ⅰ",VLOOKUP(P90,【参考】数式用!$A$5:$L$39,12,FALSE),"-")</f>
        <v>-</v>
      </c>
      <c r="W90" s="539" t="s">
        <v>211</v>
      </c>
      <c r="X90" s="672"/>
      <c r="Y90" s="500" t="s">
        <v>212</v>
      </c>
      <c r="Z90" s="672"/>
      <c r="AA90" s="500" t="s">
        <v>213</v>
      </c>
      <c r="AB90" s="672"/>
      <c r="AC90" s="500" t="s">
        <v>212</v>
      </c>
      <c r="AD90" s="672"/>
      <c r="AE90" s="500" t="s">
        <v>214</v>
      </c>
      <c r="AF90" s="540" t="s">
        <v>215</v>
      </c>
      <c r="AG90" s="541" t="str">
        <f t="shared" si="12"/>
        <v/>
      </c>
      <c r="AH90" s="542" t="s">
        <v>216</v>
      </c>
      <c r="AI90" s="543" t="str">
        <f t="shared" si="8"/>
        <v/>
      </c>
      <c r="AK90" s="559" t="str">
        <f t="shared" si="9"/>
        <v>○</v>
      </c>
      <c r="AL90" s="559" t="str">
        <f>IFERROR(IF(AND(AI90&lt;&gt;"",OR('〇別紙様式2-2 個表_処遇'!T90="加算Ⅳ",'〇別紙様式2-2 個表_処遇'!T90="加算Ⅴ",'〇別紙様式2-2 個表_処遇'!T90="特別加算")),"☓","○"),"")</f>
        <v>○</v>
      </c>
      <c r="AM90" s="560" t="str">
        <f t="shared" si="10"/>
        <v/>
      </c>
      <c r="AN90" s="560" t="str">
        <f t="shared" si="11"/>
        <v/>
      </c>
      <c r="AO90" s="560"/>
      <c r="AP90" s="560"/>
      <c r="AQ90" s="560"/>
      <c r="AR90" s="560"/>
      <c r="AS90" s="560"/>
      <c r="AT90" s="560"/>
      <c r="AU90" s="560"/>
      <c r="AV90" s="561"/>
    </row>
    <row r="91" spans="1:48" ht="33" customHeight="1" thickBot="1">
      <c r="A91" s="531">
        <f t="shared" si="5"/>
        <v>80</v>
      </c>
      <c r="B91" s="532" t="str">
        <f>IF(基本情報入力シート!C112="","",基本情報入力シート!C112)</f>
        <v/>
      </c>
      <c r="C91" s="533" t="str">
        <f>IF(基本情報入力シート!D112="","",基本情報入力シート!D112)</f>
        <v/>
      </c>
      <c r="D91" s="533" t="str">
        <f>IF(基本情報入力シート!E112="","",基本情報入力シート!E112)</f>
        <v/>
      </c>
      <c r="E91" s="533" t="str">
        <f>IF(基本情報入力シート!F112="","",基本情報入力シート!F112)</f>
        <v/>
      </c>
      <c r="F91" s="533" t="str">
        <f>IF(基本情報入力シート!G112="","",基本情報入力シート!G112)</f>
        <v/>
      </c>
      <c r="G91" s="533" t="str">
        <f>IF(基本情報入力シート!H112="","",基本情報入力シート!H112)</f>
        <v/>
      </c>
      <c r="H91" s="533" t="str">
        <f>IF(基本情報入力シート!I112="","",基本情報入力シート!I112)</f>
        <v/>
      </c>
      <c r="I91" s="533" t="str">
        <f>IF(基本情報入力シート!J112="","",基本情報入力シート!J112)</f>
        <v/>
      </c>
      <c r="J91" s="533" t="str">
        <f>IF(基本情報入力シート!K112="","",基本情報入力シート!K112)</f>
        <v/>
      </c>
      <c r="K91" s="534" t="str">
        <f>IF(基本情報入力シート!L112="","",基本情報入力シート!L112)</f>
        <v/>
      </c>
      <c r="L91" s="531" t="str">
        <f>IF(基本情報入力シート!M112="","",基本情報入力シート!M112)</f>
        <v/>
      </c>
      <c r="M91" s="531" t="str">
        <f>IF(基本情報入力シート!R112="","",基本情報入力シート!R112)</f>
        <v/>
      </c>
      <c r="N91" s="531" t="str">
        <f>IF(基本情報入力シート!W112="","",基本情報入力シート!W112)</f>
        <v/>
      </c>
      <c r="O91" s="531" t="str">
        <f>IF(基本情報入力シート!X112="","",基本情報入力シート!X112)</f>
        <v/>
      </c>
      <c r="P91" s="535" t="str">
        <f>IF(基本情報入力シート!Y112="","",基本情報入力シート!Y112)</f>
        <v/>
      </c>
      <c r="Q91" s="536" t="str">
        <f>IF(基本情報入力シート!Z112="","",基本情報入力シート!Z112)</f>
        <v/>
      </c>
      <c r="R91" s="556" t="str">
        <f>IF(基本情報入力シート!AA112="","",基本情報入力シート!AA112)</f>
        <v/>
      </c>
      <c r="S91" s="670"/>
      <c r="T91" s="671"/>
      <c r="U91" s="557" t="str">
        <f>IFERROR(IF(S91="","",VLOOKUP(P91,【参考】数式用!$A$5:$K$39,MATCH(T91,【参考】数式用!$I$4:$K$4,0)+8,0)),"")</f>
        <v/>
      </c>
      <c r="V91" s="558" t="str">
        <f>IF(T91="特定加算Ⅰ",VLOOKUP(P91,【参考】数式用!$A$5:$L$39,12,FALSE),"-")</f>
        <v>-</v>
      </c>
      <c r="W91" s="539" t="s">
        <v>211</v>
      </c>
      <c r="X91" s="672"/>
      <c r="Y91" s="500" t="s">
        <v>212</v>
      </c>
      <c r="Z91" s="672"/>
      <c r="AA91" s="500" t="s">
        <v>213</v>
      </c>
      <c r="AB91" s="672"/>
      <c r="AC91" s="500" t="s">
        <v>212</v>
      </c>
      <c r="AD91" s="672"/>
      <c r="AE91" s="500" t="s">
        <v>214</v>
      </c>
      <c r="AF91" s="540" t="s">
        <v>215</v>
      </c>
      <c r="AG91" s="541" t="str">
        <f t="shared" si="12"/>
        <v/>
      </c>
      <c r="AH91" s="542" t="s">
        <v>216</v>
      </c>
      <c r="AI91" s="543" t="str">
        <f t="shared" si="8"/>
        <v/>
      </c>
      <c r="AK91" s="559" t="str">
        <f t="shared" si="9"/>
        <v>○</v>
      </c>
      <c r="AL91" s="559" t="str">
        <f>IFERROR(IF(AND(AI91&lt;&gt;"",OR('〇別紙様式2-2 個表_処遇'!T91="加算Ⅳ",'〇別紙様式2-2 個表_処遇'!T91="加算Ⅴ",'〇別紙様式2-2 個表_処遇'!T91="特別加算")),"☓","○"),"")</f>
        <v>○</v>
      </c>
      <c r="AM91" s="560" t="str">
        <f t="shared" si="10"/>
        <v/>
      </c>
      <c r="AN91" s="560" t="str">
        <f t="shared" si="11"/>
        <v/>
      </c>
      <c r="AO91" s="560"/>
      <c r="AP91" s="560"/>
      <c r="AQ91" s="560"/>
      <c r="AR91" s="560"/>
      <c r="AS91" s="560"/>
      <c r="AT91" s="560"/>
      <c r="AU91" s="560"/>
      <c r="AV91" s="561"/>
    </row>
    <row r="92" spans="1:48" ht="33" customHeight="1" thickBot="1">
      <c r="A92" s="531">
        <f t="shared" si="5"/>
        <v>81</v>
      </c>
      <c r="B92" s="532" t="str">
        <f>IF(基本情報入力シート!C113="","",基本情報入力シート!C113)</f>
        <v/>
      </c>
      <c r="C92" s="533" t="str">
        <f>IF(基本情報入力シート!D113="","",基本情報入力シート!D113)</f>
        <v/>
      </c>
      <c r="D92" s="533" t="str">
        <f>IF(基本情報入力シート!E113="","",基本情報入力シート!E113)</f>
        <v/>
      </c>
      <c r="E92" s="533" t="str">
        <f>IF(基本情報入力シート!F113="","",基本情報入力シート!F113)</f>
        <v/>
      </c>
      <c r="F92" s="533" t="str">
        <f>IF(基本情報入力シート!G113="","",基本情報入力シート!G113)</f>
        <v/>
      </c>
      <c r="G92" s="533" t="str">
        <f>IF(基本情報入力シート!H113="","",基本情報入力シート!H113)</f>
        <v/>
      </c>
      <c r="H92" s="533" t="str">
        <f>IF(基本情報入力シート!I113="","",基本情報入力シート!I113)</f>
        <v/>
      </c>
      <c r="I92" s="533" t="str">
        <f>IF(基本情報入力シート!J113="","",基本情報入力シート!J113)</f>
        <v/>
      </c>
      <c r="J92" s="533" t="str">
        <f>IF(基本情報入力シート!K113="","",基本情報入力シート!K113)</f>
        <v/>
      </c>
      <c r="K92" s="534" t="str">
        <f>IF(基本情報入力シート!L113="","",基本情報入力シート!L113)</f>
        <v/>
      </c>
      <c r="L92" s="531" t="str">
        <f>IF(基本情報入力シート!M113="","",基本情報入力シート!M113)</f>
        <v/>
      </c>
      <c r="M92" s="531" t="str">
        <f>IF(基本情報入力シート!R113="","",基本情報入力シート!R113)</f>
        <v/>
      </c>
      <c r="N92" s="531" t="str">
        <f>IF(基本情報入力シート!W113="","",基本情報入力シート!W113)</f>
        <v/>
      </c>
      <c r="O92" s="531" t="str">
        <f>IF(基本情報入力シート!X113="","",基本情報入力シート!X113)</f>
        <v/>
      </c>
      <c r="P92" s="535" t="str">
        <f>IF(基本情報入力シート!Y113="","",基本情報入力シート!Y113)</f>
        <v/>
      </c>
      <c r="Q92" s="536" t="str">
        <f>IF(基本情報入力シート!Z113="","",基本情報入力シート!Z113)</f>
        <v/>
      </c>
      <c r="R92" s="556" t="str">
        <f>IF(基本情報入力シート!AA113="","",基本情報入力シート!AA113)</f>
        <v/>
      </c>
      <c r="S92" s="670"/>
      <c r="T92" s="671"/>
      <c r="U92" s="557" t="str">
        <f>IFERROR(IF(S92="","",VLOOKUP(P92,【参考】数式用!$A$5:$K$39,MATCH(T92,【参考】数式用!$I$4:$K$4,0)+8,0)),"")</f>
        <v/>
      </c>
      <c r="V92" s="558" t="str">
        <f>IF(T92="特定加算Ⅰ",VLOOKUP(P92,【参考】数式用!$A$5:$L$39,12,FALSE),"-")</f>
        <v>-</v>
      </c>
      <c r="W92" s="539" t="s">
        <v>211</v>
      </c>
      <c r="X92" s="672"/>
      <c r="Y92" s="500" t="s">
        <v>212</v>
      </c>
      <c r="Z92" s="672"/>
      <c r="AA92" s="500" t="s">
        <v>213</v>
      </c>
      <c r="AB92" s="672"/>
      <c r="AC92" s="500" t="s">
        <v>212</v>
      </c>
      <c r="AD92" s="672"/>
      <c r="AE92" s="500" t="s">
        <v>214</v>
      </c>
      <c r="AF92" s="540" t="s">
        <v>215</v>
      </c>
      <c r="AG92" s="541" t="str">
        <f t="shared" si="12"/>
        <v/>
      </c>
      <c r="AH92" s="542" t="s">
        <v>216</v>
      </c>
      <c r="AI92" s="543" t="str">
        <f t="shared" si="8"/>
        <v/>
      </c>
      <c r="AK92" s="559" t="str">
        <f t="shared" si="9"/>
        <v>○</v>
      </c>
      <c r="AL92" s="559" t="str">
        <f>IFERROR(IF(AND(AI92&lt;&gt;"",OR('〇別紙様式2-2 個表_処遇'!T92="加算Ⅳ",'〇別紙様式2-2 個表_処遇'!T92="加算Ⅴ",'〇別紙様式2-2 個表_処遇'!T92="特別加算")),"☓","○"),"")</f>
        <v>○</v>
      </c>
      <c r="AM92" s="560" t="str">
        <f t="shared" si="10"/>
        <v/>
      </c>
      <c r="AN92" s="560" t="str">
        <f t="shared" si="11"/>
        <v/>
      </c>
      <c r="AO92" s="560"/>
      <c r="AP92" s="560"/>
      <c r="AQ92" s="560"/>
      <c r="AR92" s="560"/>
      <c r="AS92" s="560"/>
      <c r="AT92" s="560"/>
      <c r="AU92" s="560"/>
      <c r="AV92" s="561"/>
    </row>
    <row r="93" spans="1:48" ht="33" customHeight="1" thickBot="1">
      <c r="A93" s="531">
        <f t="shared" si="5"/>
        <v>82</v>
      </c>
      <c r="B93" s="532" t="str">
        <f>IF(基本情報入力シート!C114="","",基本情報入力シート!C114)</f>
        <v/>
      </c>
      <c r="C93" s="533" t="str">
        <f>IF(基本情報入力シート!D114="","",基本情報入力シート!D114)</f>
        <v/>
      </c>
      <c r="D93" s="533" t="str">
        <f>IF(基本情報入力シート!E114="","",基本情報入力シート!E114)</f>
        <v/>
      </c>
      <c r="E93" s="533" t="str">
        <f>IF(基本情報入力シート!F114="","",基本情報入力シート!F114)</f>
        <v/>
      </c>
      <c r="F93" s="533" t="str">
        <f>IF(基本情報入力シート!G114="","",基本情報入力シート!G114)</f>
        <v/>
      </c>
      <c r="G93" s="533" t="str">
        <f>IF(基本情報入力シート!H114="","",基本情報入力シート!H114)</f>
        <v/>
      </c>
      <c r="H93" s="533" t="str">
        <f>IF(基本情報入力シート!I114="","",基本情報入力シート!I114)</f>
        <v/>
      </c>
      <c r="I93" s="533" t="str">
        <f>IF(基本情報入力シート!J114="","",基本情報入力シート!J114)</f>
        <v/>
      </c>
      <c r="J93" s="533" t="str">
        <f>IF(基本情報入力シート!K114="","",基本情報入力シート!K114)</f>
        <v/>
      </c>
      <c r="K93" s="534" t="str">
        <f>IF(基本情報入力シート!L114="","",基本情報入力シート!L114)</f>
        <v/>
      </c>
      <c r="L93" s="531" t="str">
        <f>IF(基本情報入力シート!M114="","",基本情報入力シート!M114)</f>
        <v/>
      </c>
      <c r="M93" s="531" t="str">
        <f>IF(基本情報入力シート!R114="","",基本情報入力シート!R114)</f>
        <v/>
      </c>
      <c r="N93" s="531" t="str">
        <f>IF(基本情報入力シート!W114="","",基本情報入力シート!W114)</f>
        <v/>
      </c>
      <c r="O93" s="531" t="str">
        <f>IF(基本情報入力シート!X114="","",基本情報入力シート!X114)</f>
        <v/>
      </c>
      <c r="P93" s="535" t="str">
        <f>IF(基本情報入力シート!Y114="","",基本情報入力シート!Y114)</f>
        <v/>
      </c>
      <c r="Q93" s="536" t="str">
        <f>IF(基本情報入力シート!Z114="","",基本情報入力シート!Z114)</f>
        <v/>
      </c>
      <c r="R93" s="556" t="str">
        <f>IF(基本情報入力シート!AA114="","",基本情報入力シート!AA114)</f>
        <v/>
      </c>
      <c r="S93" s="670"/>
      <c r="T93" s="671"/>
      <c r="U93" s="557" t="str">
        <f>IFERROR(IF(S93="","",VLOOKUP(P93,【参考】数式用!$A$5:$K$39,MATCH(T93,【参考】数式用!$I$4:$K$4,0)+8,0)),"")</f>
        <v/>
      </c>
      <c r="V93" s="558" t="str">
        <f>IF(T93="特定加算Ⅰ",VLOOKUP(P93,【参考】数式用!$A$5:$L$39,12,FALSE),"-")</f>
        <v>-</v>
      </c>
      <c r="W93" s="539" t="s">
        <v>211</v>
      </c>
      <c r="X93" s="672"/>
      <c r="Y93" s="500" t="s">
        <v>212</v>
      </c>
      <c r="Z93" s="672"/>
      <c r="AA93" s="500" t="s">
        <v>213</v>
      </c>
      <c r="AB93" s="672"/>
      <c r="AC93" s="500" t="s">
        <v>212</v>
      </c>
      <c r="AD93" s="672"/>
      <c r="AE93" s="500" t="s">
        <v>214</v>
      </c>
      <c r="AF93" s="540" t="s">
        <v>215</v>
      </c>
      <c r="AG93" s="541" t="str">
        <f t="shared" si="12"/>
        <v/>
      </c>
      <c r="AH93" s="542" t="s">
        <v>216</v>
      </c>
      <c r="AI93" s="543" t="str">
        <f t="shared" si="8"/>
        <v/>
      </c>
      <c r="AK93" s="559" t="str">
        <f t="shared" si="9"/>
        <v>○</v>
      </c>
      <c r="AL93" s="559" t="str">
        <f>IFERROR(IF(AND(AI93&lt;&gt;"",OR('〇別紙様式2-2 個表_処遇'!T93="加算Ⅳ",'〇別紙様式2-2 個表_処遇'!T93="加算Ⅴ",'〇別紙様式2-2 個表_処遇'!T93="特別加算")),"☓","○"),"")</f>
        <v>○</v>
      </c>
      <c r="AM93" s="560" t="str">
        <f t="shared" si="10"/>
        <v/>
      </c>
      <c r="AN93" s="560" t="str">
        <f t="shared" si="11"/>
        <v/>
      </c>
      <c r="AO93" s="560"/>
      <c r="AP93" s="560"/>
      <c r="AQ93" s="560"/>
      <c r="AR93" s="560"/>
      <c r="AS93" s="560"/>
      <c r="AT93" s="560"/>
      <c r="AU93" s="560"/>
      <c r="AV93" s="561"/>
    </row>
    <row r="94" spans="1:48" ht="33" customHeight="1" thickBot="1">
      <c r="A94" s="531">
        <f t="shared" si="5"/>
        <v>83</v>
      </c>
      <c r="B94" s="532" t="str">
        <f>IF(基本情報入力シート!C115="","",基本情報入力シート!C115)</f>
        <v/>
      </c>
      <c r="C94" s="533" t="str">
        <f>IF(基本情報入力シート!D115="","",基本情報入力シート!D115)</f>
        <v/>
      </c>
      <c r="D94" s="533" t="str">
        <f>IF(基本情報入力シート!E115="","",基本情報入力シート!E115)</f>
        <v/>
      </c>
      <c r="E94" s="533" t="str">
        <f>IF(基本情報入力シート!F115="","",基本情報入力シート!F115)</f>
        <v/>
      </c>
      <c r="F94" s="533" t="str">
        <f>IF(基本情報入力シート!G115="","",基本情報入力シート!G115)</f>
        <v/>
      </c>
      <c r="G94" s="533" t="str">
        <f>IF(基本情報入力シート!H115="","",基本情報入力シート!H115)</f>
        <v/>
      </c>
      <c r="H94" s="533" t="str">
        <f>IF(基本情報入力シート!I115="","",基本情報入力シート!I115)</f>
        <v/>
      </c>
      <c r="I94" s="533" t="str">
        <f>IF(基本情報入力シート!J115="","",基本情報入力シート!J115)</f>
        <v/>
      </c>
      <c r="J94" s="533" t="str">
        <f>IF(基本情報入力シート!K115="","",基本情報入力シート!K115)</f>
        <v/>
      </c>
      <c r="K94" s="534" t="str">
        <f>IF(基本情報入力シート!L115="","",基本情報入力シート!L115)</f>
        <v/>
      </c>
      <c r="L94" s="531" t="str">
        <f>IF(基本情報入力シート!M115="","",基本情報入力シート!M115)</f>
        <v/>
      </c>
      <c r="M94" s="531" t="str">
        <f>IF(基本情報入力シート!R115="","",基本情報入力シート!R115)</f>
        <v/>
      </c>
      <c r="N94" s="531" t="str">
        <f>IF(基本情報入力シート!W115="","",基本情報入力シート!W115)</f>
        <v/>
      </c>
      <c r="O94" s="531" t="str">
        <f>IF(基本情報入力シート!X115="","",基本情報入力シート!X115)</f>
        <v/>
      </c>
      <c r="P94" s="535" t="str">
        <f>IF(基本情報入力シート!Y115="","",基本情報入力シート!Y115)</f>
        <v/>
      </c>
      <c r="Q94" s="536" t="str">
        <f>IF(基本情報入力シート!Z115="","",基本情報入力シート!Z115)</f>
        <v/>
      </c>
      <c r="R94" s="556" t="str">
        <f>IF(基本情報入力シート!AA115="","",基本情報入力シート!AA115)</f>
        <v/>
      </c>
      <c r="S94" s="670"/>
      <c r="T94" s="671"/>
      <c r="U94" s="557" t="str">
        <f>IFERROR(IF(S94="","",VLOOKUP(P94,【参考】数式用!$A$5:$K$39,MATCH(T94,【参考】数式用!$I$4:$K$4,0)+8,0)),"")</f>
        <v/>
      </c>
      <c r="V94" s="558" t="str">
        <f>IF(T94="特定加算Ⅰ",VLOOKUP(P94,【参考】数式用!$A$5:$L$39,12,FALSE),"-")</f>
        <v>-</v>
      </c>
      <c r="W94" s="539" t="s">
        <v>211</v>
      </c>
      <c r="X94" s="672"/>
      <c r="Y94" s="500" t="s">
        <v>212</v>
      </c>
      <c r="Z94" s="672"/>
      <c r="AA94" s="500" t="s">
        <v>213</v>
      </c>
      <c r="AB94" s="672"/>
      <c r="AC94" s="500" t="s">
        <v>212</v>
      </c>
      <c r="AD94" s="672"/>
      <c r="AE94" s="500" t="s">
        <v>214</v>
      </c>
      <c r="AF94" s="540" t="s">
        <v>215</v>
      </c>
      <c r="AG94" s="541" t="str">
        <f t="shared" si="12"/>
        <v/>
      </c>
      <c r="AH94" s="542" t="s">
        <v>216</v>
      </c>
      <c r="AI94" s="543" t="str">
        <f t="shared" si="8"/>
        <v/>
      </c>
      <c r="AK94" s="559" t="str">
        <f t="shared" si="9"/>
        <v>○</v>
      </c>
      <c r="AL94" s="559" t="str">
        <f>IFERROR(IF(AND(AI94&lt;&gt;"",OR('〇別紙様式2-2 個表_処遇'!T94="加算Ⅳ",'〇別紙様式2-2 個表_処遇'!T94="加算Ⅴ",'〇別紙様式2-2 個表_処遇'!T94="特別加算")),"☓","○"),"")</f>
        <v>○</v>
      </c>
      <c r="AM94" s="560" t="str">
        <f t="shared" si="10"/>
        <v/>
      </c>
      <c r="AN94" s="560" t="str">
        <f t="shared" si="11"/>
        <v/>
      </c>
      <c r="AO94" s="560"/>
      <c r="AP94" s="560"/>
      <c r="AQ94" s="560"/>
      <c r="AR94" s="560"/>
      <c r="AS94" s="560"/>
      <c r="AT94" s="560"/>
      <c r="AU94" s="560"/>
      <c r="AV94" s="561"/>
    </row>
    <row r="95" spans="1:48" ht="33" customHeight="1" thickBot="1">
      <c r="A95" s="531">
        <f t="shared" si="5"/>
        <v>84</v>
      </c>
      <c r="B95" s="532" t="str">
        <f>IF(基本情報入力シート!C116="","",基本情報入力シート!C116)</f>
        <v/>
      </c>
      <c r="C95" s="533" t="str">
        <f>IF(基本情報入力シート!D116="","",基本情報入力シート!D116)</f>
        <v/>
      </c>
      <c r="D95" s="533" t="str">
        <f>IF(基本情報入力シート!E116="","",基本情報入力シート!E116)</f>
        <v/>
      </c>
      <c r="E95" s="533" t="str">
        <f>IF(基本情報入力シート!F116="","",基本情報入力シート!F116)</f>
        <v/>
      </c>
      <c r="F95" s="533" t="str">
        <f>IF(基本情報入力シート!G116="","",基本情報入力シート!G116)</f>
        <v/>
      </c>
      <c r="G95" s="533" t="str">
        <f>IF(基本情報入力シート!H116="","",基本情報入力シート!H116)</f>
        <v/>
      </c>
      <c r="H95" s="533" t="str">
        <f>IF(基本情報入力シート!I116="","",基本情報入力シート!I116)</f>
        <v/>
      </c>
      <c r="I95" s="533" t="str">
        <f>IF(基本情報入力シート!J116="","",基本情報入力シート!J116)</f>
        <v/>
      </c>
      <c r="J95" s="533" t="str">
        <f>IF(基本情報入力シート!K116="","",基本情報入力シート!K116)</f>
        <v/>
      </c>
      <c r="K95" s="534" t="str">
        <f>IF(基本情報入力シート!L116="","",基本情報入力シート!L116)</f>
        <v/>
      </c>
      <c r="L95" s="531" t="str">
        <f>IF(基本情報入力シート!M116="","",基本情報入力シート!M116)</f>
        <v/>
      </c>
      <c r="M95" s="531" t="str">
        <f>IF(基本情報入力シート!R116="","",基本情報入力シート!R116)</f>
        <v/>
      </c>
      <c r="N95" s="531" t="str">
        <f>IF(基本情報入力シート!W116="","",基本情報入力シート!W116)</f>
        <v/>
      </c>
      <c r="O95" s="531" t="str">
        <f>IF(基本情報入力シート!X116="","",基本情報入力シート!X116)</f>
        <v/>
      </c>
      <c r="P95" s="535" t="str">
        <f>IF(基本情報入力シート!Y116="","",基本情報入力シート!Y116)</f>
        <v/>
      </c>
      <c r="Q95" s="536" t="str">
        <f>IF(基本情報入力シート!Z116="","",基本情報入力シート!Z116)</f>
        <v/>
      </c>
      <c r="R95" s="556" t="str">
        <f>IF(基本情報入力シート!AA116="","",基本情報入力シート!AA116)</f>
        <v/>
      </c>
      <c r="S95" s="670"/>
      <c r="T95" s="671"/>
      <c r="U95" s="557" t="str">
        <f>IFERROR(IF(S95="","",VLOOKUP(P95,【参考】数式用!$A$5:$K$39,MATCH(T95,【参考】数式用!$I$4:$K$4,0)+8,0)),"")</f>
        <v/>
      </c>
      <c r="V95" s="558" t="str">
        <f>IF(T95="特定加算Ⅰ",VLOOKUP(P95,【参考】数式用!$A$5:$L$39,12,FALSE),"-")</f>
        <v>-</v>
      </c>
      <c r="W95" s="539" t="s">
        <v>211</v>
      </c>
      <c r="X95" s="672"/>
      <c r="Y95" s="500" t="s">
        <v>212</v>
      </c>
      <c r="Z95" s="672"/>
      <c r="AA95" s="500" t="s">
        <v>213</v>
      </c>
      <c r="AB95" s="672"/>
      <c r="AC95" s="500" t="s">
        <v>212</v>
      </c>
      <c r="AD95" s="672"/>
      <c r="AE95" s="500" t="s">
        <v>214</v>
      </c>
      <c r="AF95" s="540" t="s">
        <v>215</v>
      </c>
      <c r="AG95" s="541" t="str">
        <f t="shared" si="12"/>
        <v/>
      </c>
      <c r="AH95" s="542" t="s">
        <v>216</v>
      </c>
      <c r="AI95" s="543" t="str">
        <f t="shared" si="8"/>
        <v/>
      </c>
      <c r="AK95" s="559" t="str">
        <f t="shared" si="9"/>
        <v>○</v>
      </c>
      <c r="AL95" s="559" t="str">
        <f>IFERROR(IF(AND(AI95&lt;&gt;"",OR('〇別紙様式2-2 個表_処遇'!T95="加算Ⅳ",'〇別紙様式2-2 個表_処遇'!T95="加算Ⅴ",'〇別紙様式2-2 個表_処遇'!T95="特別加算")),"☓","○"),"")</f>
        <v>○</v>
      </c>
      <c r="AM95" s="560" t="str">
        <f t="shared" si="10"/>
        <v/>
      </c>
      <c r="AN95" s="560" t="str">
        <f t="shared" si="11"/>
        <v/>
      </c>
      <c r="AO95" s="560"/>
      <c r="AP95" s="560"/>
      <c r="AQ95" s="560"/>
      <c r="AR95" s="560"/>
      <c r="AS95" s="560"/>
      <c r="AT95" s="560"/>
      <c r="AU95" s="560"/>
      <c r="AV95" s="561"/>
    </row>
    <row r="96" spans="1:48" ht="33" customHeight="1" thickBot="1">
      <c r="A96" s="531">
        <f t="shared" si="5"/>
        <v>85</v>
      </c>
      <c r="B96" s="532" t="str">
        <f>IF(基本情報入力シート!C117="","",基本情報入力シート!C117)</f>
        <v/>
      </c>
      <c r="C96" s="533" t="str">
        <f>IF(基本情報入力シート!D117="","",基本情報入力シート!D117)</f>
        <v/>
      </c>
      <c r="D96" s="533" t="str">
        <f>IF(基本情報入力シート!E117="","",基本情報入力シート!E117)</f>
        <v/>
      </c>
      <c r="E96" s="533" t="str">
        <f>IF(基本情報入力シート!F117="","",基本情報入力シート!F117)</f>
        <v/>
      </c>
      <c r="F96" s="533" t="str">
        <f>IF(基本情報入力シート!G117="","",基本情報入力シート!G117)</f>
        <v/>
      </c>
      <c r="G96" s="533" t="str">
        <f>IF(基本情報入力シート!H117="","",基本情報入力シート!H117)</f>
        <v/>
      </c>
      <c r="H96" s="533" t="str">
        <f>IF(基本情報入力シート!I117="","",基本情報入力シート!I117)</f>
        <v/>
      </c>
      <c r="I96" s="533" t="str">
        <f>IF(基本情報入力シート!J117="","",基本情報入力シート!J117)</f>
        <v/>
      </c>
      <c r="J96" s="533" t="str">
        <f>IF(基本情報入力シート!K117="","",基本情報入力シート!K117)</f>
        <v/>
      </c>
      <c r="K96" s="534" t="str">
        <f>IF(基本情報入力シート!L117="","",基本情報入力シート!L117)</f>
        <v/>
      </c>
      <c r="L96" s="531" t="str">
        <f>IF(基本情報入力シート!M117="","",基本情報入力シート!M117)</f>
        <v/>
      </c>
      <c r="M96" s="531" t="str">
        <f>IF(基本情報入力シート!R117="","",基本情報入力シート!R117)</f>
        <v/>
      </c>
      <c r="N96" s="531" t="str">
        <f>IF(基本情報入力シート!W117="","",基本情報入力シート!W117)</f>
        <v/>
      </c>
      <c r="O96" s="531" t="str">
        <f>IF(基本情報入力シート!X117="","",基本情報入力シート!X117)</f>
        <v/>
      </c>
      <c r="P96" s="535" t="str">
        <f>IF(基本情報入力シート!Y117="","",基本情報入力シート!Y117)</f>
        <v/>
      </c>
      <c r="Q96" s="536" t="str">
        <f>IF(基本情報入力シート!Z117="","",基本情報入力シート!Z117)</f>
        <v/>
      </c>
      <c r="R96" s="556" t="str">
        <f>IF(基本情報入力シート!AA117="","",基本情報入力シート!AA117)</f>
        <v/>
      </c>
      <c r="S96" s="670"/>
      <c r="T96" s="671"/>
      <c r="U96" s="557" t="str">
        <f>IFERROR(IF(S96="","",VLOOKUP(P96,【参考】数式用!$A$5:$K$39,MATCH(T96,【参考】数式用!$I$4:$K$4,0)+8,0)),"")</f>
        <v/>
      </c>
      <c r="V96" s="558" t="str">
        <f>IF(T96="特定加算Ⅰ",VLOOKUP(P96,【参考】数式用!$A$5:$L$39,12,FALSE),"-")</f>
        <v>-</v>
      </c>
      <c r="W96" s="539" t="s">
        <v>211</v>
      </c>
      <c r="X96" s="672"/>
      <c r="Y96" s="500" t="s">
        <v>212</v>
      </c>
      <c r="Z96" s="672"/>
      <c r="AA96" s="500" t="s">
        <v>213</v>
      </c>
      <c r="AB96" s="672"/>
      <c r="AC96" s="500" t="s">
        <v>212</v>
      </c>
      <c r="AD96" s="672"/>
      <c r="AE96" s="500" t="s">
        <v>214</v>
      </c>
      <c r="AF96" s="540" t="s">
        <v>215</v>
      </c>
      <c r="AG96" s="541" t="str">
        <f t="shared" si="12"/>
        <v/>
      </c>
      <c r="AH96" s="542" t="s">
        <v>216</v>
      </c>
      <c r="AI96" s="543" t="str">
        <f t="shared" si="8"/>
        <v/>
      </c>
      <c r="AK96" s="559" t="str">
        <f t="shared" si="9"/>
        <v>○</v>
      </c>
      <c r="AL96" s="559" t="str">
        <f>IFERROR(IF(AND(AI96&lt;&gt;"",OR('〇別紙様式2-2 個表_処遇'!T96="加算Ⅳ",'〇別紙様式2-2 個表_処遇'!T96="加算Ⅴ",'〇別紙様式2-2 個表_処遇'!T96="特別加算")),"☓","○"),"")</f>
        <v>○</v>
      </c>
      <c r="AM96" s="560" t="str">
        <f t="shared" si="10"/>
        <v/>
      </c>
      <c r="AN96" s="560" t="str">
        <f t="shared" si="11"/>
        <v/>
      </c>
      <c r="AO96" s="560"/>
      <c r="AP96" s="560"/>
      <c r="AQ96" s="560"/>
      <c r="AR96" s="560"/>
      <c r="AS96" s="560"/>
      <c r="AT96" s="560"/>
      <c r="AU96" s="560"/>
      <c r="AV96" s="561"/>
    </row>
    <row r="97" spans="1:48" ht="33" customHeight="1" thickBot="1">
      <c r="A97" s="531">
        <f t="shared" si="5"/>
        <v>86</v>
      </c>
      <c r="B97" s="532" t="str">
        <f>IF(基本情報入力シート!C118="","",基本情報入力シート!C118)</f>
        <v/>
      </c>
      <c r="C97" s="533" t="str">
        <f>IF(基本情報入力シート!D118="","",基本情報入力シート!D118)</f>
        <v/>
      </c>
      <c r="D97" s="533" t="str">
        <f>IF(基本情報入力シート!E118="","",基本情報入力シート!E118)</f>
        <v/>
      </c>
      <c r="E97" s="533" t="str">
        <f>IF(基本情報入力シート!F118="","",基本情報入力シート!F118)</f>
        <v/>
      </c>
      <c r="F97" s="533" t="str">
        <f>IF(基本情報入力シート!G118="","",基本情報入力シート!G118)</f>
        <v/>
      </c>
      <c r="G97" s="533" t="str">
        <f>IF(基本情報入力シート!H118="","",基本情報入力シート!H118)</f>
        <v/>
      </c>
      <c r="H97" s="533" t="str">
        <f>IF(基本情報入力シート!I118="","",基本情報入力シート!I118)</f>
        <v/>
      </c>
      <c r="I97" s="533" t="str">
        <f>IF(基本情報入力シート!J118="","",基本情報入力シート!J118)</f>
        <v/>
      </c>
      <c r="J97" s="533" t="str">
        <f>IF(基本情報入力シート!K118="","",基本情報入力シート!K118)</f>
        <v/>
      </c>
      <c r="K97" s="534" t="str">
        <f>IF(基本情報入力シート!L118="","",基本情報入力シート!L118)</f>
        <v/>
      </c>
      <c r="L97" s="531" t="str">
        <f>IF(基本情報入力シート!M118="","",基本情報入力シート!M118)</f>
        <v/>
      </c>
      <c r="M97" s="531" t="str">
        <f>IF(基本情報入力シート!R118="","",基本情報入力シート!R118)</f>
        <v/>
      </c>
      <c r="N97" s="531" t="str">
        <f>IF(基本情報入力シート!W118="","",基本情報入力シート!W118)</f>
        <v/>
      </c>
      <c r="O97" s="531" t="str">
        <f>IF(基本情報入力シート!X118="","",基本情報入力シート!X118)</f>
        <v/>
      </c>
      <c r="P97" s="535" t="str">
        <f>IF(基本情報入力シート!Y118="","",基本情報入力シート!Y118)</f>
        <v/>
      </c>
      <c r="Q97" s="536" t="str">
        <f>IF(基本情報入力シート!Z118="","",基本情報入力シート!Z118)</f>
        <v/>
      </c>
      <c r="R97" s="556" t="str">
        <f>IF(基本情報入力シート!AA118="","",基本情報入力シート!AA118)</f>
        <v/>
      </c>
      <c r="S97" s="670"/>
      <c r="T97" s="671"/>
      <c r="U97" s="557" t="str">
        <f>IFERROR(IF(S97="","",VLOOKUP(P97,【参考】数式用!$A$5:$K$39,MATCH(T97,【参考】数式用!$I$4:$K$4,0)+8,0)),"")</f>
        <v/>
      </c>
      <c r="V97" s="558" t="str">
        <f>IF(T97="特定加算Ⅰ",VLOOKUP(P97,【参考】数式用!$A$5:$L$39,12,FALSE),"-")</f>
        <v>-</v>
      </c>
      <c r="W97" s="539" t="s">
        <v>211</v>
      </c>
      <c r="X97" s="672"/>
      <c r="Y97" s="500" t="s">
        <v>212</v>
      </c>
      <c r="Z97" s="672"/>
      <c r="AA97" s="500" t="s">
        <v>213</v>
      </c>
      <c r="AB97" s="672"/>
      <c r="AC97" s="500" t="s">
        <v>212</v>
      </c>
      <c r="AD97" s="672"/>
      <c r="AE97" s="500" t="s">
        <v>214</v>
      </c>
      <c r="AF97" s="540" t="s">
        <v>215</v>
      </c>
      <c r="AG97" s="541" t="str">
        <f t="shared" si="12"/>
        <v/>
      </c>
      <c r="AH97" s="542" t="s">
        <v>216</v>
      </c>
      <c r="AI97" s="543" t="str">
        <f t="shared" si="8"/>
        <v/>
      </c>
      <c r="AK97" s="559" t="str">
        <f t="shared" si="9"/>
        <v>○</v>
      </c>
      <c r="AL97" s="559" t="str">
        <f>IFERROR(IF(AND(AI97&lt;&gt;"",OR('〇別紙様式2-2 個表_処遇'!T97="加算Ⅳ",'〇別紙様式2-2 個表_処遇'!T97="加算Ⅴ",'〇別紙様式2-2 個表_処遇'!T97="特別加算")),"☓","○"),"")</f>
        <v>○</v>
      </c>
      <c r="AM97" s="560" t="str">
        <f t="shared" si="10"/>
        <v/>
      </c>
      <c r="AN97" s="560" t="str">
        <f t="shared" si="11"/>
        <v/>
      </c>
      <c r="AO97" s="560"/>
      <c r="AP97" s="560"/>
      <c r="AQ97" s="560"/>
      <c r="AR97" s="560"/>
      <c r="AS97" s="560"/>
      <c r="AT97" s="560"/>
      <c r="AU97" s="560"/>
      <c r="AV97" s="561"/>
    </row>
    <row r="98" spans="1:48" ht="33" customHeight="1" thickBot="1">
      <c r="A98" s="531">
        <f t="shared" si="5"/>
        <v>87</v>
      </c>
      <c r="B98" s="532" t="str">
        <f>IF(基本情報入力シート!C119="","",基本情報入力シート!C119)</f>
        <v/>
      </c>
      <c r="C98" s="533" t="str">
        <f>IF(基本情報入力シート!D119="","",基本情報入力シート!D119)</f>
        <v/>
      </c>
      <c r="D98" s="533" t="str">
        <f>IF(基本情報入力シート!E119="","",基本情報入力シート!E119)</f>
        <v/>
      </c>
      <c r="E98" s="533" t="str">
        <f>IF(基本情報入力シート!F119="","",基本情報入力シート!F119)</f>
        <v/>
      </c>
      <c r="F98" s="533" t="str">
        <f>IF(基本情報入力シート!G119="","",基本情報入力シート!G119)</f>
        <v/>
      </c>
      <c r="G98" s="533" t="str">
        <f>IF(基本情報入力シート!H119="","",基本情報入力シート!H119)</f>
        <v/>
      </c>
      <c r="H98" s="533" t="str">
        <f>IF(基本情報入力シート!I119="","",基本情報入力シート!I119)</f>
        <v/>
      </c>
      <c r="I98" s="533" t="str">
        <f>IF(基本情報入力シート!J119="","",基本情報入力シート!J119)</f>
        <v/>
      </c>
      <c r="J98" s="533" t="str">
        <f>IF(基本情報入力シート!K119="","",基本情報入力シート!K119)</f>
        <v/>
      </c>
      <c r="K98" s="534" t="str">
        <f>IF(基本情報入力シート!L119="","",基本情報入力シート!L119)</f>
        <v/>
      </c>
      <c r="L98" s="531" t="str">
        <f>IF(基本情報入力シート!M119="","",基本情報入力シート!M119)</f>
        <v/>
      </c>
      <c r="M98" s="531" t="str">
        <f>IF(基本情報入力シート!R119="","",基本情報入力シート!R119)</f>
        <v/>
      </c>
      <c r="N98" s="531" t="str">
        <f>IF(基本情報入力シート!W119="","",基本情報入力シート!W119)</f>
        <v/>
      </c>
      <c r="O98" s="531" t="str">
        <f>IF(基本情報入力シート!X119="","",基本情報入力シート!X119)</f>
        <v/>
      </c>
      <c r="P98" s="535" t="str">
        <f>IF(基本情報入力シート!Y119="","",基本情報入力シート!Y119)</f>
        <v/>
      </c>
      <c r="Q98" s="536" t="str">
        <f>IF(基本情報入力シート!Z119="","",基本情報入力シート!Z119)</f>
        <v/>
      </c>
      <c r="R98" s="556" t="str">
        <f>IF(基本情報入力シート!AA119="","",基本情報入力シート!AA119)</f>
        <v/>
      </c>
      <c r="S98" s="670"/>
      <c r="T98" s="671"/>
      <c r="U98" s="557" t="str">
        <f>IFERROR(IF(S98="","",VLOOKUP(P98,【参考】数式用!$A$5:$K$39,MATCH(T98,【参考】数式用!$I$4:$K$4,0)+8,0)),"")</f>
        <v/>
      </c>
      <c r="V98" s="558" t="str">
        <f>IF(T98="特定加算Ⅰ",VLOOKUP(P98,【参考】数式用!$A$5:$L$39,12,FALSE),"-")</f>
        <v>-</v>
      </c>
      <c r="W98" s="539" t="s">
        <v>211</v>
      </c>
      <c r="X98" s="672"/>
      <c r="Y98" s="500" t="s">
        <v>212</v>
      </c>
      <c r="Z98" s="672"/>
      <c r="AA98" s="500" t="s">
        <v>213</v>
      </c>
      <c r="AB98" s="672"/>
      <c r="AC98" s="500" t="s">
        <v>212</v>
      </c>
      <c r="AD98" s="672"/>
      <c r="AE98" s="500" t="s">
        <v>214</v>
      </c>
      <c r="AF98" s="540" t="s">
        <v>215</v>
      </c>
      <c r="AG98" s="541" t="str">
        <f t="shared" si="12"/>
        <v/>
      </c>
      <c r="AH98" s="542" t="s">
        <v>216</v>
      </c>
      <c r="AI98" s="543" t="str">
        <f t="shared" si="8"/>
        <v/>
      </c>
      <c r="AK98" s="559" t="str">
        <f t="shared" si="9"/>
        <v>○</v>
      </c>
      <c r="AL98" s="559" t="str">
        <f>IFERROR(IF(AND(AI98&lt;&gt;"",OR('〇別紙様式2-2 個表_処遇'!T98="加算Ⅳ",'〇別紙様式2-2 個表_処遇'!T98="加算Ⅴ",'〇別紙様式2-2 個表_処遇'!T98="特別加算")),"☓","○"),"")</f>
        <v>○</v>
      </c>
      <c r="AM98" s="560" t="str">
        <f t="shared" si="10"/>
        <v/>
      </c>
      <c r="AN98" s="560" t="str">
        <f t="shared" si="11"/>
        <v/>
      </c>
      <c r="AO98" s="560"/>
      <c r="AP98" s="560"/>
      <c r="AQ98" s="560"/>
      <c r="AR98" s="560"/>
      <c r="AS98" s="560"/>
      <c r="AT98" s="560"/>
      <c r="AU98" s="560"/>
      <c r="AV98" s="561"/>
    </row>
    <row r="99" spans="1:48" ht="33" customHeight="1" thickBot="1">
      <c r="A99" s="531">
        <f t="shared" si="5"/>
        <v>88</v>
      </c>
      <c r="B99" s="532" t="str">
        <f>IF(基本情報入力シート!C120="","",基本情報入力シート!C120)</f>
        <v/>
      </c>
      <c r="C99" s="533" t="str">
        <f>IF(基本情報入力シート!D120="","",基本情報入力シート!D120)</f>
        <v/>
      </c>
      <c r="D99" s="533" t="str">
        <f>IF(基本情報入力シート!E120="","",基本情報入力シート!E120)</f>
        <v/>
      </c>
      <c r="E99" s="533" t="str">
        <f>IF(基本情報入力シート!F120="","",基本情報入力シート!F120)</f>
        <v/>
      </c>
      <c r="F99" s="533" t="str">
        <f>IF(基本情報入力シート!G120="","",基本情報入力シート!G120)</f>
        <v/>
      </c>
      <c r="G99" s="533" t="str">
        <f>IF(基本情報入力シート!H120="","",基本情報入力シート!H120)</f>
        <v/>
      </c>
      <c r="H99" s="533" t="str">
        <f>IF(基本情報入力シート!I120="","",基本情報入力シート!I120)</f>
        <v/>
      </c>
      <c r="I99" s="533" t="str">
        <f>IF(基本情報入力シート!J120="","",基本情報入力シート!J120)</f>
        <v/>
      </c>
      <c r="J99" s="533" t="str">
        <f>IF(基本情報入力シート!K120="","",基本情報入力シート!K120)</f>
        <v/>
      </c>
      <c r="K99" s="534" t="str">
        <f>IF(基本情報入力シート!L120="","",基本情報入力シート!L120)</f>
        <v/>
      </c>
      <c r="L99" s="531" t="str">
        <f>IF(基本情報入力シート!M120="","",基本情報入力シート!M120)</f>
        <v/>
      </c>
      <c r="M99" s="531" t="str">
        <f>IF(基本情報入力シート!R120="","",基本情報入力シート!R120)</f>
        <v/>
      </c>
      <c r="N99" s="531" t="str">
        <f>IF(基本情報入力シート!W120="","",基本情報入力シート!W120)</f>
        <v/>
      </c>
      <c r="O99" s="531" t="str">
        <f>IF(基本情報入力シート!X120="","",基本情報入力シート!X120)</f>
        <v/>
      </c>
      <c r="P99" s="535" t="str">
        <f>IF(基本情報入力シート!Y120="","",基本情報入力シート!Y120)</f>
        <v/>
      </c>
      <c r="Q99" s="536" t="str">
        <f>IF(基本情報入力シート!Z120="","",基本情報入力シート!Z120)</f>
        <v/>
      </c>
      <c r="R99" s="556" t="str">
        <f>IF(基本情報入力シート!AA120="","",基本情報入力シート!AA120)</f>
        <v/>
      </c>
      <c r="S99" s="670"/>
      <c r="T99" s="671"/>
      <c r="U99" s="557" t="str">
        <f>IFERROR(IF(S99="","",VLOOKUP(P99,【参考】数式用!$A$5:$K$39,MATCH(T99,【参考】数式用!$I$4:$K$4,0)+8,0)),"")</f>
        <v/>
      </c>
      <c r="V99" s="558" t="str">
        <f>IF(T99="特定加算Ⅰ",VLOOKUP(P99,【参考】数式用!$A$5:$L$39,12,FALSE),"-")</f>
        <v>-</v>
      </c>
      <c r="W99" s="539" t="s">
        <v>211</v>
      </c>
      <c r="X99" s="672"/>
      <c r="Y99" s="500" t="s">
        <v>212</v>
      </c>
      <c r="Z99" s="672"/>
      <c r="AA99" s="500" t="s">
        <v>213</v>
      </c>
      <c r="AB99" s="672"/>
      <c r="AC99" s="500" t="s">
        <v>212</v>
      </c>
      <c r="AD99" s="672"/>
      <c r="AE99" s="500" t="s">
        <v>214</v>
      </c>
      <c r="AF99" s="540" t="s">
        <v>215</v>
      </c>
      <c r="AG99" s="541" t="str">
        <f t="shared" si="12"/>
        <v/>
      </c>
      <c r="AH99" s="542" t="s">
        <v>216</v>
      </c>
      <c r="AI99" s="543" t="str">
        <f t="shared" si="8"/>
        <v/>
      </c>
      <c r="AK99" s="559" t="str">
        <f t="shared" si="9"/>
        <v>○</v>
      </c>
      <c r="AL99" s="559" t="str">
        <f>IFERROR(IF(AND(AI99&lt;&gt;"",OR('〇別紙様式2-2 個表_処遇'!T99="加算Ⅳ",'〇別紙様式2-2 個表_処遇'!T99="加算Ⅴ",'〇別紙様式2-2 個表_処遇'!T99="特別加算")),"☓","○"),"")</f>
        <v>○</v>
      </c>
      <c r="AM99" s="560" t="str">
        <f t="shared" si="10"/>
        <v/>
      </c>
      <c r="AN99" s="560" t="str">
        <f t="shared" si="11"/>
        <v/>
      </c>
      <c r="AO99" s="560"/>
      <c r="AP99" s="560"/>
      <c r="AQ99" s="560"/>
      <c r="AR99" s="560"/>
      <c r="AS99" s="560"/>
      <c r="AT99" s="560"/>
      <c r="AU99" s="560"/>
      <c r="AV99" s="561"/>
    </row>
    <row r="100" spans="1:48" ht="33" customHeight="1" thickBot="1">
      <c r="A100" s="531">
        <f t="shared" si="5"/>
        <v>89</v>
      </c>
      <c r="B100" s="532" t="str">
        <f>IF(基本情報入力シート!C121="","",基本情報入力シート!C121)</f>
        <v/>
      </c>
      <c r="C100" s="533" t="str">
        <f>IF(基本情報入力シート!D121="","",基本情報入力シート!D121)</f>
        <v/>
      </c>
      <c r="D100" s="533" t="str">
        <f>IF(基本情報入力シート!E121="","",基本情報入力シート!E121)</f>
        <v/>
      </c>
      <c r="E100" s="533" t="str">
        <f>IF(基本情報入力シート!F121="","",基本情報入力シート!F121)</f>
        <v/>
      </c>
      <c r="F100" s="533" t="str">
        <f>IF(基本情報入力シート!G121="","",基本情報入力シート!G121)</f>
        <v/>
      </c>
      <c r="G100" s="533" t="str">
        <f>IF(基本情報入力シート!H121="","",基本情報入力シート!H121)</f>
        <v/>
      </c>
      <c r="H100" s="533" t="str">
        <f>IF(基本情報入力シート!I121="","",基本情報入力シート!I121)</f>
        <v/>
      </c>
      <c r="I100" s="533" t="str">
        <f>IF(基本情報入力シート!J121="","",基本情報入力シート!J121)</f>
        <v/>
      </c>
      <c r="J100" s="533" t="str">
        <f>IF(基本情報入力シート!K121="","",基本情報入力シート!K121)</f>
        <v/>
      </c>
      <c r="K100" s="534" t="str">
        <f>IF(基本情報入力シート!L121="","",基本情報入力シート!L121)</f>
        <v/>
      </c>
      <c r="L100" s="531" t="str">
        <f>IF(基本情報入力シート!M121="","",基本情報入力シート!M121)</f>
        <v/>
      </c>
      <c r="M100" s="531" t="str">
        <f>IF(基本情報入力シート!R121="","",基本情報入力シート!R121)</f>
        <v/>
      </c>
      <c r="N100" s="531" t="str">
        <f>IF(基本情報入力シート!W121="","",基本情報入力シート!W121)</f>
        <v/>
      </c>
      <c r="O100" s="531" t="str">
        <f>IF(基本情報入力シート!X121="","",基本情報入力シート!X121)</f>
        <v/>
      </c>
      <c r="P100" s="535" t="str">
        <f>IF(基本情報入力シート!Y121="","",基本情報入力シート!Y121)</f>
        <v/>
      </c>
      <c r="Q100" s="536" t="str">
        <f>IF(基本情報入力シート!Z121="","",基本情報入力シート!Z121)</f>
        <v/>
      </c>
      <c r="R100" s="556" t="str">
        <f>IF(基本情報入力シート!AA121="","",基本情報入力シート!AA121)</f>
        <v/>
      </c>
      <c r="S100" s="670"/>
      <c r="T100" s="671"/>
      <c r="U100" s="557" t="str">
        <f>IFERROR(IF(S100="","",VLOOKUP(P100,【参考】数式用!$A$5:$K$39,MATCH(T100,【参考】数式用!$I$4:$K$4,0)+8,0)),"")</f>
        <v/>
      </c>
      <c r="V100" s="558" t="str">
        <f>IF(T100="特定加算Ⅰ",VLOOKUP(P100,【参考】数式用!$A$5:$L$39,12,FALSE),"-")</f>
        <v>-</v>
      </c>
      <c r="W100" s="539" t="s">
        <v>211</v>
      </c>
      <c r="X100" s="672"/>
      <c r="Y100" s="500" t="s">
        <v>212</v>
      </c>
      <c r="Z100" s="672"/>
      <c r="AA100" s="500" t="s">
        <v>213</v>
      </c>
      <c r="AB100" s="672"/>
      <c r="AC100" s="500" t="s">
        <v>212</v>
      </c>
      <c r="AD100" s="672"/>
      <c r="AE100" s="500" t="s">
        <v>214</v>
      </c>
      <c r="AF100" s="540" t="s">
        <v>215</v>
      </c>
      <c r="AG100" s="541" t="str">
        <f t="shared" si="12"/>
        <v/>
      </c>
      <c r="AH100" s="542" t="s">
        <v>216</v>
      </c>
      <c r="AI100" s="543" t="str">
        <f t="shared" si="8"/>
        <v/>
      </c>
      <c r="AK100" s="559" t="str">
        <f t="shared" si="9"/>
        <v>○</v>
      </c>
      <c r="AL100" s="559" t="str">
        <f>IFERROR(IF(AND(AI100&lt;&gt;"",OR('〇別紙様式2-2 個表_処遇'!T100="加算Ⅳ",'〇別紙様式2-2 個表_処遇'!T100="加算Ⅴ",'〇別紙様式2-2 個表_処遇'!T100="特別加算")),"☓","○"),"")</f>
        <v>○</v>
      </c>
      <c r="AM100" s="560" t="str">
        <f t="shared" si="10"/>
        <v/>
      </c>
      <c r="AN100" s="560" t="str">
        <f t="shared" si="11"/>
        <v/>
      </c>
      <c r="AO100" s="560"/>
      <c r="AP100" s="560"/>
      <c r="AQ100" s="560"/>
      <c r="AR100" s="560"/>
      <c r="AS100" s="560"/>
      <c r="AT100" s="560"/>
      <c r="AU100" s="560"/>
      <c r="AV100" s="561"/>
    </row>
    <row r="101" spans="1:48" ht="33" customHeight="1" thickBot="1">
      <c r="A101" s="531">
        <f t="shared" si="5"/>
        <v>90</v>
      </c>
      <c r="B101" s="532" t="str">
        <f>IF(基本情報入力シート!C122="","",基本情報入力シート!C122)</f>
        <v/>
      </c>
      <c r="C101" s="533" t="str">
        <f>IF(基本情報入力シート!D122="","",基本情報入力シート!D122)</f>
        <v/>
      </c>
      <c r="D101" s="533" t="str">
        <f>IF(基本情報入力シート!E122="","",基本情報入力シート!E122)</f>
        <v/>
      </c>
      <c r="E101" s="533" t="str">
        <f>IF(基本情報入力シート!F122="","",基本情報入力シート!F122)</f>
        <v/>
      </c>
      <c r="F101" s="533" t="str">
        <f>IF(基本情報入力シート!G122="","",基本情報入力シート!G122)</f>
        <v/>
      </c>
      <c r="G101" s="533" t="str">
        <f>IF(基本情報入力シート!H122="","",基本情報入力シート!H122)</f>
        <v/>
      </c>
      <c r="H101" s="533" t="str">
        <f>IF(基本情報入力シート!I122="","",基本情報入力シート!I122)</f>
        <v/>
      </c>
      <c r="I101" s="533" t="str">
        <f>IF(基本情報入力シート!J122="","",基本情報入力シート!J122)</f>
        <v/>
      </c>
      <c r="J101" s="533" t="str">
        <f>IF(基本情報入力シート!K122="","",基本情報入力シート!K122)</f>
        <v/>
      </c>
      <c r="K101" s="534" t="str">
        <f>IF(基本情報入力シート!L122="","",基本情報入力シート!L122)</f>
        <v/>
      </c>
      <c r="L101" s="531" t="str">
        <f>IF(基本情報入力シート!M122="","",基本情報入力シート!M122)</f>
        <v/>
      </c>
      <c r="M101" s="531" t="str">
        <f>IF(基本情報入力シート!R122="","",基本情報入力シート!R122)</f>
        <v/>
      </c>
      <c r="N101" s="531" t="str">
        <f>IF(基本情報入力シート!W122="","",基本情報入力シート!W122)</f>
        <v/>
      </c>
      <c r="O101" s="531" t="str">
        <f>IF(基本情報入力シート!X122="","",基本情報入力シート!X122)</f>
        <v/>
      </c>
      <c r="P101" s="535" t="str">
        <f>IF(基本情報入力シート!Y122="","",基本情報入力シート!Y122)</f>
        <v/>
      </c>
      <c r="Q101" s="536" t="str">
        <f>IF(基本情報入力シート!Z122="","",基本情報入力シート!Z122)</f>
        <v/>
      </c>
      <c r="R101" s="556" t="str">
        <f>IF(基本情報入力シート!AA122="","",基本情報入力シート!AA122)</f>
        <v/>
      </c>
      <c r="S101" s="670"/>
      <c r="T101" s="671"/>
      <c r="U101" s="557" t="str">
        <f>IFERROR(IF(S101="","",VLOOKUP(P101,【参考】数式用!$A$5:$K$39,MATCH(T101,【参考】数式用!$I$4:$K$4,0)+8,0)),"")</f>
        <v/>
      </c>
      <c r="V101" s="558" t="str">
        <f>IF(T101="特定加算Ⅰ",VLOOKUP(P101,【参考】数式用!$A$5:$L$39,12,FALSE),"-")</f>
        <v>-</v>
      </c>
      <c r="W101" s="539" t="s">
        <v>211</v>
      </c>
      <c r="X101" s="672"/>
      <c r="Y101" s="500" t="s">
        <v>212</v>
      </c>
      <c r="Z101" s="672"/>
      <c r="AA101" s="500" t="s">
        <v>213</v>
      </c>
      <c r="AB101" s="672"/>
      <c r="AC101" s="500" t="s">
        <v>212</v>
      </c>
      <c r="AD101" s="672"/>
      <c r="AE101" s="500" t="s">
        <v>214</v>
      </c>
      <c r="AF101" s="540" t="s">
        <v>215</v>
      </c>
      <c r="AG101" s="541" t="str">
        <f t="shared" si="12"/>
        <v/>
      </c>
      <c r="AH101" s="542" t="s">
        <v>216</v>
      </c>
      <c r="AI101" s="543" t="str">
        <f t="shared" si="8"/>
        <v/>
      </c>
      <c r="AK101" s="559" t="str">
        <f t="shared" si="9"/>
        <v>○</v>
      </c>
      <c r="AL101" s="559" t="str">
        <f>IFERROR(IF(AND(AI101&lt;&gt;"",OR('〇別紙様式2-2 個表_処遇'!T101="加算Ⅳ",'〇別紙様式2-2 個表_処遇'!T101="加算Ⅴ",'〇別紙様式2-2 個表_処遇'!T101="特別加算")),"☓","○"),"")</f>
        <v>○</v>
      </c>
      <c r="AM101" s="560" t="str">
        <f t="shared" si="10"/>
        <v/>
      </c>
      <c r="AN101" s="560" t="str">
        <f t="shared" si="11"/>
        <v/>
      </c>
      <c r="AO101" s="560"/>
      <c r="AP101" s="560"/>
      <c r="AQ101" s="560"/>
      <c r="AR101" s="560"/>
      <c r="AS101" s="560"/>
      <c r="AT101" s="560"/>
      <c r="AU101" s="560"/>
      <c r="AV101" s="561"/>
    </row>
    <row r="102" spans="1:48" ht="33" customHeight="1" thickBot="1">
      <c r="A102" s="531">
        <f t="shared" si="5"/>
        <v>91</v>
      </c>
      <c r="B102" s="532" t="str">
        <f>IF(基本情報入力シート!C123="","",基本情報入力シート!C123)</f>
        <v/>
      </c>
      <c r="C102" s="533" t="str">
        <f>IF(基本情報入力シート!D123="","",基本情報入力シート!D123)</f>
        <v/>
      </c>
      <c r="D102" s="533" t="str">
        <f>IF(基本情報入力シート!E123="","",基本情報入力シート!E123)</f>
        <v/>
      </c>
      <c r="E102" s="533" t="str">
        <f>IF(基本情報入力シート!F123="","",基本情報入力シート!F123)</f>
        <v/>
      </c>
      <c r="F102" s="533" t="str">
        <f>IF(基本情報入力シート!G123="","",基本情報入力シート!G123)</f>
        <v/>
      </c>
      <c r="G102" s="533" t="str">
        <f>IF(基本情報入力シート!H123="","",基本情報入力シート!H123)</f>
        <v/>
      </c>
      <c r="H102" s="533" t="str">
        <f>IF(基本情報入力シート!I123="","",基本情報入力シート!I123)</f>
        <v/>
      </c>
      <c r="I102" s="533" t="str">
        <f>IF(基本情報入力シート!J123="","",基本情報入力シート!J123)</f>
        <v/>
      </c>
      <c r="J102" s="533" t="str">
        <f>IF(基本情報入力シート!K123="","",基本情報入力シート!K123)</f>
        <v/>
      </c>
      <c r="K102" s="534" t="str">
        <f>IF(基本情報入力シート!L123="","",基本情報入力シート!L123)</f>
        <v/>
      </c>
      <c r="L102" s="531" t="str">
        <f>IF(基本情報入力シート!M123="","",基本情報入力シート!M123)</f>
        <v/>
      </c>
      <c r="M102" s="531" t="str">
        <f>IF(基本情報入力シート!R123="","",基本情報入力シート!R123)</f>
        <v/>
      </c>
      <c r="N102" s="531" t="str">
        <f>IF(基本情報入力シート!W123="","",基本情報入力シート!W123)</f>
        <v/>
      </c>
      <c r="O102" s="531" t="str">
        <f>IF(基本情報入力シート!X123="","",基本情報入力シート!X123)</f>
        <v/>
      </c>
      <c r="P102" s="535" t="str">
        <f>IF(基本情報入力シート!Y123="","",基本情報入力シート!Y123)</f>
        <v/>
      </c>
      <c r="Q102" s="536" t="str">
        <f>IF(基本情報入力シート!Z123="","",基本情報入力シート!Z123)</f>
        <v/>
      </c>
      <c r="R102" s="556" t="str">
        <f>IF(基本情報入力シート!AA123="","",基本情報入力シート!AA123)</f>
        <v/>
      </c>
      <c r="S102" s="670"/>
      <c r="T102" s="671"/>
      <c r="U102" s="557" t="str">
        <f>IFERROR(IF(S102="","",VLOOKUP(P102,【参考】数式用!$A$5:$K$39,MATCH(T102,【参考】数式用!$I$4:$K$4,0)+8,0)),"")</f>
        <v/>
      </c>
      <c r="V102" s="558" t="str">
        <f>IF(T102="特定加算Ⅰ",VLOOKUP(P102,【参考】数式用!$A$5:$L$39,12,FALSE),"-")</f>
        <v>-</v>
      </c>
      <c r="W102" s="539" t="s">
        <v>211</v>
      </c>
      <c r="X102" s="672"/>
      <c r="Y102" s="500" t="s">
        <v>212</v>
      </c>
      <c r="Z102" s="672"/>
      <c r="AA102" s="500" t="s">
        <v>213</v>
      </c>
      <c r="AB102" s="672"/>
      <c r="AC102" s="500" t="s">
        <v>212</v>
      </c>
      <c r="AD102" s="672"/>
      <c r="AE102" s="500" t="s">
        <v>214</v>
      </c>
      <c r="AF102" s="540" t="s">
        <v>215</v>
      </c>
      <c r="AG102" s="541" t="str">
        <f t="shared" si="12"/>
        <v/>
      </c>
      <c r="AH102" s="542" t="s">
        <v>216</v>
      </c>
      <c r="AI102" s="543" t="str">
        <f t="shared" si="8"/>
        <v/>
      </c>
      <c r="AK102" s="559" t="str">
        <f t="shared" si="9"/>
        <v>○</v>
      </c>
      <c r="AL102" s="559" t="str">
        <f>IFERROR(IF(AND(AI102&lt;&gt;"",OR('〇別紙様式2-2 個表_処遇'!T102="加算Ⅳ",'〇別紙様式2-2 個表_処遇'!T102="加算Ⅴ",'〇別紙様式2-2 個表_処遇'!T102="特別加算")),"☓","○"),"")</f>
        <v>○</v>
      </c>
      <c r="AM102" s="560" t="str">
        <f t="shared" si="10"/>
        <v/>
      </c>
      <c r="AN102" s="560" t="str">
        <f t="shared" si="11"/>
        <v/>
      </c>
      <c r="AO102" s="560"/>
      <c r="AP102" s="560"/>
      <c r="AQ102" s="560"/>
      <c r="AR102" s="560"/>
      <c r="AS102" s="560"/>
      <c r="AT102" s="560"/>
      <c r="AU102" s="560"/>
      <c r="AV102" s="561"/>
    </row>
    <row r="103" spans="1:48" ht="33" customHeight="1" thickBot="1">
      <c r="A103" s="531">
        <f t="shared" si="5"/>
        <v>92</v>
      </c>
      <c r="B103" s="532" t="str">
        <f>IF(基本情報入力シート!C124="","",基本情報入力シート!C124)</f>
        <v/>
      </c>
      <c r="C103" s="533" t="str">
        <f>IF(基本情報入力シート!D124="","",基本情報入力シート!D124)</f>
        <v/>
      </c>
      <c r="D103" s="533" t="str">
        <f>IF(基本情報入力シート!E124="","",基本情報入力シート!E124)</f>
        <v/>
      </c>
      <c r="E103" s="533" t="str">
        <f>IF(基本情報入力シート!F124="","",基本情報入力シート!F124)</f>
        <v/>
      </c>
      <c r="F103" s="533" t="str">
        <f>IF(基本情報入力シート!G124="","",基本情報入力シート!G124)</f>
        <v/>
      </c>
      <c r="G103" s="533" t="str">
        <f>IF(基本情報入力シート!H124="","",基本情報入力シート!H124)</f>
        <v/>
      </c>
      <c r="H103" s="533" t="str">
        <f>IF(基本情報入力シート!I124="","",基本情報入力シート!I124)</f>
        <v/>
      </c>
      <c r="I103" s="533" t="str">
        <f>IF(基本情報入力シート!J124="","",基本情報入力シート!J124)</f>
        <v/>
      </c>
      <c r="J103" s="533" t="str">
        <f>IF(基本情報入力シート!K124="","",基本情報入力シート!K124)</f>
        <v/>
      </c>
      <c r="K103" s="534" t="str">
        <f>IF(基本情報入力シート!L124="","",基本情報入力シート!L124)</f>
        <v/>
      </c>
      <c r="L103" s="531" t="str">
        <f>IF(基本情報入力シート!M124="","",基本情報入力シート!M124)</f>
        <v/>
      </c>
      <c r="M103" s="531" t="str">
        <f>IF(基本情報入力シート!R124="","",基本情報入力シート!R124)</f>
        <v/>
      </c>
      <c r="N103" s="531" t="str">
        <f>IF(基本情報入力シート!W124="","",基本情報入力シート!W124)</f>
        <v/>
      </c>
      <c r="O103" s="531" t="str">
        <f>IF(基本情報入力シート!X124="","",基本情報入力シート!X124)</f>
        <v/>
      </c>
      <c r="P103" s="535" t="str">
        <f>IF(基本情報入力シート!Y124="","",基本情報入力シート!Y124)</f>
        <v/>
      </c>
      <c r="Q103" s="536" t="str">
        <f>IF(基本情報入力シート!Z124="","",基本情報入力シート!Z124)</f>
        <v/>
      </c>
      <c r="R103" s="556" t="str">
        <f>IF(基本情報入力シート!AA124="","",基本情報入力シート!AA124)</f>
        <v/>
      </c>
      <c r="S103" s="670"/>
      <c r="T103" s="671"/>
      <c r="U103" s="557" t="str">
        <f>IFERROR(IF(S103="","",VLOOKUP(P103,【参考】数式用!$A$5:$K$39,MATCH(T103,【参考】数式用!$I$4:$K$4,0)+8,0)),"")</f>
        <v/>
      </c>
      <c r="V103" s="558" t="str">
        <f>IF(T103="特定加算Ⅰ",VLOOKUP(P103,【参考】数式用!$A$5:$L$39,12,FALSE),"-")</f>
        <v>-</v>
      </c>
      <c r="W103" s="539" t="s">
        <v>211</v>
      </c>
      <c r="X103" s="672"/>
      <c r="Y103" s="500" t="s">
        <v>212</v>
      </c>
      <c r="Z103" s="672"/>
      <c r="AA103" s="500" t="s">
        <v>213</v>
      </c>
      <c r="AB103" s="672"/>
      <c r="AC103" s="500" t="s">
        <v>212</v>
      </c>
      <c r="AD103" s="672"/>
      <c r="AE103" s="500" t="s">
        <v>214</v>
      </c>
      <c r="AF103" s="540" t="s">
        <v>215</v>
      </c>
      <c r="AG103" s="541" t="str">
        <f t="shared" si="12"/>
        <v/>
      </c>
      <c r="AH103" s="542" t="s">
        <v>216</v>
      </c>
      <c r="AI103" s="543" t="str">
        <f t="shared" si="8"/>
        <v/>
      </c>
      <c r="AK103" s="559" t="str">
        <f t="shared" si="9"/>
        <v>○</v>
      </c>
      <c r="AL103" s="559" t="str">
        <f>IFERROR(IF(AND(AI103&lt;&gt;"",OR('〇別紙様式2-2 個表_処遇'!T103="加算Ⅳ",'〇別紙様式2-2 個表_処遇'!T103="加算Ⅴ",'〇別紙様式2-2 個表_処遇'!T103="特別加算")),"☓","○"),"")</f>
        <v>○</v>
      </c>
      <c r="AM103" s="560" t="str">
        <f t="shared" si="10"/>
        <v/>
      </c>
      <c r="AN103" s="560" t="str">
        <f t="shared" si="11"/>
        <v/>
      </c>
      <c r="AO103" s="560"/>
      <c r="AP103" s="560"/>
      <c r="AQ103" s="560"/>
      <c r="AR103" s="560"/>
      <c r="AS103" s="560"/>
      <c r="AT103" s="560"/>
      <c r="AU103" s="560"/>
      <c r="AV103" s="561"/>
    </row>
    <row r="104" spans="1:48" ht="33" customHeight="1" thickBot="1">
      <c r="A104" s="531">
        <f t="shared" si="5"/>
        <v>93</v>
      </c>
      <c r="B104" s="532" t="str">
        <f>IF(基本情報入力シート!C125="","",基本情報入力シート!C125)</f>
        <v/>
      </c>
      <c r="C104" s="533" t="str">
        <f>IF(基本情報入力シート!D125="","",基本情報入力シート!D125)</f>
        <v/>
      </c>
      <c r="D104" s="533" t="str">
        <f>IF(基本情報入力シート!E125="","",基本情報入力シート!E125)</f>
        <v/>
      </c>
      <c r="E104" s="533" t="str">
        <f>IF(基本情報入力シート!F125="","",基本情報入力シート!F125)</f>
        <v/>
      </c>
      <c r="F104" s="533" t="str">
        <f>IF(基本情報入力シート!G125="","",基本情報入力シート!G125)</f>
        <v/>
      </c>
      <c r="G104" s="533" t="str">
        <f>IF(基本情報入力シート!H125="","",基本情報入力シート!H125)</f>
        <v/>
      </c>
      <c r="H104" s="533" t="str">
        <f>IF(基本情報入力シート!I125="","",基本情報入力シート!I125)</f>
        <v/>
      </c>
      <c r="I104" s="533" t="str">
        <f>IF(基本情報入力シート!J125="","",基本情報入力シート!J125)</f>
        <v/>
      </c>
      <c r="J104" s="533" t="str">
        <f>IF(基本情報入力シート!K125="","",基本情報入力シート!K125)</f>
        <v/>
      </c>
      <c r="K104" s="534" t="str">
        <f>IF(基本情報入力シート!L125="","",基本情報入力シート!L125)</f>
        <v/>
      </c>
      <c r="L104" s="531" t="str">
        <f>IF(基本情報入力シート!M125="","",基本情報入力シート!M125)</f>
        <v/>
      </c>
      <c r="M104" s="531" t="str">
        <f>IF(基本情報入力シート!R125="","",基本情報入力シート!R125)</f>
        <v/>
      </c>
      <c r="N104" s="531" t="str">
        <f>IF(基本情報入力シート!W125="","",基本情報入力シート!W125)</f>
        <v/>
      </c>
      <c r="O104" s="531" t="str">
        <f>IF(基本情報入力シート!X125="","",基本情報入力シート!X125)</f>
        <v/>
      </c>
      <c r="P104" s="535" t="str">
        <f>IF(基本情報入力シート!Y125="","",基本情報入力シート!Y125)</f>
        <v/>
      </c>
      <c r="Q104" s="536" t="str">
        <f>IF(基本情報入力シート!Z125="","",基本情報入力シート!Z125)</f>
        <v/>
      </c>
      <c r="R104" s="556" t="str">
        <f>IF(基本情報入力シート!AA125="","",基本情報入力シート!AA125)</f>
        <v/>
      </c>
      <c r="S104" s="670"/>
      <c r="T104" s="671"/>
      <c r="U104" s="557" t="str">
        <f>IFERROR(IF(S104="","",VLOOKUP(P104,【参考】数式用!$A$5:$K$39,MATCH(T104,【参考】数式用!$I$4:$K$4,0)+8,0)),"")</f>
        <v/>
      </c>
      <c r="V104" s="558" t="str">
        <f>IF(T104="特定加算Ⅰ",VLOOKUP(P104,【参考】数式用!$A$5:$L$39,12,FALSE),"-")</f>
        <v>-</v>
      </c>
      <c r="W104" s="539" t="s">
        <v>211</v>
      </c>
      <c r="X104" s="672"/>
      <c r="Y104" s="500" t="s">
        <v>212</v>
      </c>
      <c r="Z104" s="672"/>
      <c r="AA104" s="500" t="s">
        <v>213</v>
      </c>
      <c r="AB104" s="672"/>
      <c r="AC104" s="500" t="s">
        <v>212</v>
      </c>
      <c r="AD104" s="672"/>
      <c r="AE104" s="500" t="s">
        <v>214</v>
      </c>
      <c r="AF104" s="540" t="s">
        <v>215</v>
      </c>
      <c r="AG104" s="541" t="str">
        <f t="shared" si="12"/>
        <v/>
      </c>
      <c r="AH104" s="542" t="s">
        <v>216</v>
      </c>
      <c r="AI104" s="543" t="str">
        <f t="shared" si="8"/>
        <v/>
      </c>
      <c r="AK104" s="559" t="str">
        <f t="shared" si="9"/>
        <v>○</v>
      </c>
      <c r="AL104" s="559" t="str">
        <f>IFERROR(IF(AND(AI104&lt;&gt;"",OR('〇別紙様式2-2 個表_処遇'!T104="加算Ⅳ",'〇別紙様式2-2 個表_処遇'!T104="加算Ⅴ",'〇別紙様式2-2 個表_処遇'!T104="特別加算")),"☓","○"),"")</f>
        <v>○</v>
      </c>
      <c r="AM104" s="560" t="str">
        <f t="shared" si="10"/>
        <v/>
      </c>
      <c r="AN104" s="560" t="str">
        <f t="shared" si="11"/>
        <v/>
      </c>
      <c r="AO104" s="560"/>
      <c r="AP104" s="560"/>
      <c r="AQ104" s="560"/>
      <c r="AR104" s="560"/>
      <c r="AS104" s="560"/>
      <c r="AT104" s="560"/>
      <c r="AU104" s="560"/>
      <c r="AV104" s="561"/>
    </row>
    <row r="105" spans="1:48" ht="33" customHeight="1" thickBot="1">
      <c r="A105" s="531">
        <f t="shared" si="5"/>
        <v>94</v>
      </c>
      <c r="B105" s="532" t="str">
        <f>IF(基本情報入力シート!C126="","",基本情報入力シート!C126)</f>
        <v/>
      </c>
      <c r="C105" s="533" t="str">
        <f>IF(基本情報入力シート!D126="","",基本情報入力シート!D126)</f>
        <v/>
      </c>
      <c r="D105" s="533" t="str">
        <f>IF(基本情報入力シート!E126="","",基本情報入力シート!E126)</f>
        <v/>
      </c>
      <c r="E105" s="533" t="str">
        <f>IF(基本情報入力シート!F126="","",基本情報入力シート!F126)</f>
        <v/>
      </c>
      <c r="F105" s="533" t="str">
        <f>IF(基本情報入力シート!G126="","",基本情報入力シート!G126)</f>
        <v/>
      </c>
      <c r="G105" s="533" t="str">
        <f>IF(基本情報入力シート!H126="","",基本情報入力シート!H126)</f>
        <v/>
      </c>
      <c r="H105" s="533" t="str">
        <f>IF(基本情報入力シート!I126="","",基本情報入力シート!I126)</f>
        <v/>
      </c>
      <c r="I105" s="533" t="str">
        <f>IF(基本情報入力シート!J126="","",基本情報入力シート!J126)</f>
        <v/>
      </c>
      <c r="J105" s="533" t="str">
        <f>IF(基本情報入力シート!K126="","",基本情報入力シート!K126)</f>
        <v/>
      </c>
      <c r="K105" s="534" t="str">
        <f>IF(基本情報入力シート!L126="","",基本情報入力シート!L126)</f>
        <v/>
      </c>
      <c r="L105" s="531" t="str">
        <f>IF(基本情報入力シート!M126="","",基本情報入力シート!M126)</f>
        <v/>
      </c>
      <c r="M105" s="531" t="str">
        <f>IF(基本情報入力シート!R126="","",基本情報入力シート!R126)</f>
        <v/>
      </c>
      <c r="N105" s="531" t="str">
        <f>IF(基本情報入力シート!W126="","",基本情報入力シート!W126)</f>
        <v/>
      </c>
      <c r="O105" s="531" t="str">
        <f>IF(基本情報入力シート!X126="","",基本情報入力シート!X126)</f>
        <v/>
      </c>
      <c r="P105" s="535" t="str">
        <f>IF(基本情報入力シート!Y126="","",基本情報入力シート!Y126)</f>
        <v/>
      </c>
      <c r="Q105" s="536" t="str">
        <f>IF(基本情報入力シート!Z126="","",基本情報入力シート!Z126)</f>
        <v/>
      </c>
      <c r="R105" s="556" t="str">
        <f>IF(基本情報入力シート!AA126="","",基本情報入力シート!AA126)</f>
        <v/>
      </c>
      <c r="S105" s="670"/>
      <c r="T105" s="671"/>
      <c r="U105" s="557" t="str">
        <f>IFERROR(IF(S105="","",VLOOKUP(P105,【参考】数式用!$A$5:$K$39,MATCH(T105,【参考】数式用!$I$4:$K$4,0)+8,0)),"")</f>
        <v/>
      </c>
      <c r="V105" s="558" t="str">
        <f>IF(T105="特定加算Ⅰ",VLOOKUP(P105,【参考】数式用!$A$5:$L$39,12,FALSE),"-")</f>
        <v>-</v>
      </c>
      <c r="W105" s="539" t="s">
        <v>211</v>
      </c>
      <c r="X105" s="672"/>
      <c r="Y105" s="500" t="s">
        <v>212</v>
      </c>
      <c r="Z105" s="672"/>
      <c r="AA105" s="500" t="s">
        <v>213</v>
      </c>
      <c r="AB105" s="672"/>
      <c r="AC105" s="500" t="s">
        <v>212</v>
      </c>
      <c r="AD105" s="672"/>
      <c r="AE105" s="500" t="s">
        <v>214</v>
      </c>
      <c r="AF105" s="540" t="s">
        <v>215</v>
      </c>
      <c r="AG105" s="541" t="str">
        <f t="shared" si="12"/>
        <v/>
      </c>
      <c r="AH105" s="542" t="s">
        <v>216</v>
      </c>
      <c r="AI105" s="543" t="str">
        <f t="shared" si="8"/>
        <v/>
      </c>
      <c r="AK105" s="559" t="str">
        <f t="shared" si="9"/>
        <v>○</v>
      </c>
      <c r="AL105" s="559" t="str">
        <f>IFERROR(IF(AND(AI105&lt;&gt;"",OR('〇別紙様式2-2 個表_処遇'!T105="加算Ⅳ",'〇別紙様式2-2 個表_処遇'!T105="加算Ⅴ",'〇別紙様式2-2 個表_処遇'!T105="特別加算")),"☓","○"),"")</f>
        <v>○</v>
      </c>
      <c r="AM105" s="560" t="str">
        <f t="shared" si="10"/>
        <v/>
      </c>
      <c r="AN105" s="560" t="str">
        <f t="shared" si="11"/>
        <v/>
      </c>
      <c r="AO105" s="560"/>
      <c r="AP105" s="560"/>
      <c r="AQ105" s="560"/>
      <c r="AR105" s="560"/>
      <c r="AS105" s="560"/>
      <c r="AT105" s="560"/>
      <c r="AU105" s="560"/>
      <c r="AV105" s="561"/>
    </row>
    <row r="106" spans="1:48" ht="33" customHeight="1" thickBot="1">
      <c r="A106" s="531">
        <f t="shared" si="5"/>
        <v>95</v>
      </c>
      <c r="B106" s="532" t="str">
        <f>IF(基本情報入力シート!C127="","",基本情報入力シート!C127)</f>
        <v/>
      </c>
      <c r="C106" s="533" t="str">
        <f>IF(基本情報入力シート!D127="","",基本情報入力シート!D127)</f>
        <v/>
      </c>
      <c r="D106" s="533" t="str">
        <f>IF(基本情報入力シート!E127="","",基本情報入力シート!E127)</f>
        <v/>
      </c>
      <c r="E106" s="533" t="str">
        <f>IF(基本情報入力シート!F127="","",基本情報入力シート!F127)</f>
        <v/>
      </c>
      <c r="F106" s="533" t="str">
        <f>IF(基本情報入力シート!G127="","",基本情報入力シート!G127)</f>
        <v/>
      </c>
      <c r="G106" s="533" t="str">
        <f>IF(基本情報入力シート!H127="","",基本情報入力シート!H127)</f>
        <v/>
      </c>
      <c r="H106" s="533" t="str">
        <f>IF(基本情報入力シート!I127="","",基本情報入力シート!I127)</f>
        <v/>
      </c>
      <c r="I106" s="533" t="str">
        <f>IF(基本情報入力シート!J127="","",基本情報入力シート!J127)</f>
        <v/>
      </c>
      <c r="J106" s="533" t="str">
        <f>IF(基本情報入力シート!K127="","",基本情報入力シート!K127)</f>
        <v/>
      </c>
      <c r="K106" s="534" t="str">
        <f>IF(基本情報入力シート!L127="","",基本情報入力シート!L127)</f>
        <v/>
      </c>
      <c r="L106" s="531" t="str">
        <f>IF(基本情報入力シート!M127="","",基本情報入力シート!M127)</f>
        <v/>
      </c>
      <c r="M106" s="531" t="str">
        <f>IF(基本情報入力シート!R127="","",基本情報入力シート!R127)</f>
        <v/>
      </c>
      <c r="N106" s="531" t="str">
        <f>IF(基本情報入力シート!W127="","",基本情報入力シート!W127)</f>
        <v/>
      </c>
      <c r="O106" s="531" t="str">
        <f>IF(基本情報入力シート!X127="","",基本情報入力シート!X127)</f>
        <v/>
      </c>
      <c r="P106" s="535" t="str">
        <f>IF(基本情報入力シート!Y127="","",基本情報入力シート!Y127)</f>
        <v/>
      </c>
      <c r="Q106" s="536" t="str">
        <f>IF(基本情報入力シート!Z127="","",基本情報入力シート!Z127)</f>
        <v/>
      </c>
      <c r="R106" s="556" t="str">
        <f>IF(基本情報入力シート!AA127="","",基本情報入力シート!AA127)</f>
        <v/>
      </c>
      <c r="S106" s="670"/>
      <c r="T106" s="671"/>
      <c r="U106" s="557" t="str">
        <f>IFERROR(IF(S106="","",VLOOKUP(P106,【参考】数式用!$A$5:$K$39,MATCH(T106,【参考】数式用!$I$4:$K$4,0)+8,0)),"")</f>
        <v/>
      </c>
      <c r="V106" s="558" t="str">
        <f>IF(T106="特定加算Ⅰ",VLOOKUP(P106,【参考】数式用!$A$5:$L$39,12,FALSE),"-")</f>
        <v>-</v>
      </c>
      <c r="W106" s="539" t="s">
        <v>211</v>
      </c>
      <c r="X106" s="672"/>
      <c r="Y106" s="500" t="s">
        <v>212</v>
      </c>
      <c r="Z106" s="672"/>
      <c r="AA106" s="500" t="s">
        <v>213</v>
      </c>
      <c r="AB106" s="672"/>
      <c r="AC106" s="500" t="s">
        <v>212</v>
      </c>
      <c r="AD106" s="672"/>
      <c r="AE106" s="500" t="s">
        <v>214</v>
      </c>
      <c r="AF106" s="540" t="s">
        <v>215</v>
      </c>
      <c r="AG106" s="541" t="str">
        <f t="shared" si="12"/>
        <v/>
      </c>
      <c r="AH106" s="542" t="s">
        <v>216</v>
      </c>
      <c r="AI106" s="543" t="str">
        <f t="shared" si="8"/>
        <v/>
      </c>
      <c r="AK106" s="559" t="str">
        <f t="shared" si="9"/>
        <v>○</v>
      </c>
      <c r="AL106" s="559" t="str">
        <f>IFERROR(IF(AND(AI106&lt;&gt;"",OR('〇別紙様式2-2 個表_処遇'!T106="加算Ⅳ",'〇別紙様式2-2 個表_処遇'!T106="加算Ⅴ",'〇別紙様式2-2 個表_処遇'!T106="特別加算")),"☓","○"),"")</f>
        <v>○</v>
      </c>
      <c r="AM106" s="560" t="str">
        <f t="shared" si="10"/>
        <v/>
      </c>
      <c r="AN106" s="560" t="str">
        <f t="shared" si="11"/>
        <v/>
      </c>
      <c r="AO106" s="560"/>
      <c r="AP106" s="560"/>
      <c r="AQ106" s="560"/>
      <c r="AR106" s="560"/>
      <c r="AS106" s="560"/>
      <c r="AT106" s="560"/>
      <c r="AU106" s="560"/>
      <c r="AV106" s="561"/>
    </row>
    <row r="107" spans="1:48" ht="33" customHeight="1" thickBot="1">
      <c r="A107" s="531">
        <f t="shared" si="5"/>
        <v>96</v>
      </c>
      <c r="B107" s="532" t="str">
        <f>IF(基本情報入力シート!C128="","",基本情報入力シート!C128)</f>
        <v/>
      </c>
      <c r="C107" s="533" t="str">
        <f>IF(基本情報入力シート!D128="","",基本情報入力シート!D128)</f>
        <v/>
      </c>
      <c r="D107" s="533" t="str">
        <f>IF(基本情報入力シート!E128="","",基本情報入力シート!E128)</f>
        <v/>
      </c>
      <c r="E107" s="533" t="str">
        <f>IF(基本情報入力シート!F128="","",基本情報入力シート!F128)</f>
        <v/>
      </c>
      <c r="F107" s="533" t="str">
        <f>IF(基本情報入力シート!G128="","",基本情報入力シート!G128)</f>
        <v/>
      </c>
      <c r="G107" s="533" t="str">
        <f>IF(基本情報入力シート!H128="","",基本情報入力シート!H128)</f>
        <v/>
      </c>
      <c r="H107" s="533" t="str">
        <f>IF(基本情報入力シート!I128="","",基本情報入力シート!I128)</f>
        <v/>
      </c>
      <c r="I107" s="533" t="str">
        <f>IF(基本情報入力シート!J128="","",基本情報入力シート!J128)</f>
        <v/>
      </c>
      <c r="J107" s="533" t="str">
        <f>IF(基本情報入力シート!K128="","",基本情報入力シート!K128)</f>
        <v/>
      </c>
      <c r="K107" s="534" t="str">
        <f>IF(基本情報入力シート!L128="","",基本情報入力シート!L128)</f>
        <v/>
      </c>
      <c r="L107" s="531" t="str">
        <f>IF(基本情報入力シート!M128="","",基本情報入力シート!M128)</f>
        <v/>
      </c>
      <c r="M107" s="531" t="str">
        <f>IF(基本情報入力シート!R128="","",基本情報入力シート!R128)</f>
        <v/>
      </c>
      <c r="N107" s="531" t="str">
        <f>IF(基本情報入力シート!W128="","",基本情報入力シート!W128)</f>
        <v/>
      </c>
      <c r="O107" s="531" t="str">
        <f>IF(基本情報入力シート!X128="","",基本情報入力シート!X128)</f>
        <v/>
      </c>
      <c r="P107" s="535" t="str">
        <f>IF(基本情報入力シート!Y128="","",基本情報入力シート!Y128)</f>
        <v/>
      </c>
      <c r="Q107" s="536" t="str">
        <f>IF(基本情報入力シート!Z128="","",基本情報入力シート!Z128)</f>
        <v/>
      </c>
      <c r="R107" s="556" t="str">
        <f>IF(基本情報入力シート!AA128="","",基本情報入力シート!AA128)</f>
        <v/>
      </c>
      <c r="S107" s="670"/>
      <c r="T107" s="671"/>
      <c r="U107" s="557" t="str">
        <f>IFERROR(IF(S107="","",VLOOKUP(P107,【参考】数式用!$A$5:$K$39,MATCH(T107,【参考】数式用!$I$4:$K$4,0)+8,0)),"")</f>
        <v/>
      </c>
      <c r="V107" s="558" t="str">
        <f>IF(T107="特定加算Ⅰ",VLOOKUP(P107,【参考】数式用!$A$5:$L$39,12,FALSE),"-")</f>
        <v>-</v>
      </c>
      <c r="W107" s="539" t="s">
        <v>211</v>
      </c>
      <c r="X107" s="672"/>
      <c r="Y107" s="500" t="s">
        <v>212</v>
      </c>
      <c r="Z107" s="672"/>
      <c r="AA107" s="500" t="s">
        <v>213</v>
      </c>
      <c r="AB107" s="672"/>
      <c r="AC107" s="500" t="s">
        <v>212</v>
      </c>
      <c r="AD107" s="672"/>
      <c r="AE107" s="500" t="s">
        <v>214</v>
      </c>
      <c r="AF107" s="540" t="s">
        <v>215</v>
      </c>
      <c r="AG107" s="541" t="str">
        <f t="shared" si="12"/>
        <v/>
      </c>
      <c r="AH107" s="542" t="s">
        <v>216</v>
      </c>
      <c r="AI107" s="543" t="str">
        <f t="shared" si="8"/>
        <v/>
      </c>
      <c r="AK107" s="559" t="str">
        <f t="shared" si="9"/>
        <v>○</v>
      </c>
      <c r="AL107" s="559" t="str">
        <f>IFERROR(IF(AND(AI107&lt;&gt;"",OR('〇別紙様式2-2 個表_処遇'!T107="加算Ⅳ",'〇別紙様式2-2 個表_処遇'!T107="加算Ⅴ",'〇別紙様式2-2 個表_処遇'!T107="特別加算")),"☓","○"),"")</f>
        <v>○</v>
      </c>
      <c r="AM107" s="560" t="str">
        <f t="shared" si="10"/>
        <v/>
      </c>
      <c r="AN107" s="560" t="str">
        <f t="shared" si="11"/>
        <v/>
      </c>
      <c r="AO107" s="560"/>
      <c r="AP107" s="560"/>
      <c r="AQ107" s="560"/>
      <c r="AR107" s="560"/>
      <c r="AS107" s="560"/>
      <c r="AT107" s="560"/>
      <c r="AU107" s="560"/>
      <c r="AV107" s="561"/>
    </row>
    <row r="108" spans="1:48" ht="33" customHeight="1" thickBot="1">
      <c r="A108" s="531">
        <f t="shared" si="5"/>
        <v>97</v>
      </c>
      <c r="B108" s="532" t="str">
        <f>IF(基本情報入力シート!C129="","",基本情報入力シート!C129)</f>
        <v/>
      </c>
      <c r="C108" s="533" t="str">
        <f>IF(基本情報入力シート!D129="","",基本情報入力シート!D129)</f>
        <v/>
      </c>
      <c r="D108" s="533" t="str">
        <f>IF(基本情報入力シート!E129="","",基本情報入力シート!E129)</f>
        <v/>
      </c>
      <c r="E108" s="533" t="str">
        <f>IF(基本情報入力シート!F129="","",基本情報入力シート!F129)</f>
        <v/>
      </c>
      <c r="F108" s="533" t="str">
        <f>IF(基本情報入力シート!G129="","",基本情報入力シート!G129)</f>
        <v/>
      </c>
      <c r="G108" s="533" t="str">
        <f>IF(基本情報入力シート!H129="","",基本情報入力シート!H129)</f>
        <v/>
      </c>
      <c r="H108" s="533" t="str">
        <f>IF(基本情報入力シート!I129="","",基本情報入力シート!I129)</f>
        <v/>
      </c>
      <c r="I108" s="533" t="str">
        <f>IF(基本情報入力シート!J129="","",基本情報入力シート!J129)</f>
        <v/>
      </c>
      <c r="J108" s="533" t="str">
        <f>IF(基本情報入力シート!K129="","",基本情報入力シート!K129)</f>
        <v/>
      </c>
      <c r="K108" s="534" t="str">
        <f>IF(基本情報入力シート!L129="","",基本情報入力シート!L129)</f>
        <v/>
      </c>
      <c r="L108" s="531" t="str">
        <f>IF(基本情報入力シート!M129="","",基本情報入力シート!M129)</f>
        <v/>
      </c>
      <c r="M108" s="531" t="str">
        <f>IF(基本情報入力シート!R129="","",基本情報入力シート!R129)</f>
        <v/>
      </c>
      <c r="N108" s="531" t="str">
        <f>IF(基本情報入力シート!W129="","",基本情報入力シート!W129)</f>
        <v/>
      </c>
      <c r="O108" s="531" t="str">
        <f>IF(基本情報入力シート!X129="","",基本情報入力シート!X129)</f>
        <v/>
      </c>
      <c r="P108" s="535" t="str">
        <f>IF(基本情報入力シート!Y129="","",基本情報入力シート!Y129)</f>
        <v/>
      </c>
      <c r="Q108" s="536" t="str">
        <f>IF(基本情報入力シート!Z129="","",基本情報入力シート!Z129)</f>
        <v/>
      </c>
      <c r="R108" s="556" t="str">
        <f>IF(基本情報入力シート!AA129="","",基本情報入力シート!AA129)</f>
        <v/>
      </c>
      <c r="S108" s="670"/>
      <c r="T108" s="671"/>
      <c r="U108" s="557" t="str">
        <f>IFERROR(IF(S108="","",VLOOKUP(P108,【参考】数式用!$A$5:$K$39,MATCH(T108,【参考】数式用!$I$4:$K$4,0)+8,0)),"")</f>
        <v/>
      </c>
      <c r="V108" s="558" t="str">
        <f>IF(T108="特定加算Ⅰ",VLOOKUP(P108,【参考】数式用!$A$5:$L$39,12,FALSE),"-")</f>
        <v>-</v>
      </c>
      <c r="W108" s="539" t="s">
        <v>211</v>
      </c>
      <c r="X108" s="672"/>
      <c r="Y108" s="500" t="s">
        <v>212</v>
      </c>
      <c r="Z108" s="672"/>
      <c r="AA108" s="500" t="s">
        <v>213</v>
      </c>
      <c r="AB108" s="672"/>
      <c r="AC108" s="500" t="s">
        <v>212</v>
      </c>
      <c r="AD108" s="672"/>
      <c r="AE108" s="500" t="s">
        <v>214</v>
      </c>
      <c r="AF108" s="540" t="s">
        <v>215</v>
      </c>
      <c r="AG108" s="541" t="str">
        <f t="shared" si="12"/>
        <v/>
      </c>
      <c r="AH108" s="542" t="s">
        <v>216</v>
      </c>
      <c r="AI108" s="543" t="str">
        <f t="shared" si="8"/>
        <v/>
      </c>
      <c r="AK108" s="559" t="str">
        <f t="shared" si="9"/>
        <v>○</v>
      </c>
      <c r="AL108" s="559" t="str">
        <f>IFERROR(IF(AND(AI108&lt;&gt;"",OR('〇別紙様式2-2 個表_処遇'!T108="加算Ⅳ",'〇別紙様式2-2 個表_処遇'!T108="加算Ⅴ",'〇別紙様式2-2 個表_処遇'!T108="特別加算")),"☓","○"),"")</f>
        <v>○</v>
      </c>
      <c r="AM108" s="560" t="str">
        <f t="shared" si="10"/>
        <v/>
      </c>
      <c r="AN108" s="560" t="str">
        <f t="shared" si="11"/>
        <v/>
      </c>
      <c r="AO108" s="560"/>
      <c r="AP108" s="560"/>
      <c r="AQ108" s="560"/>
      <c r="AR108" s="560"/>
      <c r="AS108" s="560"/>
      <c r="AT108" s="560"/>
      <c r="AU108" s="560"/>
      <c r="AV108" s="561"/>
    </row>
    <row r="109" spans="1:48" ht="33" customHeight="1" thickBot="1">
      <c r="A109" s="531">
        <f t="shared" si="5"/>
        <v>98</v>
      </c>
      <c r="B109" s="532" t="str">
        <f>IF(基本情報入力シート!C130="","",基本情報入力シート!C130)</f>
        <v/>
      </c>
      <c r="C109" s="533" t="str">
        <f>IF(基本情報入力シート!D130="","",基本情報入力シート!D130)</f>
        <v/>
      </c>
      <c r="D109" s="533" t="str">
        <f>IF(基本情報入力シート!E130="","",基本情報入力シート!E130)</f>
        <v/>
      </c>
      <c r="E109" s="533" t="str">
        <f>IF(基本情報入力シート!F130="","",基本情報入力シート!F130)</f>
        <v/>
      </c>
      <c r="F109" s="533" t="str">
        <f>IF(基本情報入力シート!G130="","",基本情報入力シート!G130)</f>
        <v/>
      </c>
      <c r="G109" s="533" t="str">
        <f>IF(基本情報入力シート!H130="","",基本情報入力シート!H130)</f>
        <v/>
      </c>
      <c r="H109" s="533" t="str">
        <f>IF(基本情報入力シート!I130="","",基本情報入力シート!I130)</f>
        <v/>
      </c>
      <c r="I109" s="533" t="str">
        <f>IF(基本情報入力シート!J130="","",基本情報入力シート!J130)</f>
        <v/>
      </c>
      <c r="J109" s="533" t="str">
        <f>IF(基本情報入力シート!K130="","",基本情報入力シート!K130)</f>
        <v/>
      </c>
      <c r="K109" s="534" t="str">
        <f>IF(基本情報入力シート!L130="","",基本情報入力シート!L130)</f>
        <v/>
      </c>
      <c r="L109" s="531" t="str">
        <f>IF(基本情報入力シート!M130="","",基本情報入力シート!M130)</f>
        <v/>
      </c>
      <c r="M109" s="531" t="str">
        <f>IF(基本情報入力シート!R130="","",基本情報入力シート!R130)</f>
        <v/>
      </c>
      <c r="N109" s="531" t="str">
        <f>IF(基本情報入力シート!W130="","",基本情報入力シート!W130)</f>
        <v/>
      </c>
      <c r="O109" s="531" t="str">
        <f>IF(基本情報入力シート!X130="","",基本情報入力シート!X130)</f>
        <v/>
      </c>
      <c r="P109" s="535" t="str">
        <f>IF(基本情報入力シート!Y130="","",基本情報入力シート!Y130)</f>
        <v/>
      </c>
      <c r="Q109" s="536" t="str">
        <f>IF(基本情報入力シート!Z130="","",基本情報入力シート!Z130)</f>
        <v/>
      </c>
      <c r="R109" s="556" t="str">
        <f>IF(基本情報入力シート!AA130="","",基本情報入力シート!AA130)</f>
        <v/>
      </c>
      <c r="S109" s="670"/>
      <c r="T109" s="671"/>
      <c r="U109" s="557" t="str">
        <f>IFERROR(IF(S109="","",VLOOKUP(P109,【参考】数式用!$A$5:$K$39,MATCH(T109,【参考】数式用!$I$4:$K$4,0)+8,0)),"")</f>
        <v/>
      </c>
      <c r="V109" s="558" t="str">
        <f>IF(T109="特定加算Ⅰ",VLOOKUP(P109,【参考】数式用!$A$5:$L$39,12,FALSE),"-")</f>
        <v>-</v>
      </c>
      <c r="W109" s="539" t="s">
        <v>211</v>
      </c>
      <c r="X109" s="672"/>
      <c r="Y109" s="500" t="s">
        <v>212</v>
      </c>
      <c r="Z109" s="672"/>
      <c r="AA109" s="500" t="s">
        <v>213</v>
      </c>
      <c r="AB109" s="672"/>
      <c r="AC109" s="500" t="s">
        <v>212</v>
      </c>
      <c r="AD109" s="672"/>
      <c r="AE109" s="500" t="s">
        <v>214</v>
      </c>
      <c r="AF109" s="540" t="s">
        <v>215</v>
      </c>
      <c r="AG109" s="541" t="str">
        <f t="shared" si="12"/>
        <v/>
      </c>
      <c r="AH109" s="542" t="s">
        <v>216</v>
      </c>
      <c r="AI109" s="543" t="str">
        <f t="shared" si="8"/>
        <v/>
      </c>
      <c r="AK109" s="559" t="str">
        <f t="shared" si="9"/>
        <v>○</v>
      </c>
      <c r="AL109" s="559" t="str">
        <f>IFERROR(IF(AND(AI109&lt;&gt;"",OR('〇別紙様式2-2 個表_処遇'!T109="加算Ⅳ",'〇別紙様式2-2 個表_処遇'!T109="加算Ⅴ",'〇別紙様式2-2 個表_処遇'!T109="特別加算")),"☓","○"),"")</f>
        <v>○</v>
      </c>
      <c r="AM109" s="560" t="str">
        <f t="shared" si="10"/>
        <v/>
      </c>
      <c r="AN109" s="560" t="str">
        <f t="shared" si="11"/>
        <v/>
      </c>
      <c r="AO109" s="560"/>
      <c r="AP109" s="560"/>
      <c r="AQ109" s="560"/>
      <c r="AR109" s="560"/>
      <c r="AS109" s="560"/>
      <c r="AT109" s="560"/>
      <c r="AU109" s="560"/>
      <c r="AV109" s="561"/>
    </row>
    <row r="110" spans="1:48" ht="33" customHeight="1" thickBot="1">
      <c r="A110" s="531">
        <f t="shared" si="5"/>
        <v>99</v>
      </c>
      <c r="B110" s="532" t="str">
        <f>IF(基本情報入力シート!C131="","",基本情報入力シート!C131)</f>
        <v/>
      </c>
      <c r="C110" s="533" t="str">
        <f>IF(基本情報入力シート!D131="","",基本情報入力シート!D131)</f>
        <v/>
      </c>
      <c r="D110" s="533" t="str">
        <f>IF(基本情報入力シート!E131="","",基本情報入力シート!E131)</f>
        <v/>
      </c>
      <c r="E110" s="533" t="str">
        <f>IF(基本情報入力シート!F131="","",基本情報入力シート!F131)</f>
        <v/>
      </c>
      <c r="F110" s="533" t="str">
        <f>IF(基本情報入力シート!G131="","",基本情報入力シート!G131)</f>
        <v/>
      </c>
      <c r="G110" s="533" t="str">
        <f>IF(基本情報入力シート!H131="","",基本情報入力シート!H131)</f>
        <v/>
      </c>
      <c r="H110" s="533" t="str">
        <f>IF(基本情報入力シート!I131="","",基本情報入力シート!I131)</f>
        <v/>
      </c>
      <c r="I110" s="533" t="str">
        <f>IF(基本情報入力シート!J131="","",基本情報入力シート!J131)</f>
        <v/>
      </c>
      <c r="J110" s="533" t="str">
        <f>IF(基本情報入力シート!K131="","",基本情報入力シート!K131)</f>
        <v/>
      </c>
      <c r="K110" s="534" t="str">
        <f>IF(基本情報入力シート!L131="","",基本情報入力シート!L131)</f>
        <v/>
      </c>
      <c r="L110" s="531" t="str">
        <f>IF(基本情報入力シート!M131="","",基本情報入力シート!M131)</f>
        <v/>
      </c>
      <c r="M110" s="531" t="str">
        <f>IF(基本情報入力シート!R131="","",基本情報入力シート!R131)</f>
        <v/>
      </c>
      <c r="N110" s="531" t="str">
        <f>IF(基本情報入力シート!W131="","",基本情報入力シート!W131)</f>
        <v/>
      </c>
      <c r="O110" s="531" t="str">
        <f>IF(基本情報入力シート!X131="","",基本情報入力シート!X131)</f>
        <v/>
      </c>
      <c r="P110" s="535" t="str">
        <f>IF(基本情報入力シート!Y131="","",基本情報入力シート!Y131)</f>
        <v/>
      </c>
      <c r="Q110" s="536" t="str">
        <f>IF(基本情報入力シート!Z131="","",基本情報入力シート!Z131)</f>
        <v/>
      </c>
      <c r="R110" s="556" t="str">
        <f>IF(基本情報入力シート!AA131="","",基本情報入力シート!AA131)</f>
        <v/>
      </c>
      <c r="S110" s="670"/>
      <c r="T110" s="671"/>
      <c r="U110" s="557" t="str">
        <f>IFERROR(IF(S110="","",VLOOKUP(P110,【参考】数式用!$A$5:$K$39,MATCH(T110,【参考】数式用!$I$4:$K$4,0)+8,0)),"")</f>
        <v/>
      </c>
      <c r="V110" s="558" t="str">
        <f>IF(T110="特定加算Ⅰ",VLOOKUP(P110,【参考】数式用!$A$5:$L$39,12,FALSE),"-")</f>
        <v>-</v>
      </c>
      <c r="W110" s="539" t="s">
        <v>211</v>
      </c>
      <c r="X110" s="672"/>
      <c r="Y110" s="500" t="s">
        <v>212</v>
      </c>
      <c r="Z110" s="672"/>
      <c r="AA110" s="500" t="s">
        <v>213</v>
      </c>
      <c r="AB110" s="672"/>
      <c r="AC110" s="500" t="s">
        <v>212</v>
      </c>
      <c r="AD110" s="672"/>
      <c r="AE110" s="500" t="s">
        <v>214</v>
      </c>
      <c r="AF110" s="540" t="s">
        <v>215</v>
      </c>
      <c r="AG110" s="541" t="str">
        <f t="shared" si="12"/>
        <v/>
      </c>
      <c r="AH110" s="542" t="s">
        <v>216</v>
      </c>
      <c r="AI110" s="543" t="str">
        <f t="shared" si="8"/>
        <v/>
      </c>
      <c r="AK110" s="559" t="str">
        <f t="shared" si="9"/>
        <v>○</v>
      </c>
      <c r="AL110" s="559" t="str">
        <f>IFERROR(IF(AND(AI110&lt;&gt;"",OR('〇別紙様式2-2 個表_処遇'!T110="加算Ⅳ",'〇別紙様式2-2 個表_処遇'!T110="加算Ⅴ",'〇別紙様式2-2 個表_処遇'!T110="特別加算")),"☓","○"),"")</f>
        <v>○</v>
      </c>
      <c r="AM110" s="560" t="str">
        <f t="shared" si="10"/>
        <v/>
      </c>
      <c r="AN110" s="560" t="str">
        <f t="shared" si="11"/>
        <v/>
      </c>
      <c r="AO110" s="560"/>
      <c r="AP110" s="560"/>
      <c r="AQ110" s="560"/>
      <c r="AR110" s="560"/>
      <c r="AS110" s="560"/>
      <c r="AT110" s="560"/>
      <c r="AU110" s="560"/>
      <c r="AV110" s="561"/>
    </row>
    <row r="111" spans="1:48" ht="33" customHeight="1" thickBot="1">
      <c r="A111" s="531">
        <f t="shared" si="5"/>
        <v>100</v>
      </c>
      <c r="B111" s="532" t="str">
        <f>IF(基本情報入力シート!C132="","",基本情報入力シート!C132)</f>
        <v/>
      </c>
      <c r="C111" s="533" t="str">
        <f>IF(基本情報入力シート!D132="","",基本情報入力シート!D132)</f>
        <v/>
      </c>
      <c r="D111" s="533" t="str">
        <f>IF(基本情報入力シート!E132="","",基本情報入力シート!E132)</f>
        <v/>
      </c>
      <c r="E111" s="533" t="str">
        <f>IF(基本情報入力シート!F132="","",基本情報入力シート!F132)</f>
        <v/>
      </c>
      <c r="F111" s="533" t="str">
        <f>IF(基本情報入力シート!G132="","",基本情報入力シート!G132)</f>
        <v/>
      </c>
      <c r="G111" s="533" t="str">
        <f>IF(基本情報入力シート!H132="","",基本情報入力シート!H132)</f>
        <v/>
      </c>
      <c r="H111" s="533" t="str">
        <f>IF(基本情報入力シート!I132="","",基本情報入力シート!I132)</f>
        <v/>
      </c>
      <c r="I111" s="533" t="str">
        <f>IF(基本情報入力シート!J132="","",基本情報入力シート!J132)</f>
        <v/>
      </c>
      <c r="J111" s="533" t="str">
        <f>IF(基本情報入力シート!K132="","",基本情報入力シート!K132)</f>
        <v/>
      </c>
      <c r="K111" s="534" t="str">
        <f>IF(基本情報入力シート!L132="","",基本情報入力シート!L132)</f>
        <v/>
      </c>
      <c r="L111" s="531" t="str">
        <f>IF(基本情報入力シート!M132="","",基本情報入力シート!M132)</f>
        <v/>
      </c>
      <c r="M111" s="531" t="str">
        <f>IF(基本情報入力シート!R132="","",基本情報入力シート!R132)</f>
        <v/>
      </c>
      <c r="N111" s="531" t="str">
        <f>IF(基本情報入力シート!W132="","",基本情報入力シート!W132)</f>
        <v/>
      </c>
      <c r="O111" s="531" t="str">
        <f>IF(基本情報入力シート!X132="","",基本情報入力シート!X132)</f>
        <v/>
      </c>
      <c r="P111" s="535" t="str">
        <f>IF(基本情報入力シート!Y132="","",基本情報入力シート!Y132)</f>
        <v/>
      </c>
      <c r="Q111" s="536" t="str">
        <f>IF(基本情報入力シート!Z132="","",基本情報入力シート!Z132)</f>
        <v/>
      </c>
      <c r="R111" s="556" t="str">
        <f>IF(基本情報入力シート!AA132="","",基本情報入力シート!AA132)</f>
        <v/>
      </c>
      <c r="S111" s="673"/>
      <c r="T111" s="674"/>
      <c r="U111" s="562" t="str">
        <f>IFERROR(IF(S111="","",VLOOKUP(P111,【参考】数式用!$A$5:$K$39,MATCH(T111,【参考】数式用!$I$4:$K$4,0)+8,0)),"")</f>
        <v/>
      </c>
      <c r="V111" s="563" t="str">
        <f>IF(T111="特定加算Ⅰ",VLOOKUP(P111,【参考】数式用!$A$5:$L$39,12,FALSE),"-")</f>
        <v>-</v>
      </c>
      <c r="W111" s="564" t="s">
        <v>211</v>
      </c>
      <c r="X111" s="675"/>
      <c r="Y111" s="565" t="s">
        <v>212</v>
      </c>
      <c r="Z111" s="675"/>
      <c r="AA111" s="565" t="s">
        <v>213</v>
      </c>
      <c r="AB111" s="675"/>
      <c r="AC111" s="565" t="s">
        <v>212</v>
      </c>
      <c r="AD111" s="675"/>
      <c r="AE111" s="565" t="s">
        <v>214</v>
      </c>
      <c r="AF111" s="566" t="s">
        <v>215</v>
      </c>
      <c r="AG111" s="567" t="str">
        <f t="shared" si="12"/>
        <v/>
      </c>
      <c r="AH111" s="568" t="s">
        <v>216</v>
      </c>
      <c r="AI111" s="569" t="str">
        <f t="shared" si="8"/>
        <v/>
      </c>
      <c r="AK111" s="559" t="str">
        <f t="shared" si="9"/>
        <v>○</v>
      </c>
      <c r="AL111" s="559" t="str">
        <f>IFERROR(IF(AND(AI111&lt;&gt;"",OR('〇別紙様式2-2 個表_処遇'!T111="加算Ⅳ",'〇別紙様式2-2 個表_処遇'!T111="加算Ⅴ",'〇別紙様式2-2 個表_処遇'!T111="特別加算")),"☓","○"),"")</f>
        <v>○</v>
      </c>
      <c r="AM111" s="560" t="str">
        <f t="shared" si="10"/>
        <v/>
      </c>
      <c r="AN111" s="560" t="str">
        <f t="shared" si="11"/>
        <v/>
      </c>
      <c r="AO111" s="560"/>
      <c r="AP111" s="560"/>
      <c r="AQ111" s="560"/>
      <c r="AR111" s="560"/>
      <c r="AS111" s="560"/>
      <c r="AT111" s="560"/>
      <c r="AU111" s="560"/>
      <c r="AV111" s="561"/>
    </row>
    <row r="112" spans="1:48" ht="10.5" customHeight="1"/>
    <row r="113" spans="35:35" ht="20.25" customHeight="1">
      <c r="AI113" s="570"/>
    </row>
    <row r="114" spans="35:35" ht="20.25" customHeight="1">
      <c r="AI114" s="571"/>
    </row>
    <row r="115" spans="35:35" ht="21" customHeight="1"/>
  </sheetData>
  <sheetProtection password="CAF4" sheet="1" objects="1" scenarios="1"/>
  <autoFilter ref="L11:AI11"/>
  <mergeCells count="18">
    <mergeCell ref="A3:C3"/>
    <mergeCell ref="D3:O3"/>
    <mergeCell ref="T8:U8"/>
    <mergeCell ref="W8:AH8"/>
    <mergeCell ref="A7:A10"/>
    <mergeCell ref="B7:K10"/>
    <mergeCell ref="L7:L10"/>
    <mergeCell ref="O7:O10"/>
    <mergeCell ref="P7:P10"/>
    <mergeCell ref="Q7:Q10"/>
    <mergeCell ref="R7:R10"/>
    <mergeCell ref="V9:V10"/>
    <mergeCell ref="S9:S10"/>
    <mergeCell ref="M7:N9"/>
    <mergeCell ref="T9:T10"/>
    <mergeCell ref="U9:U10"/>
    <mergeCell ref="W9:AH10"/>
    <mergeCell ref="AI9:AI10"/>
  </mergeCells>
  <phoneticPr fontId="7"/>
  <dataValidations count="3">
    <dataValidation imeMode="hiragana" allowBlank="1" showInputMessage="1" showErrorMessage="1" sqref="AI114"/>
    <dataValidation imeMode="halfAlpha" allowBlank="1" showInputMessage="1" showErrorMessage="1" sqref="AD12:AD111 Z12:Z111 X12:X111 AB12:AB111 B12:R111"/>
    <dataValidation type="list" allowBlank="1" showInputMessage="1" showErrorMessage="1" sqref="S12:S111">
      <formula1>"新規,継続,区分変更"</formula1>
    </dataValidation>
  </dataValidations>
  <pageMargins left="0.39370078740157483" right="0.39370078740157483" top="0.6692913385826772" bottom="0.62992125984251968" header="0.31496062992125984" footer="0.35433070866141736"/>
  <pageSetup paperSize="9" scale="48" orientation="landscape" r:id="rId1"/>
  <headerFooter alignWithMargins="0"/>
  <ignoredErrors>
    <ignoredError sqref="D12:L16"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【参考】数式用!$I$4:$K$4</xm:f>
          </x14:formula1>
          <xm:sqref>T12:T111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view="pageBreakPreview" zoomScale="85" zoomScaleNormal="85" zoomScaleSheetLayoutView="85" workbookViewId="0">
      <selection activeCell="L27" sqref="L27"/>
    </sheetView>
  </sheetViews>
  <sheetFormatPr defaultColWidth="9" defaultRowHeight="13.5"/>
  <cols>
    <col min="1" max="1" width="21.75" style="20" customWidth="1"/>
    <col min="2" max="2" width="20.375" style="20" customWidth="1"/>
    <col min="3" max="7" width="10.75" style="20" customWidth="1"/>
    <col min="8" max="11" width="10.75" style="52" customWidth="1"/>
    <col min="12" max="12" width="25.75" style="20" customWidth="1"/>
    <col min="13" max="16384" width="9" style="20"/>
  </cols>
  <sheetData>
    <row r="1" spans="1:12">
      <c r="A1" s="22" t="s">
        <v>115</v>
      </c>
      <c r="B1" s="22"/>
      <c r="C1" s="22"/>
      <c r="D1" s="22"/>
      <c r="E1" s="22"/>
      <c r="F1" s="22"/>
      <c r="G1" s="22"/>
    </row>
    <row r="2" spans="1:12" ht="27.75" customHeight="1">
      <c r="A2" s="1132" t="s">
        <v>333</v>
      </c>
      <c r="B2" s="1133"/>
      <c r="C2" s="1138" t="s">
        <v>334</v>
      </c>
      <c r="D2" s="1138"/>
      <c r="E2" s="1138"/>
      <c r="F2" s="1138"/>
      <c r="G2" s="1138"/>
      <c r="H2" s="1139" t="s">
        <v>335</v>
      </c>
      <c r="I2" s="1129" t="s">
        <v>336</v>
      </c>
      <c r="J2" s="1130"/>
      <c r="K2" s="1130"/>
      <c r="L2" s="1131"/>
    </row>
    <row r="3" spans="1:12" ht="39" customHeight="1">
      <c r="A3" s="1134"/>
      <c r="B3" s="1135"/>
      <c r="C3" s="1141" t="s">
        <v>377</v>
      </c>
      <c r="D3" s="1141"/>
      <c r="E3" s="1141"/>
      <c r="F3" s="1141"/>
      <c r="G3" s="1141"/>
      <c r="H3" s="1140"/>
      <c r="I3" s="1140" t="s">
        <v>337</v>
      </c>
      <c r="J3" s="1136"/>
      <c r="K3" s="1136"/>
      <c r="L3" s="58" t="s">
        <v>338</v>
      </c>
    </row>
    <row r="4" spans="1:12" ht="18" customHeight="1">
      <c r="A4" s="1136"/>
      <c r="B4" s="1137"/>
      <c r="C4" s="58" t="s">
        <v>107</v>
      </c>
      <c r="D4" s="58" t="s">
        <v>108</v>
      </c>
      <c r="E4" s="58" t="s">
        <v>109</v>
      </c>
      <c r="F4" s="58" t="s">
        <v>110</v>
      </c>
      <c r="G4" s="58" t="s">
        <v>111</v>
      </c>
      <c r="H4" s="57" t="s">
        <v>339</v>
      </c>
      <c r="I4" s="58" t="s">
        <v>62</v>
      </c>
      <c r="J4" s="64" t="s">
        <v>63</v>
      </c>
      <c r="K4" s="64" t="s">
        <v>445</v>
      </c>
      <c r="L4" s="58" t="s">
        <v>62</v>
      </c>
    </row>
    <row r="5" spans="1:12" ht="16.899999999999999" customHeight="1">
      <c r="A5" s="65" t="s">
        <v>340</v>
      </c>
      <c r="B5" s="66"/>
      <c r="C5" s="67">
        <v>0.30199999999999999</v>
      </c>
      <c r="D5" s="67">
        <v>0.22</v>
      </c>
      <c r="E5" s="67">
        <v>0.122</v>
      </c>
      <c r="F5" s="67">
        <f>$E5*0.9</f>
        <v>0.10979999999999999</v>
      </c>
      <c r="G5" s="67">
        <f t="shared" ref="G5:G27" si="0">$E5*0.9</f>
        <v>0.10979999999999999</v>
      </c>
      <c r="H5" s="68">
        <v>4.1000000000000002E-2</v>
      </c>
      <c r="I5" s="67">
        <v>7.3999999999999996E-2</v>
      </c>
      <c r="J5" s="67">
        <v>5.8000000000000003E-2</v>
      </c>
      <c r="K5" s="70" t="s">
        <v>446</v>
      </c>
      <c r="L5" s="69" t="s">
        <v>341</v>
      </c>
    </row>
    <row r="6" spans="1:12" ht="16.899999999999999" customHeight="1">
      <c r="A6" s="65" t="s">
        <v>342</v>
      </c>
      <c r="B6" s="66"/>
      <c r="C6" s="67">
        <v>0.191</v>
      </c>
      <c r="D6" s="67">
        <v>0.13900000000000001</v>
      </c>
      <c r="E6" s="67">
        <v>7.6999999999999999E-2</v>
      </c>
      <c r="F6" s="67">
        <f t="shared" ref="F6:F27" si="1">$E6*0.9</f>
        <v>6.93E-2</v>
      </c>
      <c r="G6" s="67">
        <f t="shared" si="0"/>
        <v>6.93E-2</v>
      </c>
      <c r="H6" s="68">
        <v>2.5999999999999999E-2</v>
      </c>
      <c r="I6" s="67">
        <v>4.4999999999999998E-2</v>
      </c>
      <c r="J6" s="67">
        <v>3.5999999999999997E-2</v>
      </c>
      <c r="K6" s="70" t="s">
        <v>446</v>
      </c>
      <c r="L6" s="69" t="s">
        <v>341</v>
      </c>
    </row>
    <row r="7" spans="1:12" ht="16.899999999999999" customHeight="1">
      <c r="A7" s="65" t="s">
        <v>343</v>
      </c>
      <c r="B7" s="66"/>
      <c r="C7" s="67">
        <v>0.30199999999999999</v>
      </c>
      <c r="D7" s="67">
        <v>0.22</v>
      </c>
      <c r="E7" s="67">
        <v>0.122</v>
      </c>
      <c r="F7" s="67">
        <f t="shared" si="1"/>
        <v>0.10979999999999999</v>
      </c>
      <c r="G7" s="67">
        <f t="shared" si="0"/>
        <v>0.10979999999999999</v>
      </c>
      <c r="H7" s="68">
        <v>4.1000000000000002E-2</v>
      </c>
      <c r="I7" s="67">
        <v>0.14799999999999999</v>
      </c>
      <c r="J7" s="67">
        <v>0.115</v>
      </c>
      <c r="K7" s="70" t="s">
        <v>446</v>
      </c>
      <c r="L7" s="69" t="s">
        <v>341</v>
      </c>
    </row>
    <row r="8" spans="1:12" ht="16.899999999999999" customHeight="1">
      <c r="A8" s="65" t="s">
        <v>344</v>
      </c>
      <c r="B8" s="66"/>
      <c r="C8" s="67">
        <v>0.25</v>
      </c>
      <c r="D8" s="67">
        <v>0.182</v>
      </c>
      <c r="E8" s="67">
        <v>0.10100000000000001</v>
      </c>
      <c r="F8" s="67">
        <f t="shared" si="1"/>
        <v>9.0900000000000009E-2</v>
      </c>
      <c r="G8" s="67">
        <f t="shared" si="0"/>
        <v>9.0900000000000009E-2</v>
      </c>
      <c r="H8" s="68">
        <v>3.4000000000000002E-2</v>
      </c>
      <c r="I8" s="67">
        <v>6.9000000000000006E-2</v>
      </c>
      <c r="J8" s="67">
        <v>5.7000000000000002E-2</v>
      </c>
      <c r="K8" s="70" t="s">
        <v>446</v>
      </c>
      <c r="L8" s="69" t="s">
        <v>341</v>
      </c>
    </row>
    <row r="9" spans="1:12" ht="16.899999999999999" customHeight="1">
      <c r="A9" s="65" t="s">
        <v>345</v>
      </c>
      <c r="B9" s="66"/>
      <c r="C9" s="67">
        <v>3.5000000000000003E-2</v>
      </c>
      <c r="D9" s="67">
        <v>2.5000000000000001E-2</v>
      </c>
      <c r="E9" s="67">
        <v>1.4E-2</v>
      </c>
      <c r="F9" s="67">
        <f t="shared" si="1"/>
        <v>1.26E-2</v>
      </c>
      <c r="G9" s="67">
        <f t="shared" si="0"/>
        <v>1.26E-2</v>
      </c>
      <c r="H9" s="68">
        <v>5.0000000000000001E-3</v>
      </c>
      <c r="I9" s="67">
        <v>2.5000000000000001E-2</v>
      </c>
      <c r="J9" s="67">
        <v>2.3E-2</v>
      </c>
      <c r="K9" s="70" t="s">
        <v>446</v>
      </c>
      <c r="L9" s="69" t="s">
        <v>346</v>
      </c>
    </row>
    <row r="10" spans="1:12" ht="16.899999999999999" customHeight="1">
      <c r="A10" s="65" t="s">
        <v>347</v>
      </c>
      <c r="B10" s="66"/>
      <c r="C10" s="67">
        <v>4.2000000000000003E-2</v>
      </c>
      <c r="D10" s="67">
        <v>3.1E-2</v>
      </c>
      <c r="E10" s="67">
        <v>1.7000000000000001E-2</v>
      </c>
      <c r="F10" s="67">
        <f t="shared" si="1"/>
        <v>1.5300000000000001E-2</v>
      </c>
      <c r="G10" s="67">
        <f t="shared" si="0"/>
        <v>1.5300000000000001E-2</v>
      </c>
      <c r="H10" s="68">
        <v>6.0000000000000001E-3</v>
      </c>
      <c r="I10" s="67">
        <v>1.4E-2</v>
      </c>
      <c r="J10" s="67">
        <v>1.2999999999999999E-2</v>
      </c>
      <c r="K10" s="70" t="s">
        <v>446</v>
      </c>
      <c r="L10" s="69" t="s">
        <v>346</v>
      </c>
    </row>
    <row r="11" spans="1:12" ht="16.899999999999999" customHeight="1">
      <c r="A11" s="65" t="s">
        <v>348</v>
      </c>
      <c r="B11" s="66"/>
      <c r="C11" s="67">
        <v>2.5000000000000001E-2</v>
      </c>
      <c r="D11" s="67">
        <v>1.7999999999999999E-2</v>
      </c>
      <c r="E11" s="67">
        <v>0.01</v>
      </c>
      <c r="F11" s="67">
        <f t="shared" si="1"/>
        <v>9.0000000000000011E-3</v>
      </c>
      <c r="G11" s="67">
        <f t="shared" si="0"/>
        <v>9.0000000000000011E-3</v>
      </c>
      <c r="H11" s="68">
        <v>3.0000000000000001E-3</v>
      </c>
      <c r="I11" s="70" t="s">
        <v>446</v>
      </c>
      <c r="J11" s="70" t="s">
        <v>446</v>
      </c>
      <c r="K11" s="68">
        <v>1.4999999999999999E-2</v>
      </c>
      <c r="L11" s="69" t="s">
        <v>452</v>
      </c>
    </row>
    <row r="12" spans="1:12" ht="16.899999999999999" customHeight="1">
      <c r="A12" s="65" t="s">
        <v>349</v>
      </c>
      <c r="B12" s="66"/>
      <c r="C12" s="67">
        <v>6.9000000000000006E-2</v>
      </c>
      <c r="D12" s="67">
        <v>0.05</v>
      </c>
      <c r="E12" s="67">
        <v>2.8000000000000001E-2</v>
      </c>
      <c r="F12" s="67">
        <f t="shared" si="1"/>
        <v>2.52E-2</v>
      </c>
      <c r="G12" s="67">
        <f t="shared" si="0"/>
        <v>2.52E-2</v>
      </c>
      <c r="H12" s="68">
        <v>8.9999999999999993E-3</v>
      </c>
      <c r="I12" s="70" t="s">
        <v>446</v>
      </c>
      <c r="J12" s="70" t="s">
        <v>446</v>
      </c>
      <c r="K12" s="68">
        <v>1.9E-2</v>
      </c>
      <c r="L12" s="69" t="s">
        <v>453</v>
      </c>
    </row>
    <row r="13" spans="1:12" ht="16.899999999999999" customHeight="1">
      <c r="A13" s="65" t="s">
        <v>350</v>
      </c>
      <c r="B13" s="66"/>
      <c r="C13" s="67">
        <v>5.7000000000000002E-2</v>
      </c>
      <c r="D13" s="67">
        <v>4.1000000000000002E-2</v>
      </c>
      <c r="E13" s="67">
        <v>2.3E-2</v>
      </c>
      <c r="F13" s="67">
        <f t="shared" si="1"/>
        <v>2.07E-2</v>
      </c>
      <c r="G13" s="67">
        <f t="shared" si="0"/>
        <v>2.07E-2</v>
      </c>
      <c r="H13" s="68">
        <v>8.0000000000000002E-3</v>
      </c>
      <c r="I13" s="67">
        <v>0.05</v>
      </c>
      <c r="J13" s="67">
        <v>4.4999999999999998E-2</v>
      </c>
      <c r="K13" s="70" t="s">
        <v>446</v>
      </c>
      <c r="L13" s="69" t="s">
        <v>346</v>
      </c>
    </row>
    <row r="14" spans="1:12" ht="16.899999999999999" customHeight="1">
      <c r="A14" s="65" t="s">
        <v>351</v>
      </c>
      <c r="B14" s="66"/>
      <c r="C14" s="67">
        <v>5.7000000000000002E-2</v>
      </c>
      <c r="D14" s="67">
        <v>4.1000000000000002E-2</v>
      </c>
      <c r="E14" s="67">
        <v>2.3E-2</v>
      </c>
      <c r="F14" s="67">
        <f t="shared" si="1"/>
        <v>2.07E-2</v>
      </c>
      <c r="G14" s="67">
        <f t="shared" si="0"/>
        <v>2.07E-2</v>
      </c>
      <c r="H14" s="68">
        <v>8.0000000000000002E-3</v>
      </c>
      <c r="I14" s="67">
        <v>3.9E-2</v>
      </c>
      <c r="J14" s="67">
        <v>3.4000000000000002E-2</v>
      </c>
      <c r="K14" s="70" t="s">
        <v>446</v>
      </c>
      <c r="L14" s="69" t="s">
        <v>346</v>
      </c>
    </row>
    <row r="15" spans="1:12" ht="16.899999999999999" customHeight="1">
      <c r="A15" s="65" t="s">
        <v>352</v>
      </c>
      <c r="B15" s="66"/>
      <c r="C15" s="67">
        <v>6.7000000000000004E-2</v>
      </c>
      <c r="D15" s="67">
        <v>4.9000000000000002E-2</v>
      </c>
      <c r="E15" s="67">
        <v>2.7E-2</v>
      </c>
      <c r="F15" s="67">
        <f t="shared" si="1"/>
        <v>2.4299999999999999E-2</v>
      </c>
      <c r="G15" s="67">
        <f t="shared" si="0"/>
        <v>2.4299999999999999E-2</v>
      </c>
      <c r="H15" s="68">
        <v>8.9999999999999993E-3</v>
      </c>
      <c r="I15" s="67">
        <v>0.02</v>
      </c>
      <c r="J15" s="67">
        <v>1.7000000000000001E-2</v>
      </c>
      <c r="K15" s="70" t="s">
        <v>446</v>
      </c>
      <c r="L15" s="69" t="s">
        <v>346</v>
      </c>
    </row>
    <row r="16" spans="1:12" ht="16.899999999999999" customHeight="1">
      <c r="A16" s="65" t="s">
        <v>353</v>
      </c>
      <c r="B16" s="66"/>
      <c r="C16" s="67">
        <v>5.3999999999999999E-2</v>
      </c>
      <c r="D16" s="67">
        <v>0.04</v>
      </c>
      <c r="E16" s="67">
        <v>2.1999999999999999E-2</v>
      </c>
      <c r="F16" s="67">
        <f t="shared" si="1"/>
        <v>1.9799999999999998E-2</v>
      </c>
      <c r="G16" s="67">
        <f t="shared" si="0"/>
        <v>1.9799999999999998E-2</v>
      </c>
      <c r="H16" s="68">
        <v>7.0000000000000001E-3</v>
      </c>
      <c r="I16" s="67">
        <v>4.0000000000000001E-3</v>
      </c>
      <c r="J16" s="67">
        <v>4.0000000000000001E-3</v>
      </c>
      <c r="K16" s="70" t="s">
        <v>446</v>
      </c>
      <c r="L16" s="69" t="s">
        <v>346</v>
      </c>
    </row>
    <row r="17" spans="1:12" ht="16.899999999999999" customHeight="1">
      <c r="A17" s="65" t="s">
        <v>354</v>
      </c>
      <c r="B17" s="66"/>
      <c r="C17" s="67">
        <v>5.1999999999999998E-2</v>
      </c>
      <c r="D17" s="67">
        <v>3.7999999999999999E-2</v>
      </c>
      <c r="E17" s="67">
        <v>2.1000000000000001E-2</v>
      </c>
      <c r="F17" s="67">
        <f t="shared" si="1"/>
        <v>1.89E-2</v>
      </c>
      <c r="G17" s="67">
        <f t="shared" si="0"/>
        <v>1.89E-2</v>
      </c>
      <c r="H17" s="68">
        <v>7.0000000000000001E-3</v>
      </c>
      <c r="I17" s="67">
        <v>0.02</v>
      </c>
      <c r="J17" s="67">
        <v>1.7000000000000001E-2</v>
      </c>
      <c r="K17" s="70" t="s">
        <v>446</v>
      </c>
      <c r="L17" s="69" t="s">
        <v>346</v>
      </c>
    </row>
    <row r="18" spans="1:12" ht="16.899999999999999" customHeight="1">
      <c r="A18" s="65" t="s">
        <v>355</v>
      </c>
      <c r="B18" s="66"/>
      <c r="C18" s="67">
        <v>7.3999999999999996E-2</v>
      </c>
      <c r="D18" s="67">
        <v>5.3999999999999999E-2</v>
      </c>
      <c r="E18" s="67">
        <v>0.03</v>
      </c>
      <c r="F18" s="67">
        <f t="shared" si="1"/>
        <v>2.7E-2</v>
      </c>
      <c r="G18" s="67">
        <f t="shared" si="0"/>
        <v>2.7E-2</v>
      </c>
      <c r="H18" s="68">
        <v>0.01</v>
      </c>
      <c r="I18" s="67">
        <v>1.7999999999999999E-2</v>
      </c>
      <c r="J18" s="67">
        <v>1.4999999999999999E-2</v>
      </c>
      <c r="K18" s="70" t="s">
        <v>446</v>
      </c>
      <c r="L18" s="69" t="s">
        <v>346</v>
      </c>
    </row>
    <row r="19" spans="1:12" ht="16.899999999999999" customHeight="1">
      <c r="A19" s="65" t="s">
        <v>356</v>
      </c>
      <c r="B19" s="66"/>
      <c r="C19" s="67">
        <v>7.3999999999999996E-2</v>
      </c>
      <c r="D19" s="67">
        <v>5.3999999999999999E-2</v>
      </c>
      <c r="E19" s="67">
        <v>0.03</v>
      </c>
      <c r="F19" s="67">
        <f t="shared" si="1"/>
        <v>2.7E-2</v>
      </c>
      <c r="G19" s="67">
        <f t="shared" si="0"/>
        <v>2.7E-2</v>
      </c>
      <c r="H19" s="68">
        <v>0.01</v>
      </c>
      <c r="I19" s="67">
        <v>1.7999999999999999E-2</v>
      </c>
      <c r="J19" s="67">
        <v>1.4999999999999999E-2</v>
      </c>
      <c r="K19" s="70" t="s">
        <v>446</v>
      </c>
      <c r="L19" s="69" t="s">
        <v>346</v>
      </c>
    </row>
    <row r="20" spans="1:12" ht="16.899999999999999" customHeight="1">
      <c r="A20" s="65" t="s">
        <v>357</v>
      </c>
      <c r="B20" s="66"/>
      <c r="C20" s="67">
        <v>0.17</v>
      </c>
      <c r="D20" s="67">
        <v>0.124</v>
      </c>
      <c r="E20" s="67">
        <v>6.9000000000000006E-2</v>
      </c>
      <c r="F20" s="67">
        <f t="shared" si="1"/>
        <v>6.2100000000000009E-2</v>
      </c>
      <c r="G20" s="67">
        <f t="shared" si="0"/>
        <v>6.2100000000000009E-2</v>
      </c>
      <c r="H20" s="68">
        <v>2.3E-2</v>
      </c>
      <c r="I20" s="67">
        <v>0.02</v>
      </c>
      <c r="J20" s="67">
        <v>1.6E-2</v>
      </c>
      <c r="K20" s="70" t="s">
        <v>446</v>
      </c>
      <c r="L20" s="69" t="s">
        <v>346</v>
      </c>
    </row>
    <row r="21" spans="1:12" ht="16.899999999999999" customHeight="1">
      <c r="A21" s="65" t="s">
        <v>358</v>
      </c>
      <c r="B21" s="66"/>
      <c r="C21" s="67">
        <v>7.5999999999999998E-2</v>
      </c>
      <c r="D21" s="67">
        <v>5.6000000000000001E-2</v>
      </c>
      <c r="E21" s="67">
        <v>3.1E-2</v>
      </c>
      <c r="F21" s="67">
        <f t="shared" si="1"/>
        <v>2.7900000000000001E-2</v>
      </c>
      <c r="G21" s="67">
        <f t="shared" si="0"/>
        <v>2.7900000000000001E-2</v>
      </c>
      <c r="H21" s="68">
        <v>0.01</v>
      </c>
      <c r="I21" s="67">
        <v>2.5000000000000001E-2</v>
      </c>
      <c r="J21" s="67">
        <v>2.1999999999999999E-2</v>
      </c>
      <c r="K21" s="70" t="s">
        <v>446</v>
      </c>
      <c r="L21" s="69" t="s">
        <v>346</v>
      </c>
    </row>
    <row r="22" spans="1:12" ht="16.899999999999999" customHeight="1">
      <c r="A22" s="65" t="s">
        <v>359</v>
      </c>
      <c r="B22" s="66"/>
      <c r="C22" s="67">
        <v>0.14599999999999999</v>
      </c>
      <c r="D22" s="67">
        <v>0.106</v>
      </c>
      <c r="E22" s="67">
        <v>5.8999999999999997E-2</v>
      </c>
      <c r="F22" s="67">
        <f t="shared" si="1"/>
        <v>5.3100000000000001E-2</v>
      </c>
      <c r="G22" s="67">
        <f t="shared" si="0"/>
        <v>5.3100000000000001E-2</v>
      </c>
      <c r="H22" s="68">
        <v>0.02</v>
      </c>
      <c r="I22" s="67">
        <v>9.1999999999999998E-2</v>
      </c>
      <c r="J22" s="67">
        <v>8.2000000000000003E-2</v>
      </c>
      <c r="K22" s="70" t="s">
        <v>446</v>
      </c>
      <c r="L22" s="69" t="s">
        <v>346</v>
      </c>
    </row>
    <row r="23" spans="1:12" ht="16.899999999999999" customHeight="1">
      <c r="A23" s="65" t="s">
        <v>360</v>
      </c>
      <c r="B23" s="66"/>
      <c r="C23" s="67">
        <v>8.1000000000000003E-2</v>
      </c>
      <c r="D23" s="67">
        <v>5.8999999999999997E-2</v>
      </c>
      <c r="E23" s="67">
        <v>3.3000000000000002E-2</v>
      </c>
      <c r="F23" s="67">
        <f t="shared" si="1"/>
        <v>2.9700000000000001E-2</v>
      </c>
      <c r="G23" s="67">
        <f t="shared" si="0"/>
        <v>2.9700000000000001E-2</v>
      </c>
      <c r="H23" s="68">
        <v>1.0999999999999999E-2</v>
      </c>
      <c r="I23" s="67">
        <v>7.0000000000000001E-3</v>
      </c>
      <c r="J23" s="67">
        <v>5.0000000000000001E-3</v>
      </c>
      <c r="K23" s="70" t="s">
        <v>446</v>
      </c>
      <c r="L23" s="69" t="s">
        <v>346</v>
      </c>
    </row>
    <row r="24" spans="1:12" ht="16.899999999999999" customHeight="1">
      <c r="A24" s="65" t="s">
        <v>361</v>
      </c>
      <c r="B24" s="66"/>
      <c r="C24" s="67">
        <v>7.9000000000000001E-2</v>
      </c>
      <c r="D24" s="67">
        <v>5.8000000000000003E-2</v>
      </c>
      <c r="E24" s="67">
        <v>3.2000000000000001E-2</v>
      </c>
      <c r="F24" s="67">
        <f t="shared" si="1"/>
        <v>2.8800000000000003E-2</v>
      </c>
      <c r="G24" s="67">
        <f t="shared" si="0"/>
        <v>2.8800000000000003E-2</v>
      </c>
      <c r="H24" s="68">
        <v>1.0999999999999999E-2</v>
      </c>
      <c r="I24" s="70" t="s">
        <v>446</v>
      </c>
      <c r="J24" s="70" t="s">
        <v>446</v>
      </c>
      <c r="K24" s="68">
        <v>5.0999999999999997E-2</v>
      </c>
      <c r="L24" s="69" t="s">
        <v>244</v>
      </c>
    </row>
    <row r="25" spans="1:12" ht="16.899999999999999" customHeight="1">
      <c r="A25" s="65" t="s">
        <v>362</v>
      </c>
      <c r="B25" s="66"/>
      <c r="C25" s="67">
        <v>7.9000000000000001E-2</v>
      </c>
      <c r="D25" s="67">
        <v>5.8000000000000003E-2</v>
      </c>
      <c r="E25" s="67">
        <v>3.2000000000000001E-2</v>
      </c>
      <c r="F25" s="67">
        <f t="shared" si="1"/>
        <v>2.8800000000000003E-2</v>
      </c>
      <c r="G25" s="67">
        <f t="shared" si="0"/>
        <v>2.8800000000000003E-2</v>
      </c>
      <c r="H25" s="68">
        <v>1.0999999999999999E-2</v>
      </c>
      <c r="I25" s="70" t="s">
        <v>446</v>
      </c>
      <c r="J25" s="70" t="s">
        <v>446</v>
      </c>
      <c r="K25" s="68">
        <v>5.0999999999999997E-2</v>
      </c>
      <c r="L25" s="69" t="s">
        <v>452</v>
      </c>
    </row>
    <row r="26" spans="1:12" ht="16.899999999999999" customHeight="1">
      <c r="A26" s="65" t="s">
        <v>363</v>
      </c>
      <c r="B26" s="66"/>
      <c r="C26" s="67">
        <v>6.2E-2</v>
      </c>
      <c r="D26" s="67">
        <v>4.4999999999999998E-2</v>
      </c>
      <c r="E26" s="67">
        <v>2.5000000000000001E-2</v>
      </c>
      <c r="F26" s="67">
        <f t="shared" si="1"/>
        <v>2.2500000000000003E-2</v>
      </c>
      <c r="G26" s="67">
        <f t="shared" si="0"/>
        <v>2.2500000000000003E-2</v>
      </c>
      <c r="H26" s="68">
        <v>8.0000000000000002E-3</v>
      </c>
      <c r="I26" s="67">
        <v>5.5E-2</v>
      </c>
      <c r="J26" s="67">
        <v>0.05</v>
      </c>
      <c r="K26" s="70"/>
      <c r="L26" s="69" t="s">
        <v>346</v>
      </c>
    </row>
    <row r="27" spans="1:12" ht="16.899999999999999" customHeight="1" thickBot="1">
      <c r="A27" s="71" t="s">
        <v>364</v>
      </c>
      <c r="B27" s="72"/>
      <c r="C27" s="73">
        <v>3.5000000000000003E-2</v>
      </c>
      <c r="D27" s="73">
        <v>2.5000000000000001E-2</v>
      </c>
      <c r="E27" s="73">
        <v>1.4E-2</v>
      </c>
      <c r="F27" s="73">
        <f t="shared" si="1"/>
        <v>1.26E-2</v>
      </c>
      <c r="G27" s="73">
        <f t="shared" si="0"/>
        <v>1.26E-2</v>
      </c>
      <c r="H27" s="74">
        <v>5.0000000000000001E-3</v>
      </c>
      <c r="I27" s="73">
        <v>0.03</v>
      </c>
      <c r="J27" s="73">
        <v>2.7E-2</v>
      </c>
      <c r="K27" s="123"/>
      <c r="L27" s="124" t="s">
        <v>346</v>
      </c>
    </row>
    <row r="28" spans="1:12" ht="16.899999999999999" customHeight="1" thickTop="1">
      <c r="A28" s="75" t="s">
        <v>365</v>
      </c>
      <c r="B28" s="76"/>
      <c r="C28" s="77">
        <v>6.9000000000000006E-2</v>
      </c>
      <c r="D28" s="77">
        <v>0.05</v>
      </c>
      <c r="E28" s="77">
        <v>2.8000000000000001E-2</v>
      </c>
      <c r="F28" s="77">
        <v>2.52E-2</v>
      </c>
      <c r="G28" s="77">
        <v>2.52E-2</v>
      </c>
      <c r="H28" s="78">
        <v>8.9999999999999993E-3</v>
      </c>
      <c r="I28" s="125" t="s">
        <v>446</v>
      </c>
      <c r="J28" s="125" t="s">
        <v>446</v>
      </c>
      <c r="K28" s="78">
        <v>1.9E-2</v>
      </c>
      <c r="L28" s="122" t="s">
        <v>244</v>
      </c>
    </row>
    <row r="29" spans="1:12" ht="16.899999999999999" customHeight="1">
      <c r="A29" s="65" t="s">
        <v>366</v>
      </c>
      <c r="B29" s="66"/>
      <c r="C29" s="67">
        <v>0.17</v>
      </c>
      <c r="D29" s="67">
        <v>0.124</v>
      </c>
      <c r="E29" s="67">
        <v>6.9000000000000006E-2</v>
      </c>
      <c r="F29" s="67">
        <v>6.2100000000000009E-2</v>
      </c>
      <c r="G29" s="67">
        <v>6.2100000000000009E-2</v>
      </c>
      <c r="H29" s="68">
        <v>2.3E-2</v>
      </c>
      <c r="I29" s="67">
        <v>0.02</v>
      </c>
      <c r="J29" s="67">
        <v>1.6E-2</v>
      </c>
      <c r="K29" s="70" t="s">
        <v>446</v>
      </c>
      <c r="L29" s="69" t="s">
        <v>346</v>
      </c>
    </row>
    <row r="30" spans="1:12" ht="16.899999999999999" customHeight="1">
      <c r="A30" s="65" t="s">
        <v>367</v>
      </c>
      <c r="B30" s="66"/>
      <c r="C30" s="67">
        <v>5.7000000000000002E-2</v>
      </c>
      <c r="D30" s="67">
        <v>4.1000000000000002E-2</v>
      </c>
      <c r="E30" s="67">
        <v>2.3E-2</v>
      </c>
      <c r="F30" s="67">
        <v>2.07E-2</v>
      </c>
      <c r="G30" s="67">
        <v>2.07E-2</v>
      </c>
      <c r="H30" s="68">
        <v>8.0000000000000002E-3</v>
      </c>
      <c r="I30" s="67">
        <v>3.9E-2</v>
      </c>
      <c r="J30" s="67">
        <v>3.4000000000000002E-2</v>
      </c>
      <c r="K30" s="70" t="s">
        <v>446</v>
      </c>
      <c r="L30" s="69" t="s">
        <v>346</v>
      </c>
    </row>
    <row r="31" spans="1:12" ht="16.899999999999999" customHeight="1">
      <c r="A31" s="65" t="s">
        <v>368</v>
      </c>
      <c r="B31" s="66"/>
      <c r="C31" s="67">
        <v>7.3999999999999996E-2</v>
      </c>
      <c r="D31" s="67">
        <v>5.3999999999999999E-2</v>
      </c>
      <c r="E31" s="67">
        <v>0.03</v>
      </c>
      <c r="F31" s="67">
        <v>2.7E-2</v>
      </c>
      <c r="G31" s="67">
        <v>2.7E-2</v>
      </c>
      <c r="H31" s="68">
        <v>0.01</v>
      </c>
      <c r="I31" s="67">
        <v>1.7999999999999999E-2</v>
      </c>
      <c r="J31" s="67">
        <v>1.4999999999999999E-2</v>
      </c>
      <c r="K31" s="70" t="s">
        <v>446</v>
      </c>
      <c r="L31" s="69" t="s">
        <v>346</v>
      </c>
    </row>
    <row r="32" spans="1:12" ht="16.899999999999999" customHeight="1">
      <c r="A32" s="65" t="s">
        <v>369</v>
      </c>
      <c r="B32" s="66"/>
      <c r="C32" s="67">
        <v>7.3999999999999996E-2</v>
      </c>
      <c r="D32" s="67">
        <v>5.3999999999999999E-2</v>
      </c>
      <c r="E32" s="67">
        <v>0.03</v>
      </c>
      <c r="F32" s="67">
        <v>2.7E-2</v>
      </c>
      <c r="G32" s="67">
        <v>2.7E-2</v>
      </c>
      <c r="H32" s="68">
        <v>0.01</v>
      </c>
      <c r="I32" s="67">
        <v>1.7999999999999999E-2</v>
      </c>
      <c r="J32" s="67">
        <v>1.4999999999999999E-2</v>
      </c>
      <c r="K32" s="70" t="s">
        <v>446</v>
      </c>
      <c r="L32" s="69" t="s">
        <v>346</v>
      </c>
    </row>
    <row r="33" spans="1:12" ht="16.899999999999999" customHeight="1">
      <c r="A33" s="65" t="s">
        <v>370</v>
      </c>
      <c r="B33" s="66"/>
      <c r="C33" s="67">
        <v>4.2000000000000003E-2</v>
      </c>
      <c r="D33" s="67">
        <v>3.1E-2</v>
      </c>
      <c r="E33" s="67">
        <v>1.7000000000000001E-2</v>
      </c>
      <c r="F33" s="67">
        <v>1.5300000000000001E-2</v>
      </c>
      <c r="G33" s="67">
        <v>1.5300000000000001E-2</v>
      </c>
      <c r="H33" s="68">
        <v>6.0000000000000001E-3</v>
      </c>
      <c r="I33" s="70" t="s">
        <v>446</v>
      </c>
      <c r="J33" s="70" t="s">
        <v>446</v>
      </c>
      <c r="K33" s="68">
        <v>1.4E-2</v>
      </c>
      <c r="L33" s="69" t="s">
        <v>453</v>
      </c>
    </row>
    <row r="34" spans="1:12" ht="16.899999999999999" customHeight="1">
      <c r="A34" s="65" t="s">
        <v>371</v>
      </c>
      <c r="B34" s="66"/>
      <c r="C34" s="67">
        <v>6.9000000000000006E-2</v>
      </c>
      <c r="D34" s="67">
        <v>0.05</v>
      </c>
      <c r="E34" s="67">
        <v>2.8000000000000001E-2</v>
      </c>
      <c r="F34" s="67">
        <v>2.52E-2</v>
      </c>
      <c r="G34" s="67">
        <v>2.52E-2</v>
      </c>
      <c r="H34" s="68">
        <v>8.9999999999999993E-3</v>
      </c>
      <c r="I34" s="70" t="s">
        <v>446</v>
      </c>
      <c r="J34" s="70" t="s">
        <v>446</v>
      </c>
      <c r="K34" s="68">
        <v>1.9E-2</v>
      </c>
      <c r="L34" s="69" t="s">
        <v>244</v>
      </c>
    </row>
    <row r="35" spans="1:12" ht="16.899999999999999" customHeight="1">
      <c r="A35" s="65" t="s">
        <v>372</v>
      </c>
      <c r="B35" s="66"/>
      <c r="C35" s="67">
        <v>6.9000000000000006E-2</v>
      </c>
      <c r="D35" s="67">
        <v>0.05</v>
      </c>
      <c r="E35" s="67">
        <v>2.8000000000000001E-2</v>
      </c>
      <c r="F35" s="67">
        <v>2.52E-2</v>
      </c>
      <c r="G35" s="67">
        <v>2.52E-2</v>
      </c>
      <c r="H35" s="68">
        <v>8.9999999999999993E-3</v>
      </c>
      <c r="I35" s="70" t="s">
        <v>446</v>
      </c>
      <c r="J35" s="70" t="s">
        <v>446</v>
      </c>
      <c r="K35" s="68">
        <v>1.9E-2</v>
      </c>
      <c r="L35" s="69" t="s">
        <v>244</v>
      </c>
    </row>
    <row r="36" spans="1:12" ht="16.899999999999999" customHeight="1">
      <c r="A36" s="65" t="s">
        <v>373</v>
      </c>
      <c r="B36" s="66"/>
      <c r="C36" s="67">
        <v>6.9000000000000006E-2</v>
      </c>
      <c r="D36" s="67">
        <v>0.05</v>
      </c>
      <c r="E36" s="67">
        <v>2.8000000000000001E-2</v>
      </c>
      <c r="F36" s="67">
        <v>2.52E-2</v>
      </c>
      <c r="G36" s="67">
        <v>2.52E-2</v>
      </c>
      <c r="H36" s="68">
        <v>8.9999999999999993E-3</v>
      </c>
      <c r="I36" s="70" t="s">
        <v>446</v>
      </c>
      <c r="J36" s="70" t="s">
        <v>446</v>
      </c>
      <c r="K36" s="68">
        <v>1.9E-2</v>
      </c>
      <c r="L36" s="69" t="s">
        <v>452</v>
      </c>
    </row>
    <row r="37" spans="1:12" ht="16.899999999999999" customHeight="1">
      <c r="A37" s="65" t="s">
        <v>374</v>
      </c>
      <c r="B37" s="66"/>
      <c r="C37" s="67">
        <v>6.9000000000000006E-2</v>
      </c>
      <c r="D37" s="67">
        <v>0.05</v>
      </c>
      <c r="E37" s="67">
        <v>2.8000000000000001E-2</v>
      </c>
      <c r="F37" s="67">
        <v>2.52E-2</v>
      </c>
      <c r="G37" s="67">
        <v>2.52E-2</v>
      </c>
      <c r="H37" s="68">
        <v>8.9999999999999993E-3</v>
      </c>
      <c r="I37" s="70" t="s">
        <v>446</v>
      </c>
      <c r="J37" s="70" t="s">
        <v>446</v>
      </c>
      <c r="K37" s="68">
        <v>1.9E-2</v>
      </c>
      <c r="L37" s="69" t="s">
        <v>452</v>
      </c>
    </row>
    <row r="38" spans="1:12" ht="16.899999999999999" customHeight="1">
      <c r="A38" s="65" t="s">
        <v>375</v>
      </c>
      <c r="B38" s="66"/>
      <c r="C38" s="67">
        <v>6.9000000000000006E-2</v>
      </c>
      <c r="D38" s="67">
        <v>0.05</v>
      </c>
      <c r="E38" s="67">
        <v>2.8000000000000001E-2</v>
      </c>
      <c r="F38" s="67">
        <v>2.52E-2</v>
      </c>
      <c r="G38" s="67">
        <v>2.52E-2</v>
      </c>
      <c r="H38" s="68">
        <v>8.9999999999999993E-3</v>
      </c>
      <c r="I38" s="70" t="s">
        <v>446</v>
      </c>
      <c r="J38" s="70" t="s">
        <v>446</v>
      </c>
      <c r="K38" s="68">
        <v>1.9E-2</v>
      </c>
      <c r="L38" s="69" t="s">
        <v>244</v>
      </c>
    </row>
    <row r="39" spans="1:12" ht="16.899999999999999" customHeight="1">
      <c r="A39" s="65" t="s">
        <v>376</v>
      </c>
      <c r="B39" s="66"/>
      <c r="C39" s="67">
        <v>6.9000000000000006E-2</v>
      </c>
      <c r="D39" s="67">
        <v>0.05</v>
      </c>
      <c r="E39" s="67">
        <v>2.8000000000000001E-2</v>
      </c>
      <c r="F39" s="67">
        <v>2.52E-2</v>
      </c>
      <c r="G39" s="67">
        <v>2.52E-2</v>
      </c>
      <c r="H39" s="68">
        <v>8.9999999999999993E-3</v>
      </c>
      <c r="I39" s="70" t="s">
        <v>446</v>
      </c>
      <c r="J39" s="70" t="s">
        <v>446</v>
      </c>
      <c r="K39" s="68">
        <v>1.9E-2</v>
      </c>
      <c r="L39" s="69" t="s">
        <v>244</v>
      </c>
    </row>
    <row r="40" spans="1:12" ht="12" customHeight="1">
      <c r="A40" s="21" t="s">
        <v>454</v>
      </c>
      <c r="B40" s="21"/>
      <c r="C40" s="21"/>
      <c r="D40" s="21"/>
      <c r="E40" s="21"/>
      <c r="F40" s="21"/>
      <c r="G40" s="21"/>
    </row>
    <row r="41" spans="1:12">
      <c r="A41" s="21" t="s">
        <v>455</v>
      </c>
      <c r="B41" s="21"/>
      <c r="C41" s="21"/>
      <c r="D41" s="21"/>
      <c r="E41" s="21"/>
      <c r="F41" s="21"/>
      <c r="G41" s="21"/>
    </row>
  </sheetData>
  <sheetProtection password="CAF4" sheet="1" objects="1" scenarios="1"/>
  <mergeCells count="6">
    <mergeCell ref="I2:L2"/>
    <mergeCell ref="A2:B4"/>
    <mergeCell ref="C2:G2"/>
    <mergeCell ref="H2:H3"/>
    <mergeCell ref="C3:G3"/>
    <mergeCell ref="I3:K3"/>
  </mergeCells>
  <phoneticPr fontId="7"/>
  <pageMargins left="0.74803149606299213" right="0.74803149606299213" top="0.74803149606299213" bottom="0.51181102362204722" header="0.51181102362204722" footer="0.27559055118110237"/>
  <pageSetup paperSize="9" scale="72" fitToWidth="0"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25"/>
  <sheetViews>
    <sheetView showGridLines="0" zoomScaleNormal="100" workbookViewId="0">
      <selection activeCell="T7" sqref="T7"/>
    </sheetView>
  </sheetViews>
  <sheetFormatPr defaultColWidth="8.875" defaultRowHeight="13.5"/>
  <cols>
    <col min="1" max="1" width="8.5" style="572" bestFit="1" customWidth="1"/>
    <col min="2" max="2" width="13" style="572" bestFit="1" customWidth="1"/>
    <col min="3" max="5" width="8.875" style="572"/>
    <col min="6" max="6" width="6.25" style="572" customWidth="1"/>
    <col min="7" max="7" width="2.625" style="572" customWidth="1"/>
    <col min="8" max="22" width="5.75" style="572" customWidth="1"/>
    <col min="23" max="16384" width="8.875" style="572"/>
  </cols>
  <sheetData>
    <row r="1" spans="1:22">
      <c r="A1" s="606" t="s">
        <v>543</v>
      </c>
    </row>
    <row r="3" spans="1:22" ht="89.45" customHeight="1">
      <c r="A3" s="573" t="s">
        <v>483</v>
      </c>
      <c r="B3" s="603"/>
      <c r="C3" s="604"/>
      <c r="D3" s="604"/>
      <c r="E3" s="604"/>
      <c r="F3" s="604"/>
      <c r="G3" s="605"/>
      <c r="H3" s="601" t="s">
        <v>484</v>
      </c>
      <c r="I3" s="601" t="s">
        <v>485</v>
      </c>
      <c r="J3" s="601" t="s">
        <v>486</v>
      </c>
      <c r="K3" s="601" t="s">
        <v>487</v>
      </c>
      <c r="L3" s="602" t="s">
        <v>533</v>
      </c>
      <c r="M3" s="602" t="s">
        <v>534</v>
      </c>
      <c r="N3" s="602" t="s">
        <v>535</v>
      </c>
      <c r="O3" s="602" t="s">
        <v>536</v>
      </c>
      <c r="P3" s="602" t="s">
        <v>537</v>
      </c>
      <c r="Q3" s="602" t="s">
        <v>538</v>
      </c>
      <c r="R3" s="602" t="s">
        <v>539</v>
      </c>
      <c r="S3" s="602" t="s">
        <v>540</v>
      </c>
      <c r="T3" s="602" t="s">
        <v>541</v>
      </c>
      <c r="U3" s="602" t="s">
        <v>542</v>
      </c>
      <c r="V3" s="602" t="s">
        <v>544</v>
      </c>
    </row>
    <row r="4" spans="1:22" ht="45" customHeight="1">
      <c r="A4" s="574" t="s">
        <v>488</v>
      </c>
      <c r="B4" s="1145" t="s">
        <v>489</v>
      </c>
      <c r="C4" s="1146"/>
      <c r="D4" s="1146"/>
      <c r="E4" s="1146"/>
      <c r="F4" s="1146"/>
      <c r="G4" s="1147"/>
      <c r="H4" s="600">
        <v>11.2</v>
      </c>
      <c r="I4" s="575">
        <f>H4</f>
        <v>11.2</v>
      </c>
      <c r="J4" s="575">
        <f t="shared" ref="J4:J11" si="0">H4</f>
        <v>11.2</v>
      </c>
      <c r="K4" s="575">
        <f t="shared" ref="K4:K11" si="1">H4</f>
        <v>11.2</v>
      </c>
      <c r="L4" s="575">
        <v>10</v>
      </c>
      <c r="M4" s="575">
        <v>11.22</v>
      </c>
      <c r="N4" s="575">
        <v>11.2</v>
      </c>
      <c r="O4" s="575">
        <v>11.2</v>
      </c>
      <c r="P4" s="575">
        <v>11.32</v>
      </c>
      <c r="Q4" s="575">
        <v>11.18</v>
      </c>
      <c r="R4" s="575">
        <v>11.18</v>
      </c>
      <c r="S4" s="575">
        <v>11.18</v>
      </c>
      <c r="T4" s="575">
        <v>11.14</v>
      </c>
      <c r="U4" s="575">
        <v>11.14</v>
      </c>
      <c r="V4" s="575">
        <v>11.6</v>
      </c>
    </row>
    <row r="5" spans="1:22" ht="45" customHeight="1">
      <c r="A5" s="574" t="s">
        <v>490</v>
      </c>
      <c r="B5" s="1142" t="s">
        <v>491</v>
      </c>
      <c r="C5" s="1143"/>
      <c r="D5" s="1143"/>
      <c r="E5" s="1143"/>
      <c r="F5" s="1143"/>
      <c r="G5" s="1144"/>
      <c r="H5" s="600">
        <v>10.96</v>
      </c>
      <c r="I5" s="575">
        <f t="shared" ref="I5:I11" si="2">H5</f>
        <v>10.96</v>
      </c>
      <c r="J5" s="575">
        <f t="shared" si="0"/>
        <v>10.96</v>
      </c>
      <c r="K5" s="575">
        <f t="shared" si="1"/>
        <v>10.96</v>
      </c>
      <c r="L5" s="575">
        <v>10</v>
      </c>
      <c r="M5" s="575">
        <v>10.98</v>
      </c>
      <c r="N5" s="575">
        <v>10.96</v>
      </c>
      <c r="O5" s="575">
        <v>10.96</v>
      </c>
      <c r="P5" s="575">
        <v>11.06</v>
      </c>
      <c r="Q5" s="575">
        <v>10.94</v>
      </c>
      <c r="R5" s="575">
        <v>10.94</v>
      </c>
      <c r="S5" s="575">
        <v>10.94</v>
      </c>
      <c r="T5" s="575">
        <v>10.91</v>
      </c>
      <c r="U5" s="575">
        <v>10.91</v>
      </c>
      <c r="V5" s="575">
        <v>11.28</v>
      </c>
    </row>
    <row r="6" spans="1:22" ht="45" customHeight="1">
      <c r="A6" s="574" t="s">
        <v>492</v>
      </c>
      <c r="B6" s="1142" t="s">
        <v>546</v>
      </c>
      <c r="C6" s="1148"/>
      <c r="D6" s="1148"/>
      <c r="E6" s="1148"/>
      <c r="F6" s="1148"/>
      <c r="G6" s="1149"/>
      <c r="H6" s="600">
        <v>10.9</v>
      </c>
      <c r="I6" s="575">
        <f>H6</f>
        <v>10.9</v>
      </c>
      <c r="J6" s="575">
        <f>H6</f>
        <v>10.9</v>
      </c>
      <c r="K6" s="575">
        <f>H6</f>
        <v>10.9</v>
      </c>
      <c r="L6" s="575">
        <v>10</v>
      </c>
      <c r="M6" s="575">
        <v>10.92</v>
      </c>
      <c r="N6" s="575">
        <v>10.9</v>
      </c>
      <c r="O6" s="575">
        <v>10.9</v>
      </c>
      <c r="P6" s="575">
        <v>10.99</v>
      </c>
      <c r="Q6" s="575">
        <v>10.89</v>
      </c>
      <c r="R6" s="575">
        <v>10.89</v>
      </c>
      <c r="S6" s="575">
        <v>10.89</v>
      </c>
      <c r="T6" s="575">
        <v>10.86</v>
      </c>
      <c r="U6" s="575">
        <v>10.86</v>
      </c>
      <c r="V6" s="575">
        <v>11.2</v>
      </c>
    </row>
    <row r="7" spans="1:22" ht="45" customHeight="1">
      <c r="A7" s="574" t="s">
        <v>493</v>
      </c>
      <c r="B7" s="1150" t="s">
        <v>494</v>
      </c>
      <c r="C7" s="1151"/>
      <c r="D7" s="1151"/>
      <c r="E7" s="1151"/>
      <c r="F7" s="1151"/>
      <c r="G7" s="1151"/>
      <c r="H7" s="600">
        <v>10.72</v>
      </c>
      <c r="I7" s="575">
        <f t="shared" si="2"/>
        <v>10.72</v>
      </c>
      <c r="J7" s="575">
        <f t="shared" si="0"/>
        <v>10.72</v>
      </c>
      <c r="K7" s="575">
        <f t="shared" si="1"/>
        <v>10.72</v>
      </c>
      <c r="L7" s="575">
        <v>10</v>
      </c>
      <c r="M7" s="575">
        <v>10.73</v>
      </c>
      <c r="N7" s="575">
        <v>10.72</v>
      </c>
      <c r="O7" s="575">
        <v>10.72</v>
      </c>
      <c r="P7" s="575">
        <v>10.79</v>
      </c>
      <c r="Q7" s="575">
        <v>10.71</v>
      </c>
      <c r="R7" s="575">
        <v>10.71</v>
      </c>
      <c r="S7" s="575">
        <v>10.71</v>
      </c>
      <c r="T7" s="575">
        <v>10.68</v>
      </c>
      <c r="U7" s="575">
        <v>10.68</v>
      </c>
      <c r="V7" s="575">
        <v>10.96</v>
      </c>
    </row>
    <row r="8" spans="1:22" ht="45" customHeight="1">
      <c r="A8" s="574" t="s">
        <v>495</v>
      </c>
      <c r="B8" s="1142" t="s">
        <v>496</v>
      </c>
      <c r="C8" s="1148"/>
      <c r="D8" s="1148"/>
      <c r="E8" s="1148"/>
      <c r="F8" s="1148"/>
      <c r="G8" s="1149"/>
      <c r="H8" s="600">
        <v>10.6</v>
      </c>
      <c r="I8" s="575">
        <f>H8</f>
        <v>10.6</v>
      </c>
      <c r="J8" s="575">
        <f>H8</f>
        <v>10.6</v>
      </c>
      <c r="K8" s="575">
        <f>H8</f>
        <v>10.6</v>
      </c>
      <c r="L8" s="575">
        <v>10</v>
      </c>
      <c r="M8" s="575">
        <v>10.61</v>
      </c>
      <c r="N8" s="575">
        <v>10.6</v>
      </c>
      <c r="O8" s="575">
        <v>10.6</v>
      </c>
      <c r="P8" s="575">
        <v>10.66</v>
      </c>
      <c r="Q8" s="575">
        <v>10.59</v>
      </c>
      <c r="R8" s="575">
        <v>10.59</v>
      </c>
      <c r="S8" s="575">
        <v>10.59</v>
      </c>
      <c r="T8" s="575">
        <v>10.57</v>
      </c>
      <c r="U8" s="575">
        <v>10.57</v>
      </c>
      <c r="V8" s="575">
        <v>10.8</v>
      </c>
    </row>
    <row r="9" spans="1:22" ht="45" customHeight="1">
      <c r="A9" s="574" t="s">
        <v>497</v>
      </c>
      <c r="B9" s="576" t="s">
        <v>498</v>
      </c>
      <c r="C9" s="577"/>
      <c r="D9" s="577"/>
      <c r="E9" s="577"/>
      <c r="F9" s="577"/>
      <c r="G9" s="578"/>
      <c r="H9" s="600">
        <v>10.36</v>
      </c>
      <c r="I9" s="575">
        <f>H9</f>
        <v>10.36</v>
      </c>
      <c r="J9" s="575">
        <f>H9</f>
        <v>10.36</v>
      </c>
      <c r="K9" s="575">
        <f>H9</f>
        <v>10.36</v>
      </c>
      <c r="L9" s="575">
        <v>10</v>
      </c>
      <c r="M9" s="575">
        <v>10.37</v>
      </c>
      <c r="N9" s="575">
        <v>10.36</v>
      </c>
      <c r="O9" s="575">
        <v>10.36</v>
      </c>
      <c r="P9" s="575">
        <v>10.4</v>
      </c>
      <c r="Q9" s="575">
        <v>10.35</v>
      </c>
      <c r="R9" s="575">
        <v>10.35</v>
      </c>
      <c r="S9" s="575">
        <v>10.35</v>
      </c>
      <c r="T9" s="575">
        <v>10.34</v>
      </c>
      <c r="U9" s="575">
        <v>10.34</v>
      </c>
      <c r="V9" s="575">
        <v>10.48</v>
      </c>
    </row>
    <row r="10" spans="1:22" ht="45" customHeight="1">
      <c r="A10" s="574" t="s">
        <v>499</v>
      </c>
      <c r="B10" s="576" t="s">
        <v>500</v>
      </c>
      <c r="C10" s="577"/>
      <c r="D10" s="577"/>
      <c r="E10" s="577"/>
      <c r="F10" s="577"/>
      <c r="G10" s="578"/>
      <c r="H10" s="600">
        <v>10.18</v>
      </c>
      <c r="I10" s="575">
        <f>H10</f>
        <v>10.18</v>
      </c>
      <c r="J10" s="575">
        <f>H10</f>
        <v>10.18</v>
      </c>
      <c r="K10" s="575">
        <f>H10</f>
        <v>10.18</v>
      </c>
      <c r="L10" s="575">
        <v>10</v>
      </c>
      <c r="M10" s="575">
        <v>10.18</v>
      </c>
      <c r="N10" s="575">
        <v>10.18</v>
      </c>
      <c r="O10" s="575">
        <v>10.18</v>
      </c>
      <c r="P10" s="575">
        <v>10.199999999999999</v>
      </c>
      <c r="Q10" s="575">
        <v>10.18</v>
      </c>
      <c r="R10" s="575">
        <v>10.18</v>
      </c>
      <c r="S10" s="575">
        <v>10.18</v>
      </c>
      <c r="T10" s="575">
        <v>10.17</v>
      </c>
      <c r="U10" s="575">
        <v>10.17</v>
      </c>
      <c r="V10" s="575">
        <v>10.24</v>
      </c>
    </row>
    <row r="11" spans="1:22" ht="45" customHeight="1">
      <c r="A11" s="574" t="s">
        <v>501</v>
      </c>
      <c r="B11" s="1142" t="s">
        <v>545</v>
      </c>
      <c r="C11" s="1143"/>
      <c r="D11" s="1143"/>
      <c r="E11" s="1143"/>
      <c r="F11" s="1143"/>
      <c r="G11" s="1144"/>
      <c r="H11" s="600">
        <v>10</v>
      </c>
      <c r="I11" s="575">
        <f t="shared" si="2"/>
        <v>10</v>
      </c>
      <c r="J11" s="575">
        <f t="shared" si="0"/>
        <v>10</v>
      </c>
      <c r="K11" s="575">
        <f t="shared" si="1"/>
        <v>10</v>
      </c>
      <c r="L11" s="575">
        <v>10</v>
      </c>
      <c r="M11" s="575">
        <v>10</v>
      </c>
      <c r="N11" s="575">
        <v>10</v>
      </c>
      <c r="O11" s="575">
        <v>10</v>
      </c>
      <c r="P11" s="575">
        <v>10</v>
      </c>
      <c r="Q11" s="575">
        <v>10</v>
      </c>
      <c r="R11" s="575">
        <v>10</v>
      </c>
      <c r="S11" s="575">
        <v>10</v>
      </c>
      <c r="T11" s="575">
        <v>10</v>
      </c>
      <c r="U11" s="575">
        <v>10</v>
      </c>
      <c r="V11" s="575">
        <v>10</v>
      </c>
    </row>
    <row r="13" spans="1:22" ht="19.5" hidden="1" customHeight="1">
      <c r="A13" s="579" t="s">
        <v>502</v>
      </c>
    </row>
    <row r="14" spans="1:22" s="580" customFormat="1" ht="20.100000000000001" hidden="1" customHeight="1">
      <c r="A14" s="581" t="s">
        <v>488</v>
      </c>
      <c r="B14" s="584"/>
      <c r="C14" s="584"/>
      <c r="D14" s="584"/>
      <c r="E14" s="585"/>
      <c r="H14" s="581" t="s">
        <v>503</v>
      </c>
      <c r="I14" s="582">
        <v>10.99</v>
      </c>
      <c r="J14" s="583" t="s">
        <v>489</v>
      </c>
      <c r="K14" s="584"/>
      <c r="L14" s="584"/>
      <c r="M14" s="584"/>
      <c r="N14" s="584"/>
      <c r="O14" s="584"/>
      <c r="P14" s="584"/>
      <c r="Q14" s="584"/>
      <c r="R14" s="584"/>
      <c r="S14" s="584"/>
      <c r="T14" s="584"/>
      <c r="U14" s="584"/>
      <c r="V14" s="584"/>
    </row>
    <row r="15" spans="1:22" ht="20.100000000000001" hidden="1" customHeight="1">
      <c r="A15" s="586" t="s">
        <v>490</v>
      </c>
      <c r="B15" s="589"/>
      <c r="C15" s="589"/>
      <c r="D15" s="589"/>
      <c r="E15" s="590"/>
      <c r="H15" s="586" t="s">
        <v>504</v>
      </c>
      <c r="I15" s="587">
        <v>10.83</v>
      </c>
      <c r="J15" s="588" t="s">
        <v>505</v>
      </c>
      <c r="K15" s="589"/>
      <c r="L15" s="589"/>
      <c r="M15" s="589"/>
      <c r="N15" s="589"/>
      <c r="O15" s="589"/>
      <c r="P15" s="589"/>
      <c r="Q15" s="589"/>
      <c r="R15" s="589"/>
      <c r="S15" s="589"/>
      <c r="T15" s="589"/>
      <c r="U15" s="589"/>
      <c r="V15" s="589"/>
    </row>
    <row r="16" spans="1:22" ht="20.100000000000001" hidden="1" customHeight="1">
      <c r="A16" s="591" t="s">
        <v>492</v>
      </c>
      <c r="B16" s="594"/>
      <c r="C16" s="594"/>
      <c r="D16" s="594"/>
      <c r="E16" s="595"/>
      <c r="H16" s="591" t="s">
        <v>506</v>
      </c>
      <c r="I16" s="592">
        <v>10.72</v>
      </c>
      <c r="J16" s="593" t="s">
        <v>507</v>
      </c>
      <c r="K16" s="594"/>
      <c r="L16" s="594"/>
      <c r="M16" s="594"/>
      <c r="N16" s="594"/>
      <c r="O16" s="594"/>
      <c r="P16" s="594"/>
      <c r="Q16" s="594"/>
      <c r="R16" s="594"/>
      <c r="S16" s="594"/>
      <c r="T16" s="594"/>
      <c r="U16" s="594"/>
      <c r="V16" s="594"/>
    </row>
    <row r="17" spans="1:22" ht="20.100000000000001" hidden="1" customHeight="1">
      <c r="A17" s="581" t="s">
        <v>493</v>
      </c>
      <c r="B17" s="596"/>
      <c r="C17" s="596"/>
      <c r="D17" s="596"/>
      <c r="E17" s="597"/>
      <c r="H17" s="581" t="s">
        <v>508</v>
      </c>
      <c r="I17" s="582">
        <v>10.69</v>
      </c>
      <c r="J17" s="583" t="s">
        <v>509</v>
      </c>
      <c r="K17" s="596"/>
      <c r="L17" s="596"/>
      <c r="M17" s="596"/>
      <c r="N17" s="596"/>
      <c r="O17" s="596"/>
      <c r="P17" s="596"/>
      <c r="Q17" s="596"/>
      <c r="R17" s="596"/>
      <c r="S17" s="596"/>
      <c r="T17" s="596"/>
      <c r="U17" s="596"/>
      <c r="V17" s="596"/>
    </row>
    <row r="18" spans="1:22" ht="20.100000000000001" hidden="1" customHeight="1">
      <c r="A18" s="581" t="s">
        <v>499</v>
      </c>
      <c r="B18" s="589"/>
      <c r="C18" s="589"/>
      <c r="D18" s="589"/>
      <c r="E18" s="590"/>
      <c r="H18" s="581" t="s">
        <v>510</v>
      </c>
      <c r="I18" s="582">
        <v>10.6</v>
      </c>
      <c r="J18" s="588" t="s">
        <v>511</v>
      </c>
      <c r="K18" s="589"/>
      <c r="L18" s="589"/>
      <c r="M18" s="589"/>
      <c r="N18" s="589"/>
      <c r="O18" s="589"/>
      <c r="P18" s="589"/>
      <c r="Q18" s="589"/>
      <c r="R18" s="589"/>
      <c r="S18" s="589"/>
      <c r="T18" s="589"/>
      <c r="U18" s="589"/>
      <c r="V18" s="589"/>
    </row>
    <row r="19" spans="1:22" ht="20.100000000000001" hidden="1" customHeight="1">
      <c r="A19" s="591" t="s">
        <v>512</v>
      </c>
      <c r="B19" s="594"/>
      <c r="C19" s="594"/>
      <c r="D19" s="594"/>
      <c r="E19" s="595"/>
      <c r="H19" s="591" t="s">
        <v>513</v>
      </c>
      <c r="I19" s="592">
        <v>10.59</v>
      </c>
      <c r="J19" s="593" t="s">
        <v>514</v>
      </c>
      <c r="K19" s="594"/>
      <c r="L19" s="594"/>
      <c r="M19" s="594"/>
      <c r="N19" s="594"/>
      <c r="O19" s="594"/>
      <c r="P19" s="594"/>
      <c r="Q19" s="594"/>
      <c r="R19" s="594"/>
      <c r="S19" s="594"/>
      <c r="T19" s="594"/>
      <c r="U19" s="594"/>
      <c r="V19" s="594"/>
    </row>
    <row r="20" spans="1:22" ht="20.100000000000001" hidden="1" customHeight="1">
      <c r="A20" s="581" t="s">
        <v>515</v>
      </c>
      <c r="B20" s="596"/>
      <c r="C20" s="596"/>
      <c r="D20" s="596"/>
      <c r="E20" s="597"/>
      <c r="H20" s="581" t="s">
        <v>516</v>
      </c>
      <c r="I20" s="582">
        <v>10.5</v>
      </c>
      <c r="J20" s="583" t="s">
        <v>517</v>
      </c>
      <c r="K20" s="596"/>
      <c r="L20" s="596"/>
      <c r="M20" s="596"/>
      <c r="N20" s="596"/>
      <c r="O20" s="596"/>
      <c r="P20" s="596"/>
      <c r="Q20" s="596"/>
      <c r="R20" s="596"/>
      <c r="S20" s="596"/>
      <c r="T20" s="596"/>
      <c r="U20" s="596"/>
      <c r="V20" s="596"/>
    </row>
    <row r="21" spans="1:22" ht="20.100000000000001" hidden="1" customHeight="1">
      <c r="A21" s="581" t="s">
        <v>518</v>
      </c>
      <c r="B21" s="589"/>
      <c r="C21" s="589"/>
      <c r="D21" s="589"/>
      <c r="E21" s="590"/>
      <c r="H21" s="581" t="s">
        <v>519</v>
      </c>
      <c r="I21" s="582">
        <v>10.45</v>
      </c>
      <c r="J21" s="588" t="s">
        <v>520</v>
      </c>
      <c r="K21" s="589"/>
      <c r="L21" s="589"/>
      <c r="M21" s="589"/>
      <c r="N21" s="589"/>
      <c r="O21" s="589"/>
      <c r="P21" s="589"/>
      <c r="Q21" s="589"/>
      <c r="R21" s="589"/>
      <c r="S21" s="589"/>
      <c r="T21" s="589"/>
      <c r="U21" s="589"/>
      <c r="V21" s="589"/>
    </row>
    <row r="22" spans="1:22" ht="20.100000000000001" hidden="1" customHeight="1">
      <c r="A22" s="586" t="s">
        <v>521</v>
      </c>
      <c r="B22" s="594"/>
      <c r="C22" s="594"/>
      <c r="D22" s="594"/>
      <c r="E22" s="595"/>
      <c r="H22" s="586" t="s">
        <v>522</v>
      </c>
      <c r="I22" s="587">
        <v>10.27</v>
      </c>
      <c r="J22" s="598" t="s">
        <v>523</v>
      </c>
      <c r="K22" s="594"/>
      <c r="L22" s="594"/>
      <c r="M22" s="594"/>
      <c r="N22" s="594"/>
      <c r="O22" s="594"/>
      <c r="P22" s="594"/>
      <c r="Q22" s="594"/>
      <c r="R22" s="594"/>
      <c r="S22" s="594"/>
      <c r="T22" s="594"/>
      <c r="U22" s="594"/>
      <c r="V22" s="594"/>
    </row>
    <row r="23" spans="1:22" ht="20.100000000000001" hidden="1" customHeight="1">
      <c r="A23" s="586" t="s">
        <v>524</v>
      </c>
      <c r="B23" s="594"/>
      <c r="C23" s="594"/>
      <c r="D23" s="594"/>
      <c r="E23" s="595"/>
      <c r="H23" s="586" t="s">
        <v>525</v>
      </c>
      <c r="I23" s="587">
        <v>10.18</v>
      </c>
      <c r="J23" s="598" t="s">
        <v>526</v>
      </c>
      <c r="K23" s="594"/>
      <c r="L23" s="594"/>
      <c r="M23" s="594"/>
      <c r="N23" s="594"/>
      <c r="O23" s="594"/>
      <c r="P23" s="594"/>
      <c r="Q23" s="594"/>
      <c r="R23" s="594"/>
      <c r="S23" s="594"/>
      <c r="T23" s="594"/>
      <c r="U23" s="594"/>
      <c r="V23" s="594"/>
    </row>
    <row r="24" spans="1:22" ht="20.100000000000001" hidden="1" customHeight="1">
      <c r="A24" s="586" t="s">
        <v>527</v>
      </c>
      <c r="B24" s="594"/>
      <c r="C24" s="594"/>
      <c r="D24" s="594"/>
      <c r="E24" s="595"/>
      <c r="H24" s="586" t="s">
        <v>528</v>
      </c>
      <c r="I24" s="587">
        <v>10.14</v>
      </c>
      <c r="J24" s="598" t="s">
        <v>529</v>
      </c>
      <c r="K24" s="594"/>
      <c r="L24" s="594"/>
      <c r="M24" s="594"/>
      <c r="N24" s="594"/>
      <c r="O24" s="594"/>
      <c r="P24" s="594"/>
      <c r="Q24" s="594"/>
      <c r="R24" s="594"/>
      <c r="S24" s="594"/>
      <c r="T24" s="594"/>
      <c r="U24" s="594"/>
      <c r="V24" s="594"/>
    </row>
    <row r="25" spans="1:22" ht="20.100000000000001" hidden="1" customHeight="1">
      <c r="A25" s="599" t="s">
        <v>530</v>
      </c>
      <c r="B25" s="594"/>
      <c r="C25" s="594"/>
      <c r="D25" s="594"/>
      <c r="E25" s="595"/>
      <c r="H25" s="599" t="s">
        <v>531</v>
      </c>
      <c r="I25" s="587">
        <v>10</v>
      </c>
      <c r="J25" s="598" t="s">
        <v>532</v>
      </c>
      <c r="K25" s="594"/>
      <c r="L25" s="594"/>
      <c r="M25" s="594"/>
      <c r="N25" s="594"/>
      <c r="O25" s="594"/>
      <c r="P25" s="594"/>
      <c r="Q25" s="594"/>
      <c r="R25" s="594"/>
      <c r="S25" s="594"/>
      <c r="T25" s="594"/>
      <c r="U25" s="594"/>
      <c r="V25" s="594"/>
    </row>
  </sheetData>
  <sheetProtection password="CAF4" sheet="1" objects="1" scenarios="1"/>
  <mergeCells count="6">
    <mergeCell ref="B11:G11"/>
    <mergeCell ref="B4:G4"/>
    <mergeCell ref="B5:G5"/>
    <mergeCell ref="B6:G6"/>
    <mergeCell ref="B7:G7"/>
    <mergeCell ref="B8:G8"/>
  </mergeCells>
  <phoneticPr fontId="7"/>
  <pageMargins left="0.27559055118110237" right="0.19685039370078741" top="0.98425196850393704" bottom="0.98425196850393704" header="0.51181102362204722" footer="0.51181102362204722"/>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Q28" sqref="Q28"/>
    </sheetView>
  </sheetViews>
  <sheetFormatPr defaultRowHeight="13.5"/>
  <sheetData/>
  <sheetProtection password="CAF4" sheet="1" objects="1" scenarios="1"/>
  <phoneticPr fontId="7"/>
  <pageMargins left="0.7" right="0.7" top="0.75" bottom="0.75" header="0.3" footer="0.3"/>
  <drawing r:id="rId1"/>
  <legacyDrawing r:id="rId2"/>
  <oleObjects>
    <mc:AlternateContent xmlns:mc="http://schemas.openxmlformats.org/markup-compatibility/2006">
      <mc:Choice Requires="x14">
        <oleObject progId="AcroExch.Document.2017" shapeId="82945" r:id="rId3">
          <objectPr defaultSize="0" autoPict="0" r:id="rId4">
            <anchor moveWithCells="1" sizeWithCells="1">
              <from>
                <xdr:col>0</xdr:col>
                <xdr:colOff>0</xdr:colOff>
                <xdr:row>0</xdr:row>
                <xdr:rowOff>0</xdr:rowOff>
              </from>
              <to>
                <xdr:col>13</xdr:col>
                <xdr:colOff>323850</xdr:colOff>
                <xdr:row>34</xdr:row>
                <xdr:rowOff>133350</xdr:rowOff>
              </to>
            </anchor>
          </objectPr>
        </oleObject>
      </mc:Choice>
      <mc:Fallback>
        <oleObject progId="AcroExch.Document.2017" shapeId="82945" r:id="rId3"/>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P33" sqref="P33"/>
    </sheetView>
  </sheetViews>
  <sheetFormatPr defaultRowHeight="13.5"/>
  <sheetData/>
  <sheetProtection password="CAF4" sheet="1" objects="1" scenarios="1"/>
  <phoneticPr fontId="7"/>
  <pageMargins left="0.7" right="0.7" top="0.75" bottom="0.75" header="0.3" footer="0.3"/>
  <drawing r:id="rId1"/>
  <legacyDrawing r:id="rId2"/>
  <oleObjects>
    <mc:AlternateContent xmlns:mc="http://schemas.openxmlformats.org/markup-compatibility/2006">
      <mc:Choice Requires="x14">
        <oleObject progId="AcroExch.Document.2017" shapeId="83969" r:id="rId3">
          <objectPr defaultSize="0" autoPict="0" r:id="rId4">
            <anchor moveWithCells="1" sizeWithCells="1">
              <from>
                <xdr:col>0</xdr:col>
                <xdr:colOff>0</xdr:colOff>
                <xdr:row>0</xdr:row>
                <xdr:rowOff>0</xdr:rowOff>
              </from>
              <to>
                <xdr:col>12</xdr:col>
                <xdr:colOff>228600</xdr:colOff>
                <xdr:row>31</xdr:row>
                <xdr:rowOff>133350</xdr:rowOff>
              </to>
            </anchor>
          </objectPr>
        </oleObject>
      </mc:Choice>
      <mc:Fallback>
        <oleObject progId="AcroExch.Document.2017" shapeId="83969" r:id="rId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ワークシート</vt:lpstr>
      </vt:variant>
      <vt:variant>
        <vt:i4>10</vt:i4>
      </vt:variant>
      <vt:variant>
        <vt:lpstr>名前付き一覧</vt:lpstr>
      </vt:variant>
      <vt:variant>
        <vt:i4>9</vt:i4>
      </vt:variant>
    </vt:vector>
  </HeadingPairs>
  <TitlesOfParts>
    <vt:vector baseType="lpstr" size="19">
      <vt:lpstr>はじめに</vt:lpstr>
      <vt:lpstr>基本情報入力シート</vt:lpstr>
      <vt:lpstr>〇別紙様式2-1 計画書_総括表</vt:lpstr>
      <vt:lpstr>〇別紙様式2-2 個表_処遇</vt:lpstr>
      <vt:lpstr>〇別紙様式2-3 個表_特定</vt:lpstr>
      <vt:lpstr>【参考】数式用</vt:lpstr>
      <vt:lpstr>【参考】1単位あたりの単価（者）</vt:lpstr>
      <vt:lpstr>【参考】地域区分（児）</vt:lpstr>
      <vt:lpstr>【参考】１単位あたりの単価（児）</vt:lpstr>
      <vt:lpstr>「手当」の考え方</vt:lpstr>
      <vt:lpstr>'【参考】1単位あたりの単価（者）'!Print_Area</vt:lpstr>
      <vt:lpstr>'〇別紙様式2-1 計画書_総括表'!Print_Area</vt:lpstr>
      <vt:lpstr>'〇別紙様式2-2 個表_処遇'!Print_Area</vt:lpstr>
      <vt:lpstr>'〇別紙様式2-3 個表_特定'!Print_Area</vt:lpstr>
      <vt:lpstr>はじめに!Print_Area</vt:lpstr>
      <vt:lpstr>基本情報入力シート!Print_Area</vt:lpstr>
      <vt:lpstr>【参考】数式用!Print_Titles</vt:lpstr>
      <vt:lpstr>'〇別紙様式2-2 個表_処遇'!Print_Titles</vt:lpstr>
      <vt:lpstr>'〇別紙様式2-3 個表_特定'!Print_Titles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倉田 聖慈(kurata-seiji)</dc:creator>
  <cp:lastModifiedBy>全庁LAN利用者</cp:lastModifiedBy>
  <cp:lastPrinted>2020-03-15T23:50:30Z</cp:lastPrinted>
  <dcterms:created xsi:type="dcterms:W3CDTF">2020-02-21T08:37:11Z</dcterms:created>
  <dcterms:modified xsi:type="dcterms:W3CDTF">2020-04-13T07:57:49Z</dcterms:modified>
</cp:coreProperties>
</file>