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20年度\500　事業者指定指導担当\11　障害児通所\07_処遇改善加算\東京都通知等\210331　【東京都福祉保健局】処遇改善加算に係る様式類の送付（完成）\"/>
    </mc:Choice>
  </mc:AlternateContent>
  <bookViews>
    <workbookView xWindow="0" yWindow="0" windowWidth="20490" windowHeight="7530" tabRatio="867" activeTab="1"/>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workbook>
</file>

<file path=xl/calcChain.xml><?xml version="1.0" encoding="utf-8"?>
<calcChain xmlns="http://schemas.openxmlformats.org/spreadsheetml/2006/main">
  <c r="AU92" i="70" l="1"/>
  <c r="AS92" i="70"/>
  <c r="AO92" i="70"/>
  <c r="AV91" i="70"/>
  <c r="AU91" i="70"/>
  <c r="AP92" i="70" s="1"/>
  <c r="AP91" i="70"/>
  <c r="AO91" i="70"/>
  <c r="AV90" i="70"/>
  <c r="AU90" i="70"/>
  <c r="AN92" i="70" s="1"/>
  <c r="AQ92" i="70" s="1"/>
  <c r="AR92" i="70" s="1"/>
  <c r="AU87" i="70"/>
  <c r="AO89" i="70" s="1"/>
  <c r="AQ86" i="70"/>
  <c r="AR86" i="70" s="1"/>
  <c r="AN86" i="70"/>
  <c r="AN85" i="70"/>
  <c r="AL72" i="70"/>
  <c r="AM61" i="70"/>
  <c r="AL61" i="70"/>
  <c r="AL51" i="70"/>
  <c r="AM41" i="70"/>
  <c r="AL41" i="70"/>
  <c r="AL31" i="70"/>
  <c r="AM23" i="70"/>
  <c r="AL23" i="70"/>
  <c r="AN88" i="70" l="1"/>
  <c r="AN89" i="70"/>
  <c r="AQ89" i="70" s="1"/>
  <c r="AR89" i="70" s="1"/>
  <c r="AV87" i="70"/>
  <c r="AO88" i="70"/>
  <c r="AN91" i="70"/>
  <c r="AS91" i="70" s="1"/>
  <c r="AE82" i="70"/>
  <c r="Y82" i="70"/>
  <c r="S82" i="70"/>
  <c r="AS89" i="70" l="1"/>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06" i="9"/>
  <c r="Q103" i="9"/>
  <c r="Q98" i="9"/>
  <c r="Q95" i="9"/>
  <c r="Q90" i="9"/>
  <c r="Q87" i="9"/>
  <c r="Q82" i="9"/>
  <c r="Q79" i="9"/>
  <c r="Q74" i="9"/>
  <c r="Q71" i="9"/>
  <c r="Q66" i="9"/>
  <c r="Q63" i="9"/>
  <c r="Q58" i="9"/>
  <c r="Q55" i="9"/>
  <c r="Q50" i="9"/>
  <c r="Q47" i="9"/>
  <c r="Q42" i="9"/>
  <c r="Q39" i="9"/>
  <c r="Q34" i="9"/>
  <c r="Q31" i="9"/>
  <c r="Q26" i="9"/>
  <c r="Q23" i="9"/>
  <c r="AB133" i="73"/>
  <c r="AB132" i="73"/>
  <c r="Q110" i="9" s="1"/>
  <c r="AB131" i="73"/>
  <c r="Q109" i="9" s="1"/>
  <c r="AB130" i="73"/>
  <c r="Q108" i="9" s="1"/>
  <c r="AB129" i="73"/>
  <c r="Q107" i="9" s="1"/>
  <c r="AB128" i="73"/>
  <c r="AB127" i="73"/>
  <c r="Q105" i="9" s="1"/>
  <c r="AB126" i="73"/>
  <c r="Q104" i="9" s="1"/>
  <c r="AB125" i="73"/>
  <c r="AB124" i="73"/>
  <c r="Q102" i="9" s="1"/>
  <c r="AB123" i="73"/>
  <c r="Q101" i="9" s="1"/>
  <c r="AB122" i="73"/>
  <c r="Q100" i="9" s="1"/>
  <c r="AB121" i="73"/>
  <c r="Q99" i="9" s="1"/>
  <c r="AB120" i="73"/>
  <c r="AB119" i="73"/>
  <c r="Q97" i="9" s="1"/>
  <c r="AB118" i="73"/>
  <c r="Q96" i="9" s="1"/>
  <c r="AB117" i="73"/>
  <c r="AB116" i="73"/>
  <c r="Q94" i="9" s="1"/>
  <c r="AB115" i="73"/>
  <c r="Q93" i="9" s="1"/>
  <c r="AB114" i="73"/>
  <c r="Q92" i="9" s="1"/>
  <c r="AB113" i="73"/>
  <c r="Q91" i="9" s="1"/>
  <c r="AB112" i="73"/>
  <c r="AB111" i="73"/>
  <c r="Q89" i="9" s="1"/>
  <c r="AB110" i="73"/>
  <c r="Q88" i="9" s="1"/>
  <c r="AB109" i="73"/>
  <c r="AB108" i="73"/>
  <c r="Q86" i="9" s="1"/>
  <c r="AB107" i="73"/>
  <c r="Q85" i="9" s="1"/>
  <c r="AB106" i="73"/>
  <c r="Q84" i="9" s="1"/>
  <c r="AB105" i="73"/>
  <c r="Q83" i="9" s="1"/>
  <c r="AB104" i="73"/>
  <c r="AB103" i="73"/>
  <c r="Q81" i="9" s="1"/>
  <c r="AB102" i="73"/>
  <c r="Q80" i="9" s="1"/>
  <c r="AB101" i="73"/>
  <c r="AB100" i="73"/>
  <c r="Q78" i="9" s="1"/>
  <c r="AB99" i="73"/>
  <c r="Q77" i="9" s="1"/>
  <c r="AB98" i="73"/>
  <c r="Q76" i="9" s="1"/>
  <c r="AB97" i="73"/>
  <c r="Q75" i="9" s="1"/>
  <c r="AB96" i="73"/>
  <c r="AB95" i="73"/>
  <c r="Q73" i="9" s="1"/>
  <c r="AB94" i="73"/>
  <c r="Q72" i="9" s="1"/>
  <c r="AB93" i="73"/>
  <c r="AB92" i="73"/>
  <c r="Q70" i="9" s="1"/>
  <c r="AB91" i="73"/>
  <c r="Q69" i="9" s="1"/>
  <c r="AB90" i="73"/>
  <c r="Q68" i="9" s="1"/>
  <c r="AB89" i="73"/>
  <c r="Q67" i="9" s="1"/>
  <c r="AB88" i="73"/>
  <c r="AB87" i="73"/>
  <c r="Q65" i="9" s="1"/>
  <c r="AB86" i="73"/>
  <c r="Q64" i="9" s="1"/>
  <c r="AB85" i="73"/>
  <c r="AB84" i="73"/>
  <c r="Q62" i="9" s="1"/>
  <c r="AB83" i="73"/>
  <c r="Q61" i="9" s="1"/>
  <c r="AB82" i="73"/>
  <c r="Q60" i="9" s="1"/>
  <c r="AB81" i="73"/>
  <c r="Q59" i="9" s="1"/>
  <c r="AB80" i="73"/>
  <c r="AB79" i="73"/>
  <c r="Q57" i="9" s="1"/>
  <c r="AB78" i="73"/>
  <c r="Q56" i="9" s="1"/>
  <c r="AB77" i="73"/>
  <c r="AB76" i="73"/>
  <c r="Q54" i="9" s="1"/>
  <c r="AB75" i="73"/>
  <c r="Q53" i="9" s="1"/>
  <c r="AB74" i="73"/>
  <c r="Q52" i="9" s="1"/>
  <c r="AB73" i="73"/>
  <c r="Q51" i="9" s="1"/>
  <c r="AB72" i="73"/>
  <c r="AB71" i="73"/>
  <c r="Q49" i="9" s="1"/>
  <c r="AB70" i="73"/>
  <c r="Q48" i="9" s="1"/>
  <c r="AB69" i="73"/>
  <c r="AB68" i="73"/>
  <c r="Q46" i="9" s="1"/>
  <c r="AB67" i="73"/>
  <c r="Q45" i="9" s="1"/>
  <c r="AB66" i="73"/>
  <c r="Q44" i="9" s="1"/>
  <c r="AB65" i="73"/>
  <c r="Q43" i="9" s="1"/>
  <c r="AB64" i="73"/>
  <c r="AB63" i="73"/>
  <c r="Q41" i="9" s="1"/>
  <c r="AB62" i="73"/>
  <c r="Q40" i="9" s="1"/>
  <c r="AB61" i="73"/>
  <c r="AB60" i="73"/>
  <c r="Q38" i="9" s="1"/>
  <c r="AB59" i="73"/>
  <c r="Q37" i="9" s="1"/>
  <c r="AB58" i="73"/>
  <c r="Q36" i="9" s="1"/>
  <c r="AB57" i="73"/>
  <c r="Q35" i="9" s="1"/>
  <c r="AB56" i="73"/>
  <c r="AB55" i="73"/>
  <c r="Q33" i="9" s="1"/>
  <c r="AB54" i="73"/>
  <c r="Q32" i="9" s="1"/>
  <c r="AB53" i="73"/>
  <c r="AB52" i="73"/>
  <c r="Q30" i="9" s="1"/>
  <c r="AB51" i="73"/>
  <c r="Q29" i="9" s="1"/>
  <c r="AB50" i="73"/>
  <c r="Q28" i="9" s="1"/>
  <c r="AB49" i="73"/>
  <c r="Q27" i="9" s="1"/>
  <c r="AB48" i="73"/>
  <c r="AB47" i="73"/>
  <c r="Q25" i="9" s="1"/>
  <c r="AB46" i="73"/>
  <c r="Q24" i="9" s="1"/>
  <c r="AB45" i="73"/>
  <c r="AB44" i="73"/>
  <c r="Q22" i="9" s="1"/>
  <c r="AB43" i="73"/>
  <c r="Q21" i="9" s="1"/>
  <c r="AB42" i="73"/>
  <c r="Q20" i="9" s="1"/>
  <c r="AB41" i="73"/>
  <c r="Q19" i="9" s="1"/>
  <c r="AB40" i="73"/>
  <c r="Q18" i="9" s="1"/>
  <c r="AB39" i="73"/>
  <c r="Q17" i="9" s="1"/>
  <c r="AB38" i="73"/>
  <c r="Q16" i="9" s="1"/>
  <c r="AB37" i="73"/>
  <c r="Q15" i="9" s="1"/>
  <c r="AB36" i="73"/>
  <c r="Q14" i="9" s="1"/>
  <c r="AB35" i="73"/>
  <c r="Q13" i="9" s="1"/>
  <c r="AH107" i="72"/>
  <c r="AH106" i="72"/>
  <c r="AH105" i="72"/>
  <c r="AH97" i="72"/>
  <c r="AH83" i="72"/>
  <c r="AH82" i="72"/>
  <c r="AH81" i="72"/>
  <c r="AH75" i="72"/>
  <c r="AH74" i="72"/>
  <c r="AH73" i="72"/>
  <c r="AH65" i="72"/>
  <c r="AH51" i="72"/>
  <c r="AH50" i="72"/>
  <c r="AH49" i="72"/>
  <c r="AH43" i="72"/>
  <c r="AH42" i="72"/>
  <c r="AH41" i="72"/>
  <c r="AH33" i="72"/>
  <c r="AH19" i="72"/>
  <c r="Q111" i="72"/>
  <c r="AH111" i="72" s="1"/>
  <c r="Q110" i="72"/>
  <c r="AH110" i="72" s="1"/>
  <c r="Q109" i="72"/>
  <c r="AH109" i="72" s="1"/>
  <c r="Q107" i="72"/>
  <c r="Q106" i="72"/>
  <c r="Q105" i="72"/>
  <c r="Q103" i="72"/>
  <c r="AH103" i="72" s="1"/>
  <c r="Q102" i="72"/>
  <c r="AH102" i="72" s="1"/>
  <c r="Q99" i="72"/>
  <c r="AH99" i="72" s="1"/>
  <c r="Q98" i="72"/>
  <c r="AH98" i="72" s="1"/>
  <c r="Q97" i="72"/>
  <c r="Q95" i="72"/>
  <c r="AH95" i="72" s="1"/>
  <c r="Q94" i="72"/>
  <c r="AH94" i="72" s="1"/>
  <c r="Q91" i="72"/>
  <c r="AH91" i="72" s="1"/>
  <c r="Q90" i="72"/>
  <c r="AH90" i="72" s="1"/>
  <c r="Q89" i="72"/>
  <c r="AH89" i="72" s="1"/>
  <c r="Q87" i="72"/>
  <c r="AH87" i="72" s="1"/>
  <c r="Q86" i="72"/>
  <c r="AH86" i="72" s="1"/>
  <c r="Q83" i="72"/>
  <c r="Q82" i="72"/>
  <c r="Q81" i="72"/>
  <c r="Q79" i="72"/>
  <c r="AH79" i="72" s="1"/>
  <c r="Q78" i="72"/>
  <c r="AH78" i="72" s="1"/>
  <c r="Q77" i="72"/>
  <c r="AH77" i="72" s="1"/>
  <c r="Q75" i="72"/>
  <c r="Q74" i="72"/>
  <c r="Q73" i="72"/>
  <c r="Q71" i="72"/>
  <c r="AH71" i="72" s="1"/>
  <c r="Q70" i="72"/>
  <c r="AH70" i="72" s="1"/>
  <c r="Q67" i="72"/>
  <c r="AH67" i="72" s="1"/>
  <c r="Q66" i="72"/>
  <c r="AH66" i="72" s="1"/>
  <c r="Q65" i="72"/>
  <c r="Q63" i="72"/>
  <c r="AH63" i="72" s="1"/>
  <c r="Q62" i="72"/>
  <c r="AH62" i="72" s="1"/>
  <c r="Q59" i="72"/>
  <c r="AH59" i="72" s="1"/>
  <c r="Q58" i="72"/>
  <c r="AH58" i="72" s="1"/>
  <c r="Q57" i="72"/>
  <c r="AH57" i="72" s="1"/>
  <c r="Q55" i="72"/>
  <c r="AH55" i="72" s="1"/>
  <c r="Q54" i="72"/>
  <c r="AH54" i="72" s="1"/>
  <c r="Q51" i="72"/>
  <c r="Q50" i="72"/>
  <c r="Q49" i="72"/>
  <c r="Q47" i="72"/>
  <c r="AH47" i="72" s="1"/>
  <c r="Q46" i="72"/>
  <c r="AH46" i="72" s="1"/>
  <c r="Q45" i="72"/>
  <c r="AH45" i="72" s="1"/>
  <c r="Q43" i="72"/>
  <c r="Q42" i="72"/>
  <c r="Q41" i="72"/>
  <c r="Q39" i="72"/>
  <c r="AH39" i="72" s="1"/>
  <c r="Q38" i="72"/>
  <c r="AH38" i="72" s="1"/>
  <c r="Q35" i="72"/>
  <c r="AH35" i="72" s="1"/>
  <c r="Q34" i="72"/>
  <c r="AH34" i="72" s="1"/>
  <c r="Q33" i="72"/>
  <c r="Q31" i="72"/>
  <c r="AH31" i="72" s="1"/>
  <c r="Q30" i="72"/>
  <c r="AH30" i="72" s="1"/>
  <c r="Q27" i="72"/>
  <c r="AH27" i="72" s="1"/>
  <c r="Q26" i="72"/>
  <c r="AH26" i="72" s="1"/>
  <c r="Q25" i="72"/>
  <c r="AH25" i="72" s="1"/>
  <c r="Q23" i="72"/>
  <c r="AH23" i="72" s="1"/>
  <c r="Q22" i="72"/>
  <c r="AH22" i="72" s="1"/>
  <c r="Q19" i="72"/>
  <c r="Q15" i="72"/>
  <c r="Q37" i="72" l="1"/>
  <c r="AH37" i="72" s="1"/>
  <c r="Q101" i="72"/>
  <c r="AH101" i="72" s="1"/>
  <c r="Q29" i="72"/>
  <c r="AH29" i="72" s="1"/>
  <c r="Q93" i="72"/>
  <c r="AH93" i="72" s="1"/>
  <c r="Q69" i="72"/>
  <c r="AH69" i="72" s="1"/>
  <c r="Q61" i="72"/>
  <c r="AH61" i="72" s="1"/>
  <c r="Q21" i="72"/>
  <c r="AH21" i="72" s="1"/>
  <c r="Q53" i="72"/>
  <c r="AH53" i="72" s="1"/>
  <c r="Q85" i="72"/>
  <c r="AH85" i="72" s="1"/>
  <c r="Q14" i="72"/>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s="1"/>
  <c r="Q12" i="72" l="1"/>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S84" i="70" l="1"/>
  <c r="AB51" i="70"/>
  <c r="T85" i="70" l="1"/>
  <c r="N85" i="70" s="1"/>
  <c r="Y88" i="70"/>
  <c r="Y86" i="70"/>
  <c r="Z87" i="70" s="1"/>
  <c r="S86" i="70"/>
  <c r="AB72" i="70"/>
  <c r="T87" i="70" l="1"/>
  <c r="N87" i="70"/>
  <c r="AE88" i="70"/>
  <c r="AF89" i="70" s="1"/>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B30" i="70"/>
  <c r="S88" i="70" l="1"/>
  <c r="T89" i="70" l="1"/>
  <c r="N89" i="70" s="1"/>
</calcChain>
</file>

<file path=xl/comments1.xml><?xml version="1.0" encoding="utf-8"?>
<comments xmlns="http://schemas.openxmlformats.org/spreadsheetml/2006/main">
  <authors>
    <author>東京都</author>
  </authors>
  <commentList>
    <comment ref="B13" authorId="0" shapeId="0">
      <text>
        <r>
          <rPr>
            <b/>
            <sz val="11"/>
            <color indexed="81"/>
            <rFont val="MS P ゴシック"/>
            <family val="3"/>
            <charset val="128"/>
          </rPr>
          <t>法人名は法人格（社会福祉法人等）を記入してください。
英数字は半角で入力してください。</t>
        </r>
      </text>
    </comment>
    <comment ref="AC34" authorId="0" shapeId="0">
      <text>
        <r>
          <rPr>
            <b/>
            <sz val="11"/>
            <color indexed="81"/>
            <rFont val="MS P ゴシック"/>
            <family val="3"/>
            <charset val="128"/>
          </rPr>
          <t>事業所番号・指定権者名について誤りのないよう、必ずご確認をお願いいたします。誤りがある場合、加算の登録ができない場合がありますのでご注意ください。</t>
        </r>
      </text>
    </comment>
  </commentList>
</comments>
</file>

<file path=xl/comments2.xml><?xml version="1.0" encoding="utf-8"?>
<comments xmlns="http://schemas.openxmlformats.org/spreadsheetml/2006/main">
  <authors>
    <author>-</author>
    <author>東京都</author>
    <author xml:space="preserve">東京都
</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基本情報入力シートの「一月あたり（処遇改善加算等を除いた）障害福祉サービス等報酬総額」及び別紙様式2-2の「加算区分」「加算率」「算定対象月」に基づき算出されます。
０の場合、基本情報入力シート又は様式2-2に記入漏れがあります。</t>
        </r>
      </text>
    </comment>
    <comment ref="AK31" authorId="1" shapeId="0">
      <text>
        <r>
          <rPr>
            <b/>
            <sz val="10"/>
            <color indexed="81"/>
            <rFont val="MS P ゴシック"/>
            <family val="3"/>
            <charset val="128"/>
          </rPr>
          <t>２（１）④については、まず(ア)ｰ(イ)ｰ(ウ)ｰ(エ)を入力した後、（ⅰ）を入力して算出してください。</t>
        </r>
      </text>
    </comment>
    <comment ref="AJ38" authorId="2" shapeId="0">
      <text>
        <r>
          <rPr>
            <b/>
            <u/>
            <sz val="10"/>
            <color indexed="81"/>
            <rFont val="MS P ゴシック"/>
            <family val="3"/>
            <charset val="128"/>
          </rPr>
          <t xml:space="preserve">賃金改善実施期間＝支給期間です。
</t>
        </r>
        <r>
          <rPr>
            <b/>
            <sz val="10"/>
            <color indexed="81"/>
            <rFont val="MS P ゴシック"/>
            <family val="3"/>
            <charset val="128"/>
          </rPr>
          <t xml:space="preserve">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
</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38" authorId="0" shapeId="0">
      <text>
        <r>
          <rPr>
            <b/>
            <sz val="10"/>
            <color indexed="81"/>
            <rFont val="MS P ゴシック"/>
            <family val="3"/>
            <charset val="128"/>
          </rPr>
          <t>原則各年４月～翌年３月までの連続する期間を記入してください。
なお、当該期間の月数は加算の対象月数を超えてはいけません。</t>
        </r>
      </text>
    </comment>
    <comment ref="AK50" authorId="0" shapeId="0">
      <text>
        <r>
          <rPr>
            <b/>
            <sz val="10"/>
            <color indexed="81"/>
            <rFont val="MS P ゴシック"/>
            <family val="3"/>
            <charset val="128"/>
          </rPr>
          <t>基本情報入力シートの「一月あたり（処遇改善加算等を除いた）障害福祉サービス等報酬総額」及び別紙様式2-2の「加算区分」「加算率」「算定対象月」に基づき算出されます。
０の場合、基本情報入力シート又は様式2-2に記入漏れがあります。</t>
        </r>
      </text>
    </comment>
    <comment ref="AK51" authorId="1" shapeId="0">
      <text>
        <r>
          <rPr>
            <b/>
            <sz val="10"/>
            <color indexed="81"/>
            <rFont val="MS P ゴシック"/>
            <family val="3"/>
            <charset val="128"/>
          </rPr>
          <t>２（２）④については、まず(ア)ｰ(イ)ｰ(ウ)ｰ(エ)を入力した後、（ⅰ）を入力して算出してください。</t>
        </r>
      </text>
    </comment>
    <comment ref="AJ58" authorId="2" shapeId="0">
      <text>
        <r>
          <rPr>
            <b/>
            <u/>
            <sz val="10"/>
            <color indexed="81"/>
            <rFont val="MS P ゴシック"/>
            <family val="3"/>
            <charset val="128"/>
          </rPr>
          <t xml:space="preserve">賃金改善実施期間＝支給期間です。
</t>
        </r>
        <r>
          <rPr>
            <b/>
            <sz val="10"/>
            <color indexed="81"/>
            <rFont val="MS P ゴシック"/>
            <family val="3"/>
            <charset val="128"/>
          </rPr>
          <t xml:space="preserve">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
</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K72" authorId="1" shapeId="0">
      <text>
        <r>
          <rPr>
            <b/>
            <sz val="10"/>
            <color indexed="81"/>
            <rFont val="MS P ゴシック"/>
            <family val="3"/>
            <charset val="128"/>
          </rPr>
          <t>２（３）⑤については、まず(ア)ｰ(イ)ｰ(ウ)ｰ(エ)を入力した後、（ⅰ）を入力して算出してください。</t>
        </r>
      </text>
    </comment>
    <comment ref="AJ81" authorId="1" shapeId="0">
      <text>
        <r>
          <rPr>
            <b/>
            <sz val="10"/>
            <color indexed="81"/>
            <rFont val="MS P ゴシック"/>
            <family val="3"/>
            <charset val="128"/>
          </rPr>
          <t>１２か月分の常勤換算数です。</t>
        </r>
      </text>
    </comment>
    <comment ref="AN87" authorId="3" shapeId="0">
      <text>
        <r>
          <rPr>
            <b/>
            <sz val="9"/>
            <color indexed="81"/>
            <rFont val="MS P ゴシック"/>
            <family val="3"/>
            <charset val="128"/>
          </rPr>
          <t>当該事業所（法人）で設定するグループ毎の配分比率を入力して下さい。</t>
        </r>
      </text>
    </comment>
    <comment ref="S90" authorId="3" shapeId="0">
      <text>
        <r>
          <rPr>
            <b/>
            <sz val="10"/>
            <color indexed="81"/>
            <rFont val="MS P ゴシック"/>
            <family val="3"/>
            <charset val="128"/>
          </rPr>
          <t>上記のいずれの配分方法（組み合わせ）にも当てはまらない場合は、この行に当該事業所（法人）におけるグループ毎の平均賃金改善額を算出し、記入して下さい。</t>
        </r>
      </text>
    </comment>
    <comment ref="AJ92" authorId="1" shapeId="0">
      <text>
        <r>
          <rPr>
            <b/>
            <sz val="10"/>
            <color indexed="81"/>
            <rFont val="MS P ゴシック"/>
            <family val="3"/>
            <charset val="128"/>
          </rPr>
          <t>・見込人数が０人の場合でも記入してください。
・（Ａ）グループの設定が無い場合は記入不要です。
・見込人数が事業所数以上にならない場合、理由欄の□にチェックしてください。
・理由が「その他」の場合は（　）欄に記入してください。</t>
        </r>
      </text>
    </comment>
    <comment ref="AJ98" authorId="2" shapeId="0">
      <text>
        <r>
          <rPr>
            <b/>
            <u/>
            <sz val="10"/>
            <color indexed="81"/>
            <rFont val="MS P ゴシック"/>
            <family val="3"/>
            <charset val="128"/>
          </rPr>
          <t>賃金改善実施期間＝支給期間です。</t>
        </r>
        <r>
          <rPr>
            <b/>
            <sz val="10"/>
            <color indexed="81"/>
            <rFont val="MS P ゴシック"/>
            <family val="3"/>
            <charset val="128"/>
          </rPr>
          <t xml:space="preserve">
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98" authorId="1" shapeId="0">
      <text>
        <r>
          <rPr>
            <b/>
            <sz val="10"/>
            <color indexed="81"/>
            <rFont val="MS P ゴシック"/>
            <family val="3"/>
            <charset val="128"/>
          </rPr>
          <t>２（２）⑤の賃金改善実施期間と一致させてください。</t>
        </r>
      </text>
    </comment>
    <comment ref="AK110" authorId="0" shapeId="0">
      <text>
        <r>
          <rPr>
            <b/>
            <sz val="10"/>
            <color indexed="81"/>
            <rFont val="MS P ゴシック"/>
            <family val="3"/>
            <charset val="128"/>
          </rPr>
          <t>継続申請の場合で、前年度に提出した計画書の内容と変更がない場合は「変更無し」の□にチェックをし、内容欄の記入は不要です。</t>
        </r>
      </text>
    </comment>
    <comment ref="AK113" authorId="1" shapeId="0">
      <text>
        <r>
          <rPr>
            <b/>
            <sz val="10"/>
            <color indexed="81"/>
            <rFont val="MS P ゴシック"/>
            <family val="3"/>
            <charset val="128"/>
          </rPr>
          <t>「その他」の（　）欄には必ず内容を記入してください。</t>
        </r>
      </text>
    </comment>
    <comment ref="L118" authorId="1" shapeId="0">
      <text>
        <r>
          <rPr>
            <b/>
            <sz val="9"/>
            <color indexed="81"/>
            <rFont val="MS P ゴシック"/>
            <family val="3"/>
            <charset val="128"/>
          </rPr>
          <t>ドロップダウンリストから選択できます。</t>
        </r>
      </text>
    </comment>
    <comment ref="AJ118" authorId="1" shapeId="0">
      <text>
        <r>
          <rPr>
            <b/>
            <sz val="10"/>
            <color indexed="81"/>
            <rFont val="MS P ゴシック"/>
            <family val="3"/>
            <charset val="128"/>
          </rPr>
          <t>初めて処遇改善加算を取得した年月で、賃金改善や規程の見直し等を実施する年月ではありません。</t>
        </r>
      </text>
    </comment>
    <comment ref="AK121"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K122" authorId="0" shapeId="0">
      <text>
        <r>
          <rPr>
            <b/>
            <sz val="10"/>
            <color indexed="81"/>
            <rFont val="MS P ゴシック"/>
            <family val="3"/>
            <charset val="128"/>
          </rPr>
          <t>賃金改善計画や就業規則等の該当箇所を抜粋して記載してください。</t>
        </r>
      </text>
    </comment>
    <comment ref="AK123" authorId="1" shapeId="0">
      <text>
        <r>
          <rPr>
            <b/>
            <sz val="10"/>
            <color indexed="81"/>
            <rFont val="MS P ゴシック"/>
            <family val="3"/>
            <charset val="128"/>
          </rPr>
          <t>「経験・技能のある障害福祉人材の考え方」は（Ａ）グループのことについてのみ記入していただく欄です。
・職種、資格、年数以外の条件を記入しないでください。
・資格について、国通知に限定列挙された資格（介護福祉士・社会福祉士・精神保健福祉士・保育士）以外を設定する場合は、変更特例を提出してください。
・年数について１０年未満を設定する場合は、１０年相当と判断する理由を記入してください。</t>
        </r>
      </text>
    </comment>
    <comment ref="AJ133" authorId="1" shapeId="0">
      <text>
        <r>
          <rPr>
            <b/>
            <sz val="10"/>
            <color indexed="81"/>
            <rFont val="MS P ゴシック"/>
            <family val="3"/>
            <charset val="128"/>
          </rPr>
          <t>初めて処遇改善加算を取得した年月で、賃金改善や規程の見直し等を実施する年月ではありません。</t>
        </r>
      </text>
    </comment>
    <comment ref="AK137" authorId="1" shapeId="0">
      <text>
        <r>
          <rPr>
            <b/>
            <sz val="10"/>
            <color indexed="81"/>
            <rFont val="MS P ゴシック"/>
            <family val="3"/>
            <charset val="128"/>
          </rPr>
          <t>（取組内容）
項目名等</t>
        </r>
      </text>
    </comment>
    <comment ref="AK138" authorId="1" shapeId="0">
      <text>
        <r>
          <rPr>
            <b/>
            <sz val="10"/>
            <color indexed="81"/>
            <rFont val="MS P ゴシック"/>
            <family val="3"/>
            <charset val="128"/>
          </rPr>
          <t>（算定根拠）
計算方法等</t>
        </r>
      </text>
    </comment>
    <comment ref="AK144"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K154" authorId="1" shapeId="0">
      <text>
        <r>
          <rPr>
            <b/>
            <sz val="10"/>
            <color indexed="81"/>
            <rFont val="MS P ゴシック"/>
            <family val="3"/>
            <charset val="128"/>
          </rPr>
          <t>①か②いずれか一方を記載してください。</t>
        </r>
      </text>
    </comment>
    <comment ref="AK169"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J200" authorId="1" shapeId="0">
      <text>
        <r>
          <rPr>
            <b/>
            <sz val="10"/>
            <color indexed="81"/>
            <rFont val="MS P ゴシック"/>
            <family val="3"/>
            <charset val="128"/>
          </rPr>
          <t>令和３年度及び令和４年度は算定要件ではないことから、記入は不要です。
※「見える化要件」は「特定処遇改善加算を受けて賃金改善を実施していること」と「職場環境要件に記載の賃金以外の改善を行っていること」を「外部に向けて公表していること」です。</t>
        </r>
        <r>
          <rPr>
            <b/>
            <u/>
            <sz val="10"/>
            <color indexed="81"/>
            <rFont val="MS P ゴシック"/>
            <family val="3"/>
            <charset val="128"/>
          </rPr>
          <t>計画を職員に周知することではありません。</t>
        </r>
      </text>
    </comment>
  </commentList>
</comments>
</file>

<file path=xl/comments3.xml><?xml version="1.0" encoding="utf-8"?>
<comments xmlns="http://schemas.openxmlformats.org/spreadsheetml/2006/main">
  <authors>
    <author>厚生労働省ネットワークシステム</author>
    <author>東京都</author>
  </authors>
  <commentList>
    <comment ref="R9" authorId="0" shapeId="0">
      <text>
        <r>
          <rPr>
            <b/>
            <sz val="12"/>
            <color indexed="81"/>
            <rFont val="MS P ゴシック"/>
            <family val="3"/>
            <charset val="128"/>
          </rPr>
          <t>新規：令和３年度から処遇改善加算を新たに算定
継続：令和２年度の加算区分を継続
区分変更：令和２年度の加算区分から変更あり
※正しく入力されていない場合、加算の登録自体が正しく行われない可能性があります。</t>
        </r>
      </text>
    </comment>
    <comment ref="U9" authorId="1" shapeId="0">
      <text>
        <r>
          <rPr>
            <b/>
            <sz val="12"/>
            <color indexed="81"/>
            <rFont val="MS P ゴシック"/>
            <family val="3"/>
            <charset val="128"/>
          </rPr>
          <t>処遇改善改善の対象となるサービス提供月であり、支給月ではありません。</t>
        </r>
      </text>
    </comment>
  </commentList>
</comments>
</file>

<file path=xl/comments4.xml><?xml version="1.0" encoding="utf-8"?>
<comments xmlns="http://schemas.openxmlformats.org/spreadsheetml/2006/main">
  <authors>
    <author>厚生労働省ネットワークシステム</author>
    <author>東京都</author>
  </authors>
  <commentList>
    <comment ref="R9" authorId="0" shapeId="0">
      <text>
        <r>
          <rPr>
            <b/>
            <sz val="12"/>
            <color indexed="81"/>
            <rFont val="MS P ゴシック"/>
            <family val="3"/>
            <charset val="128"/>
          </rPr>
          <t>新規：特定加算を新たに算定
継続：現在の特定加算区分を継続
区分変更：令和２年度の加算区分から変更あり
※正しく入力されていない場合、加算の登録自体が正しく行われない可能性があります。</t>
        </r>
      </text>
    </comment>
    <comment ref="V9" authorId="1" shapeId="0">
      <text>
        <r>
          <rPr>
            <b/>
            <sz val="12"/>
            <color indexed="81"/>
            <rFont val="MS P ゴシック"/>
            <family val="3"/>
            <charset val="128"/>
          </rPr>
          <t>処遇改善改善の対象となるサービス提供月であり、支給月ではありません。</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<sst xmlns="http://schemas.openxmlformats.org/spreadsheetml/2006/main" count="2210" uniqueCount="500">
  <si>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</si>
  <si>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</si>
  <si>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</si>
  <si>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</si>
  <si>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</si>
  <si>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</si>
  <si>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</si>
  <si>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</si>
  <si>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</si>
  <si>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</si>
  <si>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</si>
  <si>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</si>
  <si>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</si>
  <si>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</si>
  <si>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</si>
  <si>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</si>
  <si>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</si>
  <si>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</si>
  <si>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</si>
  <si>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</si>
  <si>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</si>
  <si>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</si>
  <si>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</si>
  <si>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</si>
  <si>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</si>
  <si>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</si>
  <si>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</si>
  <si>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</si>
  <si>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</si>
  <si>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</si>
  <si>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</si>
  <si>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</si>
  <si>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</si>
  <si>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</si>
  <si>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</si>
  <si>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</si>
  <si>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</si>
  <si>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</si>
  <si>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</si>
  <si>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</si>
  <si>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</si>
  <si>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</si>
  <si>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</si>
  <si>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</si>
  <si>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</si>
  <si>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</si>
  <si>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</si>
  <si>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</si>
  <si>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</si>
  <si>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</si>
  <si>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</si>
  <si>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</si>
  <si>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</si>
  <si>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</si>
  <si>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</si>
  <si>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</si>
  <si>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</si>
  <si>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</si>
  <si>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</si>
  <si>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</si>
  <si>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</si>
  <si>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</si>
  <si>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</si>
  <si>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</si>
  <si>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</si>
  <si>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</si>
  <si>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</si>
  <si>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</si>
  <si>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</si>
  <si>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</si>
  <si>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</si>
  <si>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</si>
  <si>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</si>
  <si>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</si>
  <si>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</si>
  <si>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</si>
  <si>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</si>
  <si>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</si>
  <si>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</si>
  <si>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</si>
  <si>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</si>
  <si>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</si>
  <si>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</si>
  <si>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</si>
  <si>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</si>
  <si>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</si>
  <si>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</si>
  <si>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</si>
  <si>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</si>
  <si>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</si>
  <si>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</si>
  <si>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</si>
  <si>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</si>
  <si>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</si>
  <si>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</si>
  <si>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</si>
  <si>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</si>
  <si>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</si>
  <si>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</si>
  <si>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</si>
  <si>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</si>
  <si>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</si>
  <si>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</si>
  <si>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</si>
  <si>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</si>
  <si>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</si>
  <si>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</si>
  <si>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</si>
  <si>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</si>
  <si>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</si>
  <si>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</si>
  <si>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</si>
  <si>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</si>
  <si>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</si>
  <si>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</si>
  <si>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</si>
  <si>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</si>
  <si>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</si>
  <si>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</si>
  <si>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</si>
  <si>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</si>
  <si>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</si>
  <si>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</si>
  <si>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</si>
  <si>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</si>
  <si>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</si>
  <si>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</si>
  <si>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</si>
  <si>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</si>
  <si>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</si>
  <si>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</si>
  <si>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</si>
  <si>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</si>
  <si>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</si>
  <si>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</si>
  <si>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</si>
  <si>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</si>
  <si>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</si>
  <si>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</si>
  <si>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</si>
  <si>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</si>
  <si>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</si>
  <si>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</si>
  <si>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</si>
  <si>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</si>
  <si>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</si>
  <si>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</si>
  <si>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</si>
  <si>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</si>
  <si>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</si>
  <si>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</si>
  <si>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</si>
  <si>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</si>
  <si>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</si>
  <si>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</si>
  <si>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</si>
  <si>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</si>
  <si>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</si>
  <si>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</si>
  <si>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</si>
  <si>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</si>
  <si>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</si>
  <si>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</si>
  <si>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</si>
  <si>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</si>
  <si>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</si>
  <si>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</si>
  <si>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</si>
  <si>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</si>
  <si>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</si>
  <si>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</si>
  <si>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</si>
  <si>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</si>
  <si>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</si>
  <si>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</si>
  <si>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</si>
  <si>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</si>
  <si>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</si>
  <si>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</si>
  <si>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</si>
  <si>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</si>
  <si>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</si>
  <si>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</si>
  <si>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</si>
  <si>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</si>
  <si>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</si>
  <si>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</si>
  <si>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</si>
  <si>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</si>
  <si>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</si>
  <si>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</si>
  <si>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</si>
  <si>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</si>
  <si>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</si>
  <si>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</si>
  <si>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</si>
  <si>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</si>
  <si>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</si>
  <si>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</si>
  <si>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</si>
  <si>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</si>
  <si>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</si>
  <si>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</si>
  <si>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</si>
  <si>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</si>
  <si>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</si>
  <si>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</si>
  <si>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</si>
  <si>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</si>
  <si>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</si>
  <si>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</si>
  <si>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</si>
  <si>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</si>
  <si>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</si>
  <si>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</si>
  <si>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</si>
  <si>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</si>
  <si>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</si>
  <si>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</si>
  <si>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</si>
  <si>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</si>
  <si>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</si>
  <si>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</si>
  <si>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</si>
  <si>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</si>
  <si>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</si>
  <si>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</si>
  <si>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</si>
  <si>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</si>
  <si>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</si>
  <si>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</si>
  <si>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</si>
  <si>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</si>
  <si>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</si>
  <si>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</si>
  <si>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</si>
  <si>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</si>
  <si>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</si>
  <si>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</si>
  <si>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</si>
  <si>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</si>
  <si>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</si>
  <si>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</si>
  <si>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</si>
  <si>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</si>
  <si>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</si>
  <si>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</si>
  <si>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</si>
  <si>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</si>
  <si>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</si>
  <si>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</si>
  <si>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</si>
  <si>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</si>
  <si>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</si>
  <si>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</si>
  <si>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</si>
  <si>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</si>
  <si>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</si>
  <si>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</si>
  <si>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</si>
  <si>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</si>
  <si>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</si>
  <si>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</si>
  <si>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</si>
  <si>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</si>
  <si>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</si>
  <si>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</si>
  <si>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</si>
  <si>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</si>
  <si>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</si>
  <si>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</si>
  <si>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</si>
  <si>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</si>
  <si>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</si>
  <si>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</si>
  <si>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</si>
  <si>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</si>
  <si>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</si>
  <si>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</si>
  <si>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</si>
  <si>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</si>
  <si>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</si>
  <si>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</si>
  <si>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</si>
  <si>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</si>
  <si>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</si>
  <si>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</si>
  <si>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</si>
  <si>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</si>
  <si>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</si>
  <si>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</si>
  <si>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</si>
  <si>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</si>
  <si>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</si>
  <si>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</si>
  <si>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</si>
  <si>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</si>
  <si>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</si>
  <si>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</si>
  <si>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</si>
  <si>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</si>
  <si>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</si>
  <si>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</si>
  <si>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</si>
  <si>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</si>
  <si>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</si>
  <si>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</si>
  <si>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</si>
  <si>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</si>
  <si>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</si>
  <si>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</si>
  <si>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</si>
  <si>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</si>
  <si>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</si>
  <si>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</si>
  <si>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</si>
  <si>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</si>
  <si>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</si>
  <si>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</si>
  <si>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</si>
  <si>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</si>
  <si>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</si>
  <si>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</si>
  <si>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</si>
  <si>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</si>
  <si>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</si>
  <si>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</si>
  <si>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</si>
  <si>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</si>
  <si>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</si>
  <si>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</si>
  <si>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</si>
  <si>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</si>
  <si>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</si>
  <si>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</si>
  <si>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</si>
  <si>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</si>
  <si>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</si>
  <si>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</si>
  <si>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</si>
  <si>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</si>
  <si>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</si>
  <si>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</si>
  <si>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</si>
  <si>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</si>
  <si>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</si>
  <si>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</si>
  <si>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</si>
  <si>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</si>
  <si>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</si>
  <si>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</si>
  <si>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</si>
  <si>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</si>
  <si>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</si>
  <si>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</si>
  <si>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</si>
  <si>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</si>
  <si>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</si>
  <si>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</si>
  <si>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</si>
  <si>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</si>
  <si>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</si>
  <si>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</si>
  <si>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</si>
  <si>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</si>
  <si>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</si>
  <si>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</si>
  <si>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</si>
  <si>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</si>
  <si>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</si>
  <si>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</si>
  <si>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</si>
  <si>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</si>
  <si>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</si>
  <si>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</si>
  <si>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</si>
  <si>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</si>
  <si>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</si>
  <si>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</si>
  <si>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</si>
  <si>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</si>
  <si>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</si>
  <si>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</si>
  <si>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</si>
  <si>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</si>
  <si>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</si>
  <si>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</si>
  <si>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</si>
  <si>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</si>
  <si>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</si>
  <si>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</si>
  <si>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</si>
  <si>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</si>
  <si>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</si>
  <si>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</si>
  <si>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</si>
  <si>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</si>
  <si>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</si>
  <si>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</si>
  <si>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</si>
  <si>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</si>
  <si>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</si>
  <si>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</si>
  <si>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</si>
  <si>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</si>
  <si>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</si>
  <si>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</si>
  <si>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</si>
  <si>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</si>
  <si>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</si>
  <si>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</si>
  <si>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</si>
  <si>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</si>
  <si>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</si>
  <si>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</si>
  <si>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</si>
  <si>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</si>
  <si>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</si>
  <si>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</si>
  <si>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</si>
  <si>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</si>
  <si>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</si>
  <si>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</si>
  <si>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</si>
  <si>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</si>
  <si>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</si>
  <si>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</si>
  <si>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</si>
  <si>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</si>
  <si>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</si>
  <si>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</si>
  <si>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</si>
  <si>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</si>
  <si>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</si>
  <si>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</si>
  <si>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</si>
  <si>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</si>
  <si>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</si>
  <si>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</si>
  <si>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</si>
  <si>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</si>
  <si>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</si>
  <si>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</si>
  <si>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</si>
  <si>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</si>
  <si>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</si>
  <si>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</si>
  <si>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</si>
  <si>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</si>
  <si>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</si>
  <si>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</si>
  <si>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</si>
  <si>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</si>
  <si>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</si>
  <si>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</si>
  <si>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</si>
  <si>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</si>
  <si>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</si>
  <si>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</si>
  <si>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</si>
  <si>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</si>
  <si>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</si>
  <si>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</si>
  <si>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</si>
  <si>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</si>
  <si>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</si>
  <si>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</si>
  <si>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</si>
  <si>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</si>
  <si>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</si>
  <si>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</si>
  <si>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</si>
  <si>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</si>
  <si>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</si>
  <si>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</si>
  <si>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</si>
  <si>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</si>
  <si>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</si>
  <si>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</si>
  <si>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</si>
  <si>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</si>
  <si>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</si>
  <si>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</si>
  <si>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</si>
  <si>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</si>
  <si>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</si>
  <si>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</si>
  <si>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</si>
  <si>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</si>
  <si>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</si>
  <si>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</si>
  <si>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</si>
  <si>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</si>
  <si>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</si>
  <si>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</si>
  <si>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</si>
  <si>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</si>
  <si>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</si>
  <si>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</si>
  <si>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　○前年度の一月当たり常勤換算数(j)に対して、加算見込額(g)を当該配分比率で賃金改善を行う場合の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</si>
</sst>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b/>
      <sz val="11"/>
      <color indexed="81"/>
      <name val="MS P ゴシック"/>
      <family val="3"/>
      <charset val="128"/>
    </font>
    <font>
      <b/>
      <sz val="8"/>
      <color rgb="FFFF0000"/>
      <name val="ＭＳ Ｐゴシック"/>
      <family val="3"/>
      <charset val="128"/>
    </font>
    <font>
      <b/>
      <u/>
      <sz val="10"/>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124">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31"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7" fillId="26" borderId="82" xfId="0" applyFont="1" applyFill="1" applyBorder="1" applyAlignment="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0" fontId="27" fillId="0" borderId="0" xfId="0" applyFont="1" applyFill="1" applyBorder="1" applyAlignment="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0" fillId="0" borderId="0" xfId="0" applyFont="1" applyFill="1" applyProtection="1">
      <alignment vertical="center"/>
      <protection locked="0"/>
    </xf>
    <xf numFmtId="0" fontId="0" fillId="0" borderId="0" xfId="0" applyFont="1" applyFill="1" applyProtection="1">
      <alignment vertical="center"/>
    </xf>
    <xf numFmtId="0" fontId="8" fillId="0" borderId="0" xfId="0" applyFont="1" applyFill="1" applyProtection="1">
      <alignment vertical="center"/>
      <protection locked="0"/>
    </xf>
    <xf numFmtId="0" fontId="8" fillId="0" borderId="0" xfId="0" applyFont="1" applyFill="1" applyProtection="1">
      <alignment vertical="center"/>
    </xf>
    <xf numFmtId="0" fontId="8" fillId="0" borderId="0" xfId="0" applyFont="1" applyProtection="1">
      <alignment vertical="center"/>
      <protection locked="0"/>
    </xf>
    <xf numFmtId="0" fontId="50" fillId="0" borderId="0" xfId="0" applyFont="1" applyFill="1" applyProtection="1">
      <alignment vertical="center"/>
      <protection locked="0"/>
    </xf>
    <xf numFmtId="0" fontId="28" fillId="0" borderId="10" xfId="0" applyFont="1" applyFill="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51" fillId="0" borderId="0" xfId="0" applyFont="1" applyFill="1" applyProtection="1">
      <alignment vertical="center"/>
      <protection locked="0"/>
    </xf>
    <xf numFmtId="0" fontId="78" fillId="34" borderId="0" xfId="0" applyFont="1" applyFill="1" applyProtection="1">
      <alignment vertical="center"/>
      <protection locked="0"/>
    </xf>
    <xf numFmtId="0" fontId="30" fillId="32" borderId="138" xfId="0" applyFont="1" applyFill="1" applyBorder="1" applyAlignment="1" applyProtection="1">
      <alignment horizontal="center" vertical="center"/>
      <protection locked="0"/>
    </xf>
    <xf numFmtId="0" fontId="30" fillId="33" borderId="26" xfId="0" applyFont="1" applyFill="1" applyBorder="1" applyProtection="1">
      <alignment vertical="center"/>
      <protection locked="0"/>
    </xf>
    <xf numFmtId="0" fontId="30" fillId="33" borderId="31" xfId="0" applyFont="1" applyFill="1" applyBorder="1" applyProtection="1">
      <alignment vertical="center"/>
      <protection locked="0"/>
    </xf>
    <xf numFmtId="0" fontId="53" fillId="33" borderId="32" xfId="0" applyFont="1" applyFill="1" applyBorder="1" applyProtection="1">
      <alignment vertical="center"/>
      <protection locked="0"/>
    </xf>
    <xf numFmtId="0" fontId="30" fillId="32" borderId="0" xfId="0" applyFont="1" applyFill="1" applyBorder="1" applyAlignment="1" applyProtection="1">
      <alignment horizontal="center" vertical="center"/>
      <protection locked="0"/>
    </xf>
    <xf numFmtId="0" fontId="30" fillId="33" borderId="0" xfId="0" applyFont="1" applyFill="1" applyBorder="1" applyProtection="1">
      <alignment vertical="center"/>
      <protection locked="0"/>
    </xf>
    <xf numFmtId="0" fontId="53" fillId="33" borderId="0" xfId="0" applyFont="1" applyFill="1" applyBorder="1" applyProtection="1">
      <alignment vertical="center"/>
      <protection locked="0"/>
    </xf>
    <xf numFmtId="0" fontId="0"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0" fillId="0" borderId="0" xfId="0" applyFont="1" applyFill="1" applyAlignment="1" applyProtection="1">
      <alignment vertical="center"/>
    </xf>
    <xf numFmtId="176" fontId="8" fillId="0" borderId="0" xfId="0" applyNumberFormat="1" applyFont="1" applyFill="1" applyProtection="1">
      <alignment vertical="center"/>
      <protection locked="0"/>
    </xf>
    <xf numFmtId="0" fontId="27" fillId="0" borderId="0" xfId="0" applyFont="1" applyFill="1" applyAlignment="1" applyProtection="1">
      <alignment vertical="center"/>
      <protection locked="0"/>
    </xf>
    <xf numFmtId="0" fontId="0" fillId="0" borderId="12" xfId="0" applyFont="1" applyBorder="1" applyProtection="1">
      <alignment vertical="center"/>
      <protection locked="0"/>
    </xf>
    <xf numFmtId="0" fontId="28" fillId="0" borderId="11" xfId="0" applyFont="1" applyBorder="1" applyProtection="1">
      <alignment vertical="center"/>
      <protection locked="0"/>
    </xf>
    <xf numFmtId="0" fontId="28" fillId="0" borderId="36" xfId="0" applyFont="1" applyBorder="1" applyAlignment="1" applyProtection="1">
      <alignment horizontal="center" vertical="center"/>
      <protection locked="0"/>
    </xf>
    <xf numFmtId="0" fontId="28" fillId="0" borderId="21" xfId="0" applyFont="1" applyBorder="1" applyProtection="1">
      <alignment vertical="center"/>
      <protection locked="0"/>
    </xf>
    <xf numFmtId="0" fontId="28" fillId="0" borderId="14" xfId="0" applyFont="1" applyBorder="1" applyAlignment="1" applyProtection="1">
      <alignment horizontal="center" vertical="center"/>
      <protection locked="0"/>
    </xf>
    <xf numFmtId="0" fontId="28" fillId="0" borderId="21" xfId="0" applyFont="1" applyBorder="1" applyProtection="1">
      <alignment vertical="center"/>
    </xf>
    <xf numFmtId="0" fontId="28" fillId="0" borderId="13" xfId="0" applyFont="1" applyBorder="1" applyProtection="1">
      <alignment vertical="center"/>
      <protection locked="0"/>
    </xf>
    <xf numFmtId="177" fontId="28" fillId="0" borderId="13" xfId="0" applyNumberFormat="1" applyFont="1" applyBorder="1" applyProtection="1">
      <alignment vertical="center"/>
      <protection locked="0"/>
    </xf>
    <xf numFmtId="177" fontId="28" fillId="0" borderId="21" xfId="0" applyNumberFormat="1" applyFont="1" applyBorder="1" applyProtection="1">
      <alignment vertical="center"/>
      <protection locked="0"/>
    </xf>
    <xf numFmtId="38" fontId="28" fillId="0" borderId="13" xfId="34" applyFont="1" applyFill="1" applyBorder="1" applyProtection="1">
      <alignment vertical="center"/>
      <protection locked="0"/>
    </xf>
    <xf numFmtId="0" fontId="28" fillId="0" borderId="14" xfId="0" applyFont="1" applyBorder="1" applyProtection="1">
      <alignment vertical="center"/>
      <protection locked="0"/>
    </xf>
    <xf numFmtId="0" fontId="28" fillId="0" borderId="92" xfId="0" applyFont="1" applyBorder="1" applyProtection="1">
      <alignment vertical="center"/>
      <protection locked="0"/>
    </xf>
    <xf numFmtId="0" fontId="28" fillId="0" borderId="86" xfId="0" applyFont="1" applyBorder="1" applyProtection="1">
      <alignment vertical="center"/>
      <protection locked="0"/>
    </xf>
    <xf numFmtId="177" fontId="28" fillId="0" borderId="111" xfId="0" applyNumberFormat="1" applyFont="1" applyBorder="1" applyProtection="1">
      <alignment vertical="center"/>
      <protection locked="0"/>
    </xf>
    <xf numFmtId="177" fontId="28" fillId="0" borderId="74" xfId="0" applyNumberFormat="1" applyFont="1" applyBorder="1" applyProtection="1">
      <alignment vertical="center"/>
      <protection locked="0"/>
    </xf>
    <xf numFmtId="177" fontId="28" fillId="0" borderId="18" xfId="0" applyNumberFormat="1" applyFont="1" applyBorder="1" applyProtection="1">
      <alignment vertical="center"/>
      <protection locked="0"/>
    </xf>
    <xf numFmtId="38" fontId="28" fillId="0" borderId="92" xfId="34" applyFont="1" applyFill="1" applyBorder="1" applyProtection="1">
      <alignment vertical="center"/>
      <protection locked="0"/>
    </xf>
    <xf numFmtId="0" fontId="28" fillId="0" borderId="18" xfId="0" applyFont="1" applyBorder="1" applyAlignment="1" applyProtection="1">
      <alignment horizontal="right" vertical="center"/>
      <protection locked="0"/>
    </xf>
    <xf numFmtId="0" fontId="28" fillId="0" borderId="17" xfId="0" applyFont="1" applyBorder="1" applyProtection="1">
      <alignment vertical="center"/>
      <protection locked="0"/>
    </xf>
    <xf numFmtId="0" fontId="28" fillId="0" borderId="18" xfId="0" applyFont="1" applyBorder="1" applyProtection="1">
      <alignment vertical="center"/>
    </xf>
    <xf numFmtId="0" fontId="28" fillId="0" borderId="102" xfId="0" applyFont="1" applyBorder="1" applyProtection="1">
      <alignment vertical="center"/>
      <protection locked="0"/>
    </xf>
    <xf numFmtId="0" fontId="28" fillId="25" borderId="114" xfId="0" applyFont="1" applyFill="1" applyBorder="1" applyProtection="1">
      <alignment vertical="center"/>
      <protection locked="0"/>
    </xf>
    <xf numFmtId="0" fontId="28" fillId="25" borderId="32" xfId="0" applyFont="1" applyFill="1" applyBorder="1" applyProtection="1">
      <alignment vertical="center"/>
      <protection locked="0"/>
    </xf>
    <xf numFmtId="0" fontId="28" fillId="0" borderId="65" xfId="0" applyFont="1" applyBorder="1" applyProtection="1">
      <alignment vertical="center"/>
      <protection locked="0"/>
    </xf>
    <xf numFmtId="0" fontId="52" fillId="0" borderId="21" xfId="0" applyFont="1" applyBorder="1" applyProtection="1">
      <alignment vertical="center"/>
    </xf>
    <xf numFmtId="0" fontId="28" fillId="33" borderId="21" xfId="0" applyFont="1" applyFill="1" applyBorder="1" applyProtection="1">
      <alignment vertical="center"/>
    </xf>
    <xf numFmtId="0" fontId="28" fillId="0" borderId="101" xfId="0" applyFont="1" applyBorder="1" applyProtection="1">
      <alignment vertical="center"/>
      <protection locked="0"/>
    </xf>
    <xf numFmtId="0" fontId="28" fillId="0" borderId="84" xfId="0" applyFont="1" applyBorder="1" applyProtection="1">
      <alignment vertical="center"/>
      <protection locked="0"/>
    </xf>
    <xf numFmtId="177" fontId="28" fillId="0" borderId="84" xfId="0" applyNumberFormat="1" applyFont="1" applyBorder="1" applyProtection="1">
      <alignment vertical="center"/>
      <protection locked="0"/>
    </xf>
    <xf numFmtId="177" fontId="28" fillId="0" borderId="77" xfId="0" applyNumberFormat="1" applyFont="1" applyBorder="1" applyProtection="1">
      <alignment vertical="center"/>
      <protection locked="0"/>
    </xf>
    <xf numFmtId="0" fontId="28" fillId="0" borderId="0" xfId="0" applyFont="1" applyProtection="1">
      <alignment vertical="center"/>
      <protection locked="0"/>
    </xf>
    <xf numFmtId="38" fontId="28" fillId="0" borderId="101" xfId="34" applyFont="1" applyFill="1" applyBorder="1" applyProtection="1">
      <alignment vertical="center"/>
      <protection locked="0"/>
    </xf>
    <xf numFmtId="0" fontId="28" fillId="0" borderId="33" xfId="0" applyFont="1" applyBorder="1" applyProtection="1">
      <alignment vertical="center"/>
      <protection locked="0"/>
    </xf>
    <xf numFmtId="0" fontId="52" fillId="0" borderId="0" xfId="0" applyFont="1" applyProtection="1">
      <alignment vertical="center"/>
    </xf>
    <xf numFmtId="0" fontId="28" fillId="0" borderId="0" xfId="0" applyFont="1" applyProtection="1">
      <alignment vertical="center"/>
    </xf>
    <xf numFmtId="177" fontId="28" fillId="0" borderId="101" xfId="0" applyNumberFormat="1" applyFont="1" applyBorder="1" applyProtection="1">
      <alignment vertical="center"/>
      <protection locked="0"/>
    </xf>
    <xf numFmtId="177" fontId="28" fillId="0" borderId="0" xfId="0" applyNumberFormat="1" applyFont="1" applyProtection="1">
      <alignment vertical="center"/>
      <protection locked="0"/>
    </xf>
    <xf numFmtId="0" fontId="28" fillId="0" borderId="18" xfId="0" applyFont="1" applyBorder="1" applyProtection="1">
      <alignment vertical="center"/>
      <protection locked="0"/>
    </xf>
    <xf numFmtId="0" fontId="52" fillId="0" borderId="18" xfId="0" applyFont="1" applyBorder="1" applyProtection="1">
      <alignment vertical="center"/>
    </xf>
    <xf numFmtId="0" fontId="28" fillId="25" borderId="31" xfId="0" applyFont="1" applyFill="1" applyBorder="1" applyProtection="1">
      <alignment vertical="center"/>
      <protection locked="0"/>
    </xf>
    <xf numFmtId="0" fontId="28" fillId="25" borderId="116" xfId="0" applyFont="1" applyFill="1" applyBorder="1" applyProtection="1">
      <alignment vertical="center"/>
      <protection locked="0"/>
    </xf>
    <xf numFmtId="0" fontId="28" fillId="33" borderId="0" xfId="0" applyFont="1" applyFill="1" applyProtection="1">
      <alignment vertical="center"/>
    </xf>
    <xf numFmtId="0" fontId="8" fillId="0" borderId="101" xfId="0" applyFont="1" applyBorder="1" applyProtection="1">
      <alignment vertical="center"/>
      <protection locked="0"/>
    </xf>
    <xf numFmtId="0" fontId="28" fillId="0" borderId="85" xfId="0" applyFont="1" applyBorder="1" applyProtection="1">
      <alignment vertical="center"/>
      <protection locked="0"/>
    </xf>
    <xf numFmtId="38" fontId="28" fillId="0" borderId="0" xfId="34" applyFont="1" applyProtection="1">
      <alignment vertical="center"/>
      <protection locked="0"/>
    </xf>
    <xf numFmtId="0" fontId="8" fillId="0" borderId="92" xfId="0" applyFont="1" applyBorder="1" applyProtection="1">
      <alignment vertical="center"/>
      <protection locked="0"/>
    </xf>
    <xf numFmtId="177" fontId="28" fillId="0" borderId="92" xfId="0" applyNumberFormat="1" applyFont="1" applyBorder="1" applyProtection="1">
      <alignment vertical="center"/>
      <protection locked="0"/>
    </xf>
    <xf numFmtId="38" fontId="28" fillId="0" borderId="18" xfId="34" applyFont="1" applyBorder="1" applyProtection="1">
      <alignment vertical="center"/>
      <protection locked="0"/>
    </xf>
    <xf numFmtId="0" fontId="8" fillId="0" borderId="0" xfId="0" applyFont="1" applyFill="1" applyBorder="1" applyProtection="1">
      <alignment vertical="center"/>
      <protection locked="0"/>
    </xf>
    <xf numFmtId="0" fontId="28" fillId="0" borderId="0" xfId="0" applyFont="1" applyFill="1" applyBorder="1" applyProtection="1">
      <alignment vertical="center"/>
      <protection locked="0"/>
    </xf>
    <xf numFmtId="177" fontId="28" fillId="0" borderId="0" xfId="0" applyNumberFormat="1" applyFont="1" applyFill="1" applyBorder="1" applyProtection="1">
      <alignment vertical="center"/>
      <protection locked="0"/>
    </xf>
    <xf numFmtId="180" fontId="28" fillId="0" borderId="0" xfId="0" applyNumberFormat="1" applyFont="1" applyFill="1" applyBorder="1" applyProtection="1">
      <alignment vertical="center"/>
      <protection locked="0"/>
    </xf>
    <xf numFmtId="49" fontId="0" fillId="0" borderId="0" xfId="0" applyNumberFormat="1" applyFont="1" applyFill="1" applyAlignment="1" applyProtection="1">
      <alignment horizontal="left" vertical="center"/>
      <protection locked="0"/>
    </xf>
    <xf numFmtId="0" fontId="28" fillId="0" borderId="0" xfId="0" applyFont="1" applyAlignment="1" applyProtection="1">
      <alignment vertical="center" wrapText="1"/>
      <protection locked="0"/>
    </xf>
    <xf numFmtId="176" fontId="8" fillId="0" borderId="0" xfId="0" applyNumberFormat="1" applyFont="1" applyProtection="1">
      <alignment vertical="center"/>
      <protection locked="0"/>
    </xf>
    <xf numFmtId="176" fontId="8" fillId="0" borderId="0" xfId="0" applyNumberFormat="1" applyFont="1" applyFill="1" applyBorder="1" applyAlignment="1" applyProtection="1">
      <alignment vertical="center"/>
      <protection locked="0"/>
    </xf>
    <xf numFmtId="0" fontId="59" fillId="0" borderId="0" xfId="0" applyFont="1" applyFill="1" applyBorder="1" applyAlignment="1" applyProtection="1">
      <alignment vertical="center" wrapText="1"/>
      <protection locked="0"/>
    </xf>
    <xf numFmtId="0" fontId="60" fillId="0" borderId="0" xfId="0" applyFont="1" applyAlignment="1" applyProtection="1">
      <alignment vertical="center" wrapText="1"/>
      <protection locked="0"/>
    </xf>
    <xf numFmtId="0" fontId="60"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8" fillId="0" borderId="0" xfId="0" applyFont="1" applyBorder="1" applyAlignment="1" applyProtection="1">
      <alignment vertical="top"/>
      <protection locked="0"/>
    </xf>
    <xf numFmtId="0" fontId="28" fillId="0" borderId="0" xfId="0" applyFont="1" applyFill="1" applyBorder="1" applyAlignment="1" applyProtection="1">
      <alignment horizontal="left" vertical="center" wrapText="1"/>
      <protection locked="0"/>
    </xf>
    <xf numFmtId="0" fontId="8" fillId="0" borderId="0" xfId="0" applyFont="1" applyBorder="1" applyProtection="1">
      <alignment vertical="center"/>
      <protection locked="0"/>
    </xf>
    <xf numFmtId="0" fontId="8" fillId="0" borderId="0" xfId="0" applyFont="1" applyFill="1" applyAlignment="1" applyProtection="1">
      <alignment vertical="top"/>
      <protection locked="0"/>
    </xf>
    <xf numFmtId="0" fontId="8" fillId="0" borderId="0" xfId="0" applyFont="1" applyFill="1" applyAlignment="1" applyProtection="1">
      <alignment vertical="top"/>
    </xf>
    <xf numFmtId="0" fontId="66" fillId="0" borderId="0" xfId="0" applyFont="1" applyProtection="1">
      <alignment vertical="center"/>
      <protection locked="0"/>
    </xf>
    <xf numFmtId="0" fontId="66" fillId="0" borderId="0" xfId="0" applyFont="1" applyFill="1" applyProtection="1">
      <alignment vertical="center"/>
      <protection locked="0"/>
    </xf>
    <xf numFmtId="0" fontId="66" fillId="0" borderId="0" xfId="0" applyFont="1" applyFill="1" applyProtection="1">
      <alignment vertical="center"/>
    </xf>
    <xf numFmtId="0" fontId="8" fillId="0" borderId="32" xfId="0" applyFont="1" applyBorder="1" applyProtection="1">
      <alignment vertical="center"/>
      <protection locked="0"/>
    </xf>
    <xf numFmtId="0" fontId="27" fillId="26" borderId="142" xfId="0" applyFont="1" applyFill="1" applyBorder="1" applyProtection="1">
      <alignment vertical="center"/>
      <protection locked="0"/>
    </xf>
    <xf numFmtId="0" fontId="8" fillId="0" borderId="15" xfId="0" applyFont="1" applyBorder="1" applyAlignment="1" applyProtection="1">
      <alignment horizontal="center" vertical="center"/>
      <protection locked="0"/>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pplyProtection="1">
      <alignment horizontal="center" vertical="center"/>
    </xf>
    <xf numFmtId="0" fontId="7" fillId="26" borderId="21" xfId="0" applyFont="1" applyFill="1" applyBorder="1" applyAlignment="1" applyProtection="1">
      <alignment horizontal="center" vertical="center"/>
    </xf>
    <xf numFmtId="0" fontId="7" fillId="26" borderId="15" xfId="0" applyFont="1" applyFill="1" applyBorder="1" applyAlignment="1" applyProtection="1">
      <alignment horizontal="center" vertical="center"/>
    </xf>
    <xf numFmtId="0" fontId="7" fillId="26" borderId="33" xfId="0" applyFont="1" applyFill="1" applyBorder="1" applyAlignment="1" applyProtection="1">
      <alignment horizontal="center" vertical="center"/>
    </xf>
    <xf numFmtId="0" fontId="7" fillId="26" borderId="0" xfId="0" applyFont="1" applyFill="1" applyBorder="1" applyAlignment="1" applyProtection="1">
      <alignment horizontal="center" vertical="center"/>
    </xf>
    <xf numFmtId="0" fontId="7" fillId="26" borderId="16" xfId="0" applyFont="1" applyFill="1" applyBorder="1" applyAlignment="1" applyProtection="1">
      <alignment horizontal="center" vertical="center"/>
    </xf>
    <xf numFmtId="0" fontId="7" fillId="26" borderId="56" xfId="0" applyFont="1" applyFill="1" applyBorder="1" applyAlignment="1" applyProtection="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01" xfId="0" applyFont="1" applyFill="1" applyBorder="1" applyAlignment="1">
      <alignment horizontal="center" vertical="center" textRotation="255"/>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73511"/>
          <a:ext cx="8030837" cy="178852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3</xdr:row>
      <xdr:rowOff>74294</xdr:rowOff>
    </xdr:from>
    <xdr:to>
      <xdr:col>27</xdr:col>
      <xdr:colOff>864973</xdr:colOff>
      <xdr:row>8</xdr:row>
      <xdr:rowOff>220980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817244"/>
          <a:ext cx="6284698" cy="138493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853440</xdr:colOff>
      <xdr:row>0</xdr:row>
      <xdr:rowOff>129540</xdr:rowOff>
    </xdr:from>
    <xdr:to>
      <xdr:col>27</xdr:col>
      <xdr:colOff>773854</xdr:colOff>
      <xdr:row>2</xdr:row>
      <xdr:rowOff>160021</xdr:rowOff>
    </xdr:to>
    <xdr:sp macro="" textlink="">
      <xdr:nvSpPr>
        <xdr:cNvPr id="7" name="正方形/長方形 6"/>
        <xdr:cNvSpPr/>
      </xdr:nvSpPr>
      <xdr:spPr bwMode="auto">
        <a:xfrm>
          <a:off x="6324600" y="129540"/>
          <a:ext cx="5528734" cy="5334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600">
              <a:solidFill>
                <a:srgbClr val="FF0000"/>
              </a:solidFill>
            </a:rPr>
            <a:t>本計画書は、処遇改善加算区分（</a:t>
          </a:r>
          <a:r>
            <a:rPr kumimoji="1" lang="en-US" altLang="ja-JP" sz="1600">
              <a:solidFill>
                <a:srgbClr val="FF0000"/>
              </a:solidFill>
            </a:rPr>
            <a:t>Ⅰ</a:t>
          </a:r>
          <a:r>
            <a:rPr kumimoji="1" lang="ja-JP" altLang="en-US" sz="1600">
              <a:solidFill>
                <a:srgbClr val="FF0000"/>
              </a:solidFill>
            </a:rPr>
            <a:t>）・（</a:t>
          </a:r>
          <a:r>
            <a:rPr kumimoji="1" lang="en-US" altLang="ja-JP" sz="1600">
              <a:solidFill>
                <a:srgbClr val="FF0000"/>
              </a:solidFill>
            </a:rPr>
            <a:t>Ⅱ</a:t>
          </a:r>
          <a:r>
            <a:rPr kumimoji="1" lang="ja-JP" altLang="en-US" sz="1600">
              <a:solidFill>
                <a:srgbClr val="FF0000"/>
              </a:solidFill>
            </a:rPr>
            <a:t>）・（</a:t>
          </a:r>
          <a:r>
            <a:rPr kumimoji="1" lang="en-US" altLang="ja-JP" sz="1600">
              <a:solidFill>
                <a:srgbClr val="FF0000"/>
              </a:solidFill>
            </a:rPr>
            <a:t>Ⅲ</a:t>
          </a:r>
          <a:r>
            <a:rPr kumimoji="1" lang="ja-JP" altLang="en-US" sz="1600">
              <a:solidFill>
                <a:srgbClr val="FF0000"/>
              </a:solidFill>
            </a:rPr>
            <a:t>）の様式です。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7682" y="46910853"/>
              <a:ext cx="207388" cy="907915"/>
              <a:chOff x="896844" y="8182035"/>
              <a:chExt cx="217581" cy="70715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1633" y="50985208"/>
              <a:ext cx="175684" cy="2197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1633" y="54855533"/>
              <a:ext cx="17568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33</xdr:col>
          <xdr:colOff>0</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1633" y="54466067"/>
              <a:ext cx="175684" cy="3894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41910</xdr:colOff>
      <xdr:row>3</xdr:row>
      <xdr:rowOff>91440</xdr:rowOff>
    </xdr:from>
    <xdr:to>
      <xdr:col>44</xdr:col>
      <xdr:colOff>290300</xdr:colOff>
      <xdr:row>12</xdr:row>
      <xdr:rowOff>75566</xdr:rowOff>
    </xdr:to>
    <xdr:grpSp>
      <xdr:nvGrpSpPr>
        <xdr:cNvPr id="130" name="グループ化 129">
          <a:extLst>
            <a:ext uri="{FF2B5EF4-FFF2-40B4-BE49-F238E27FC236}">
              <a16:creationId xmlns:a16="http://schemas.microsoft.com/office/drawing/2014/main" id="{00000000-0008-0000-0200-000066000000}"/>
            </a:ext>
          </a:extLst>
        </xdr:cNvPr>
        <xdr:cNvGrpSpPr/>
      </xdr:nvGrpSpPr>
      <xdr:grpSpPr>
        <a:xfrm>
          <a:off x="6544310" y="523240"/>
          <a:ext cx="4727257" cy="1575859"/>
          <a:chOff x="6172200" y="2790824"/>
          <a:chExt cx="5086350" cy="1381126"/>
        </a:xfrm>
      </xdr:grpSpPr>
      <xdr:sp macro="" textlink="">
        <xdr:nvSpPr>
          <xdr:cNvPr id="131" name="正方形/長方形 130">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32" name="正方形/長方形 131">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33" name="正方形/長方形 132">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34" name="正方形/長方形 133">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36</xdr:col>
      <xdr:colOff>0</xdr:colOff>
      <xdr:row>58</xdr:row>
      <xdr:rowOff>0</xdr:rowOff>
    </xdr:from>
    <xdr:to>
      <xdr:col>37</xdr:col>
      <xdr:colOff>0</xdr:colOff>
      <xdr:row>60</xdr:row>
      <xdr:rowOff>0</xdr:rowOff>
    </xdr:to>
    <xdr:cxnSp macro="">
      <xdr:nvCxnSpPr>
        <xdr:cNvPr id="135" name="直線コネクタ 134">
          <a:extLst>
            <a:ext uri="{FF2B5EF4-FFF2-40B4-BE49-F238E27FC236}">
              <a16:creationId xmlns:a16="http://schemas.microsoft.com/office/drawing/2014/main" id="{00000000-0008-0000-0200-000005000000}"/>
            </a:ext>
          </a:extLst>
        </xdr:cNvPr>
        <xdr:cNvCxnSpPr/>
      </xdr:nvCxnSpPr>
      <xdr:spPr bwMode="auto">
        <a:xfrm>
          <a:off x="6149340" y="12862560"/>
          <a:ext cx="281940" cy="25146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38</xdr:row>
      <xdr:rowOff>0</xdr:rowOff>
    </xdr:from>
    <xdr:to>
      <xdr:col>37</xdr:col>
      <xdr:colOff>0</xdr:colOff>
      <xdr:row>40</xdr:row>
      <xdr:rowOff>0</xdr:rowOff>
    </xdr:to>
    <xdr:cxnSp macro="">
      <xdr:nvCxnSpPr>
        <xdr:cNvPr id="136" name="直線コネクタ 135">
          <a:extLst>
            <a:ext uri="{FF2B5EF4-FFF2-40B4-BE49-F238E27FC236}">
              <a16:creationId xmlns:a16="http://schemas.microsoft.com/office/drawing/2014/main" id="{00000000-0008-0000-0200-000069000000}"/>
            </a:ext>
          </a:extLst>
        </xdr:cNvPr>
        <xdr:cNvCxnSpPr/>
      </xdr:nvCxnSpPr>
      <xdr:spPr bwMode="auto">
        <a:xfrm>
          <a:off x="6149340" y="7498080"/>
          <a:ext cx="281940" cy="25146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123190</xdr:colOff>
      <xdr:row>34</xdr:row>
      <xdr:rowOff>100330</xdr:rowOff>
    </xdr:from>
    <xdr:to>
      <xdr:col>44</xdr:col>
      <xdr:colOff>377190</xdr:colOff>
      <xdr:row>35</xdr:row>
      <xdr:rowOff>255270</xdr:rowOff>
    </xdr:to>
    <xdr:sp macro="" textlink="">
      <xdr:nvSpPr>
        <xdr:cNvPr id="137" name="テキスト ボックス 136">
          <a:extLst>
            <a:ext uri="{FF2B5EF4-FFF2-40B4-BE49-F238E27FC236}">
              <a16:creationId xmlns:a16="http://schemas.microsoft.com/office/drawing/2014/main" id="{00000000-0008-0000-0200-000002000000}"/>
            </a:ext>
          </a:extLst>
        </xdr:cNvPr>
        <xdr:cNvSpPr txBox="1"/>
      </xdr:nvSpPr>
      <xdr:spPr>
        <a:xfrm>
          <a:off x="6554470" y="6417310"/>
          <a:ext cx="4719320" cy="4216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138" name="右中かっこ 137">
          <a:extLst>
            <a:ext uri="{FF2B5EF4-FFF2-40B4-BE49-F238E27FC236}">
              <a16:creationId xmlns:a16="http://schemas.microsoft.com/office/drawing/2014/main" id="{00000000-0008-0000-0200-000004000000}"/>
            </a:ext>
          </a:extLst>
        </xdr:cNvPr>
        <xdr:cNvSpPr/>
      </xdr:nvSpPr>
      <xdr:spPr bwMode="auto">
        <a:xfrm>
          <a:off x="6256020" y="6055360"/>
          <a:ext cx="261620" cy="114300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39" name="テキスト ボックス 138">
          <a:extLst>
            <a:ext uri="{FF2B5EF4-FFF2-40B4-BE49-F238E27FC236}">
              <a16:creationId xmlns:a16="http://schemas.microsoft.com/office/drawing/2014/main" id="{00000000-0008-0000-0200-000070000000}"/>
            </a:ext>
          </a:extLst>
        </xdr:cNvPr>
        <xdr:cNvSpPr txBox="1"/>
      </xdr:nvSpPr>
      <xdr:spPr>
        <a:xfrm>
          <a:off x="6441440" y="11877040"/>
          <a:ext cx="4719320" cy="3022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40" name="右中かっこ 139">
          <a:extLst>
            <a:ext uri="{FF2B5EF4-FFF2-40B4-BE49-F238E27FC236}">
              <a16:creationId xmlns:a16="http://schemas.microsoft.com/office/drawing/2014/main" id="{00000000-0008-0000-0200-000071000000}"/>
            </a:ext>
          </a:extLst>
        </xdr:cNvPr>
        <xdr:cNvSpPr/>
      </xdr:nvSpPr>
      <xdr:spPr bwMode="auto">
        <a:xfrm>
          <a:off x="6174740" y="11554460"/>
          <a:ext cx="261620" cy="102870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41" name="テキスト ボックス 140">
          <a:extLst>
            <a:ext uri="{FF2B5EF4-FFF2-40B4-BE49-F238E27FC236}">
              <a16:creationId xmlns:a16="http://schemas.microsoft.com/office/drawing/2014/main" id="{00000000-0008-0000-0200-000072000000}"/>
            </a:ext>
          </a:extLst>
        </xdr:cNvPr>
        <xdr:cNvSpPr txBox="1"/>
      </xdr:nvSpPr>
      <xdr:spPr>
        <a:xfrm>
          <a:off x="6418580" y="17726660"/>
          <a:ext cx="4716780" cy="3022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42" name="右中かっこ 141">
          <a:extLst>
            <a:ext uri="{FF2B5EF4-FFF2-40B4-BE49-F238E27FC236}">
              <a16:creationId xmlns:a16="http://schemas.microsoft.com/office/drawing/2014/main" id="{00000000-0008-0000-0200-000073000000}"/>
            </a:ext>
          </a:extLst>
        </xdr:cNvPr>
        <xdr:cNvSpPr/>
      </xdr:nvSpPr>
      <xdr:spPr bwMode="auto">
        <a:xfrm>
          <a:off x="6149340" y="17404080"/>
          <a:ext cx="264160" cy="102870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75" t="s">
        <v>406</v>
      </c>
      <c r="B1" s="675"/>
      <c r="C1" s="675"/>
      <c r="D1" s="675"/>
      <c r="E1" s="675"/>
      <c r="F1" s="675"/>
    </row>
    <row r="2" spans="1:6" ht="30" customHeight="1" thickTop="1">
      <c r="A2" s="676" t="s">
        <v>419</v>
      </c>
      <c r="B2" s="676"/>
      <c r="C2" s="676"/>
      <c r="D2" s="676"/>
      <c r="E2" s="676"/>
      <c r="F2" s="676"/>
    </row>
    <row r="3" spans="1:6" s="22" customFormat="1" ht="8.1" customHeight="1">
      <c r="A3" s="677"/>
      <c r="B3" s="677"/>
      <c r="C3" s="677"/>
      <c r="D3" s="677"/>
      <c r="E3" s="44"/>
    </row>
    <row r="4" spans="1:6" s="24" customFormat="1" ht="30" customHeight="1">
      <c r="A4" s="23" t="s">
        <v>253</v>
      </c>
      <c r="B4" s="23" t="s">
        <v>182</v>
      </c>
      <c r="C4" s="45" t="s">
        <v>364</v>
      </c>
      <c r="D4" s="678" t="s">
        <v>183</v>
      </c>
      <c r="E4" s="679"/>
      <c r="F4" s="23" t="s">
        <v>398</v>
      </c>
    </row>
    <row r="5" spans="1:6" ht="39.950000000000003" customHeight="1">
      <c r="A5" s="46" t="s">
        <v>254</v>
      </c>
      <c r="B5" s="41">
        <v>1</v>
      </c>
      <c r="C5" s="41" t="s">
        <v>255</v>
      </c>
      <c r="D5" s="680" t="s">
        <v>185</v>
      </c>
      <c r="E5" s="681"/>
      <c r="F5" s="25" t="s">
        <v>186</v>
      </c>
    </row>
    <row r="6" spans="1:6" ht="80.099999999999994" customHeight="1">
      <c r="A6" s="47" t="s">
        <v>187</v>
      </c>
      <c r="B6" s="25">
        <v>1</v>
      </c>
      <c r="C6" s="519" t="s">
        <v>256</v>
      </c>
      <c r="D6" s="672" t="s">
        <v>188</v>
      </c>
      <c r="E6" s="673"/>
      <c r="F6" s="38" t="s">
        <v>186</v>
      </c>
    </row>
    <row r="7" spans="1:6" ht="80.099999999999994" customHeight="1">
      <c r="A7" s="47" t="s">
        <v>189</v>
      </c>
      <c r="B7" s="25">
        <v>1</v>
      </c>
      <c r="C7" s="519" t="s">
        <v>257</v>
      </c>
      <c r="D7" s="672" t="s">
        <v>190</v>
      </c>
      <c r="E7" s="673"/>
      <c r="F7" s="26" t="s">
        <v>191</v>
      </c>
    </row>
    <row r="8" spans="1:6" ht="80.099999999999994" customHeight="1">
      <c r="A8" s="47" t="s">
        <v>232</v>
      </c>
      <c r="B8" s="25">
        <v>1</v>
      </c>
      <c r="C8" s="519" t="s">
        <v>258</v>
      </c>
      <c r="D8" s="672" t="s">
        <v>259</v>
      </c>
      <c r="E8" s="673"/>
      <c r="F8" s="26" t="s">
        <v>191</v>
      </c>
    </row>
    <row r="9" spans="1:6" ht="80.099999999999994" customHeight="1">
      <c r="A9" s="47" t="s">
        <v>192</v>
      </c>
      <c r="B9" s="25">
        <v>1</v>
      </c>
      <c r="C9" s="519" t="s">
        <v>260</v>
      </c>
      <c r="D9" s="672" t="s">
        <v>261</v>
      </c>
      <c r="E9" s="673"/>
      <c r="F9" s="26" t="s">
        <v>191</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74" t="s">
        <v>193</v>
      </c>
      <c r="B17" s="674"/>
      <c r="C17" s="674"/>
      <c r="D17" s="674"/>
      <c r="E17" s="40"/>
    </row>
    <row r="18" spans="1:6" ht="8.1" customHeight="1">
      <c r="A18" s="512"/>
      <c r="B18" s="30"/>
    </row>
    <row r="19" spans="1:6" ht="24.75" customHeight="1">
      <c r="A19" s="512"/>
      <c r="B19" s="30"/>
    </row>
    <row r="20" spans="1:6" ht="30" customHeight="1">
      <c r="A20" s="512"/>
      <c r="B20" s="30"/>
    </row>
    <row r="21" spans="1:6" s="33" customFormat="1" ht="24.95" customHeight="1">
      <c r="A21" s="31" t="s">
        <v>365</v>
      </c>
      <c r="B21" s="32"/>
      <c r="C21" s="31"/>
      <c r="D21" s="31"/>
      <c r="E21" s="31"/>
    </row>
    <row r="22" spans="1:6" s="33" customFormat="1" ht="24.95" customHeight="1">
      <c r="A22" s="31" t="s">
        <v>194</v>
      </c>
      <c r="B22" s="32"/>
      <c r="C22" s="31"/>
      <c r="D22" s="31"/>
      <c r="E22" s="31"/>
    </row>
    <row r="23" spans="1:6" s="33" customFormat="1" ht="24.95" customHeight="1">
      <c r="A23" s="31" t="s">
        <v>402</v>
      </c>
      <c r="B23" s="32"/>
      <c r="C23" s="31"/>
      <c r="D23" s="31"/>
      <c r="E23" s="31"/>
    </row>
    <row r="24" spans="1:6" s="33" customFormat="1" ht="24.95" customHeight="1">
      <c r="A24" s="31" t="s">
        <v>366</v>
      </c>
      <c r="B24" s="32"/>
      <c r="C24" s="31"/>
      <c r="D24" s="31"/>
      <c r="E24" s="31"/>
    </row>
    <row r="25" spans="1:6" s="33" customFormat="1" ht="24.95" customHeight="1">
      <c r="A25" s="31" t="s">
        <v>367</v>
      </c>
      <c r="B25" s="32"/>
      <c r="C25" s="31"/>
      <c r="D25" s="31"/>
      <c r="E25" s="31"/>
    </row>
    <row r="26" spans="1:6" s="33" customFormat="1" ht="24.95" customHeight="1">
      <c r="A26" s="31" t="s">
        <v>368</v>
      </c>
      <c r="B26" s="32"/>
      <c r="C26" s="31"/>
      <c r="D26" s="31"/>
      <c r="E26" s="31"/>
    </row>
    <row r="27" spans="1:6">
      <c r="A27" s="34"/>
      <c r="B27" s="30"/>
    </row>
    <row r="28" spans="1:6" ht="22.15" customHeight="1">
      <c r="A28" s="39"/>
      <c r="B28" s="666" t="s">
        <v>399</v>
      </c>
      <c r="C28" s="667"/>
      <c r="D28" s="667"/>
      <c r="E28" s="667"/>
      <c r="F28" s="668"/>
    </row>
    <row r="29" spans="1:6" ht="55.15" customHeight="1">
      <c r="A29" s="670" t="s">
        <v>401</v>
      </c>
      <c r="B29" s="669"/>
      <c r="C29" s="669"/>
      <c r="D29" s="669"/>
      <c r="E29" s="669"/>
      <c r="F29" s="669"/>
    </row>
    <row r="30" spans="1:6" ht="55.15" customHeight="1">
      <c r="A30" s="671"/>
      <c r="B30" s="669"/>
      <c r="C30" s="669"/>
      <c r="D30" s="669"/>
      <c r="E30" s="669"/>
      <c r="F30" s="669"/>
    </row>
    <row r="31" spans="1:6" ht="58.5" customHeight="1">
      <c r="A31" s="670" t="s">
        <v>400</v>
      </c>
      <c r="B31" s="669"/>
      <c r="C31" s="669"/>
      <c r="D31" s="669"/>
      <c r="E31" s="669"/>
      <c r="F31" s="669"/>
    </row>
    <row r="32" spans="1:6" ht="58.5" customHeight="1">
      <c r="A32" s="671"/>
      <c r="B32" s="669"/>
      <c r="C32" s="669"/>
      <c r="D32" s="669"/>
      <c r="E32" s="669"/>
      <c r="F32" s="669"/>
    </row>
    <row r="33" spans="1:5" ht="24.95" customHeight="1">
      <c r="A33" s="520" t="s">
        <v>404</v>
      </c>
      <c r="B33" s="30"/>
      <c r="D33" s="30"/>
      <c r="E33" s="30"/>
    </row>
    <row r="34" spans="1:5" ht="24.95" customHeight="1">
      <c r="A34" s="520" t="s">
        <v>405</v>
      </c>
      <c r="B34" s="30"/>
      <c r="D34" s="30"/>
      <c r="E34" s="30"/>
    </row>
    <row r="35" spans="1:5" ht="24.95" customHeight="1">
      <c r="A35" s="29"/>
      <c r="B35" s="30"/>
      <c r="D35" s="30"/>
      <c r="E35" s="30"/>
    </row>
    <row r="36" spans="1:5" ht="24.95" customHeight="1">
      <c r="A36" s="31" t="s">
        <v>413</v>
      </c>
      <c r="B36" s="30"/>
    </row>
    <row r="37" spans="1:5" ht="20.100000000000001" customHeight="1">
      <c r="A37" s="545" t="s">
        <v>414</v>
      </c>
      <c r="B37" s="30"/>
    </row>
    <row r="38" spans="1:5" ht="20.100000000000001" customHeight="1">
      <c r="A38" s="545" t="s">
        <v>415</v>
      </c>
      <c r="B38" s="30"/>
    </row>
    <row r="39" spans="1:5" ht="20.100000000000001" customHeight="1">
      <c r="A39" s="545" t="s">
        <v>416</v>
      </c>
      <c r="B39" s="36"/>
      <c r="C39" s="35"/>
    </row>
    <row r="40" spans="1:5" ht="20.100000000000001" customHeight="1">
      <c r="A40" s="545" t="s">
        <v>417</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2"/>
  <sheetViews>
    <sheetView showGridLines="0" tabSelected="1" view="pageBreakPreview" topLeftCell="H1" zoomScaleNormal="100" zoomScaleSheetLayoutView="100" workbookViewId="0">
      <selection activeCell="R7" sqref="R7"/>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288</v>
      </c>
      <c r="AD1" s="58" t="s">
        <v>403</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169</v>
      </c>
    </row>
    <row r="11" spans="1:30" ht="20.100000000000001" customHeight="1" thickBot="1">
      <c r="B11" s="13" t="s">
        <v>100</v>
      </c>
      <c r="C11" s="685"/>
      <c r="D11" s="686"/>
      <c r="E11" s="686"/>
      <c r="F11" s="686"/>
      <c r="G11" s="686"/>
      <c r="H11" s="686"/>
      <c r="I11" s="686"/>
      <c r="J11" s="686"/>
      <c r="K11" s="686"/>
      <c r="L11" s="687"/>
    </row>
    <row r="13" spans="1:30" ht="20.100000000000001" customHeight="1">
      <c r="A13" s="11" t="s">
        <v>142</v>
      </c>
    </row>
    <row r="14" spans="1:30" ht="20.100000000000001" customHeight="1" thickBot="1">
      <c r="B14" t="s">
        <v>164</v>
      </c>
    </row>
    <row r="15" spans="1:30" ht="20.100000000000001" customHeight="1">
      <c r="B15" s="7" t="s">
        <v>6</v>
      </c>
      <c r="C15" s="692" t="s">
        <v>8</v>
      </c>
      <c r="D15" s="692"/>
      <c r="E15" s="692"/>
      <c r="F15" s="692"/>
      <c r="G15" s="692"/>
      <c r="H15" s="692"/>
      <c r="I15" s="692"/>
      <c r="J15" s="692"/>
      <c r="K15" s="692"/>
      <c r="L15" s="693"/>
      <c r="M15" s="710" t="s">
        <v>463</v>
      </c>
      <c r="N15" s="711"/>
      <c r="O15" s="711"/>
      <c r="P15" s="711"/>
      <c r="Q15" s="711"/>
      <c r="R15" s="711"/>
      <c r="S15" s="711"/>
      <c r="T15" s="711"/>
      <c r="U15" s="711"/>
      <c r="V15" s="711"/>
      <c r="W15" s="712"/>
      <c r="X15" s="713"/>
    </row>
    <row r="16" spans="1:30" ht="20.100000000000001" customHeight="1" thickBot="1">
      <c r="B16" s="8"/>
      <c r="C16" s="692" t="s">
        <v>89</v>
      </c>
      <c r="D16" s="692"/>
      <c r="E16" s="692"/>
      <c r="F16" s="692"/>
      <c r="G16" s="692"/>
      <c r="H16" s="692"/>
      <c r="I16" s="692"/>
      <c r="J16" s="692"/>
      <c r="K16" s="692"/>
      <c r="L16" s="693"/>
      <c r="M16" s="694" t="s">
        <v>463</v>
      </c>
      <c r="N16" s="695"/>
      <c r="O16" s="695"/>
      <c r="P16" s="695"/>
      <c r="Q16" s="695"/>
      <c r="R16" s="695"/>
      <c r="S16" s="695"/>
      <c r="T16" s="695"/>
      <c r="U16" s="705"/>
      <c r="V16" s="705"/>
      <c r="W16" s="706"/>
      <c r="X16" s="707"/>
      <c r="AD16" t="s">
        <v>101</v>
      </c>
    </row>
    <row r="17" spans="1:30" ht="20.100000000000001" customHeight="1" thickBot="1">
      <c r="B17" s="7" t="s">
        <v>90</v>
      </c>
      <c r="C17" s="692" t="s">
        <v>7</v>
      </c>
      <c r="D17" s="692"/>
      <c r="E17" s="692"/>
      <c r="F17" s="692"/>
      <c r="G17" s="692"/>
      <c r="H17" s="692"/>
      <c r="I17" s="692"/>
      <c r="J17" s="692"/>
      <c r="K17" s="692"/>
      <c r="L17" s="693"/>
      <c r="M17" s="521">
        <v>1</v>
      </c>
      <c r="N17" s="522">
        <v>0</v>
      </c>
      <c r="O17" s="522">
        <v>0</v>
      </c>
      <c r="P17" s="522" t="s">
        <v>95</v>
      </c>
      <c r="Q17" s="522">
        <v>1</v>
      </c>
      <c r="R17" s="522">
        <v>2</v>
      </c>
      <c r="S17" s="522">
        <v>3</v>
      </c>
      <c r="T17" s="523">
        <v>4</v>
      </c>
      <c r="U17" s="14"/>
      <c r="V17" s="15"/>
      <c r="W17" s="15"/>
      <c r="X17" s="15"/>
      <c r="AD17" t="str">
        <f>CONCATENATE(M17,N17,O17,P17,Q17,R17,S17,T17)</f>
        <v>100－1234</v>
      </c>
    </row>
    <row r="18" spans="1:30" ht="20.100000000000001" customHeight="1">
      <c r="B18" s="9"/>
      <c r="C18" s="692" t="s">
        <v>93</v>
      </c>
      <c r="D18" s="692"/>
      <c r="E18" s="692"/>
      <c r="F18" s="692"/>
      <c r="G18" s="692"/>
      <c r="H18" s="692"/>
      <c r="I18" s="692"/>
      <c r="J18" s="692"/>
      <c r="K18" s="692"/>
      <c r="L18" s="693"/>
      <c r="M18" s="694" t="s">
        <v>464</v>
      </c>
      <c r="N18" s="695"/>
      <c r="O18" s="695"/>
      <c r="P18" s="695"/>
      <c r="Q18" s="695"/>
      <c r="R18" s="695"/>
      <c r="S18" s="695"/>
      <c r="T18" s="695"/>
      <c r="U18" s="714"/>
      <c r="V18" s="714"/>
      <c r="W18" s="715"/>
      <c r="X18" s="716"/>
    </row>
    <row r="19" spans="1:30" ht="20.100000000000001" customHeight="1">
      <c r="B19" s="8"/>
      <c r="C19" s="692" t="s">
        <v>94</v>
      </c>
      <c r="D19" s="692"/>
      <c r="E19" s="692"/>
      <c r="F19" s="692"/>
      <c r="G19" s="692"/>
      <c r="H19" s="692"/>
      <c r="I19" s="692"/>
      <c r="J19" s="692"/>
      <c r="K19" s="692"/>
      <c r="L19" s="693"/>
      <c r="M19" s="694" t="s">
        <v>465</v>
      </c>
      <c r="N19" s="695"/>
      <c r="O19" s="695"/>
      <c r="P19" s="695"/>
      <c r="Q19" s="695"/>
      <c r="R19" s="695"/>
      <c r="S19" s="695"/>
      <c r="T19" s="695"/>
      <c r="U19" s="695"/>
      <c r="V19" s="695"/>
      <c r="W19" s="696"/>
      <c r="X19" s="697"/>
    </row>
    <row r="20" spans="1:30" ht="20.100000000000001" customHeight="1">
      <c r="B20" s="7" t="s">
        <v>91</v>
      </c>
      <c r="C20" s="692" t="s">
        <v>83</v>
      </c>
      <c r="D20" s="692"/>
      <c r="E20" s="692"/>
      <c r="F20" s="692"/>
      <c r="G20" s="692"/>
      <c r="H20" s="692"/>
      <c r="I20" s="692"/>
      <c r="J20" s="692"/>
      <c r="K20" s="692"/>
      <c r="L20" s="693"/>
      <c r="M20" s="694" t="s">
        <v>466</v>
      </c>
      <c r="N20" s="695"/>
      <c r="O20" s="695"/>
      <c r="P20" s="695"/>
      <c r="Q20" s="695"/>
      <c r="R20" s="695"/>
      <c r="S20" s="695"/>
      <c r="T20" s="695"/>
      <c r="U20" s="695"/>
      <c r="V20" s="695"/>
      <c r="W20" s="696"/>
      <c r="X20" s="697"/>
    </row>
    <row r="21" spans="1:30" ht="20.100000000000001" customHeight="1">
      <c r="B21" s="8"/>
      <c r="C21" s="692" t="s">
        <v>84</v>
      </c>
      <c r="D21" s="692"/>
      <c r="E21" s="692"/>
      <c r="F21" s="692"/>
      <c r="G21" s="692"/>
      <c r="H21" s="692"/>
      <c r="I21" s="692"/>
      <c r="J21" s="692"/>
      <c r="K21" s="692"/>
      <c r="L21" s="693"/>
      <c r="M21" s="704" t="s">
        <v>467</v>
      </c>
      <c r="N21" s="705"/>
      <c r="O21" s="705"/>
      <c r="P21" s="705"/>
      <c r="Q21" s="705"/>
      <c r="R21" s="705"/>
      <c r="S21" s="705"/>
      <c r="T21" s="705"/>
      <c r="U21" s="705"/>
      <c r="V21" s="705"/>
      <c r="W21" s="706"/>
      <c r="X21" s="707"/>
    </row>
    <row r="22" spans="1:30" ht="20.100000000000001" customHeight="1">
      <c r="B22" s="683" t="s">
        <v>133</v>
      </c>
      <c r="C22" s="692" t="s">
        <v>8</v>
      </c>
      <c r="D22" s="692"/>
      <c r="E22" s="692"/>
      <c r="F22" s="692"/>
      <c r="G22" s="692"/>
      <c r="H22" s="692"/>
      <c r="I22" s="692"/>
      <c r="J22" s="692"/>
      <c r="K22" s="692"/>
      <c r="L22" s="693"/>
      <c r="M22" s="694" t="s">
        <v>468</v>
      </c>
      <c r="N22" s="695"/>
      <c r="O22" s="695"/>
      <c r="P22" s="695"/>
      <c r="Q22" s="695"/>
      <c r="R22" s="695"/>
      <c r="S22" s="695"/>
      <c r="T22" s="695"/>
      <c r="U22" s="695"/>
      <c r="V22" s="695"/>
      <c r="W22" s="696"/>
      <c r="X22" s="697"/>
    </row>
    <row r="23" spans="1:30" ht="20.100000000000001" customHeight="1">
      <c r="B23" s="684"/>
      <c r="C23" s="718" t="s">
        <v>130</v>
      </c>
      <c r="D23" s="718"/>
      <c r="E23" s="718"/>
      <c r="F23" s="718"/>
      <c r="G23" s="718"/>
      <c r="H23" s="718"/>
      <c r="I23" s="718"/>
      <c r="J23" s="718"/>
      <c r="K23" s="718"/>
      <c r="L23" s="718"/>
      <c r="M23" s="694" t="s">
        <v>469</v>
      </c>
      <c r="N23" s="695"/>
      <c r="O23" s="695"/>
      <c r="P23" s="695"/>
      <c r="Q23" s="695"/>
      <c r="R23" s="695"/>
      <c r="S23" s="695"/>
      <c r="T23" s="695"/>
      <c r="U23" s="695"/>
      <c r="V23" s="695"/>
      <c r="W23" s="696"/>
      <c r="X23" s="697"/>
    </row>
    <row r="24" spans="1:30" ht="20.100000000000001" customHeight="1">
      <c r="B24" s="7" t="s">
        <v>131</v>
      </c>
      <c r="C24" s="692" t="s">
        <v>0</v>
      </c>
      <c r="D24" s="692"/>
      <c r="E24" s="692"/>
      <c r="F24" s="692"/>
      <c r="G24" s="692"/>
      <c r="H24" s="692"/>
      <c r="I24" s="692"/>
      <c r="J24" s="692"/>
      <c r="K24" s="692"/>
      <c r="L24" s="693"/>
      <c r="M24" s="717" t="s">
        <v>470</v>
      </c>
      <c r="N24" s="714"/>
      <c r="O24" s="714"/>
      <c r="P24" s="714"/>
      <c r="Q24" s="714"/>
      <c r="R24" s="714"/>
      <c r="S24" s="714"/>
      <c r="T24" s="714"/>
      <c r="U24" s="714"/>
      <c r="V24" s="714"/>
      <c r="W24" s="715"/>
      <c r="X24" s="716"/>
    </row>
    <row r="25" spans="1:30" ht="20.100000000000001" customHeight="1">
      <c r="B25" s="9"/>
      <c r="C25" s="692" t="s">
        <v>1</v>
      </c>
      <c r="D25" s="692"/>
      <c r="E25" s="692"/>
      <c r="F25" s="692"/>
      <c r="G25" s="692"/>
      <c r="H25" s="692"/>
      <c r="I25" s="692"/>
      <c r="J25" s="692"/>
      <c r="K25" s="692"/>
      <c r="L25" s="693"/>
      <c r="M25" s="694" t="s">
        <v>471</v>
      </c>
      <c r="N25" s="695"/>
      <c r="O25" s="695"/>
      <c r="P25" s="695"/>
      <c r="Q25" s="695"/>
      <c r="R25" s="695"/>
      <c r="S25" s="695"/>
      <c r="T25" s="695"/>
      <c r="U25" s="695"/>
      <c r="V25" s="695"/>
      <c r="W25" s="696"/>
      <c r="X25" s="697"/>
    </row>
    <row r="26" spans="1:30" ht="20.100000000000001" customHeight="1" thickBot="1">
      <c r="B26" s="20"/>
      <c r="C26" s="692" t="s">
        <v>132</v>
      </c>
      <c r="D26" s="692"/>
      <c r="E26" s="692"/>
      <c r="F26" s="692"/>
      <c r="G26" s="692"/>
      <c r="H26" s="692"/>
      <c r="I26" s="692"/>
      <c r="J26" s="692"/>
      <c r="K26" s="692"/>
      <c r="L26" s="693"/>
      <c r="M26" s="688" t="s">
        <v>472</v>
      </c>
      <c r="N26" s="689"/>
      <c r="O26" s="689"/>
      <c r="P26" s="689"/>
      <c r="Q26" s="689"/>
      <c r="R26" s="689"/>
      <c r="S26" s="689"/>
      <c r="T26" s="689"/>
      <c r="U26" s="689"/>
      <c r="V26" s="689"/>
      <c r="W26" s="690"/>
      <c r="X26" s="691"/>
    </row>
    <row r="28" spans="1:30" ht="20.100000000000001" customHeight="1">
      <c r="A28" s="11" t="s">
        <v>99</v>
      </c>
    </row>
    <row r="29" spans="1:30" ht="20.100000000000001" customHeight="1">
      <c r="B29" t="s">
        <v>163</v>
      </c>
      <c r="X29" s="10"/>
    </row>
    <row r="30" spans="1:30" ht="35.1" customHeight="1">
      <c r="B30" s="513" t="s">
        <v>373</v>
      </c>
      <c r="C30" s="703" t="s">
        <v>397</v>
      </c>
      <c r="D30" s="703"/>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3"/>
    </row>
    <row r="31" spans="1:30" ht="35.1" customHeight="1">
      <c r="B31" s="513" t="s">
        <v>374</v>
      </c>
      <c r="C31" s="703" t="s">
        <v>418</v>
      </c>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row>
    <row r="32" spans="1:30" ht="27" customHeight="1">
      <c r="B32" s="719" t="s">
        <v>92</v>
      </c>
      <c r="C32" s="728" t="s">
        <v>289</v>
      </c>
      <c r="D32" s="728"/>
      <c r="E32" s="728"/>
      <c r="F32" s="728"/>
      <c r="G32" s="728"/>
      <c r="H32" s="728"/>
      <c r="I32" s="728"/>
      <c r="J32" s="728"/>
      <c r="K32" s="728"/>
      <c r="L32" s="729"/>
      <c r="M32" s="734" t="s">
        <v>96</v>
      </c>
      <c r="N32" s="735"/>
      <c r="O32" s="735"/>
      <c r="P32" s="735"/>
      <c r="Q32" s="736"/>
      <c r="R32" s="721" t="s">
        <v>171</v>
      </c>
      <c r="S32" s="722"/>
      <c r="T32" s="722"/>
      <c r="U32" s="722"/>
      <c r="V32" s="722"/>
      <c r="W32" s="723"/>
      <c r="X32" s="719" t="s">
        <v>97</v>
      </c>
      <c r="Y32" s="719" t="s">
        <v>98</v>
      </c>
      <c r="Z32" s="708" t="s">
        <v>407</v>
      </c>
      <c r="AA32" s="708" t="s">
        <v>375</v>
      </c>
      <c r="AB32" s="708" t="s">
        <v>369</v>
      </c>
    </row>
    <row r="33" spans="2:29" ht="27" customHeight="1" thickBot="1">
      <c r="B33" s="727"/>
      <c r="C33" s="730"/>
      <c r="D33" s="730"/>
      <c r="E33" s="730"/>
      <c r="F33" s="730"/>
      <c r="G33" s="730"/>
      <c r="H33" s="730"/>
      <c r="I33" s="730"/>
      <c r="J33" s="730"/>
      <c r="K33" s="730"/>
      <c r="L33" s="731"/>
      <c r="M33" s="737"/>
      <c r="N33" s="738"/>
      <c r="O33" s="738"/>
      <c r="P33" s="738"/>
      <c r="Q33" s="739"/>
      <c r="R33" s="732" t="s">
        <v>174</v>
      </c>
      <c r="S33" s="733"/>
      <c r="T33" s="733"/>
      <c r="U33" s="733"/>
      <c r="V33" s="733"/>
      <c r="W33" s="21" t="s">
        <v>175</v>
      </c>
      <c r="X33" s="720"/>
      <c r="Y33" s="720"/>
      <c r="Z33" s="709"/>
      <c r="AA33" s="709"/>
      <c r="AB33" s="709"/>
    </row>
    <row r="34" spans="2:29" ht="37.5" customHeight="1">
      <c r="B34" s="13">
        <v>1</v>
      </c>
      <c r="C34" s="524">
        <v>1</v>
      </c>
      <c r="D34" s="525">
        <v>3</v>
      </c>
      <c r="E34" s="525">
        <v>1</v>
      </c>
      <c r="F34" s="525">
        <v>4</v>
      </c>
      <c r="G34" s="525">
        <v>5</v>
      </c>
      <c r="H34" s="525">
        <v>6</v>
      </c>
      <c r="I34" s="525">
        <v>7</v>
      </c>
      <c r="J34" s="525">
        <v>8</v>
      </c>
      <c r="K34" s="525">
        <v>9</v>
      </c>
      <c r="L34" s="526">
        <v>1</v>
      </c>
      <c r="M34" s="702" t="s">
        <v>473</v>
      </c>
      <c r="N34" s="702"/>
      <c r="O34" s="702"/>
      <c r="P34" s="702"/>
      <c r="Q34" s="702"/>
      <c r="R34" s="702" t="s">
        <v>473</v>
      </c>
      <c r="S34" s="702"/>
      <c r="T34" s="702"/>
      <c r="U34" s="702"/>
      <c r="V34" s="702"/>
      <c r="W34" s="527" t="s">
        <v>477</v>
      </c>
      <c r="X34" s="528" t="s">
        <v>481</v>
      </c>
      <c r="Y34" s="561" t="s">
        <v>267</v>
      </c>
      <c r="Z34" s="529">
        <v>800000</v>
      </c>
      <c r="AA34" s="530">
        <v>180000</v>
      </c>
      <c r="AB34" s="514">
        <f>IF(Z34="","",Z34-AA34)</f>
        <v>620000</v>
      </c>
    </row>
    <row r="35" spans="2:29" ht="37.5" customHeight="1">
      <c r="B35" s="13">
        <f>B34+1</f>
        <v>2</v>
      </c>
      <c r="C35" s="531">
        <v>1</v>
      </c>
      <c r="D35" s="532">
        <v>3</v>
      </c>
      <c r="E35" s="532">
        <v>1</v>
      </c>
      <c r="F35" s="532">
        <v>4</v>
      </c>
      <c r="G35" s="532">
        <v>5</v>
      </c>
      <c r="H35" s="532">
        <v>6</v>
      </c>
      <c r="I35" s="532">
        <v>7</v>
      </c>
      <c r="J35" s="532">
        <v>8</v>
      </c>
      <c r="K35" s="532">
        <v>9</v>
      </c>
      <c r="L35" s="533">
        <v>2</v>
      </c>
      <c r="M35" s="682" t="s">
        <v>473</v>
      </c>
      <c r="N35" s="682"/>
      <c r="O35" s="682"/>
      <c r="P35" s="682"/>
      <c r="Q35" s="682"/>
      <c r="R35" s="682" t="s">
        <v>473</v>
      </c>
      <c r="S35" s="682"/>
      <c r="T35" s="682"/>
      <c r="U35" s="682"/>
      <c r="V35" s="682"/>
      <c r="W35" s="534" t="s">
        <v>478</v>
      </c>
      <c r="X35" s="535" t="s">
        <v>482</v>
      </c>
      <c r="Y35" s="535" t="s">
        <v>267</v>
      </c>
      <c r="Z35" s="536">
        <v>1000000</v>
      </c>
      <c r="AA35" s="537">
        <v>230000</v>
      </c>
      <c r="AB35" s="515">
        <f t="shared" ref="AB35:AB98" si="0">IF(Z35="","",Z35-AA35)</f>
        <v>770000</v>
      </c>
    </row>
    <row r="36" spans="2:29" ht="37.5" customHeight="1">
      <c r="B36" s="13">
        <f t="shared" ref="B36:B72" si="1">B35+1</f>
        <v>3</v>
      </c>
      <c r="C36" s="531">
        <v>1</v>
      </c>
      <c r="D36" s="532">
        <v>3</v>
      </c>
      <c r="E36" s="532">
        <v>1</v>
      </c>
      <c r="F36" s="532">
        <v>4</v>
      </c>
      <c r="G36" s="532">
        <v>5</v>
      </c>
      <c r="H36" s="532">
        <v>6</v>
      </c>
      <c r="I36" s="532">
        <v>7</v>
      </c>
      <c r="J36" s="532">
        <v>8</v>
      </c>
      <c r="K36" s="532">
        <v>9</v>
      </c>
      <c r="L36" s="533">
        <v>3</v>
      </c>
      <c r="M36" s="682" t="s">
        <v>473</v>
      </c>
      <c r="N36" s="682"/>
      <c r="O36" s="682"/>
      <c r="P36" s="682"/>
      <c r="Q36" s="682"/>
      <c r="R36" s="682" t="s">
        <v>473</v>
      </c>
      <c r="S36" s="682"/>
      <c r="T36" s="682"/>
      <c r="U36" s="682"/>
      <c r="V36" s="682"/>
      <c r="W36" s="534" t="s">
        <v>474</v>
      </c>
      <c r="X36" s="535" t="s">
        <v>483</v>
      </c>
      <c r="Y36" s="535" t="s">
        <v>273</v>
      </c>
      <c r="Z36" s="536">
        <v>5000000</v>
      </c>
      <c r="AA36" s="537">
        <v>260000</v>
      </c>
      <c r="AB36" s="515">
        <f t="shared" si="0"/>
        <v>4740000</v>
      </c>
    </row>
    <row r="37" spans="2:29" ht="37.5" customHeight="1">
      <c r="B37" s="13">
        <f t="shared" si="1"/>
        <v>4</v>
      </c>
      <c r="C37" s="531">
        <v>1</v>
      </c>
      <c r="D37" s="532">
        <v>1</v>
      </c>
      <c r="E37" s="532">
        <v>1</v>
      </c>
      <c r="F37" s="532">
        <v>4</v>
      </c>
      <c r="G37" s="532">
        <v>5</v>
      </c>
      <c r="H37" s="532">
        <v>6</v>
      </c>
      <c r="I37" s="532">
        <v>7</v>
      </c>
      <c r="J37" s="532">
        <v>8</v>
      </c>
      <c r="K37" s="532">
        <v>9</v>
      </c>
      <c r="L37" s="533">
        <v>4</v>
      </c>
      <c r="M37" s="682" t="s">
        <v>479</v>
      </c>
      <c r="N37" s="682"/>
      <c r="O37" s="682"/>
      <c r="P37" s="682"/>
      <c r="Q37" s="682"/>
      <c r="R37" s="682" t="s">
        <v>475</v>
      </c>
      <c r="S37" s="682"/>
      <c r="T37" s="682"/>
      <c r="U37" s="682"/>
      <c r="V37" s="682"/>
      <c r="W37" s="534" t="s">
        <v>479</v>
      </c>
      <c r="X37" s="535" t="s">
        <v>484</v>
      </c>
      <c r="Y37" s="535" t="s">
        <v>279</v>
      </c>
      <c r="Z37" s="536">
        <v>2500000</v>
      </c>
      <c r="AA37" s="537">
        <v>130000</v>
      </c>
      <c r="AB37" s="515">
        <f t="shared" si="0"/>
        <v>2370000</v>
      </c>
    </row>
    <row r="38" spans="2:29" ht="37.5" customHeight="1">
      <c r="B38" s="13">
        <f t="shared" si="1"/>
        <v>5</v>
      </c>
      <c r="C38" s="531">
        <v>1</v>
      </c>
      <c r="D38" s="532">
        <v>2</v>
      </c>
      <c r="E38" s="532">
        <v>1</v>
      </c>
      <c r="F38" s="532">
        <v>4</v>
      </c>
      <c r="G38" s="532">
        <v>5</v>
      </c>
      <c r="H38" s="532">
        <v>6</v>
      </c>
      <c r="I38" s="532">
        <v>7</v>
      </c>
      <c r="J38" s="532">
        <v>8</v>
      </c>
      <c r="K38" s="532">
        <v>9</v>
      </c>
      <c r="L38" s="533">
        <v>5</v>
      </c>
      <c r="M38" s="682" t="s">
        <v>480</v>
      </c>
      <c r="N38" s="682"/>
      <c r="O38" s="682"/>
      <c r="P38" s="682"/>
      <c r="Q38" s="682"/>
      <c r="R38" s="682" t="s">
        <v>476</v>
      </c>
      <c r="S38" s="682"/>
      <c r="T38" s="682"/>
      <c r="U38" s="682"/>
      <c r="V38" s="682"/>
      <c r="W38" s="534" t="s">
        <v>480</v>
      </c>
      <c r="X38" s="535" t="s">
        <v>485</v>
      </c>
      <c r="Y38" s="535" t="s">
        <v>275</v>
      </c>
      <c r="Z38" s="536">
        <v>7700000</v>
      </c>
      <c r="AA38" s="537">
        <v>600000</v>
      </c>
      <c r="AB38" s="515">
        <f t="shared" si="0"/>
        <v>7100000</v>
      </c>
    </row>
    <row r="39" spans="2:29" ht="37.5" customHeight="1">
      <c r="B39" s="13">
        <f t="shared" si="1"/>
        <v>6</v>
      </c>
      <c r="C39" s="531">
        <v>1</v>
      </c>
      <c r="D39" s="532">
        <v>2</v>
      </c>
      <c r="E39" s="532">
        <v>1</v>
      </c>
      <c r="F39" s="532">
        <v>4</v>
      </c>
      <c r="G39" s="532">
        <v>5</v>
      </c>
      <c r="H39" s="532">
        <v>6</v>
      </c>
      <c r="I39" s="532">
        <v>7</v>
      </c>
      <c r="J39" s="532">
        <v>8</v>
      </c>
      <c r="K39" s="532">
        <v>9</v>
      </c>
      <c r="L39" s="533">
        <v>5</v>
      </c>
      <c r="M39" s="682" t="s">
        <v>480</v>
      </c>
      <c r="N39" s="682"/>
      <c r="O39" s="682"/>
      <c r="P39" s="682"/>
      <c r="Q39" s="682"/>
      <c r="R39" s="698" t="s">
        <v>476</v>
      </c>
      <c r="S39" s="699"/>
      <c r="T39" s="699"/>
      <c r="U39" s="699"/>
      <c r="V39" s="700"/>
      <c r="W39" s="534" t="s">
        <v>480</v>
      </c>
      <c r="X39" s="535" t="s">
        <v>485</v>
      </c>
      <c r="Y39" s="535" t="s">
        <v>423</v>
      </c>
      <c r="Z39" s="536">
        <v>13700000</v>
      </c>
      <c r="AA39" s="537">
        <v>1000000</v>
      </c>
      <c r="AB39" s="515">
        <f t="shared" si="0"/>
        <v>12700000</v>
      </c>
    </row>
    <row r="40" spans="2:29" ht="37.5" customHeight="1">
      <c r="B40" s="13">
        <f t="shared" si="1"/>
        <v>7</v>
      </c>
      <c r="C40" s="531"/>
      <c r="D40" s="532"/>
      <c r="E40" s="532"/>
      <c r="F40" s="532"/>
      <c r="G40" s="532"/>
      <c r="H40" s="532"/>
      <c r="I40" s="532"/>
      <c r="J40" s="532"/>
      <c r="K40" s="532"/>
      <c r="L40" s="533"/>
      <c r="M40" s="682"/>
      <c r="N40" s="682"/>
      <c r="O40" s="682"/>
      <c r="P40" s="682"/>
      <c r="Q40" s="682"/>
      <c r="R40" s="698"/>
      <c r="S40" s="699"/>
      <c r="T40" s="699"/>
      <c r="U40" s="699"/>
      <c r="V40" s="700"/>
      <c r="W40" s="534"/>
      <c r="X40" s="535"/>
      <c r="Y40" s="535"/>
      <c r="Z40" s="536"/>
      <c r="AA40" s="537"/>
      <c r="AB40" s="515" t="str">
        <f t="shared" si="0"/>
        <v/>
      </c>
    </row>
    <row r="41" spans="2:29" ht="37.5" customHeight="1">
      <c r="B41" s="13">
        <f t="shared" si="1"/>
        <v>8</v>
      </c>
      <c r="C41" s="531"/>
      <c r="D41" s="532"/>
      <c r="E41" s="532"/>
      <c r="F41" s="532"/>
      <c r="G41" s="532"/>
      <c r="H41" s="532"/>
      <c r="I41" s="532"/>
      <c r="J41" s="532"/>
      <c r="K41" s="532"/>
      <c r="L41" s="533"/>
      <c r="M41" s="682"/>
      <c r="N41" s="682"/>
      <c r="O41" s="682"/>
      <c r="P41" s="682"/>
      <c r="Q41" s="682"/>
      <c r="R41" s="698"/>
      <c r="S41" s="699"/>
      <c r="T41" s="699"/>
      <c r="U41" s="699"/>
      <c r="V41" s="700"/>
      <c r="W41" s="534"/>
      <c r="X41" s="535"/>
      <c r="Y41" s="535"/>
      <c r="Z41" s="536"/>
      <c r="AA41" s="537"/>
      <c r="AB41" s="515" t="str">
        <f t="shared" si="0"/>
        <v/>
      </c>
    </row>
    <row r="42" spans="2:29" ht="37.5" customHeight="1">
      <c r="B42" s="13">
        <f t="shared" si="1"/>
        <v>9</v>
      </c>
      <c r="C42" s="531"/>
      <c r="D42" s="532"/>
      <c r="E42" s="532"/>
      <c r="F42" s="532"/>
      <c r="G42" s="532"/>
      <c r="H42" s="532"/>
      <c r="I42" s="532"/>
      <c r="J42" s="532"/>
      <c r="K42" s="532"/>
      <c r="L42" s="533"/>
      <c r="M42" s="682"/>
      <c r="N42" s="682"/>
      <c r="O42" s="682"/>
      <c r="P42" s="682"/>
      <c r="Q42" s="682"/>
      <c r="R42" s="698"/>
      <c r="S42" s="699"/>
      <c r="T42" s="699"/>
      <c r="U42" s="699"/>
      <c r="V42" s="700"/>
      <c r="W42" s="534"/>
      <c r="X42" s="535"/>
      <c r="Y42" s="535"/>
      <c r="Z42" s="536"/>
      <c r="AA42" s="537"/>
      <c r="AB42" s="515" t="str">
        <f t="shared" si="0"/>
        <v/>
      </c>
    </row>
    <row r="43" spans="2:29" ht="37.5" customHeight="1">
      <c r="B43" s="13">
        <f t="shared" si="1"/>
        <v>10</v>
      </c>
      <c r="C43" s="531"/>
      <c r="D43" s="532"/>
      <c r="E43" s="532"/>
      <c r="F43" s="532"/>
      <c r="G43" s="532"/>
      <c r="H43" s="532"/>
      <c r="I43" s="532"/>
      <c r="J43" s="532"/>
      <c r="K43" s="532"/>
      <c r="L43" s="533"/>
      <c r="M43" s="682"/>
      <c r="N43" s="682"/>
      <c r="O43" s="682"/>
      <c r="P43" s="682"/>
      <c r="Q43" s="682"/>
      <c r="R43" s="698"/>
      <c r="S43" s="699"/>
      <c r="T43" s="699"/>
      <c r="U43" s="699"/>
      <c r="V43" s="700"/>
      <c r="W43" s="534"/>
      <c r="X43" s="535"/>
      <c r="Y43" s="535"/>
      <c r="Z43" s="536"/>
      <c r="AA43" s="537"/>
      <c r="AB43" s="515" t="str">
        <f t="shared" si="0"/>
        <v/>
      </c>
    </row>
    <row r="44" spans="2:29" ht="37.5" customHeight="1">
      <c r="B44" s="13">
        <f t="shared" si="1"/>
        <v>11</v>
      </c>
      <c r="C44" s="531"/>
      <c r="D44" s="532"/>
      <c r="E44" s="532"/>
      <c r="F44" s="532"/>
      <c r="G44" s="532"/>
      <c r="H44" s="532"/>
      <c r="I44" s="532"/>
      <c r="J44" s="532"/>
      <c r="K44" s="532"/>
      <c r="L44" s="533"/>
      <c r="M44" s="682"/>
      <c r="N44" s="682"/>
      <c r="O44" s="682"/>
      <c r="P44" s="682"/>
      <c r="Q44" s="682"/>
      <c r="R44" s="698"/>
      <c r="S44" s="699"/>
      <c r="T44" s="699"/>
      <c r="U44" s="699"/>
      <c r="V44" s="700"/>
      <c r="W44" s="534"/>
      <c r="X44" s="535"/>
      <c r="Y44" s="535"/>
      <c r="Z44" s="536"/>
      <c r="AA44" s="537"/>
      <c r="AB44" s="515" t="str">
        <f t="shared" si="0"/>
        <v/>
      </c>
    </row>
    <row r="45" spans="2:29" ht="37.5" customHeight="1">
      <c r="B45" s="13">
        <f t="shared" si="1"/>
        <v>12</v>
      </c>
      <c r="C45" s="531"/>
      <c r="D45" s="532"/>
      <c r="E45" s="532"/>
      <c r="F45" s="532"/>
      <c r="G45" s="532"/>
      <c r="H45" s="532"/>
      <c r="I45" s="532"/>
      <c r="J45" s="532"/>
      <c r="K45" s="532"/>
      <c r="L45" s="533"/>
      <c r="M45" s="682"/>
      <c r="N45" s="682"/>
      <c r="O45" s="682"/>
      <c r="P45" s="682"/>
      <c r="Q45" s="682"/>
      <c r="R45" s="698"/>
      <c r="S45" s="699"/>
      <c r="T45" s="699"/>
      <c r="U45" s="699"/>
      <c r="V45" s="700"/>
      <c r="W45" s="534"/>
      <c r="X45" s="535"/>
      <c r="Y45" s="535"/>
      <c r="Z45" s="536"/>
      <c r="AA45" s="537"/>
      <c r="AB45" s="515" t="str">
        <f t="shared" si="0"/>
        <v/>
      </c>
    </row>
    <row r="46" spans="2:29" ht="37.5" customHeight="1">
      <c r="B46" s="13">
        <f t="shared" si="1"/>
        <v>13</v>
      </c>
      <c r="C46" s="531"/>
      <c r="D46" s="532"/>
      <c r="E46" s="532"/>
      <c r="F46" s="532"/>
      <c r="G46" s="532"/>
      <c r="H46" s="532"/>
      <c r="I46" s="532"/>
      <c r="J46" s="532"/>
      <c r="K46" s="532"/>
      <c r="L46" s="533"/>
      <c r="M46" s="682"/>
      <c r="N46" s="682"/>
      <c r="O46" s="682"/>
      <c r="P46" s="682"/>
      <c r="Q46" s="682"/>
      <c r="R46" s="698"/>
      <c r="S46" s="699"/>
      <c r="T46" s="699"/>
      <c r="U46" s="699"/>
      <c r="V46" s="700"/>
      <c r="W46" s="534"/>
      <c r="X46" s="535"/>
      <c r="Y46" s="535"/>
      <c r="Z46" s="536"/>
      <c r="AA46" s="537"/>
      <c r="AB46" s="515" t="str">
        <f t="shared" si="0"/>
        <v/>
      </c>
    </row>
    <row r="47" spans="2:29" ht="37.5" customHeight="1">
      <c r="B47" s="13">
        <f t="shared" si="1"/>
        <v>14</v>
      </c>
      <c r="C47" s="531"/>
      <c r="D47" s="532"/>
      <c r="E47" s="532"/>
      <c r="F47" s="532"/>
      <c r="G47" s="532"/>
      <c r="H47" s="532"/>
      <c r="I47" s="532"/>
      <c r="J47" s="532"/>
      <c r="K47" s="532"/>
      <c r="L47" s="533"/>
      <c r="M47" s="682"/>
      <c r="N47" s="682"/>
      <c r="O47" s="682"/>
      <c r="P47" s="682"/>
      <c r="Q47" s="682"/>
      <c r="R47" s="698"/>
      <c r="S47" s="699"/>
      <c r="T47" s="699"/>
      <c r="U47" s="699"/>
      <c r="V47" s="700"/>
      <c r="W47" s="534"/>
      <c r="X47" s="535"/>
      <c r="Y47" s="535"/>
      <c r="Z47" s="536"/>
      <c r="AA47" s="537"/>
      <c r="AB47" s="515" t="str">
        <f t="shared" si="0"/>
        <v/>
      </c>
    </row>
    <row r="48" spans="2:29" ht="37.5" customHeight="1">
      <c r="B48" s="13">
        <f t="shared" si="1"/>
        <v>15</v>
      </c>
      <c r="C48" s="531"/>
      <c r="D48" s="532"/>
      <c r="E48" s="532"/>
      <c r="F48" s="532"/>
      <c r="G48" s="532"/>
      <c r="H48" s="532"/>
      <c r="I48" s="532"/>
      <c r="J48" s="532"/>
      <c r="K48" s="532"/>
      <c r="L48" s="533"/>
      <c r="M48" s="682"/>
      <c r="N48" s="682"/>
      <c r="O48" s="682"/>
      <c r="P48" s="682"/>
      <c r="Q48" s="682"/>
      <c r="R48" s="698"/>
      <c r="S48" s="699"/>
      <c r="T48" s="699"/>
      <c r="U48" s="699"/>
      <c r="V48" s="700"/>
      <c r="W48" s="534"/>
      <c r="X48" s="535"/>
      <c r="Y48" s="535"/>
      <c r="Z48" s="536"/>
      <c r="AA48" s="537"/>
      <c r="AB48" s="515" t="str">
        <f t="shared" si="0"/>
        <v/>
      </c>
    </row>
    <row r="49" spans="2:28" ht="37.5" customHeight="1">
      <c r="B49" s="13">
        <f t="shared" si="1"/>
        <v>16</v>
      </c>
      <c r="C49" s="531"/>
      <c r="D49" s="532"/>
      <c r="E49" s="532"/>
      <c r="F49" s="532"/>
      <c r="G49" s="532"/>
      <c r="H49" s="532"/>
      <c r="I49" s="532"/>
      <c r="J49" s="532"/>
      <c r="K49" s="532"/>
      <c r="L49" s="533"/>
      <c r="M49" s="682"/>
      <c r="N49" s="682"/>
      <c r="O49" s="682"/>
      <c r="P49" s="682"/>
      <c r="Q49" s="682"/>
      <c r="R49" s="698"/>
      <c r="S49" s="699"/>
      <c r="T49" s="699"/>
      <c r="U49" s="699"/>
      <c r="V49" s="700"/>
      <c r="W49" s="534"/>
      <c r="X49" s="535"/>
      <c r="Y49" s="535"/>
      <c r="Z49" s="536"/>
      <c r="AA49" s="537"/>
      <c r="AB49" s="515" t="str">
        <f t="shared" si="0"/>
        <v/>
      </c>
    </row>
    <row r="50" spans="2:28" ht="37.5" customHeight="1">
      <c r="B50" s="13">
        <f t="shared" si="1"/>
        <v>17</v>
      </c>
      <c r="C50" s="531"/>
      <c r="D50" s="532"/>
      <c r="E50" s="532"/>
      <c r="F50" s="532"/>
      <c r="G50" s="532"/>
      <c r="H50" s="532"/>
      <c r="I50" s="532"/>
      <c r="J50" s="532"/>
      <c r="K50" s="532"/>
      <c r="L50" s="533"/>
      <c r="M50" s="682"/>
      <c r="N50" s="682"/>
      <c r="O50" s="682"/>
      <c r="P50" s="682"/>
      <c r="Q50" s="682"/>
      <c r="R50" s="698"/>
      <c r="S50" s="699"/>
      <c r="T50" s="699"/>
      <c r="U50" s="699"/>
      <c r="V50" s="700"/>
      <c r="W50" s="534"/>
      <c r="X50" s="535"/>
      <c r="Y50" s="535"/>
      <c r="Z50" s="536"/>
      <c r="AA50" s="537"/>
      <c r="AB50" s="515" t="str">
        <f t="shared" si="0"/>
        <v/>
      </c>
    </row>
    <row r="51" spans="2:28" ht="37.5" customHeight="1">
      <c r="B51" s="13">
        <f t="shared" si="1"/>
        <v>18</v>
      </c>
      <c r="C51" s="531"/>
      <c r="D51" s="532"/>
      <c r="E51" s="532"/>
      <c r="F51" s="532"/>
      <c r="G51" s="532"/>
      <c r="H51" s="532"/>
      <c r="I51" s="532"/>
      <c r="J51" s="532"/>
      <c r="K51" s="532"/>
      <c r="L51" s="533"/>
      <c r="M51" s="682"/>
      <c r="N51" s="682"/>
      <c r="O51" s="682"/>
      <c r="P51" s="682"/>
      <c r="Q51" s="682"/>
      <c r="R51" s="698"/>
      <c r="S51" s="699"/>
      <c r="T51" s="699"/>
      <c r="U51" s="699"/>
      <c r="V51" s="700"/>
      <c r="W51" s="534"/>
      <c r="X51" s="535"/>
      <c r="Y51" s="535"/>
      <c r="Z51" s="536"/>
      <c r="AA51" s="537"/>
      <c r="AB51" s="515" t="str">
        <f t="shared" si="0"/>
        <v/>
      </c>
    </row>
    <row r="52" spans="2:28" ht="37.5" customHeight="1">
      <c r="B52" s="13">
        <f t="shared" si="1"/>
        <v>19</v>
      </c>
      <c r="C52" s="531"/>
      <c r="D52" s="532"/>
      <c r="E52" s="532"/>
      <c r="F52" s="532"/>
      <c r="G52" s="532"/>
      <c r="H52" s="532"/>
      <c r="I52" s="532"/>
      <c r="J52" s="532"/>
      <c r="K52" s="532"/>
      <c r="L52" s="533"/>
      <c r="M52" s="682"/>
      <c r="N52" s="682"/>
      <c r="O52" s="682"/>
      <c r="P52" s="682"/>
      <c r="Q52" s="682"/>
      <c r="R52" s="698"/>
      <c r="S52" s="699"/>
      <c r="T52" s="699"/>
      <c r="U52" s="699"/>
      <c r="V52" s="700"/>
      <c r="W52" s="534"/>
      <c r="X52" s="535"/>
      <c r="Y52" s="535"/>
      <c r="Z52" s="536"/>
      <c r="AA52" s="537"/>
      <c r="AB52" s="515" t="str">
        <f t="shared" si="0"/>
        <v/>
      </c>
    </row>
    <row r="53" spans="2:28" ht="37.5" customHeight="1">
      <c r="B53" s="13">
        <f t="shared" si="1"/>
        <v>20</v>
      </c>
      <c r="C53" s="531"/>
      <c r="D53" s="532"/>
      <c r="E53" s="532"/>
      <c r="F53" s="532"/>
      <c r="G53" s="532"/>
      <c r="H53" s="532"/>
      <c r="I53" s="532"/>
      <c r="J53" s="532"/>
      <c r="K53" s="532"/>
      <c r="L53" s="533"/>
      <c r="M53" s="682"/>
      <c r="N53" s="682"/>
      <c r="O53" s="682"/>
      <c r="P53" s="682"/>
      <c r="Q53" s="682"/>
      <c r="R53" s="698"/>
      <c r="S53" s="699"/>
      <c r="T53" s="699"/>
      <c r="U53" s="699"/>
      <c r="V53" s="700"/>
      <c r="W53" s="534"/>
      <c r="X53" s="535"/>
      <c r="Y53" s="535"/>
      <c r="Z53" s="536"/>
      <c r="AA53" s="537"/>
      <c r="AB53" s="515" t="str">
        <f t="shared" si="0"/>
        <v/>
      </c>
    </row>
    <row r="54" spans="2:28" ht="37.5" customHeight="1">
      <c r="B54" s="13">
        <f t="shared" si="1"/>
        <v>21</v>
      </c>
      <c r="C54" s="531"/>
      <c r="D54" s="532"/>
      <c r="E54" s="532"/>
      <c r="F54" s="532"/>
      <c r="G54" s="532"/>
      <c r="H54" s="532"/>
      <c r="I54" s="532"/>
      <c r="J54" s="532"/>
      <c r="K54" s="532"/>
      <c r="L54" s="533"/>
      <c r="M54" s="682"/>
      <c r="N54" s="682"/>
      <c r="O54" s="682"/>
      <c r="P54" s="682"/>
      <c r="Q54" s="682"/>
      <c r="R54" s="698"/>
      <c r="S54" s="699"/>
      <c r="T54" s="699"/>
      <c r="U54" s="699"/>
      <c r="V54" s="700"/>
      <c r="W54" s="534"/>
      <c r="X54" s="535"/>
      <c r="Y54" s="535"/>
      <c r="Z54" s="536"/>
      <c r="AA54" s="537"/>
      <c r="AB54" s="515" t="str">
        <f t="shared" si="0"/>
        <v/>
      </c>
    </row>
    <row r="55" spans="2:28" ht="37.5" customHeight="1">
      <c r="B55" s="13">
        <f t="shared" si="1"/>
        <v>22</v>
      </c>
      <c r="C55" s="531"/>
      <c r="D55" s="532"/>
      <c r="E55" s="532"/>
      <c r="F55" s="532"/>
      <c r="G55" s="532"/>
      <c r="H55" s="532"/>
      <c r="I55" s="532"/>
      <c r="J55" s="532"/>
      <c r="K55" s="532"/>
      <c r="L55" s="533"/>
      <c r="M55" s="682"/>
      <c r="N55" s="682"/>
      <c r="O55" s="682"/>
      <c r="P55" s="682"/>
      <c r="Q55" s="682"/>
      <c r="R55" s="698"/>
      <c r="S55" s="699"/>
      <c r="T55" s="699"/>
      <c r="U55" s="699"/>
      <c r="V55" s="700"/>
      <c r="W55" s="534"/>
      <c r="X55" s="535"/>
      <c r="Y55" s="535"/>
      <c r="Z55" s="536"/>
      <c r="AA55" s="537"/>
      <c r="AB55" s="515" t="str">
        <f t="shared" si="0"/>
        <v/>
      </c>
    </row>
    <row r="56" spans="2:28" ht="37.5" customHeight="1">
      <c r="B56" s="13">
        <f t="shared" si="1"/>
        <v>23</v>
      </c>
      <c r="C56" s="531"/>
      <c r="D56" s="532"/>
      <c r="E56" s="532"/>
      <c r="F56" s="532"/>
      <c r="G56" s="532"/>
      <c r="H56" s="532"/>
      <c r="I56" s="532"/>
      <c r="J56" s="532"/>
      <c r="K56" s="532"/>
      <c r="L56" s="533"/>
      <c r="M56" s="682"/>
      <c r="N56" s="682"/>
      <c r="O56" s="682"/>
      <c r="P56" s="682"/>
      <c r="Q56" s="682"/>
      <c r="R56" s="698"/>
      <c r="S56" s="699"/>
      <c r="T56" s="699"/>
      <c r="U56" s="699"/>
      <c r="V56" s="700"/>
      <c r="W56" s="534"/>
      <c r="X56" s="535"/>
      <c r="Y56" s="535"/>
      <c r="Z56" s="536"/>
      <c r="AA56" s="537"/>
      <c r="AB56" s="515" t="str">
        <f t="shared" si="0"/>
        <v/>
      </c>
    </row>
    <row r="57" spans="2:28" ht="37.5" customHeight="1">
      <c r="B57" s="13">
        <f t="shared" si="1"/>
        <v>24</v>
      </c>
      <c r="C57" s="531"/>
      <c r="D57" s="532"/>
      <c r="E57" s="532"/>
      <c r="F57" s="532"/>
      <c r="G57" s="532"/>
      <c r="H57" s="532"/>
      <c r="I57" s="532"/>
      <c r="J57" s="532"/>
      <c r="K57" s="532"/>
      <c r="L57" s="533"/>
      <c r="M57" s="682"/>
      <c r="N57" s="682"/>
      <c r="O57" s="682"/>
      <c r="P57" s="682"/>
      <c r="Q57" s="682"/>
      <c r="R57" s="698"/>
      <c r="S57" s="699"/>
      <c r="T57" s="699"/>
      <c r="U57" s="699"/>
      <c r="V57" s="700"/>
      <c r="W57" s="534"/>
      <c r="X57" s="535"/>
      <c r="Y57" s="535"/>
      <c r="Z57" s="536"/>
      <c r="AA57" s="537"/>
      <c r="AB57" s="515" t="str">
        <f t="shared" si="0"/>
        <v/>
      </c>
    </row>
    <row r="58" spans="2:28" ht="37.5" customHeight="1">
      <c r="B58" s="13">
        <f t="shared" si="1"/>
        <v>25</v>
      </c>
      <c r="C58" s="531"/>
      <c r="D58" s="532"/>
      <c r="E58" s="532"/>
      <c r="F58" s="532"/>
      <c r="G58" s="532"/>
      <c r="H58" s="532"/>
      <c r="I58" s="532"/>
      <c r="J58" s="532"/>
      <c r="K58" s="532"/>
      <c r="L58" s="533"/>
      <c r="M58" s="682"/>
      <c r="N58" s="682"/>
      <c r="O58" s="682"/>
      <c r="P58" s="682"/>
      <c r="Q58" s="682"/>
      <c r="R58" s="698"/>
      <c r="S58" s="699"/>
      <c r="T58" s="699"/>
      <c r="U58" s="699"/>
      <c r="V58" s="700"/>
      <c r="W58" s="534"/>
      <c r="X58" s="535"/>
      <c r="Y58" s="535"/>
      <c r="Z58" s="536"/>
      <c r="AA58" s="537"/>
      <c r="AB58" s="515" t="str">
        <f t="shared" si="0"/>
        <v/>
      </c>
    </row>
    <row r="59" spans="2:28" ht="37.5" customHeight="1">
      <c r="B59" s="13">
        <f t="shared" si="1"/>
        <v>26</v>
      </c>
      <c r="C59" s="531"/>
      <c r="D59" s="532"/>
      <c r="E59" s="532"/>
      <c r="F59" s="532"/>
      <c r="G59" s="532"/>
      <c r="H59" s="532"/>
      <c r="I59" s="532"/>
      <c r="J59" s="532"/>
      <c r="K59" s="532"/>
      <c r="L59" s="533"/>
      <c r="M59" s="682"/>
      <c r="N59" s="682"/>
      <c r="O59" s="682"/>
      <c r="P59" s="682"/>
      <c r="Q59" s="682"/>
      <c r="R59" s="698"/>
      <c r="S59" s="699"/>
      <c r="T59" s="699"/>
      <c r="U59" s="699"/>
      <c r="V59" s="700"/>
      <c r="W59" s="534"/>
      <c r="X59" s="535"/>
      <c r="Y59" s="535"/>
      <c r="Z59" s="536"/>
      <c r="AA59" s="537"/>
      <c r="AB59" s="515" t="str">
        <f t="shared" si="0"/>
        <v/>
      </c>
    </row>
    <row r="60" spans="2:28" ht="37.5" customHeight="1">
      <c r="B60" s="13">
        <f t="shared" si="1"/>
        <v>27</v>
      </c>
      <c r="C60" s="531"/>
      <c r="D60" s="532"/>
      <c r="E60" s="532"/>
      <c r="F60" s="532"/>
      <c r="G60" s="532"/>
      <c r="H60" s="532"/>
      <c r="I60" s="532"/>
      <c r="J60" s="532"/>
      <c r="K60" s="532"/>
      <c r="L60" s="533"/>
      <c r="M60" s="682"/>
      <c r="N60" s="682"/>
      <c r="O60" s="682"/>
      <c r="P60" s="682"/>
      <c r="Q60" s="682"/>
      <c r="R60" s="698"/>
      <c r="S60" s="699"/>
      <c r="T60" s="699"/>
      <c r="U60" s="699"/>
      <c r="V60" s="700"/>
      <c r="W60" s="534"/>
      <c r="X60" s="535"/>
      <c r="Y60" s="535"/>
      <c r="Z60" s="536"/>
      <c r="AA60" s="537"/>
      <c r="AB60" s="515" t="str">
        <f t="shared" si="0"/>
        <v/>
      </c>
    </row>
    <row r="61" spans="2:28" ht="37.5" customHeight="1">
      <c r="B61" s="13">
        <f t="shared" si="1"/>
        <v>28</v>
      </c>
      <c r="C61" s="531"/>
      <c r="D61" s="532"/>
      <c r="E61" s="532"/>
      <c r="F61" s="532"/>
      <c r="G61" s="532"/>
      <c r="H61" s="532"/>
      <c r="I61" s="532"/>
      <c r="J61" s="532"/>
      <c r="K61" s="532"/>
      <c r="L61" s="533"/>
      <c r="M61" s="682"/>
      <c r="N61" s="682"/>
      <c r="O61" s="682"/>
      <c r="P61" s="682"/>
      <c r="Q61" s="682"/>
      <c r="R61" s="698"/>
      <c r="S61" s="699"/>
      <c r="T61" s="699"/>
      <c r="U61" s="699"/>
      <c r="V61" s="700"/>
      <c r="W61" s="534"/>
      <c r="X61" s="535"/>
      <c r="Y61" s="535"/>
      <c r="Z61" s="536"/>
      <c r="AA61" s="537"/>
      <c r="AB61" s="515" t="str">
        <f t="shared" si="0"/>
        <v/>
      </c>
    </row>
    <row r="62" spans="2:28" ht="37.5" customHeight="1">
      <c r="B62" s="13">
        <f t="shared" si="1"/>
        <v>29</v>
      </c>
      <c r="C62" s="531"/>
      <c r="D62" s="532"/>
      <c r="E62" s="532"/>
      <c r="F62" s="532"/>
      <c r="G62" s="532"/>
      <c r="H62" s="532"/>
      <c r="I62" s="532"/>
      <c r="J62" s="532"/>
      <c r="K62" s="532"/>
      <c r="L62" s="533"/>
      <c r="M62" s="682"/>
      <c r="N62" s="682"/>
      <c r="O62" s="682"/>
      <c r="P62" s="682"/>
      <c r="Q62" s="682"/>
      <c r="R62" s="698"/>
      <c r="S62" s="699"/>
      <c r="T62" s="699"/>
      <c r="U62" s="699"/>
      <c r="V62" s="700"/>
      <c r="W62" s="534"/>
      <c r="X62" s="535"/>
      <c r="Y62" s="535"/>
      <c r="Z62" s="536"/>
      <c r="AA62" s="537"/>
      <c r="AB62" s="515" t="str">
        <f t="shared" si="0"/>
        <v/>
      </c>
    </row>
    <row r="63" spans="2:28" ht="37.5" customHeight="1">
      <c r="B63" s="13">
        <f t="shared" si="1"/>
        <v>30</v>
      </c>
      <c r="C63" s="531"/>
      <c r="D63" s="532"/>
      <c r="E63" s="532"/>
      <c r="F63" s="532"/>
      <c r="G63" s="532"/>
      <c r="H63" s="532"/>
      <c r="I63" s="532"/>
      <c r="J63" s="532"/>
      <c r="K63" s="532"/>
      <c r="L63" s="533"/>
      <c r="M63" s="682"/>
      <c r="N63" s="682"/>
      <c r="O63" s="682"/>
      <c r="P63" s="682"/>
      <c r="Q63" s="682"/>
      <c r="R63" s="698"/>
      <c r="S63" s="699"/>
      <c r="T63" s="699"/>
      <c r="U63" s="699"/>
      <c r="V63" s="700"/>
      <c r="W63" s="534"/>
      <c r="X63" s="535"/>
      <c r="Y63" s="535"/>
      <c r="Z63" s="536"/>
      <c r="AA63" s="537"/>
      <c r="AB63" s="515" t="str">
        <f t="shared" si="0"/>
        <v/>
      </c>
    </row>
    <row r="64" spans="2:28" ht="37.5" customHeight="1">
      <c r="B64" s="13">
        <f t="shared" si="1"/>
        <v>31</v>
      </c>
      <c r="C64" s="531"/>
      <c r="D64" s="532"/>
      <c r="E64" s="532"/>
      <c r="F64" s="532"/>
      <c r="G64" s="532"/>
      <c r="H64" s="532"/>
      <c r="I64" s="532"/>
      <c r="J64" s="532"/>
      <c r="K64" s="532"/>
      <c r="L64" s="533"/>
      <c r="M64" s="682"/>
      <c r="N64" s="682"/>
      <c r="O64" s="682"/>
      <c r="P64" s="682"/>
      <c r="Q64" s="682"/>
      <c r="R64" s="698"/>
      <c r="S64" s="699"/>
      <c r="T64" s="699"/>
      <c r="U64" s="699"/>
      <c r="V64" s="700"/>
      <c r="W64" s="534"/>
      <c r="X64" s="535"/>
      <c r="Y64" s="535"/>
      <c r="Z64" s="536"/>
      <c r="AA64" s="537"/>
      <c r="AB64" s="515" t="str">
        <f t="shared" si="0"/>
        <v/>
      </c>
    </row>
    <row r="65" spans="2:28" ht="37.5" customHeight="1">
      <c r="B65" s="13">
        <f t="shared" si="1"/>
        <v>32</v>
      </c>
      <c r="C65" s="531"/>
      <c r="D65" s="532"/>
      <c r="E65" s="532"/>
      <c r="F65" s="532"/>
      <c r="G65" s="532"/>
      <c r="H65" s="532"/>
      <c r="I65" s="532"/>
      <c r="J65" s="532"/>
      <c r="K65" s="532"/>
      <c r="L65" s="533"/>
      <c r="M65" s="682"/>
      <c r="N65" s="682"/>
      <c r="O65" s="682"/>
      <c r="P65" s="682"/>
      <c r="Q65" s="682"/>
      <c r="R65" s="698"/>
      <c r="S65" s="699"/>
      <c r="T65" s="699"/>
      <c r="U65" s="699"/>
      <c r="V65" s="700"/>
      <c r="W65" s="534"/>
      <c r="X65" s="535"/>
      <c r="Y65" s="535"/>
      <c r="Z65" s="536"/>
      <c r="AA65" s="537"/>
      <c r="AB65" s="515" t="str">
        <f t="shared" si="0"/>
        <v/>
      </c>
    </row>
    <row r="66" spans="2:28" ht="37.5" customHeight="1">
      <c r="B66" s="13">
        <f t="shared" si="1"/>
        <v>33</v>
      </c>
      <c r="C66" s="531"/>
      <c r="D66" s="532"/>
      <c r="E66" s="532"/>
      <c r="F66" s="532"/>
      <c r="G66" s="532"/>
      <c r="H66" s="532"/>
      <c r="I66" s="532"/>
      <c r="J66" s="532"/>
      <c r="K66" s="532"/>
      <c r="L66" s="533"/>
      <c r="M66" s="682"/>
      <c r="N66" s="682"/>
      <c r="O66" s="682"/>
      <c r="P66" s="682"/>
      <c r="Q66" s="682"/>
      <c r="R66" s="698"/>
      <c r="S66" s="699"/>
      <c r="T66" s="699"/>
      <c r="U66" s="699"/>
      <c r="V66" s="700"/>
      <c r="W66" s="534"/>
      <c r="X66" s="535"/>
      <c r="Y66" s="535"/>
      <c r="Z66" s="536"/>
      <c r="AA66" s="537"/>
      <c r="AB66" s="515" t="str">
        <f t="shared" si="0"/>
        <v/>
      </c>
    </row>
    <row r="67" spans="2:28" ht="37.5" customHeight="1">
      <c r="B67" s="13">
        <f t="shared" si="1"/>
        <v>34</v>
      </c>
      <c r="C67" s="531"/>
      <c r="D67" s="532"/>
      <c r="E67" s="532"/>
      <c r="F67" s="532"/>
      <c r="G67" s="532"/>
      <c r="H67" s="532"/>
      <c r="I67" s="532"/>
      <c r="J67" s="532"/>
      <c r="K67" s="532"/>
      <c r="L67" s="533"/>
      <c r="M67" s="682"/>
      <c r="N67" s="682"/>
      <c r="O67" s="682"/>
      <c r="P67" s="682"/>
      <c r="Q67" s="682"/>
      <c r="R67" s="698"/>
      <c r="S67" s="699"/>
      <c r="T67" s="699"/>
      <c r="U67" s="699"/>
      <c r="V67" s="700"/>
      <c r="W67" s="534"/>
      <c r="X67" s="535"/>
      <c r="Y67" s="535"/>
      <c r="Z67" s="536"/>
      <c r="AA67" s="537"/>
      <c r="AB67" s="515" t="str">
        <f t="shared" si="0"/>
        <v/>
      </c>
    </row>
    <row r="68" spans="2:28" ht="37.5" customHeight="1">
      <c r="B68" s="13">
        <f t="shared" si="1"/>
        <v>35</v>
      </c>
      <c r="C68" s="531"/>
      <c r="D68" s="532"/>
      <c r="E68" s="532"/>
      <c r="F68" s="532"/>
      <c r="G68" s="532"/>
      <c r="H68" s="532"/>
      <c r="I68" s="532"/>
      <c r="J68" s="532"/>
      <c r="K68" s="532"/>
      <c r="L68" s="533"/>
      <c r="M68" s="682"/>
      <c r="N68" s="682"/>
      <c r="O68" s="682"/>
      <c r="P68" s="682"/>
      <c r="Q68" s="682"/>
      <c r="R68" s="698"/>
      <c r="S68" s="699"/>
      <c r="T68" s="699"/>
      <c r="U68" s="699"/>
      <c r="V68" s="700"/>
      <c r="W68" s="534"/>
      <c r="X68" s="535"/>
      <c r="Y68" s="535"/>
      <c r="Z68" s="536"/>
      <c r="AA68" s="537"/>
      <c r="AB68" s="515" t="str">
        <f t="shared" si="0"/>
        <v/>
      </c>
    </row>
    <row r="69" spans="2:28" ht="37.5" customHeight="1">
      <c r="B69" s="13">
        <f t="shared" si="1"/>
        <v>36</v>
      </c>
      <c r="C69" s="531"/>
      <c r="D69" s="532"/>
      <c r="E69" s="532"/>
      <c r="F69" s="532"/>
      <c r="G69" s="532"/>
      <c r="H69" s="532"/>
      <c r="I69" s="532"/>
      <c r="J69" s="532"/>
      <c r="K69" s="532"/>
      <c r="L69" s="533"/>
      <c r="M69" s="682"/>
      <c r="N69" s="682"/>
      <c r="O69" s="682"/>
      <c r="P69" s="682"/>
      <c r="Q69" s="682"/>
      <c r="R69" s="698"/>
      <c r="S69" s="699"/>
      <c r="T69" s="699"/>
      <c r="U69" s="699"/>
      <c r="V69" s="700"/>
      <c r="W69" s="534"/>
      <c r="X69" s="535"/>
      <c r="Y69" s="535"/>
      <c r="Z69" s="536"/>
      <c r="AA69" s="537"/>
      <c r="AB69" s="515" t="str">
        <f t="shared" si="0"/>
        <v/>
      </c>
    </row>
    <row r="70" spans="2:28" ht="37.5" customHeight="1">
      <c r="B70" s="13">
        <f t="shared" si="1"/>
        <v>37</v>
      </c>
      <c r="C70" s="531"/>
      <c r="D70" s="532"/>
      <c r="E70" s="532"/>
      <c r="F70" s="532"/>
      <c r="G70" s="532"/>
      <c r="H70" s="532"/>
      <c r="I70" s="532"/>
      <c r="J70" s="532"/>
      <c r="K70" s="532"/>
      <c r="L70" s="533"/>
      <c r="M70" s="682"/>
      <c r="N70" s="682"/>
      <c r="O70" s="682"/>
      <c r="P70" s="682"/>
      <c r="Q70" s="682"/>
      <c r="R70" s="698"/>
      <c r="S70" s="699"/>
      <c r="T70" s="699"/>
      <c r="U70" s="699"/>
      <c r="V70" s="700"/>
      <c r="W70" s="534"/>
      <c r="X70" s="535"/>
      <c r="Y70" s="535"/>
      <c r="Z70" s="536"/>
      <c r="AA70" s="537"/>
      <c r="AB70" s="515" t="str">
        <f t="shared" si="0"/>
        <v/>
      </c>
    </row>
    <row r="71" spans="2:28" ht="37.5" customHeight="1">
      <c r="B71" s="13">
        <f t="shared" si="1"/>
        <v>38</v>
      </c>
      <c r="C71" s="531"/>
      <c r="D71" s="532"/>
      <c r="E71" s="532"/>
      <c r="F71" s="532"/>
      <c r="G71" s="532"/>
      <c r="H71" s="532"/>
      <c r="I71" s="532"/>
      <c r="J71" s="532"/>
      <c r="K71" s="532"/>
      <c r="L71" s="533"/>
      <c r="M71" s="682"/>
      <c r="N71" s="682"/>
      <c r="O71" s="682"/>
      <c r="P71" s="682"/>
      <c r="Q71" s="682"/>
      <c r="R71" s="698"/>
      <c r="S71" s="699"/>
      <c r="T71" s="699"/>
      <c r="U71" s="699"/>
      <c r="V71" s="700"/>
      <c r="W71" s="534"/>
      <c r="X71" s="535"/>
      <c r="Y71" s="535"/>
      <c r="Z71" s="536"/>
      <c r="AA71" s="537"/>
      <c r="AB71" s="515" t="str">
        <f t="shared" si="0"/>
        <v/>
      </c>
    </row>
    <row r="72" spans="2:28" ht="37.5" customHeight="1">
      <c r="B72" s="13">
        <f t="shared" si="1"/>
        <v>39</v>
      </c>
      <c r="C72" s="531"/>
      <c r="D72" s="532"/>
      <c r="E72" s="532"/>
      <c r="F72" s="532"/>
      <c r="G72" s="532"/>
      <c r="H72" s="532"/>
      <c r="I72" s="532"/>
      <c r="J72" s="532"/>
      <c r="K72" s="532"/>
      <c r="L72" s="533"/>
      <c r="M72" s="682"/>
      <c r="N72" s="682"/>
      <c r="O72" s="682"/>
      <c r="P72" s="682"/>
      <c r="Q72" s="682"/>
      <c r="R72" s="698"/>
      <c r="S72" s="699"/>
      <c r="T72" s="699"/>
      <c r="U72" s="699"/>
      <c r="V72" s="700"/>
      <c r="W72" s="534"/>
      <c r="X72" s="535"/>
      <c r="Y72" s="535"/>
      <c r="Z72" s="536"/>
      <c r="AA72" s="537"/>
      <c r="AB72" s="515" t="str">
        <f t="shared" si="0"/>
        <v/>
      </c>
    </row>
    <row r="73" spans="2:28" ht="37.5" customHeight="1">
      <c r="B73" s="13">
        <f t="shared" ref="B73:B99" si="2">B72+1</f>
        <v>40</v>
      </c>
      <c r="C73" s="531"/>
      <c r="D73" s="532"/>
      <c r="E73" s="532"/>
      <c r="F73" s="532"/>
      <c r="G73" s="532"/>
      <c r="H73" s="532"/>
      <c r="I73" s="532"/>
      <c r="J73" s="532"/>
      <c r="K73" s="532"/>
      <c r="L73" s="533"/>
      <c r="M73" s="682"/>
      <c r="N73" s="682"/>
      <c r="O73" s="682"/>
      <c r="P73" s="682"/>
      <c r="Q73" s="682"/>
      <c r="R73" s="698"/>
      <c r="S73" s="699"/>
      <c r="T73" s="699"/>
      <c r="U73" s="699"/>
      <c r="V73" s="700"/>
      <c r="W73" s="534"/>
      <c r="X73" s="535"/>
      <c r="Y73" s="535"/>
      <c r="Z73" s="536"/>
      <c r="AA73" s="537"/>
      <c r="AB73" s="515" t="str">
        <f t="shared" si="0"/>
        <v/>
      </c>
    </row>
    <row r="74" spans="2:28" ht="37.5" customHeight="1">
      <c r="B74" s="13">
        <f t="shared" si="2"/>
        <v>41</v>
      </c>
      <c r="C74" s="531"/>
      <c r="D74" s="532"/>
      <c r="E74" s="532"/>
      <c r="F74" s="532"/>
      <c r="G74" s="532"/>
      <c r="H74" s="532"/>
      <c r="I74" s="532"/>
      <c r="J74" s="532"/>
      <c r="K74" s="532"/>
      <c r="L74" s="533"/>
      <c r="M74" s="682"/>
      <c r="N74" s="682"/>
      <c r="O74" s="682"/>
      <c r="P74" s="682"/>
      <c r="Q74" s="682"/>
      <c r="R74" s="698"/>
      <c r="S74" s="699"/>
      <c r="T74" s="699"/>
      <c r="U74" s="699"/>
      <c r="V74" s="700"/>
      <c r="W74" s="534"/>
      <c r="X74" s="535"/>
      <c r="Y74" s="535"/>
      <c r="Z74" s="536"/>
      <c r="AA74" s="537"/>
      <c r="AB74" s="515" t="str">
        <f t="shared" si="0"/>
        <v/>
      </c>
    </row>
    <row r="75" spans="2:28" ht="37.5" customHeight="1">
      <c r="B75" s="13">
        <f t="shared" si="2"/>
        <v>42</v>
      </c>
      <c r="C75" s="531"/>
      <c r="D75" s="532"/>
      <c r="E75" s="532"/>
      <c r="F75" s="532"/>
      <c r="G75" s="532"/>
      <c r="H75" s="532"/>
      <c r="I75" s="532"/>
      <c r="J75" s="532"/>
      <c r="K75" s="532"/>
      <c r="L75" s="533"/>
      <c r="M75" s="682"/>
      <c r="N75" s="682"/>
      <c r="O75" s="682"/>
      <c r="P75" s="682"/>
      <c r="Q75" s="682"/>
      <c r="R75" s="698"/>
      <c r="S75" s="699"/>
      <c r="T75" s="699"/>
      <c r="U75" s="699"/>
      <c r="V75" s="700"/>
      <c r="W75" s="534"/>
      <c r="X75" s="535"/>
      <c r="Y75" s="535"/>
      <c r="Z75" s="536"/>
      <c r="AA75" s="537"/>
      <c r="AB75" s="515" t="str">
        <f t="shared" si="0"/>
        <v/>
      </c>
    </row>
    <row r="76" spans="2:28" ht="37.5" customHeight="1">
      <c r="B76" s="13">
        <f t="shared" si="2"/>
        <v>43</v>
      </c>
      <c r="C76" s="531"/>
      <c r="D76" s="532"/>
      <c r="E76" s="532"/>
      <c r="F76" s="532"/>
      <c r="G76" s="532"/>
      <c r="H76" s="532"/>
      <c r="I76" s="532"/>
      <c r="J76" s="532"/>
      <c r="K76" s="532"/>
      <c r="L76" s="533"/>
      <c r="M76" s="682"/>
      <c r="N76" s="682"/>
      <c r="O76" s="682"/>
      <c r="P76" s="682"/>
      <c r="Q76" s="682"/>
      <c r="R76" s="698"/>
      <c r="S76" s="699"/>
      <c r="T76" s="699"/>
      <c r="U76" s="699"/>
      <c r="V76" s="700"/>
      <c r="W76" s="534"/>
      <c r="X76" s="535"/>
      <c r="Y76" s="535"/>
      <c r="Z76" s="536"/>
      <c r="AA76" s="537"/>
      <c r="AB76" s="515" t="str">
        <f t="shared" si="0"/>
        <v/>
      </c>
    </row>
    <row r="77" spans="2:28" ht="37.5" customHeight="1">
      <c r="B77" s="13">
        <f t="shared" si="2"/>
        <v>44</v>
      </c>
      <c r="C77" s="531"/>
      <c r="D77" s="532"/>
      <c r="E77" s="532"/>
      <c r="F77" s="532"/>
      <c r="G77" s="532"/>
      <c r="H77" s="532"/>
      <c r="I77" s="532"/>
      <c r="J77" s="532"/>
      <c r="K77" s="532"/>
      <c r="L77" s="533"/>
      <c r="M77" s="682"/>
      <c r="N77" s="682"/>
      <c r="O77" s="682"/>
      <c r="P77" s="682"/>
      <c r="Q77" s="682"/>
      <c r="R77" s="698"/>
      <c r="S77" s="699"/>
      <c r="T77" s="699"/>
      <c r="U77" s="699"/>
      <c r="V77" s="700"/>
      <c r="W77" s="534"/>
      <c r="X77" s="535"/>
      <c r="Y77" s="535"/>
      <c r="Z77" s="536"/>
      <c r="AA77" s="537"/>
      <c r="AB77" s="515" t="str">
        <f t="shared" si="0"/>
        <v/>
      </c>
    </row>
    <row r="78" spans="2:28" ht="37.5" customHeight="1">
      <c r="B78" s="13">
        <f t="shared" si="2"/>
        <v>45</v>
      </c>
      <c r="C78" s="531"/>
      <c r="D78" s="532"/>
      <c r="E78" s="532"/>
      <c r="F78" s="532"/>
      <c r="G78" s="532"/>
      <c r="H78" s="532"/>
      <c r="I78" s="532"/>
      <c r="J78" s="532"/>
      <c r="K78" s="532"/>
      <c r="L78" s="533"/>
      <c r="M78" s="682"/>
      <c r="N78" s="682"/>
      <c r="O78" s="682"/>
      <c r="P78" s="682"/>
      <c r="Q78" s="682"/>
      <c r="R78" s="698"/>
      <c r="S78" s="699"/>
      <c r="T78" s="699"/>
      <c r="U78" s="699"/>
      <c r="V78" s="700"/>
      <c r="W78" s="534"/>
      <c r="X78" s="535"/>
      <c r="Y78" s="535"/>
      <c r="Z78" s="536"/>
      <c r="AA78" s="537"/>
      <c r="AB78" s="515" t="str">
        <f t="shared" si="0"/>
        <v/>
      </c>
    </row>
    <row r="79" spans="2:28" ht="37.5" customHeight="1">
      <c r="B79" s="13">
        <f t="shared" si="2"/>
        <v>46</v>
      </c>
      <c r="C79" s="531"/>
      <c r="D79" s="532"/>
      <c r="E79" s="532"/>
      <c r="F79" s="532"/>
      <c r="G79" s="532"/>
      <c r="H79" s="532"/>
      <c r="I79" s="532"/>
      <c r="J79" s="532"/>
      <c r="K79" s="532"/>
      <c r="L79" s="533"/>
      <c r="M79" s="682"/>
      <c r="N79" s="682"/>
      <c r="O79" s="682"/>
      <c r="P79" s="682"/>
      <c r="Q79" s="682"/>
      <c r="R79" s="698"/>
      <c r="S79" s="699"/>
      <c r="T79" s="699"/>
      <c r="U79" s="699"/>
      <c r="V79" s="700"/>
      <c r="W79" s="534"/>
      <c r="X79" s="535"/>
      <c r="Y79" s="535"/>
      <c r="Z79" s="536"/>
      <c r="AA79" s="537"/>
      <c r="AB79" s="515" t="str">
        <f t="shared" si="0"/>
        <v/>
      </c>
    </row>
    <row r="80" spans="2:28" ht="37.5" customHeight="1">
      <c r="B80" s="13">
        <f t="shared" si="2"/>
        <v>47</v>
      </c>
      <c r="C80" s="531"/>
      <c r="D80" s="532"/>
      <c r="E80" s="532"/>
      <c r="F80" s="532"/>
      <c r="G80" s="532"/>
      <c r="H80" s="532"/>
      <c r="I80" s="532"/>
      <c r="J80" s="532"/>
      <c r="K80" s="532"/>
      <c r="L80" s="533"/>
      <c r="M80" s="682"/>
      <c r="N80" s="682"/>
      <c r="O80" s="682"/>
      <c r="P80" s="682"/>
      <c r="Q80" s="682"/>
      <c r="R80" s="698"/>
      <c r="S80" s="699"/>
      <c r="T80" s="699"/>
      <c r="U80" s="699"/>
      <c r="V80" s="700"/>
      <c r="W80" s="534"/>
      <c r="X80" s="535"/>
      <c r="Y80" s="535"/>
      <c r="Z80" s="536"/>
      <c r="AA80" s="537"/>
      <c r="AB80" s="515" t="str">
        <f t="shared" si="0"/>
        <v/>
      </c>
    </row>
    <row r="81" spans="2:28" ht="37.5" customHeight="1">
      <c r="B81" s="13">
        <f t="shared" si="2"/>
        <v>48</v>
      </c>
      <c r="C81" s="531"/>
      <c r="D81" s="532"/>
      <c r="E81" s="532"/>
      <c r="F81" s="532"/>
      <c r="G81" s="532"/>
      <c r="H81" s="532"/>
      <c r="I81" s="532"/>
      <c r="J81" s="532"/>
      <c r="K81" s="532"/>
      <c r="L81" s="533"/>
      <c r="M81" s="682"/>
      <c r="N81" s="682"/>
      <c r="O81" s="682"/>
      <c r="P81" s="682"/>
      <c r="Q81" s="682"/>
      <c r="R81" s="698"/>
      <c r="S81" s="699"/>
      <c r="T81" s="699"/>
      <c r="U81" s="699"/>
      <c r="V81" s="700"/>
      <c r="W81" s="534"/>
      <c r="X81" s="535"/>
      <c r="Y81" s="535"/>
      <c r="Z81" s="536"/>
      <c r="AA81" s="537"/>
      <c r="AB81" s="515" t="str">
        <f t="shared" si="0"/>
        <v/>
      </c>
    </row>
    <row r="82" spans="2:28" ht="37.5" customHeight="1">
      <c r="B82" s="13">
        <f t="shared" si="2"/>
        <v>49</v>
      </c>
      <c r="C82" s="531"/>
      <c r="D82" s="532"/>
      <c r="E82" s="532"/>
      <c r="F82" s="532"/>
      <c r="G82" s="532"/>
      <c r="H82" s="532"/>
      <c r="I82" s="532"/>
      <c r="J82" s="532"/>
      <c r="K82" s="532"/>
      <c r="L82" s="533"/>
      <c r="M82" s="682"/>
      <c r="N82" s="682"/>
      <c r="O82" s="682"/>
      <c r="P82" s="682"/>
      <c r="Q82" s="682"/>
      <c r="R82" s="698"/>
      <c r="S82" s="699"/>
      <c r="T82" s="699"/>
      <c r="U82" s="699"/>
      <c r="V82" s="700"/>
      <c r="W82" s="534"/>
      <c r="X82" s="535"/>
      <c r="Y82" s="535"/>
      <c r="Z82" s="536"/>
      <c r="AA82" s="537"/>
      <c r="AB82" s="515" t="str">
        <f t="shared" si="0"/>
        <v/>
      </c>
    </row>
    <row r="83" spans="2:28" ht="37.5" customHeight="1">
      <c r="B83" s="13">
        <f t="shared" si="2"/>
        <v>50</v>
      </c>
      <c r="C83" s="531"/>
      <c r="D83" s="532"/>
      <c r="E83" s="532"/>
      <c r="F83" s="532"/>
      <c r="G83" s="532"/>
      <c r="H83" s="532"/>
      <c r="I83" s="532"/>
      <c r="J83" s="532"/>
      <c r="K83" s="532"/>
      <c r="L83" s="533"/>
      <c r="M83" s="682"/>
      <c r="N83" s="682"/>
      <c r="O83" s="682"/>
      <c r="P83" s="682"/>
      <c r="Q83" s="682"/>
      <c r="R83" s="698"/>
      <c r="S83" s="699"/>
      <c r="T83" s="699"/>
      <c r="U83" s="699"/>
      <c r="V83" s="700"/>
      <c r="W83" s="534"/>
      <c r="X83" s="535"/>
      <c r="Y83" s="535"/>
      <c r="Z83" s="536"/>
      <c r="AA83" s="537"/>
      <c r="AB83" s="515" t="str">
        <f t="shared" si="0"/>
        <v/>
      </c>
    </row>
    <row r="84" spans="2:28" ht="37.5" customHeight="1">
      <c r="B84" s="13">
        <f t="shared" si="2"/>
        <v>51</v>
      </c>
      <c r="C84" s="531"/>
      <c r="D84" s="532"/>
      <c r="E84" s="532"/>
      <c r="F84" s="532"/>
      <c r="G84" s="532"/>
      <c r="H84" s="532"/>
      <c r="I84" s="532"/>
      <c r="J84" s="532"/>
      <c r="K84" s="532"/>
      <c r="L84" s="533"/>
      <c r="M84" s="682"/>
      <c r="N84" s="682"/>
      <c r="O84" s="682"/>
      <c r="P84" s="682"/>
      <c r="Q84" s="682"/>
      <c r="R84" s="698"/>
      <c r="S84" s="699"/>
      <c r="T84" s="699"/>
      <c r="U84" s="699"/>
      <c r="V84" s="700"/>
      <c r="W84" s="534"/>
      <c r="X84" s="535"/>
      <c r="Y84" s="535"/>
      <c r="Z84" s="536"/>
      <c r="AA84" s="537"/>
      <c r="AB84" s="515" t="str">
        <f t="shared" si="0"/>
        <v/>
      </c>
    </row>
    <row r="85" spans="2:28" ht="37.5" customHeight="1">
      <c r="B85" s="13">
        <f t="shared" si="2"/>
        <v>52</v>
      </c>
      <c r="C85" s="531"/>
      <c r="D85" s="532"/>
      <c r="E85" s="532"/>
      <c r="F85" s="532"/>
      <c r="G85" s="532"/>
      <c r="H85" s="532"/>
      <c r="I85" s="532"/>
      <c r="J85" s="532"/>
      <c r="K85" s="532"/>
      <c r="L85" s="533"/>
      <c r="M85" s="682"/>
      <c r="N85" s="682"/>
      <c r="O85" s="682"/>
      <c r="P85" s="682"/>
      <c r="Q85" s="682"/>
      <c r="R85" s="698"/>
      <c r="S85" s="699"/>
      <c r="T85" s="699"/>
      <c r="U85" s="699"/>
      <c r="V85" s="700"/>
      <c r="W85" s="534"/>
      <c r="X85" s="535"/>
      <c r="Y85" s="535"/>
      <c r="Z85" s="536"/>
      <c r="AA85" s="537"/>
      <c r="AB85" s="515" t="str">
        <f t="shared" si="0"/>
        <v/>
      </c>
    </row>
    <row r="86" spans="2:28" ht="37.5" customHeight="1">
      <c r="B86" s="13">
        <f t="shared" si="2"/>
        <v>53</v>
      </c>
      <c r="C86" s="531"/>
      <c r="D86" s="532"/>
      <c r="E86" s="532"/>
      <c r="F86" s="532"/>
      <c r="G86" s="532"/>
      <c r="H86" s="532"/>
      <c r="I86" s="532"/>
      <c r="J86" s="532"/>
      <c r="K86" s="532"/>
      <c r="L86" s="533"/>
      <c r="M86" s="682"/>
      <c r="N86" s="682"/>
      <c r="O86" s="682"/>
      <c r="P86" s="682"/>
      <c r="Q86" s="682"/>
      <c r="R86" s="698"/>
      <c r="S86" s="699"/>
      <c r="T86" s="699"/>
      <c r="U86" s="699"/>
      <c r="V86" s="700"/>
      <c r="W86" s="534"/>
      <c r="X86" s="535"/>
      <c r="Y86" s="535"/>
      <c r="Z86" s="536"/>
      <c r="AA86" s="537"/>
      <c r="AB86" s="515" t="str">
        <f t="shared" si="0"/>
        <v/>
      </c>
    </row>
    <row r="87" spans="2:28" ht="37.5" customHeight="1">
      <c r="B87" s="13">
        <f t="shared" si="2"/>
        <v>54</v>
      </c>
      <c r="C87" s="531"/>
      <c r="D87" s="532"/>
      <c r="E87" s="532"/>
      <c r="F87" s="532"/>
      <c r="G87" s="532"/>
      <c r="H87" s="532"/>
      <c r="I87" s="532"/>
      <c r="J87" s="532"/>
      <c r="K87" s="532"/>
      <c r="L87" s="533"/>
      <c r="M87" s="682"/>
      <c r="N87" s="682"/>
      <c r="O87" s="682"/>
      <c r="P87" s="682"/>
      <c r="Q87" s="682"/>
      <c r="R87" s="698"/>
      <c r="S87" s="699"/>
      <c r="T87" s="699"/>
      <c r="U87" s="699"/>
      <c r="V87" s="700"/>
      <c r="W87" s="534"/>
      <c r="X87" s="535"/>
      <c r="Y87" s="535"/>
      <c r="Z87" s="536"/>
      <c r="AA87" s="537"/>
      <c r="AB87" s="515" t="str">
        <f t="shared" si="0"/>
        <v/>
      </c>
    </row>
    <row r="88" spans="2:28" ht="37.5" customHeight="1">
      <c r="B88" s="13">
        <f t="shared" si="2"/>
        <v>55</v>
      </c>
      <c r="C88" s="531"/>
      <c r="D88" s="532"/>
      <c r="E88" s="532"/>
      <c r="F88" s="532"/>
      <c r="G88" s="532"/>
      <c r="H88" s="532"/>
      <c r="I88" s="532"/>
      <c r="J88" s="532"/>
      <c r="K88" s="532"/>
      <c r="L88" s="533"/>
      <c r="M88" s="682"/>
      <c r="N88" s="682"/>
      <c r="O88" s="682"/>
      <c r="P88" s="682"/>
      <c r="Q88" s="682"/>
      <c r="R88" s="698"/>
      <c r="S88" s="699"/>
      <c r="T88" s="699"/>
      <c r="U88" s="699"/>
      <c r="V88" s="700"/>
      <c r="W88" s="534"/>
      <c r="X88" s="535"/>
      <c r="Y88" s="535"/>
      <c r="Z88" s="536"/>
      <c r="AA88" s="537"/>
      <c r="AB88" s="515" t="str">
        <f t="shared" si="0"/>
        <v/>
      </c>
    </row>
    <row r="89" spans="2:28" ht="37.5" customHeight="1">
      <c r="B89" s="13">
        <f t="shared" si="2"/>
        <v>56</v>
      </c>
      <c r="C89" s="531"/>
      <c r="D89" s="532"/>
      <c r="E89" s="532"/>
      <c r="F89" s="532"/>
      <c r="G89" s="532"/>
      <c r="H89" s="532"/>
      <c r="I89" s="532"/>
      <c r="J89" s="532"/>
      <c r="K89" s="532"/>
      <c r="L89" s="533"/>
      <c r="M89" s="682"/>
      <c r="N89" s="682"/>
      <c r="O89" s="682"/>
      <c r="P89" s="682"/>
      <c r="Q89" s="682"/>
      <c r="R89" s="698"/>
      <c r="S89" s="699"/>
      <c r="T89" s="699"/>
      <c r="U89" s="699"/>
      <c r="V89" s="700"/>
      <c r="W89" s="534"/>
      <c r="X89" s="535"/>
      <c r="Y89" s="535"/>
      <c r="Z89" s="536"/>
      <c r="AA89" s="537"/>
      <c r="AB89" s="515" t="str">
        <f t="shared" si="0"/>
        <v/>
      </c>
    </row>
    <row r="90" spans="2:28" ht="37.5" customHeight="1">
      <c r="B90" s="13">
        <f t="shared" si="2"/>
        <v>57</v>
      </c>
      <c r="C90" s="531"/>
      <c r="D90" s="532"/>
      <c r="E90" s="532"/>
      <c r="F90" s="532"/>
      <c r="G90" s="532"/>
      <c r="H90" s="532"/>
      <c r="I90" s="532"/>
      <c r="J90" s="532"/>
      <c r="K90" s="532"/>
      <c r="L90" s="533"/>
      <c r="M90" s="682"/>
      <c r="N90" s="682"/>
      <c r="O90" s="682"/>
      <c r="P90" s="682"/>
      <c r="Q90" s="682"/>
      <c r="R90" s="698"/>
      <c r="S90" s="699"/>
      <c r="T90" s="699"/>
      <c r="U90" s="699"/>
      <c r="V90" s="700"/>
      <c r="W90" s="534"/>
      <c r="X90" s="535"/>
      <c r="Y90" s="535"/>
      <c r="Z90" s="536"/>
      <c r="AA90" s="537"/>
      <c r="AB90" s="515" t="str">
        <f t="shared" si="0"/>
        <v/>
      </c>
    </row>
    <row r="91" spans="2:28" ht="37.5" customHeight="1">
      <c r="B91" s="13">
        <f t="shared" si="2"/>
        <v>58</v>
      </c>
      <c r="C91" s="531"/>
      <c r="D91" s="532"/>
      <c r="E91" s="532"/>
      <c r="F91" s="532"/>
      <c r="G91" s="532"/>
      <c r="H91" s="532"/>
      <c r="I91" s="532"/>
      <c r="J91" s="532"/>
      <c r="K91" s="532"/>
      <c r="L91" s="533"/>
      <c r="M91" s="682"/>
      <c r="N91" s="682"/>
      <c r="O91" s="682"/>
      <c r="P91" s="682"/>
      <c r="Q91" s="682"/>
      <c r="R91" s="698"/>
      <c r="S91" s="699"/>
      <c r="T91" s="699"/>
      <c r="U91" s="699"/>
      <c r="V91" s="700"/>
      <c r="W91" s="534"/>
      <c r="X91" s="535"/>
      <c r="Y91" s="535"/>
      <c r="Z91" s="536"/>
      <c r="AA91" s="537"/>
      <c r="AB91" s="515" t="str">
        <f t="shared" si="0"/>
        <v/>
      </c>
    </row>
    <row r="92" spans="2:28" ht="37.5" customHeight="1">
      <c r="B92" s="13">
        <f t="shared" si="2"/>
        <v>59</v>
      </c>
      <c r="C92" s="531"/>
      <c r="D92" s="532"/>
      <c r="E92" s="532"/>
      <c r="F92" s="532"/>
      <c r="G92" s="532"/>
      <c r="H92" s="532"/>
      <c r="I92" s="532"/>
      <c r="J92" s="532"/>
      <c r="K92" s="532"/>
      <c r="L92" s="533"/>
      <c r="M92" s="682"/>
      <c r="N92" s="682"/>
      <c r="O92" s="682"/>
      <c r="P92" s="682"/>
      <c r="Q92" s="682"/>
      <c r="R92" s="698"/>
      <c r="S92" s="699"/>
      <c r="T92" s="699"/>
      <c r="U92" s="699"/>
      <c r="V92" s="700"/>
      <c r="W92" s="534"/>
      <c r="X92" s="535"/>
      <c r="Y92" s="535"/>
      <c r="Z92" s="536"/>
      <c r="AA92" s="537"/>
      <c r="AB92" s="515" t="str">
        <f t="shared" si="0"/>
        <v/>
      </c>
    </row>
    <row r="93" spans="2:28" ht="37.5" customHeight="1">
      <c r="B93" s="13">
        <f t="shared" si="2"/>
        <v>60</v>
      </c>
      <c r="C93" s="531"/>
      <c r="D93" s="532"/>
      <c r="E93" s="532"/>
      <c r="F93" s="532"/>
      <c r="G93" s="532"/>
      <c r="H93" s="532"/>
      <c r="I93" s="532"/>
      <c r="J93" s="532"/>
      <c r="K93" s="532"/>
      <c r="L93" s="533"/>
      <c r="M93" s="682"/>
      <c r="N93" s="682"/>
      <c r="O93" s="682"/>
      <c r="P93" s="682"/>
      <c r="Q93" s="682"/>
      <c r="R93" s="698"/>
      <c r="S93" s="699"/>
      <c r="T93" s="699"/>
      <c r="U93" s="699"/>
      <c r="V93" s="700"/>
      <c r="W93" s="534"/>
      <c r="X93" s="535"/>
      <c r="Y93" s="535"/>
      <c r="Z93" s="536"/>
      <c r="AA93" s="537"/>
      <c r="AB93" s="515" t="str">
        <f t="shared" si="0"/>
        <v/>
      </c>
    </row>
    <row r="94" spans="2:28" ht="37.5" customHeight="1">
      <c r="B94" s="13">
        <f t="shared" si="2"/>
        <v>61</v>
      </c>
      <c r="C94" s="531"/>
      <c r="D94" s="532"/>
      <c r="E94" s="532"/>
      <c r="F94" s="532"/>
      <c r="G94" s="532"/>
      <c r="H94" s="532"/>
      <c r="I94" s="532"/>
      <c r="J94" s="532"/>
      <c r="K94" s="532"/>
      <c r="L94" s="533"/>
      <c r="M94" s="682"/>
      <c r="N94" s="682"/>
      <c r="O94" s="682"/>
      <c r="P94" s="682"/>
      <c r="Q94" s="682"/>
      <c r="R94" s="698"/>
      <c r="S94" s="699"/>
      <c r="T94" s="699"/>
      <c r="U94" s="699"/>
      <c r="V94" s="700"/>
      <c r="W94" s="534"/>
      <c r="X94" s="535"/>
      <c r="Y94" s="535"/>
      <c r="Z94" s="536"/>
      <c r="AA94" s="537"/>
      <c r="AB94" s="515" t="str">
        <f t="shared" si="0"/>
        <v/>
      </c>
    </row>
    <row r="95" spans="2:28" ht="37.5" customHeight="1">
      <c r="B95" s="13">
        <f t="shared" si="2"/>
        <v>62</v>
      </c>
      <c r="C95" s="531"/>
      <c r="D95" s="532"/>
      <c r="E95" s="532"/>
      <c r="F95" s="532"/>
      <c r="G95" s="532"/>
      <c r="H95" s="532"/>
      <c r="I95" s="532"/>
      <c r="J95" s="532"/>
      <c r="K95" s="532"/>
      <c r="L95" s="533"/>
      <c r="M95" s="682"/>
      <c r="N95" s="682"/>
      <c r="O95" s="682"/>
      <c r="P95" s="682"/>
      <c r="Q95" s="682"/>
      <c r="R95" s="698"/>
      <c r="S95" s="699"/>
      <c r="T95" s="699"/>
      <c r="U95" s="699"/>
      <c r="V95" s="700"/>
      <c r="W95" s="534"/>
      <c r="X95" s="535"/>
      <c r="Y95" s="535"/>
      <c r="Z95" s="536"/>
      <c r="AA95" s="537"/>
      <c r="AB95" s="515" t="str">
        <f t="shared" si="0"/>
        <v/>
      </c>
    </row>
    <row r="96" spans="2:28" ht="37.5" customHeight="1">
      <c r="B96" s="13">
        <f t="shared" si="2"/>
        <v>63</v>
      </c>
      <c r="C96" s="531"/>
      <c r="D96" s="532"/>
      <c r="E96" s="532"/>
      <c r="F96" s="532"/>
      <c r="G96" s="532"/>
      <c r="H96" s="532"/>
      <c r="I96" s="532"/>
      <c r="J96" s="532"/>
      <c r="K96" s="532"/>
      <c r="L96" s="533"/>
      <c r="M96" s="682"/>
      <c r="N96" s="682"/>
      <c r="O96" s="682"/>
      <c r="P96" s="682"/>
      <c r="Q96" s="682"/>
      <c r="R96" s="698"/>
      <c r="S96" s="699"/>
      <c r="T96" s="699"/>
      <c r="U96" s="699"/>
      <c r="V96" s="700"/>
      <c r="W96" s="534"/>
      <c r="X96" s="535"/>
      <c r="Y96" s="535"/>
      <c r="Z96" s="536"/>
      <c r="AA96" s="537"/>
      <c r="AB96" s="515" t="str">
        <f t="shared" si="0"/>
        <v/>
      </c>
    </row>
    <row r="97" spans="2:28" ht="37.5" customHeight="1">
      <c r="B97" s="13">
        <f t="shared" si="2"/>
        <v>64</v>
      </c>
      <c r="C97" s="531"/>
      <c r="D97" s="532"/>
      <c r="E97" s="532"/>
      <c r="F97" s="532"/>
      <c r="G97" s="532"/>
      <c r="H97" s="532"/>
      <c r="I97" s="532"/>
      <c r="J97" s="532"/>
      <c r="K97" s="532"/>
      <c r="L97" s="533"/>
      <c r="M97" s="682"/>
      <c r="N97" s="682"/>
      <c r="O97" s="682"/>
      <c r="P97" s="682"/>
      <c r="Q97" s="682"/>
      <c r="R97" s="698"/>
      <c r="S97" s="699"/>
      <c r="T97" s="699"/>
      <c r="U97" s="699"/>
      <c r="V97" s="700"/>
      <c r="W97" s="534"/>
      <c r="X97" s="535"/>
      <c r="Y97" s="535"/>
      <c r="Z97" s="536"/>
      <c r="AA97" s="537"/>
      <c r="AB97" s="515" t="str">
        <f t="shared" si="0"/>
        <v/>
      </c>
    </row>
    <row r="98" spans="2:28" ht="37.5" customHeight="1">
      <c r="B98" s="13">
        <f t="shared" si="2"/>
        <v>65</v>
      </c>
      <c r="C98" s="531"/>
      <c r="D98" s="532"/>
      <c r="E98" s="532"/>
      <c r="F98" s="532"/>
      <c r="G98" s="532"/>
      <c r="H98" s="532"/>
      <c r="I98" s="532"/>
      <c r="J98" s="532"/>
      <c r="K98" s="532"/>
      <c r="L98" s="533"/>
      <c r="M98" s="682"/>
      <c r="N98" s="682"/>
      <c r="O98" s="682"/>
      <c r="P98" s="682"/>
      <c r="Q98" s="682"/>
      <c r="R98" s="698"/>
      <c r="S98" s="699"/>
      <c r="T98" s="699"/>
      <c r="U98" s="699"/>
      <c r="V98" s="700"/>
      <c r="W98" s="534"/>
      <c r="X98" s="535"/>
      <c r="Y98" s="535"/>
      <c r="Z98" s="536"/>
      <c r="AA98" s="537"/>
      <c r="AB98" s="515" t="str">
        <f t="shared" si="0"/>
        <v/>
      </c>
    </row>
    <row r="99" spans="2:28" ht="37.5" customHeight="1">
      <c r="B99" s="13">
        <f t="shared" si="2"/>
        <v>66</v>
      </c>
      <c r="C99" s="531"/>
      <c r="D99" s="532"/>
      <c r="E99" s="532"/>
      <c r="F99" s="532"/>
      <c r="G99" s="532"/>
      <c r="H99" s="532"/>
      <c r="I99" s="532"/>
      <c r="J99" s="532"/>
      <c r="K99" s="532"/>
      <c r="L99" s="533"/>
      <c r="M99" s="682"/>
      <c r="N99" s="682"/>
      <c r="O99" s="682"/>
      <c r="P99" s="682"/>
      <c r="Q99" s="682"/>
      <c r="R99" s="698"/>
      <c r="S99" s="699"/>
      <c r="T99" s="699"/>
      <c r="U99" s="699"/>
      <c r="V99" s="700"/>
      <c r="W99" s="534"/>
      <c r="X99" s="535"/>
      <c r="Y99" s="535"/>
      <c r="Z99" s="536"/>
      <c r="AA99" s="537"/>
      <c r="AB99" s="515" t="str">
        <f t="shared" ref="AB99:AB133" si="3">IF(Z99="","",Z99-AA99)</f>
        <v/>
      </c>
    </row>
    <row r="100" spans="2:28" ht="37.5" customHeight="1">
      <c r="B100" s="13">
        <f t="shared" ref="B100:B125" si="4">B99+1</f>
        <v>67</v>
      </c>
      <c r="C100" s="531"/>
      <c r="D100" s="532"/>
      <c r="E100" s="532"/>
      <c r="F100" s="532"/>
      <c r="G100" s="532"/>
      <c r="H100" s="532"/>
      <c r="I100" s="532"/>
      <c r="J100" s="532"/>
      <c r="K100" s="532"/>
      <c r="L100" s="533"/>
      <c r="M100" s="682"/>
      <c r="N100" s="682"/>
      <c r="O100" s="682"/>
      <c r="P100" s="682"/>
      <c r="Q100" s="682"/>
      <c r="R100" s="698"/>
      <c r="S100" s="699"/>
      <c r="T100" s="699"/>
      <c r="U100" s="699"/>
      <c r="V100" s="700"/>
      <c r="W100" s="534"/>
      <c r="X100" s="535"/>
      <c r="Y100" s="535"/>
      <c r="Z100" s="536"/>
      <c r="AA100" s="537"/>
      <c r="AB100" s="515" t="str">
        <f t="shared" si="3"/>
        <v/>
      </c>
    </row>
    <row r="101" spans="2:28" ht="37.5" customHeight="1">
      <c r="B101" s="13">
        <f t="shared" si="4"/>
        <v>68</v>
      </c>
      <c r="C101" s="531"/>
      <c r="D101" s="532"/>
      <c r="E101" s="532"/>
      <c r="F101" s="532"/>
      <c r="G101" s="532"/>
      <c r="H101" s="532"/>
      <c r="I101" s="532"/>
      <c r="J101" s="532"/>
      <c r="K101" s="532"/>
      <c r="L101" s="533"/>
      <c r="M101" s="682"/>
      <c r="N101" s="682"/>
      <c r="O101" s="682"/>
      <c r="P101" s="682"/>
      <c r="Q101" s="682"/>
      <c r="R101" s="698"/>
      <c r="S101" s="699"/>
      <c r="T101" s="699"/>
      <c r="U101" s="699"/>
      <c r="V101" s="700"/>
      <c r="W101" s="534"/>
      <c r="X101" s="535"/>
      <c r="Y101" s="535"/>
      <c r="Z101" s="536"/>
      <c r="AA101" s="537"/>
      <c r="AB101" s="515" t="str">
        <f t="shared" si="3"/>
        <v/>
      </c>
    </row>
    <row r="102" spans="2:28" ht="37.5" customHeight="1">
      <c r="B102" s="13">
        <f t="shared" si="4"/>
        <v>69</v>
      </c>
      <c r="C102" s="531"/>
      <c r="D102" s="532"/>
      <c r="E102" s="532"/>
      <c r="F102" s="532"/>
      <c r="G102" s="532"/>
      <c r="H102" s="532"/>
      <c r="I102" s="532"/>
      <c r="J102" s="532"/>
      <c r="K102" s="532"/>
      <c r="L102" s="533"/>
      <c r="M102" s="682"/>
      <c r="N102" s="682"/>
      <c r="O102" s="682"/>
      <c r="P102" s="682"/>
      <c r="Q102" s="682"/>
      <c r="R102" s="698"/>
      <c r="S102" s="699"/>
      <c r="T102" s="699"/>
      <c r="U102" s="699"/>
      <c r="V102" s="700"/>
      <c r="W102" s="534"/>
      <c r="X102" s="535"/>
      <c r="Y102" s="535"/>
      <c r="Z102" s="536"/>
      <c r="AA102" s="537"/>
      <c r="AB102" s="515" t="str">
        <f t="shared" si="3"/>
        <v/>
      </c>
    </row>
    <row r="103" spans="2:28" ht="37.5" customHeight="1">
      <c r="B103" s="13">
        <f t="shared" si="4"/>
        <v>70</v>
      </c>
      <c r="C103" s="531"/>
      <c r="D103" s="532"/>
      <c r="E103" s="532"/>
      <c r="F103" s="532"/>
      <c r="G103" s="532"/>
      <c r="H103" s="532"/>
      <c r="I103" s="532"/>
      <c r="J103" s="532"/>
      <c r="K103" s="532"/>
      <c r="L103" s="533"/>
      <c r="M103" s="682"/>
      <c r="N103" s="682"/>
      <c r="O103" s="682"/>
      <c r="P103" s="682"/>
      <c r="Q103" s="682"/>
      <c r="R103" s="698"/>
      <c r="S103" s="699"/>
      <c r="T103" s="699"/>
      <c r="U103" s="699"/>
      <c r="V103" s="700"/>
      <c r="W103" s="534"/>
      <c r="X103" s="535"/>
      <c r="Y103" s="535"/>
      <c r="Z103" s="536"/>
      <c r="AA103" s="537"/>
      <c r="AB103" s="515" t="str">
        <f t="shared" si="3"/>
        <v/>
      </c>
    </row>
    <row r="104" spans="2:28" ht="37.5" customHeight="1">
      <c r="B104" s="13">
        <f t="shared" si="4"/>
        <v>71</v>
      </c>
      <c r="C104" s="531"/>
      <c r="D104" s="532"/>
      <c r="E104" s="532"/>
      <c r="F104" s="532"/>
      <c r="G104" s="532"/>
      <c r="H104" s="532"/>
      <c r="I104" s="532"/>
      <c r="J104" s="532"/>
      <c r="K104" s="532"/>
      <c r="L104" s="533"/>
      <c r="M104" s="682"/>
      <c r="N104" s="682"/>
      <c r="O104" s="682"/>
      <c r="P104" s="682"/>
      <c r="Q104" s="682"/>
      <c r="R104" s="698"/>
      <c r="S104" s="699"/>
      <c r="T104" s="699"/>
      <c r="U104" s="699"/>
      <c r="V104" s="700"/>
      <c r="W104" s="534"/>
      <c r="X104" s="535"/>
      <c r="Y104" s="535"/>
      <c r="Z104" s="536"/>
      <c r="AA104" s="537"/>
      <c r="AB104" s="515" t="str">
        <f t="shared" si="3"/>
        <v/>
      </c>
    </row>
    <row r="105" spans="2:28" ht="37.5" customHeight="1">
      <c r="B105" s="13">
        <f t="shared" si="4"/>
        <v>72</v>
      </c>
      <c r="C105" s="531"/>
      <c r="D105" s="532"/>
      <c r="E105" s="532"/>
      <c r="F105" s="532"/>
      <c r="G105" s="532"/>
      <c r="H105" s="532"/>
      <c r="I105" s="532"/>
      <c r="J105" s="532"/>
      <c r="K105" s="532"/>
      <c r="L105" s="533"/>
      <c r="M105" s="682"/>
      <c r="N105" s="682"/>
      <c r="O105" s="682"/>
      <c r="P105" s="682"/>
      <c r="Q105" s="682"/>
      <c r="R105" s="698"/>
      <c r="S105" s="699"/>
      <c r="T105" s="699"/>
      <c r="U105" s="699"/>
      <c r="V105" s="700"/>
      <c r="W105" s="534"/>
      <c r="X105" s="535"/>
      <c r="Y105" s="535"/>
      <c r="Z105" s="536"/>
      <c r="AA105" s="537"/>
      <c r="AB105" s="515" t="str">
        <f t="shared" si="3"/>
        <v/>
      </c>
    </row>
    <row r="106" spans="2:28" ht="37.5" customHeight="1">
      <c r="B106" s="13">
        <f t="shared" si="4"/>
        <v>73</v>
      </c>
      <c r="C106" s="531"/>
      <c r="D106" s="532"/>
      <c r="E106" s="532"/>
      <c r="F106" s="532"/>
      <c r="G106" s="532"/>
      <c r="H106" s="532"/>
      <c r="I106" s="532"/>
      <c r="J106" s="532"/>
      <c r="K106" s="532"/>
      <c r="L106" s="533"/>
      <c r="M106" s="682"/>
      <c r="N106" s="682"/>
      <c r="O106" s="682"/>
      <c r="P106" s="682"/>
      <c r="Q106" s="682"/>
      <c r="R106" s="698"/>
      <c r="S106" s="699"/>
      <c r="T106" s="699"/>
      <c r="U106" s="699"/>
      <c r="V106" s="700"/>
      <c r="W106" s="534"/>
      <c r="X106" s="535"/>
      <c r="Y106" s="535"/>
      <c r="Z106" s="536"/>
      <c r="AA106" s="537"/>
      <c r="AB106" s="515" t="str">
        <f t="shared" si="3"/>
        <v/>
      </c>
    </row>
    <row r="107" spans="2:28" ht="37.5" customHeight="1">
      <c r="B107" s="13">
        <f t="shared" si="4"/>
        <v>74</v>
      </c>
      <c r="C107" s="531"/>
      <c r="D107" s="532"/>
      <c r="E107" s="532"/>
      <c r="F107" s="532"/>
      <c r="G107" s="532"/>
      <c r="H107" s="532"/>
      <c r="I107" s="532"/>
      <c r="J107" s="532"/>
      <c r="K107" s="532"/>
      <c r="L107" s="533"/>
      <c r="M107" s="682"/>
      <c r="N107" s="682"/>
      <c r="O107" s="682"/>
      <c r="P107" s="682"/>
      <c r="Q107" s="682"/>
      <c r="R107" s="698"/>
      <c r="S107" s="699"/>
      <c r="T107" s="699"/>
      <c r="U107" s="699"/>
      <c r="V107" s="700"/>
      <c r="W107" s="534"/>
      <c r="X107" s="535"/>
      <c r="Y107" s="535"/>
      <c r="Z107" s="536"/>
      <c r="AA107" s="537"/>
      <c r="AB107" s="515" t="str">
        <f t="shared" si="3"/>
        <v/>
      </c>
    </row>
    <row r="108" spans="2:28" ht="37.5" customHeight="1">
      <c r="B108" s="13">
        <f t="shared" si="4"/>
        <v>75</v>
      </c>
      <c r="C108" s="531"/>
      <c r="D108" s="532"/>
      <c r="E108" s="532"/>
      <c r="F108" s="532"/>
      <c r="G108" s="532"/>
      <c r="H108" s="532"/>
      <c r="I108" s="532"/>
      <c r="J108" s="532"/>
      <c r="K108" s="532"/>
      <c r="L108" s="533"/>
      <c r="M108" s="682"/>
      <c r="N108" s="682"/>
      <c r="O108" s="682"/>
      <c r="P108" s="682"/>
      <c r="Q108" s="682"/>
      <c r="R108" s="698"/>
      <c r="S108" s="699"/>
      <c r="T108" s="699"/>
      <c r="U108" s="699"/>
      <c r="V108" s="700"/>
      <c r="W108" s="534"/>
      <c r="X108" s="535"/>
      <c r="Y108" s="535"/>
      <c r="Z108" s="536"/>
      <c r="AA108" s="537"/>
      <c r="AB108" s="515" t="str">
        <f t="shared" si="3"/>
        <v/>
      </c>
    </row>
    <row r="109" spans="2:28" ht="37.5" customHeight="1">
      <c r="B109" s="13">
        <f t="shared" si="4"/>
        <v>76</v>
      </c>
      <c r="C109" s="531"/>
      <c r="D109" s="532"/>
      <c r="E109" s="532"/>
      <c r="F109" s="532"/>
      <c r="G109" s="532"/>
      <c r="H109" s="532"/>
      <c r="I109" s="532"/>
      <c r="J109" s="532"/>
      <c r="K109" s="532"/>
      <c r="L109" s="533"/>
      <c r="M109" s="682"/>
      <c r="N109" s="682"/>
      <c r="O109" s="682"/>
      <c r="P109" s="682"/>
      <c r="Q109" s="682"/>
      <c r="R109" s="698"/>
      <c r="S109" s="699"/>
      <c r="T109" s="699"/>
      <c r="U109" s="699"/>
      <c r="V109" s="700"/>
      <c r="W109" s="534"/>
      <c r="X109" s="535"/>
      <c r="Y109" s="535"/>
      <c r="Z109" s="536"/>
      <c r="AA109" s="537"/>
      <c r="AB109" s="515" t="str">
        <f t="shared" si="3"/>
        <v/>
      </c>
    </row>
    <row r="110" spans="2:28" ht="37.5" customHeight="1">
      <c r="B110" s="13">
        <f t="shared" si="4"/>
        <v>77</v>
      </c>
      <c r="C110" s="531"/>
      <c r="D110" s="532"/>
      <c r="E110" s="532"/>
      <c r="F110" s="532"/>
      <c r="G110" s="532"/>
      <c r="H110" s="532"/>
      <c r="I110" s="532"/>
      <c r="J110" s="532"/>
      <c r="K110" s="532"/>
      <c r="L110" s="533"/>
      <c r="M110" s="682"/>
      <c r="N110" s="682"/>
      <c r="O110" s="682"/>
      <c r="P110" s="682"/>
      <c r="Q110" s="682"/>
      <c r="R110" s="698"/>
      <c r="S110" s="699"/>
      <c r="T110" s="699"/>
      <c r="U110" s="699"/>
      <c r="V110" s="700"/>
      <c r="W110" s="534"/>
      <c r="X110" s="535"/>
      <c r="Y110" s="535"/>
      <c r="Z110" s="536"/>
      <c r="AA110" s="537"/>
      <c r="AB110" s="515" t="str">
        <f t="shared" si="3"/>
        <v/>
      </c>
    </row>
    <row r="111" spans="2:28" ht="37.5" customHeight="1">
      <c r="B111" s="13">
        <f t="shared" si="4"/>
        <v>78</v>
      </c>
      <c r="C111" s="531"/>
      <c r="D111" s="532"/>
      <c r="E111" s="532"/>
      <c r="F111" s="532"/>
      <c r="G111" s="532"/>
      <c r="H111" s="532"/>
      <c r="I111" s="532"/>
      <c r="J111" s="532"/>
      <c r="K111" s="532"/>
      <c r="L111" s="533"/>
      <c r="M111" s="682"/>
      <c r="N111" s="682"/>
      <c r="O111" s="682"/>
      <c r="P111" s="682"/>
      <c r="Q111" s="682"/>
      <c r="R111" s="698"/>
      <c r="S111" s="699"/>
      <c r="T111" s="699"/>
      <c r="U111" s="699"/>
      <c r="V111" s="700"/>
      <c r="W111" s="534"/>
      <c r="X111" s="535"/>
      <c r="Y111" s="535"/>
      <c r="Z111" s="536"/>
      <c r="AA111" s="537"/>
      <c r="AB111" s="515" t="str">
        <f t="shared" si="3"/>
        <v/>
      </c>
    </row>
    <row r="112" spans="2:28" ht="37.5" customHeight="1">
      <c r="B112" s="13">
        <f t="shared" si="4"/>
        <v>79</v>
      </c>
      <c r="C112" s="531"/>
      <c r="D112" s="532"/>
      <c r="E112" s="532"/>
      <c r="F112" s="532"/>
      <c r="G112" s="532"/>
      <c r="H112" s="532"/>
      <c r="I112" s="532"/>
      <c r="J112" s="532"/>
      <c r="K112" s="532"/>
      <c r="L112" s="533"/>
      <c r="M112" s="682"/>
      <c r="N112" s="682"/>
      <c r="O112" s="682"/>
      <c r="P112" s="682"/>
      <c r="Q112" s="682"/>
      <c r="R112" s="698"/>
      <c r="S112" s="699"/>
      <c r="T112" s="699"/>
      <c r="U112" s="699"/>
      <c r="V112" s="700"/>
      <c r="W112" s="534"/>
      <c r="X112" s="535"/>
      <c r="Y112" s="535"/>
      <c r="Z112" s="536"/>
      <c r="AA112" s="537"/>
      <c r="AB112" s="515" t="str">
        <f t="shared" si="3"/>
        <v/>
      </c>
    </row>
    <row r="113" spans="2:28" ht="37.5" customHeight="1">
      <c r="B113" s="13">
        <f t="shared" si="4"/>
        <v>80</v>
      </c>
      <c r="C113" s="531"/>
      <c r="D113" s="532"/>
      <c r="E113" s="532"/>
      <c r="F113" s="532"/>
      <c r="G113" s="532"/>
      <c r="H113" s="532"/>
      <c r="I113" s="532"/>
      <c r="J113" s="532"/>
      <c r="K113" s="532"/>
      <c r="L113" s="533"/>
      <c r="M113" s="682"/>
      <c r="N113" s="682"/>
      <c r="O113" s="682"/>
      <c r="P113" s="682"/>
      <c r="Q113" s="682"/>
      <c r="R113" s="698"/>
      <c r="S113" s="699"/>
      <c r="T113" s="699"/>
      <c r="U113" s="699"/>
      <c r="V113" s="700"/>
      <c r="W113" s="534"/>
      <c r="X113" s="535"/>
      <c r="Y113" s="535"/>
      <c r="Z113" s="536"/>
      <c r="AA113" s="537"/>
      <c r="AB113" s="515" t="str">
        <f t="shared" si="3"/>
        <v/>
      </c>
    </row>
    <row r="114" spans="2:28" ht="37.5" customHeight="1">
      <c r="B114" s="13">
        <f t="shared" si="4"/>
        <v>81</v>
      </c>
      <c r="C114" s="531"/>
      <c r="D114" s="532"/>
      <c r="E114" s="532"/>
      <c r="F114" s="532"/>
      <c r="G114" s="532"/>
      <c r="H114" s="532"/>
      <c r="I114" s="532"/>
      <c r="J114" s="532"/>
      <c r="K114" s="532"/>
      <c r="L114" s="533"/>
      <c r="M114" s="682"/>
      <c r="N114" s="682"/>
      <c r="O114" s="682"/>
      <c r="P114" s="682"/>
      <c r="Q114" s="682"/>
      <c r="R114" s="698"/>
      <c r="S114" s="699"/>
      <c r="T114" s="699"/>
      <c r="U114" s="699"/>
      <c r="V114" s="700"/>
      <c r="W114" s="534"/>
      <c r="X114" s="535"/>
      <c r="Y114" s="535"/>
      <c r="Z114" s="536"/>
      <c r="AA114" s="537"/>
      <c r="AB114" s="515" t="str">
        <f t="shared" si="3"/>
        <v/>
      </c>
    </row>
    <row r="115" spans="2:28" ht="37.5" customHeight="1">
      <c r="B115" s="13">
        <f t="shared" si="4"/>
        <v>82</v>
      </c>
      <c r="C115" s="531"/>
      <c r="D115" s="532"/>
      <c r="E115" s="532"/>
      <c r="F115" s="532"/>
      <c r="G115" s="532"/>
      <c r="H115" s="532"/>
      <c r="I115" s="532"/>
      <c r="J115" s="532"/>
      <c r="K115" s="532"/>
      <c r="L115" s="533"/>
      <c r="M115" s="682"/>
      <c r="N115" s="682"/>
      <c r="O115" s="682"/>
      <c r="P115" s="682"/>
      <c r="Q115" s="682"/>
      <c r="R115" s="698"/>
      <c r="S115" s="699"/>
      <c r="T115" s="699"/>
      <c r="U115" s="699"/>
      <c r="V115" s="700"/>
      <c r="W115" s="534"/>
      <c r="X115" s="535"/>
      <c r="Y115" s="535"/>
      <c r="Z115" s="536"/>
      <c r="AA115" s="537"/>
      <c r="AB115" s="515" t="str">
        <f t="shared" si="3"/>
        <v/>
      </c>
    </row>
    <row r="116" spans="2:28" ht="37.5" customHeight="1">
      <c r="B116" s="13">
        <f t="shared" si="4"/>
        <v>83</v>
      </c>
      <c r="C116" s="531"/>
      <c r="D116" s="532"/>
      <c r="E116" s="532"/>
      <c r="F116" s="532"/>
      <c r="G116" s="532"/>
      <c r="H116" s="532"/>
      <c r="I116" s="532"/>
      <c r="J116" s="532"/>
      <c r="K116" s="532"/>
      <c r="L116" s="533"/>
      <c r="M116" s="682"/>
      <c r="N116" s="682"/>
      <c r="O116" s="682"/>
      <c r="P116" s="682"/>
      <c r="Q116" s="682"/>
      <c r="R116" s="698"/>
      <c r="S116" s="699"/>
      <c r="T116" s="699"/>
      <c r="U116" s="699"/>
      <c r="V116" s="700"/>
      <c r="W116" s="534"/>
      <c r="X116" s="535"/>
      <c r="Y116" s="535"/>
      <c r="Z116" s="536"/>
      <c r="AA116" s="537"/>
      <c r="AB116" s="515" t="str">
        <f t="shared" si="3"/>
        <v/>
      </c>
    </row>
    <row r="117" spans="2:28" ht="37.5" customHeight="1">
      <c r="B117" s="13">
        <f t="shared" si="4"/>
        <v>84</v>
      </c>
      <c r="C117" s="531"/>
      <c r="D117" s="532"/>
      <c r="E117" s="532"/>
      <c r="F117" s="532"/>
      <c r="G117" s="532"/>
      <c r="H117" s="532"/>
      <c r="I117" s="532"/>
      <c r="J117" s="532"/>
      <c r="K117" s="532"/>
      <c r="L117" s="533"/>
      <c r="M117" s="682"/>
      <c r="N117" s="682"/>
      <c r="O117" s="682"/>
      <c r="P117" s="682"/>
      <c r="Q117" s="682"/>
      <c r="R117" s="698"/>
      <c r="S117" s="699"/>
      <c r="T117" s="699"/>
      <c r="U117" s="699"/>
      <c r="V117" s="700"/>
      <c r="W117" s="534"/>
      <c r="X117" s="535"/>
      <c r="Y117" s="535"/>
      <c r="Z117" s="536"/>
      <c r="AA117" s="537"/>
      <c r="AB117" s="515" t="str">
        <f t="shared" si="3"/>
        <v/>
      </c>
    </row>
    <row r="118" spans="2:28" ht="37.5" customHeight="1">
      <c r="B118" s="13">
        <f t="shared" si="4"/>
        <v>85</v>
      </c>
      <c r="C118" s="531"/>
      <c r="D118" s="532"/>
      <c r="E118" s="532"/>
      <c r="F118" s="532"/>
      <c r="G118" s="532"/>
      <c r="H118" s="532"/>
      <c r="I118" s="532"/>
      <c r="J118" s="532"/>
      <c r="K118" s="532"/>
      <c r="L118" s="533"/>
      <c r="M118" s="682"/>
      <c r="N118" s="682"/>
      <c r="O118" s="682"/>
      <c r="P118" s="682"/>
      <c r="Q118" s="682"/>
      <c r="R118" s="698"/>
      <c r="S118" s="699"/>
      <c r="T118" s="699"/>
      <c r="U118" s="699"/>
      <c r="V118" s="700"/>
      <c r="W118" s="534"/>
      <c r="X118" s="535"/>
      <c r="Y118" s="535"/>
      <c r="Z118" s="536"/>
      <c r="AA118" s="537"/>
      <c r="AB118" s="515" t="str">
        <f t="shared" si="3"/>
        <v/>
      </c>
    </row>
    <row r="119" spans="2:28" ht="37.5" customHeight="1">
      <c r="B119" s="13">
        <f t="shared" si="4"/>
        <v>86</v>
      </c>
      <c r="C119" s="531"/>
      <c r="D119" s="532"/>
      <c r="E119" s="532"/>
      <c r="F119" s="532"/>
      <c r="G119" s="532"/>
      <c r="H119" s="532"/>
      <c r="I119" s="532"/>
      <c r="J119" s="532"/>
      <c r="K119" s="532"/>
      <c r="L119" s="533"/>
      <c r="M119" s="682"/>
      <c r="N119" s="682"/>
      <c r="O119" s="682"/>
      <c r="P119" s="682"/>
      <c r="Q119" s="682"/>
      <c r="R119" s="698"/>
      <c r="S119" s="699"/>
      <c r="T119" s="699"/>
      <c r="U119" s="699"/>
      <c r="V119" s="700"/>
      <c r="W119" s="534"/>
      <c r="X119" s="535"/>
      <c r="Y119" s="535"/>
      <c r="Z119" s="536"/>
      <c r="AA119" s="537"/>
      <c r="AB119" s="515" t="str">
        <f t="shared" si="3"/>
        <v/>
      </c>
    </row>
    <row r="120" spans="2:28" ht="37.5" customHeight="1">
      <c r="B120" s="13">
        <f t="shared" si="4"/>
        <v>87</v>
      </c>
      <c r="C120" s="531"/>
      <c r="D120" s="532"/>
      <c r="E120" s="532"/>
      <c r="F120" s="532"/>
      <c r="G120" s="532"/>
      <c r="H120" s="532"/>
      <c r="I120" s="532"/>
      <c r="J120" s="532"/>
      <c r="K120" s="532"/>
      <c r="L120" s="533"/>
      <c r="M120" s="682"/>
      <c r="N120" s="682"/>
      <c r="O120" s="682"/>
      <c r="P120" s="682"/>
      <c r="Q120" s="682"/>
      <c r="R120" s="698"/>
      <c r="S120" s="699"/>
      <c r="T120" s="699"/>
      <c r="U120" s="699"/>
      <c r="V120" s="700"/>
      <c r="W120" s="534"/>
      <c r="X120" s="535"/>
      <c r="Y120" s="535"/>
      <c r="Z120" s="536"/>
      <c r="AA120" s="537"/>
      <c r="AB120" s="515" t="str">
        <f t="shared" si="3"/>
        <v/>
      </c>
    </row>
    <row r="121" spans="2:28" ht="37.5" customHeight="1">
      <c r="B121" s="13">
        <f t="shared" si="4"/>
        <v>88</v>
      </c>
      <c r="C121" s="531"/>
      <c r="D121" s="532"/>
      <c r="E121" s="532"/>
      <c r="F121" s="532"/>
      <c r="G121" s="532"/>
      <c r="H121" s="532"/>
      <c r="I121" s="532"/>
      <c r="J121" s="532"/>
      <c r="K121" s="532"/>
      <c r="L121" s="533"/>
      <c r="M121" s="682"/>
      <c r="N121" s="682"/>
      <c r="O121" s="682"/>
      <c r="P121" s="682"/>
      <c r="Q121" s="682"/>
      <c r="R121" s="698"/>
      <c r="S121" s="699"/>
      <c r="T121" s="699"/>
      <c r="U121" s="699"/>
      <c r="V121" s="700"/>
      <c r="W121" s="534"/>
      <c r="X121" s="535"/>
      <c r="Y121" s="535"/>
      <c r="Z121" s="536"/>
      <c r="AA121" s="537"/>
      <c r="AB121" s="515" t="str">
        <f t="shared" si="3"/>
        <v/>
      </c>
    </row>
    <row r="122" spans="2:28" ht="37.5" customHeight="1">
      <c r="B122" s="13">
        <f t="shared" si="4"/>
        <v>89</v>
      </c>
      <c r="C122" s="531"/>
      <c r="D122" s="532"/>
      <c r="E122" s="532"/>
      <c r="F122" s="532"/>
      <c r="G122" s="532"/>
      <c r="H122" s="532"/>
      <c r="I122" s="532"/>
      <c r="J122" s="532"/>
      <c r="K122" s="532"/>
      <c r="L122" s="533"/>
      <c r="M122" s="682"/>
      <c r="N122" s="682"/>
      <c r="O122" s="682"/>
      <c r="P122" s="682"/>
      <c r="Q122" s="682"/>
      <c r="R122" s="698"/>
      <c r="S122" s="699"/>
      <c r="T122" s="699"/>
      <c r="U122" s="699"/>
      <c r="V122" s="700"/>
      <c r="W122" s="534"/>
      <c r="X122" s="535"/>
      <c r="Y122" s="535"/>
      <c r="Z122" s="536"/>
      <c r="AA122" s="537"/>
      <c r="AB122" s="515" t="str">
        <f t="shared" si="3"/>
        <v/>
      </c>
    </row>
    <row r="123" spans="2:28" ht="37.5" customHeight="1">
      <c r="B123" s="13">
        <f t="shared" si="4"/>
        <v>90</v>
      </c>
      <c r="C123" s="531"/>
      <c r="D123" s="532"/>
      <c r="E123" s="532"/>
      <c r="F123" s="532"/>
      <c r="G123" s="532"/>
      <c r="H123" s="532"/>
      <c r="I123" s="532"/>
      <c r="J123" s="532"/>
      <c r="K123" s="532"/>
      <c r="L123" s="533"/>
      <c r="M123" s="682"/>
      <c r="N123" s="682"/>
      <c r="O123" s="682"/>
      <c r="P123" s="682"/>
      <c r="Q123" s="682"/>
      <c r="R123" s="698"/>
      <c r="S123" s="699"/>
      <c r="T123" s="699"/>
      <c r="U123" s="699"/>
      <c r="V123" s="700"/>
      <c r="W123" s="534"/>
      <c r="X123" s="535"/>
      <c r="Y123" s="535"/>
      <c r="Z123" s="536"/>
      <c r="AA123" s="537"/>
      <c r="AB123" s="515" t="str">
        <f t="shared" si="3"/>
        <v/>
      </c>
    </row>
    <row r="124" spans="2:28" ht="37.5" customHeight="1">
      <c r="B124" s="13">
        <f t="shared" si="4"/>
        <v>91</v>
      </c>
      <c r="C124" s="531"/>
      <c r="D124" s="532"/>
      <c r="E124" s="532"/>
      <c r="F124" s="532"/>
      <c r="G124" s="532"/>
      <c r="H124" s="532"/>
      <c r="I124" s="532"/>
      <c r="J124" s="532"/>
      <c r="K124" s="532"/>
      <c r="L124" s="533"/>
      <c r="M124" s="682"/>
      <c r="N124" s="682"/>
      <c r="O124" s="682"/>
      <c r="P124" s="682"/>
      <c r="Q124" s="682"/>
      <c r="R124" s="698"/>
      <c r="S124" s="699"/>
      <c r="T124" s="699"/>
      <c r="U124" s="699"/>
      <c r="V124" s="700"/>
      <c r="W124" s="534"/>
      <c r="X124" s="535"/>
      <c r="Y124" s="535"/>
      <c r="Z124" s="536"/>
      <c r="AA124" s="537"/>
      <c r="AB124" s="515" t="str">
        <f t="shared" si="3"/>
        <v/>
      </c>
    </row>
    <row r="125" spans="2:28" ht="37.5" customHeight="1">
      <c r="B125" s="13">
        <f t="shared" si="4"/>
        <v>92</v>
      </c>
      <c r="C125" s="531"/>
      <c r="D125" s="532"/>
      <c r="E125" s="532"/>
      <c r="F125" s="532"/>
      <c r="G125" s="532"/>
      <c r="H125" s="532"/>
      <c r="I125" s="532"/>
      <c r="J125" s="532"/>
      <c r="K125" s="532"/>
      <c r="L125" s="533"/>
      <c r="M125" s="682"/>
      <c r="N125" s="682"/>
      <c r="O125" s="682"/>
      <c r="P125" s="682"/>
      <c r="Q125" s="682"/>
      <c r="R125" s="698"/>
      <c r="S125" s="699"/>
      <c r="T125" s="699"/>
      <c r="U125" s="699"/>
      <c r="V125" s="700"/>
      <c r="W125" s="534"/>
      <c r="X125" s="535"/>
      <c r="Y125" s="535"/>
      <c r="Z125" s="536"/>
      <c r="AA125" s="537"/>
      <c r="AB125" s="515" t="str">
        <f t="shared" si="3"/>
        <v/>
      </c>
    </row>
    <row r="126" spans="2:28" ht="37.5" customHeight="1">
      <c r="B126" s="13">
        <f t="shared" ref="B126:B131" si="5">B125+1</f>
        <v>93</v>
      </c>
      <c r="C126" s="531"/>
      <c r="D126" s="532"/>
      <c r="E126" s="532"/>
      <c r="F126" s="532"/>
      <c r="G126" s="532"/>
      <c r="H126" s="532"/>
      <c r="I126" s="532"/>
      <c r="J126" s="532"/>
      <c r="K126" s="532"/>
      <c r="L126" s="533"/>
      <c r="M126" s="682"/>
      <c r="N126" s="682"/>
      <c r="O126" s="682"/>
      <c r="P126" s="682"/>
      <c r="Q126" s="682"/>
      <c r="R126" s="698"/>
      <c r="S126" s="699"/>
      <c r="T126" s="699"/>
      <c r="U126" s="699"/>
      <c r="V126" s="700"/>
      <c r="W126" s="534"/>
      <c r="X126" s="535"/>
      <c r="Y126" s="535"/>
      <c r="Z126" s="536"/>
      <c r="AA126" s="537"/>
      <c r="AB126" s="515" t="str">
        <f t="shared" si="3"/>
        <v/>
      </c>
    </row>
    <row r="127" spans="2:28" ht="37.5" customHeight="1">
      <c r="B127" s="13">
        <f t="shared" si="5"/>
        <v>94</v>
      </c>
      <c r="C127" s="531"/>
      <c r="D127" s="532"/>
      <c r="E127" s="532"/>
      <c r="F127" s="532"/>
      <c r="G127" s="532"/>
      <c r="H127" s="532"/>
      <c r="I127" s="532"/>
      <c r="J127" s="532"/>
      <c r="K127" s="532"/>
      <c r="L127" s="533"/>
      <c r="M127" s="682"/>
      <c r="N127" s="682"/>
      <c r="O127" s="682"/>
      <c r="P127" s="682"/>
      <c r="Q127" s="682"/>
      <c r="R127" s="698"/>
      <c r="S127" s="699"/>
      <c r="T127" s="699"/>
      <c r="U127" s="699"/>
      <c r="V127" s="700"/>
      <c r="W127" s="534"/>
      <c r="X127" s="535"/>
      <c r="Y127" s="535"/>
      <c r="Z127" s="536"/>
      <c r="AA127" s="537"/>
      <c r="AB127" s="515" t="str">
        <f t="shared" si="3"/>
        <v/>
      </c>
    </row>
    <row r="128" spans="2:28" ht="37.5" customHeight="1">
      <c r="B128" s="13">
        <f t="shared" si="5"/>
        <v>95</v>
      </c>
      <c r="C128" s="531"/>
      <c r="D128" s="532"/>
      <c r="E128" s="532"/>
      <c r="F128" s="532"/>
      <c r="G128" s="532"/>
      <c r="H128" s="532"/>
      <c r="I128" s="532"/>
      <c r="J128" s="532"/>
      <c r="K128" s="532"/>
      <c r="L128" s="533"/>
      <c r="M128" s="682"/>
      <c r="N128" s="682"/>
      <c r="O128" s="682"/>
      <c r="P128" s="682"/>
      <c r="Q128" s="682"/>
      <c r="R128" s="698"/>
      <c r="S128" s="699"/>
      <c r="T128" s="699"/>
      <c r="U128" s="699"/>
      <c r="V128" s="700"/>
      <c r="W128" s="534"/>
      <c r="X128" s="535"/>
      <c r="Y128" s="535"/>
      <c r="Z128" s="536"/>
      <c r="AA128" s="537"/>
      <c r="AB128" s="515" t="str">
        <f t="shared" si="3"/>
        <v/>
      </c>
    </row>
    <row r="129" spans="1:28" ht="37.5" customHeight="1">
      <c r="B129" s="13">
        <f t="shared" si="5"/>
        <v>96</v>
      </c>
      <c r="C129" s="531"/>
      <c r="D129" s="532"/>
      <c r="E129" s="532"/>
      <c r="F129" s="532"/>
      <c r="G129" s="532"/>
      <c r="H129" s="532"/>
      <c r="I129" s="532"/>
      <c r="J129" s="532"/>
      <c r="K129" s="532"/>
      <c r="L129" s="533"/>
      <c r="M129" s="682"/>
      <c r="N129" s="682"/>
      <c r="O129" s="682"/>
      <c r="P129" s="682"/>
      <c r="Q129" s="682"/>
      <c r="R129" s="698"/>
      <c r="S129" s="699"/>
      <c r="T129" s="699"/>
      <c r="U129" s="699"/>
      <c r="V129" s="700"/>
      <c r="W129" s="534"/>
      <c r="X129" s="535"/>
      <c r="Y129" s="535"/>
      <c r="Z129" s="536"/>
      <c r="AA129" s="537"/>
      <c r="AB129" s="515" t="str">
        <f t="shared" si="3"/>
        <v/>
      </c>
    </row>
    <row r="130" spans="1:28" ht="37.5" customHeight="1">
      <c r="B130" s="13">
        <f t="shared" si="5"/>
        <v>97</v>
      </c>
      <c r="C130" s="531"/>
      <c r="D130" s="532"/>
      <c r="E130" s="532"/>
      <c r="F130" s="532"/>
      <c r="G130" s="532"/>
      <c r="H130" s="532"/>
      <c r="I130" s="532"/>
      <c r="J130" s="532"/>
      <c r="K130" s="532"/>
      <c r="L130" s="533"/>
      <c r="M130" s="682"/>
      <c r="N130" s="682"/>
      <c r="O130" s="682"/>
      <c r="P130" s="682"/>
      <c r="Q130" s="682"/>
      <c r="R130" s="698"/>
      <c r="S130" s="699"/>
      <c r="T130" s="699"/>
      <c r="U130" s="699"/>
      <c r="V130" s="700"/>
      <c r="W130" s="534"/>
      <c r="X130" s="535"/>
      <c r="Y130" s="535"/>
      <c r="Z130" s="536"/>
      <c r="AA130" s="537"/>
      <c r="AB130" s="515" t="str">
        <f t="shared" si="3"/>
        <v/>
      </c>
    </row>
    <row r="131" spans="1:28" ht="37.5" customHeight="1">
      <c r="B131" s="13">
        <f t="shared" si="5"/>
        <v>98</v>
      </c>
      <c r="C131" s="531"/>
      <c r="D131" s="532"/>
      <c r="E131" s="532"/>
      <c r="F131" s="532"/>
      <c r="G131" s="532"/>
      <c r="H131" s="532"/>
      <c r="I131" s="532"/>
      <c r="J131" s="532"/>
      <c r="K131" s="532"/>
      <c r="L131" s="533"/>
      <c r="M131" s="682"/>
      <c r="N131" s="682"/>
      <c r="O131" s="682"/>
      <c r="P131" s="682"/>
      <c r="Q131" s="682"/>
      <c r="R131" s="698"/>
      <c r="S131" s="699"/>
      <c r="T131" s="699"/>
      <c r="U131" s="699"/>
      <c r="V131" s="700"/>
      <c r="W131" s="534"/>
      <c r="X131" s="535"/>
      <c r="Y131" s="535"/>
      <c r="Z131" s="536"/>
      <c r="AA131" s="537"/>
      <c r="AB131" s="515" t="str">
        <f t="shared" si="3"/>
        <v/>
      </c>
    </row>
    <row r="132" spans="1:28" ht="37.5" customHeight="1">
      <c r="B132" s="13">
        <f t="shared" ref="B132:B133" si="6">B131+1</f>
        <v>99</v>
      </c>
      <c r="C132" s="531"/>
      <c r="D132" s="532"/>
      <c r="E132" s="532"/>
      <c r="F132" s="532"/>
      <c r="G132" s="532"/>
      <c r="H132" s="532"/>
      <c r="I132" s="532"/>
      <c r="J132" s="532"/>
      <c r="K132" s="532"/>
      <c r="L132" s="533"/>
      <c r="M132" s="682"/>
      <c r="N132" s="682"/>
      <c r="O132" s="682"/>
      <c r="P132" s="682"/>
      <c r="Q132" s="682"/>
      <c r="R132" s="698"/>
      <c r="S132" s="699"/>
      <c r="T132" s="699"/>
      <c r="U132" s="699"/>
      <c r="V132" s="700"/>
      <c r="W132" s="534"/>
      <c r="X132" s="535"/>
      <c r="Y132" s="535"/>
      <c r="Z132" s="536"/>
      <c r="AA132" s="537"/>
      <c r="AB132" s="515" t="str">
        <f t="shared" si="3"/>
        <v/>
      </c>
    </row>
    <row r="133" spans="1:28" ht="37.5" customHeight="1" thickBot="1">
      <c r="B133" s="13">
        <f t="shared" si="6"/>
        <v>100</v>
      </c>
      <c r="C133" s="538"/>
      <c r="D133" s="539"/>
      <c r="E133" s="539"/>
      <c r="F133" s="539"/>
      <c r="G133" s="539"/>
      <c r="H133" s="539"/>
      <c r="I133" s="539"/>
      <c r="J133" s="539"/>
      <c r="K133" s="539"/>
      <c r="L133" s="540"/>
      <c r="M133" s="701"/>
      <c r="N133" s="701"/>
      <c r="O133" s="701"/>
      <c r="P133" s="701"/>
      <c r="Q133" s="701"/>
      <c r="R133" s="724"/>
      <c r="S133" s="725"/>
      <c r="T133" s="725"/>
      <c r="U133" s="725"/>
      <c r="V133" s="726"/>
      <c r="W133" s="541"/>
      <c r="X133" s="542"/>
      <c r="Y133" s="562"/>
      <c r="Z133" s="543"/>
      <c r="AA133" s="544"/>
      <c r="AB133" s="516" t="str">
        <f t="shared" si="3"/>
        <v/>
      </c>
    </row>
    <row r="134" spans="1:28" ht="4.5" customHeight="1">
      <c r="A134" s="12"/>
    </row>
    <row r="135" spans="1:28" ht="28.5" customHeight="1">
      <c r="B135" s="19"/>
      <c r="C135" s="703"/>
      <c r="D135" s="703"/>
      <c r="E135" s="703"/>
      <c r="F135" s="703"/>
      <c r="G135" s="703"/>
      <c r="H135" s="703"/>
      <c r="I135" s="703"/>
      <c r="J135" s="703"/>
      <c r="K135" s="703"/>
      <c r="L135" s="703"/>
      <c r="M135" s="703"/>
      <c r="N135" s="703"/>
      <c r="O135" s="703"/>
      <c r="P135" s="703"/>
      <c r="Q135" s="703"/>
      <c r="R135" s="703"/>
      <c r="S135" s="703"/>
      <c r="T135" s="703"/>
      <c r="U135" s="703"/>
      <c r="V135" s="703"/>
      <c r="W135" s="703"/>
      <c r="X135" s="703"/>
      <c r="Y135" s="703"/>
      <c r="Z135" s="703"/>
      <c r="AA135" s="703"/>
      <c r="AB135" s="703"/>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93"/>
  <sheetViews>
    <sheetView view="pageBreakPreview" topLeftCell="A195" zoomScale="90" zoomScaleNormal="120" zoomScaleSheetLayoutView="90" workbookViewId="0">
      <selection activeCell="AN208" sqref="AN208"/>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73" customWidth="1"/>
    <col min="38" max="43" width="9.25" style="573" customWidth="1"/>
    <col min="44" max="44" width="9.75" style="573" bestFit="1" customWidth="1"/>
    <col min="45" max="46" width="9" style="573"/>
    <col min="47" max="49" width="9" style="574"/>
    <col min="50" max="16384" width="9" style="56"/>
  </cols>
  <sheetData>
    <row r="1" spans="1:49" ht="14.25" customHeight="1">
      <c r="A1" s="55" t="s">
        <v>462</v>
      </c>
      <c r="Y1" s="787" t="s">
        <v>85</v>
      </c>
      <c r="Z1" s="787"/>
      <c r="AA1" s="787"/>
      <c r="AB1" s="787"/>
      <c r="AC1" s="787" t="str">
        <f>IF(基本情報入力シート!C11="","",基本情報入力シート!C11)</f>
        <v/>
      </c>
      <c r="AD1" s="787"/>
      <c r="AE1" s="787"/>
      <c r="AF1" s="787"/>
      <c r="AG1" s="787"/>
      <c r="AH1" s="787"/>
      <c r="AI1" s="787"/>
      <c r="AJ1" s="787"/>
    </row>
    <row r="2" spans="1:49" ht="14.25" customHeight="1">
      <c r="AC2" s="57"/>
      <c r="AD2" s="57"/>
      <c r="AE2" s="57"/>
      <c r="AF2" s="57"/>
      <c r="AG2" s="57"/>
      <c r="AH2" s="57"/>
      <c r="AI2" s="57"/>
    </row>
    <row r="3" spans="1:49" ht="6" customHeight="1">
      <c r="A3" s="55"/>
    </row>
    <row r="4" spans="1:49" ht="16.5" customHeight="1">
      <c r="B4" s="59"/>
      <c r="C4" s="59"/>
      <c r="D4" s="59"/>
      <c r="E4" s="59"/>
      <c r="F4" s="59"/>
      <c r="G4" s="59"/>
      <c r="H4" s="59"/>
      <c r="I4" s="59"/>
      <c r="J4" s="59"/>
      <c r="K4" s="59"/>
      <c r="L4" s="59"/>
      <c r="M4" s="59"/>
      <c r="N4" s="59"/>
      <c r="O4" s="59"/>
      <c r="P4" s="59"/>
      <c r="Q4" s="59"/>
      <c r="R4" s="59"/>
      <c r="S4" s="59"/>
      <c r="T4" s="59"/>
      <c r="U4" s="59"/>
      <c r="V4" s="59"/>
      <c r="X4" s="60" t="s">
        <v>290</v>
      </c>
      <c r="Y4" s="1008">
        <v>3</v>
      </c>
      <c r="Z4" s="1008"/>
      <c r="AA4" s="59" t="s">
        <v>17</v>
      </c>
      <c r="AE4" s="59"/>
      <c r="AH4" s="59"/>
      <c r="AI4" s="59"/>
      <c r="AJ4" s="33"/>
    </row>
    <row r="5" spans="1:49" ht="16.5" customHeight="1">
      <c r="A5" s="1004" t="s">
        <v>384</v>
      </c>
      <c r="B5" s="1004"/>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row>
    <row r="6" spans="1:49" ht="6" customHeight="1"/>
    <row r="7" spans="1:49" ht="15" customHeight="1">
      <c r="A7" s="61" t="s">
        <v>166</v>
      </c>
      <c r="R7" s="57"/>
      <c r="S7" s="57"/>
      <c r="T7" s="57"/>
      <c r="U7" s="57"/>
      <c r="V7" s="57"/>
      <c r="W7" s="57"/>
      <c r="X7" s="57"/>
      <c r="Y7" s="57"/>
      <c r="Z7" s="57"/>
      <c r="AA7" s="62"/>
      <c r="AB7" s="62"/>
      <c r="AC7" s="63"/>
      <c r="AD7" s="63"/>
      <c r="AE7" s="63"/>
      <c r="AF7" s="63"/>
      <c r="AG7" s="63"/>
      <c r="AH7" s="63"/>
      <c r="AI7" s="63"/>
      <c r="AJ7" s="64"/>
    </row>
    <row r="8" spans="1:49" ht="6" customHeight="1"/>
    <row r="9" spans="1:49" s="65" customFormat="1" ht="12">
      <c r="A9" s="780" t="s">
        <v>126</v>
      </c>
      <c r="B9" s="781"/>
      <c r="C9" s="781"/>
      <c r="D9" s="781"/>
      <c r="E9" s="781"/>
      <c r="F9" s="782"/>
      <c r="G9" s="783" t="str">
        <f>IF(基本情報入力シート!M15="","",基本情報入力シート!M15)</f>
        <v>○○ケアサービス</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4"/>
      <c r="AK9" s="575"/>
      <c r="AL9" s="575"/>
      <c r="AM9" s="575"/>
      <c r="AN9" s="575"/>
      <c r="AO9" s="575"/>
      <c r="AP9" s="575"/>
      <c r="AQ9" s="575"/>
      <c r="AR9" s="575"/>
      <c r="AS9" s="575"/>
      <c r="AT9" s="575"/>
      <c r="AU9" s="576"/>
      <c r="AV9" s="576"/>
      <c r="AW9" s="576"/>
    </row>
    <row r="10" spans="1:49" s="65" customFormat="1" ht="25.5" customHeight="1">
      <c r="A10" s="817" t="s">
        <v>125</v>
      </c>
      <c r="B10" s="818"/>
      <c r="C10" s="818"/>
      <c r="D10" s="818"/>
      <c r="E10" s="818"/>
      <c r="F10" s="819"/>
      <c r="G10" s="785" t="str">
        <f>IF(基本情報入力シート!M16="","",基本情報入力シート!M16)</f>
        <v>○○ケアサービス</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6"/>
      <c r="AK10" s="575"/>
      <c r="AL10" s="575"/>
      <c r="AM10" s="575"/>
      <c r="AN10" s="575"/>
      <c r="AO10" s="575"/>
      <c r="AP10" s="575"/>
      <c r="AQ10" s="575"/>
      <c r="AR10" s="575"/>
      <c r="AS10" s="575"/>
      <c r="AT10" s="575"/>
      <c r="AU10" s="576"/>
      <c r="AV10" s="576"/>
      <c r="AW10" s="576"/>
    </row>
    <row r="11" spans="1:49" s="65" customFormat="1" ht="12.75" customHeight="1">
      <c r="A11" s="799" t="s">
        <v>129</v>
      </c>
      <c r="B11" s="800"/>
      <c r="C11" s="800"/>
      <c r="D11" s="800"/>
      <c r="E11" s="800"/>
      <c r="F11" s="801"/>
      <c r="G11" s="66" t="s">
        <v>7</v>
      </c>
      <c r="H11" s="1009" t="str">
        <f>IF(基本情報入力シート!AD17="","",基本情報入力シート!AD17)</f>
        <v>100－1234</v>
      </c>
      <c r="I11" s="1009"/>
      <c r="J11" s="1009"/>
      <c r="K11" s="1009"/>
      <c r="L11" s="1009"/>
      <c r="M11" s="67"/>
      <c r="N11" s="68"/>
      <c r="O11" s="68"/>
      <c r="P11" s="68"/>
      <c r="Q11" s="68"/>
      <c r="R11" s="68"/>
      <c r="S11" s="68"/>
      <c r="T11" s="68"/>
      <c r="U11" s="68"/>
      <c r="V11" s="68"/>
      <c r="W11" s="68"/>
      <c r="X11" s="68"/>
      <c r="Y11" s="68"/>
      <c r="Z11" s="68"/>
      <c r="AA11" s="68"/>
      <c r="AB11" s="68"/>
      <c r="AC11" s="68"/>
      <c r="AD11" s="68"/>
      <c r="AE11" s="68"/>
      <c r="AF11" s="68"/>
      <c r="AG11" s="68"/>
      <c r="AH11" s="68"/>
      <c r="AI11" s="68"/>
      <c r="AJ11" s="69"/>
      <c r="AK11" s="575"/>
      <c r="AL11" s="575"/>
      <c r="AM11" s="575"/>
      <c r="AN11" s="575"/>
      <c r="AO11" s="575"/>
      <c r="AP11" s="575"/>
      <c r="AQ11" s="575"/>
      <c r="AR11" s="575"/>
      <c r="AS11" s="575"/>
      <c r="AT11" s="575"/>
      <c r="AU11" s="576"/>
      <c r="AV11" s="576"/>
      <c r="AW11" s="576"/>
    </row>
    <row r="12" spans="1:49" s="65" customFormat="1" ht="16.5" customHeight="1">
      <c r="A12" s="802"/>
      <c r="B12" s="803"/>
      <c r="C12" s="803"/>
      <c r="D12" s="803"/>
      <c r="E12" s="803"/>
      <c r="F12" s="804"/>
      <c r="G12" s="795" t="str">
        <f>IF(基本情報入力シート!M18="","",基本情報入力シート!M18)</f>
        <v>千代田区霞が関１－２－２</v>
      </c>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7"/>
      <c r="AK12" s="575"/>
      <c r="AL12" s="575"/>
      <c r="AM12" s="575"/>
      <c r="AN12" s="575"/>
      <c r="AO12" s="575"/>
      <c r="AP12" s="575"/>
      <c r="AQ12" s="575"/>
      <c r="AR12" s="575"/>
      <c r="AS12" s="575"/>
      <c r="AT12" s="575"/>
      <c r="AU12" s="576"/>
      <c r="AV12" s="576"/>
      <c r="AW12" s="576"/>
    </row>
    <row r="13" spans="1:49" s="65" customFormat="1" ht="16.5" customHeight="1">
      <c r="A13" s="802"/>
      <c r="B13" s="803"/>
      <c r="C13" s="803"/>
      <c r="D13" s="803"/>
      <c r="E13" s="803"/>
      <c r="F13" s="804"/>
      <c r="G13" s="798" t="str">
        <f>IF(基本情報入力シート!M19="","",基本情報入力シート!M19)</f>
        <v>○○ビル18Ｆ</v>
      </c>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4"/>
      <c r="AK13" s="575"/>
      <c r="AL13" s="575"/>
      <c r="AM13" s="575"/>
      <c r="AN13" s="575"/>
      <c r="AO13" s="575"/>
      <c r="AP13" s="575"/>
      <c r="AQ13" s="575"/>
      <c r="AR13" s="575"/>
      <c r="AS13" s="575"/>
      <c r="AT13" s="575"/>
      <c r="AU13" s="576"/>
      <c r="AV13" s="576"/>
      <c r="AW13" s="576"/>
    </row>
    <row r="14" spans="1:49" s="65" customFormat="1" ht="12">
      <c r="A14" s="805" t="s">
        <v>126</v>
      </c>
      <c r="B14" s="806"/>
      <c r="C14" s="806"/>
      <c r="D14" s="806"/>
      <c r="E14" s="806"/>
      <c r="F14" s="807"/>
      <c r="G14" s="791" t="str">
        <f>IF(基本情報入力シート!M22="","",基本情報入力シート!M22)</f>
        <v>コウロウ　タロウ</v>
      </c>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2"/>
      <c r="AK14" s="575"/>
      <c r="AL14" s="575"/>
      <c r="AM14" s="575"/>
      <c r="AN14" s="575"/>
      <c r="AO14" s="575"/>
      <c r="AP14" s="575"/>
      <c r="AQ14" s="575"/>
      <c r="AR14" s="575"/>
      <c r="AS14" s="575"/>
      <c r="AT14" s="575"/>
      <c r="AU14" s="576"/>
      <c r="AV14" s="576"/>
      <c r="AW14" s="576"/>
    </row>
    <row r="15" spans="1:49" s="65" customFormat="1" ht="25.5" customHeight="1">
      <c r="A15" s="802" t="s">
        <v>124</v>
      </c>
      <c r="B15" s="803"/>
      <c r="C15" s="803"/>
      <c r="D15" s="803"/>
      <c r="E15" s="803"/>
      <c r="F15" s="804"/>
      <c r="G15" s="793" t="str">
        <f>IF(基本情報入力シート!M23="","",基本情報入力シート!M23)</f>
        <v>厚労　太郎</v>
      </c>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4"/>
      <c r="AK15" s="575"/>
      <c r="AL15" s="575"/>
      <c r="AM15" s="575"/>
      <c r="AN15" s="575"/>
      <c r="AO15" s="575"/>
      <c r="AP15" s="575"/>
      <c r="AQ15" s="575"/>
      <c r="AR15" s="575"/>
      <c r="AS15" s="575"/>
      <c r="AT15" s="575"/>
      <c r="AU15" s="576"/>
      <c r="AV15" s="576"/>
      <c r="AW15" s="576"/>
    </row>
    <row r="16" spans="1:49" s="65" customFormat="1" ht="15" customHeight="1">
      <c r="A16" s="788" t="s">
        <v>128</v>
      </c>
      <c r="B16" s="788"/>
      <c r="C16" s="788"/>
      <c r="D16" s="788"/>
      <c r="E16" s="788"/>
      <c r="F16" s="788"/>
      <c r="G16" s="808" t="s">
        <v>0</v>
      </c>
      <c r="H16" s="787"/>
      <c r="I16" s="787"/>
      <c r="J16" s="787"/>
      <c r="K16" s="789" t="str">
        <f>IF(基本情報入力シート!M24="","",基本情報入力シート!M24)</f>
        <v>03-3571-0000</v>
      </c>
      <c r="L16" s="789"/>
      <c r="M16" s="789"/>
      <c r="N16" s="789"/>
      <c r="O16" s="789"/>
      <c r="P16" s="787" t="s">
        <v>1</v>
      </c>
      <c r="Q16" s="787"/>
      <c r="R16" s="787"/>
      <c r="S16" s="787"/>
      <c r="T16" s="789" t="str">
        <f>IF(基本情報入力シート!M25="","",基本情報入力シート!M25)</f>
        <v>03-3571-9999</v>
      </c>
      <c r="U16" s="789"/>
      <c r="V16" s="789"/>
      <c r="W16" s="789"/>
      <c r="X16" s="789"/>
      <c r="Y16" s="787" t="s">
        <v>127</v>
      </c>
      <c r="Z16" s="787"/>
      <c r="AA16" s="787"/>
      <c r="AB16" s="787"/>
      <c r="AC16" s="790" t="str">
        <f>IF(基本情報入力シート!M26="","",基本情報入力シート!M26)</f>
        <v>aaa@aaa.aa.jp</v>
      </c>
      <c r="AD16" s="790"/>
      <c r="AE16" s="790"/>
      <c r="AF16" s="790"/>
      <c r="AG16" s="790"/>
      <c r="AH16" s="790"/>
      <c r="AI16" s="790"/>
      <c r="AJ16" s="790"/>
      <c r="AK16" s="577"/>
      <c r="AL16" s="575"/>
      <c r="AM16" s="575"/>
      <c r="AN16" s="575"/>
      <c r="AO16" s="575"/>
      <c r="AP16" s="575"/>
      <c r="AQ16" s="575"/>
      <c r="AR16" s="575"/>
      <c r="AS16" s="575"/>
      <c r="AT16" s="578"/>
      <c r="AU16" s="576"/>
      <c r="AV16" s="576"/>
      <c r="AW16" s="576"/>
    </row>
    <row r="17" spans="1:49" s="65" customFormat="1" ht="12.75" thickBo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1"/>
      <c r="AK17" s="577"/>
      <c r="AL17" s="575"/>
      <c r="AM17" s="575"/>
      <c r="AN17" s="575"/>
      <c r="AO17" s="575"/>
      <c r="AP17" s="575"/>
      <c r="AQ17" s="575"/>
      <c r="AR17" s="575"/>
      <c r="AS17" s="575"/>
      <c r="AT17" s="578"/>
      <c r="AU17" s="576"/>
      <c r="AV17" s="576"/>
      <c r="AW17" s="576"/>
    </row>
    <row r="18" spans="1:49" s="65" customFormat="1" ht="3.7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4"/>
      <c r="AK18" s="577"/>
      <c r="AL18" s="575"/>
      <c r="AM18" s="575"/>
      <c r="AN18" s="575"/>
      <c r="AO18" s="575"/>
      <c r="AP18" s="575"/>
      <c r="AQ18" s="575"/>
      <c r="AR18" s="575"/>
      <c r="AS18" s="575"/>
      <c r="AT18" s="578"/>
      <c r="AU18" s="576"/>
      <c r="AV18" s="576"/>
      <c r="AW18" s="576"/>
    </row>
    <row r="19" spans="1:49" s="65" customFormat="1" ht="18" customHeight="1">
      <c r="A19" s="75" t="s">
        <v>293</v>
      </c>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6"/>
      <c r="AK19" s="577"/>
      <c r="AL19" s="579" t="s">
        <v>361</v>
      </c>
      <c r="AM19" s="579" t="s">
        <v>362</v>
      </c>
      <c r="AN19" s="575"/>
      <c r="AO19" s="575"/>
      <c r="AP19" s="575"/>
      <c r="AQ19" s="575"/>
      <c r="AR19" s="575"/>
      <c r="AS19" s="575"/>
      <c r="AT19" s="578"/>
      <c r="AU19" s="576"/>
      <c r="AV19" s="576"/>
      <c r="AW19" s="576"/>
    </row>
    <row r="20" spans="1:49" ht="18" customHeight="1">
      <c r="A20" s="77"/>
      <c r="B20" s="78"/>
      <c r="C20" s="79" t="s">
        <v>291</v>
      </c>
      <c r="D20" s="80"/>
      <c r="E20" s="80"/>
      <c r="F20" s="80"/>
      <c r="G20" s="80"/>
      <c r="H20" s="80"/>
      <c r="I20" s="80"/>
      <c r="J20" s="80"/>
      <c r="K20" s="80"/>
      <c r="L20" s="81"/>
      <c r="M20" s="82"/>
      <c r="N20" s="82"/>
      <c r="O20" s="82"/>
      <c r="P20" s="83"/>
      <c r="S20" s="84"/>
      <c r="T20" s="54" t="s">
        <v>292</v>
      </c>
      <c r="U20" s="85"/>
      <c r="V20" s="85"/>
      <c r="W20" s="85"/>
      <c r="X20" s="85"/>
      <c r="Y20" s="85"/>
      <c r="Z20" s="85"/>
      <c r="AA20" s="85"/>
      <c r="AB20" s="86"/>
      <c r="AC20" s="85"/>
      <c r="AD20" s="85"/>
      <c r="AE20" s="85"/>
      <c r="AF20" s="85"/>
      <c r="AG20" s="85"/>
      <c r="AH20" s="85"/>
      <c r="AI20" s="87"/>
      <c r="AJ20" s="88"/>
      <c r="AK20" s="577"/>
      <c r="AL20" s="579" t="b">
        <v>0</v>
      </c>
      <c r="AM20" s="580" t="b">
        <v>0</v>
      </c>
      <c r="AT20" s="581"/>
    </row>
    <row r="21" spans="1:49" ht="5.0999999999999996" customHeight="1">
      <c r="A21" s="77"/>
      <c r="B21" s="511"/>
      <c r="C21" s="62"/>
      <c r="D21" s="89"/>
      <c r="E21" s="62"/>
      <c r="F21" s="62"/>
      <c r="G21" s="62"/>
      <c r="H21" s="62"/>
      <c r="I21" s="62"/>
      <c r="J21" s="62"/>
      <c r="K21" s="62"/>
      <c r="L21" s="62"/>
      <c r="M21" s="90"/>
      <c r="N21" s="1"/>
      <c r="O21" s="1"/>
      <c r="P21" s="1"/>
      <c r="Q21" s="62"/>
      <c r="T21" s="62"/>
      <c r="U21" s="89"/>
      <c r="V21" s="62"/>
      <c r="W21" s="62"/>
      <c r="X21" s="62"/>
      <c r="Y21" s="62"/>
      <c r="Z21" s="62"/>
      <c r="AA21" s="62"/>
      <c r="AB21" s="62"/>
      <c r="AC21" s="1"/>
      <c r="AD21" s="62"/>
      <c r="AE21" s="62"/>
      <c r="AF21" s="62"/>
      <c r="AG21" s="62"/>
      <c r="AH21" s="62"/>
      <c r="AI21" s="62"/>
      <c r="AJ21" s="91"/>
      <c r="AT21" s="581"/>
    </row>
    <row r="22" spans="1:49" ht="3.75" customHeight="1" thickBot="1">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c r="AK22" s="64"/>
      <c r="AT22" s="581"/>
    </row>
    <row r="23" spans="1:49" ht="13.5" customHeight="1">
      <c r="AK23" s="64"/>
      <c r="AL23" s="582" t="str">
        <f>IF(AL20=TRUE,"処遇届出有","処遇届出無")</f>
        <v>処遇届出無</v>
      </c>
      <c r="AM23" s="582" t="str">
        <f>IF(AM20=TRUE,"特定届出有","特定届出無")</f>
        <v>特定届出無</v>
      </c>
      <c r="AT23" s="581"/>
    </row>
    <row r="24" spans="1:49" ht="15" customHeight="1">
      <c r="A24" s="95" t="s">
        <v>167</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K24" s="64"/>
      <c r="AT24" s="581"/>
    </row>
    <row r="25" spans="1:49" ht="15" customHeight="1">
      <c r="A25" s="97"/>
      <c r="B25" s="422" t="s">
        <v>154</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K25" s="64"/>
      <c r="AT25" s="581"/>
    </row>
    <row r="26" spans="1:49" ht="4.5" customHeight="1">
      <c r="B26" s="6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K26" s="64"/>
      <c r="AT26" s="581"/>
    </row>
    <row r="27" spans="1:49" ht="15" customHeight="1">
      <c r="A27" s="56" t="s">
        <v>385</v>
      </c>
      <c r="B27" s="6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K27" s="64"/>
      <c r="AT27" s="581"/>
    </row>
    <row r="28" spans="1:49" ht="21" customHeight="1">
      <c r="A28" s="67" t="s">
        <v>28</v>
      </c>
      <c r="B28" s="507" t="s">
        <v>311</v>
      </c>
      <c r="C28" s="507"/>
      <c r="D28" s="507"/>
      <c r="E28" s="507"/>
      <c r="F28" s="507"/>
      <c r="G28" s="507"/>
      <c r="H28" s="507"/>
      <c r="I28" s="507"/>
      <c r="J28" s="507"/>
      <c r="K28" s="507"/>
      <c r="L28" s="99"/>
      <c r="M28" s="100" t="s">
        <v>57</v>
      </c>
      <c r="N28" s="753" t="s">
        <v>250</v>
      </c>
      <c r="O28" s="754"/>
      <c r="P28" s="754"/>
      <c r="Q28" s="754"/>
      <c r="R28" s="754"/>
      <c r="S28" s="754"/>
      <c r="T28" s="754"/>
      <c r="U28" s="754"/>
      <c r="V28" s="754"/>
      <c r="W28" s="754"/>
      <c r="X28" s="754"/>
      <c r="Y28" s="754"/>
      <c r="Z28" s="754"/>
      <c r="AA28" s="754"/>
      <c r="AB28" s="754"/>
      <c r="AC28" s="754"/>
      <c r="AD28" s="754"/>
      <c r="AE28" s="754"/>
      <c r="AF28" s="754"/>
      <c r="AG28" s="754"/>
      <c r="AH28" s="754"/>
      <c r="AI28" s="754"/>
      <c r="AJ28" s="755"/>
      <c r="AK28" s="64"/>
      <c r="AT28" s="581"/>
    </row>
    <row r="29" spans="1:49" ht="21" customHeight="1">
      <c r="A29" s="101" t="s">
        <v>10</v>
      </c>
      <c r="B29" s="507" t="s">
        <v>305</v>
      </c>
      <c r="C29" s="102"/>
      <c r="D29" s="102"/>
      <c r="E29" s="102"/>
      <c r="F29" s="102"/>
      <c r="G29" s="102"/>
      <c r="H29" s="102"/>
      <c r="I29" s="102"/>
      <c r="J29" s="102"/>
      <c r="K29" s="102"/>
      <c r="L29" s="102"/>
      <c r="M29" s="103"/>
      <c r="N29" s="756"/>
      <c r="O29" s="757"/>
      <c r="P29" s="757"/>
      <c r="Q29" s="757"/>
      <c r="R29" s="757"/>
      <c r="S29" s="757"/>
      <c r="T29" s="757"/>
      <c r="U29" s="757"/>
      <c r="V29" s="757"/>
      <c r="W29" s="757"/>
      <c r="X29" s="757"/>
      <c r="Y29" s="757"/>
      <c r="Z29" s="757"/>
      <c r="AA29" s="757"/>
      <c r="AB29" s="757"/>
      <c r="AC29" s="757"/>
      <c r="AD29" s="757"/>
      <c r="AE29" s="757"/>
      <c r="AF29" s="757"/>
      <c r="AG29" s="757"/>
      <c r="AH29" s="757"/>
      <c r="AI29" s="757"/>
      <c r="AJ29" s="758"/>
      <c r="AK29" s="64"/>
      <c r="AT29" s="581"/>
    </row>
    <row r="30" spans="1:49" ht="21" customHeight="1" thickBot="1">
      <c r="A30" s="101" t="s">
        <v>20</v>
      </c>
      <c r="B30" s="507" t="s">
        <v>19</v>
      </c>
      <c r="C30" s="102"/>
      <c r="D30" s="809">
        <f>IF($Y$4="","",$Y$4)</f>
        <v>3</v>
      </c>
      <c r="E30" s="809"/>
      <c r="F30" s="104" t="s">
        <v>304</v>
      </c>
      <c r="G30" s="102"/>
      <c r="H30" s="102"/>
      <c r="I30" s="102"/>
      <c r="J30" s="102"/>
      <c r="K30" s="102"/>
      <c r="L30" s="102"/>
      <c r="M30" s="102"/>
      <c r="N30" s="102"/>
      <c r="O30" s="102"/>
      <c r="P30" s="102"/>
      <c r="Q30" s="102"/>
      <c r="R30" s="102"/>
      <c r="S30" s="102"/>
      <c r="T30" s="102"/>
      <c r="U30" s="102"/>
      <c r="V30" s="102"/>
      <c r="W30" s="102"/>
      <c r="X30" s="102"/>
      <c r="Y30" s="102"/>
      <c r="Z30" s="102"/>
      <c r="AA30" s="102"/>
      <c r="AB30" s="810">
        <f>'別紙様式2-2 個表_処遇'!$O$5</f>
        <v>24548640</v>
      </c>
      <c r="AC30" s="811"/>
      <c r="AD30" s="811"/>
      <c r="AE30" s="811"/>
      <c r="AF30" s="811"/>
      <c r="AG30" s="811"/>
      <c r="AH30" s="811"/>
      <c r="AI30" s="812" t="s">
        <v>2</v>
      </c>
      <c r="AJ30" s="808"/>
      <c r="AK30" s="577"/>
      <c r="AT30" s="581"/>
    </row>
    <row r="31" spans="1:49" ht="21" customHeight="1" thickBot="1">
      <c r="A31" s="105" t="s">
        <v>18</v>
      </c>
      <c r="B31" s="106" t="s">
        <v>294</v>
      </c>
      <c r="C31" s="107"/>
      <c r="D31" s="106"/>
      <c r="E31" s="106"/>
      <c r="F31" s="106"/>
      <c r="G31" s="106"/>
      <c r="H31" s="106"/>
      <c r="I31" s="106"/>
      <c r="J31" s="106"/>
      <c r="K31" s="106"/>
      <c r="L31" s="106"/>
      <c r="M31" s="106"/>
      <c r="N31" s="106"/>
      <c r="O31" s="106"/>
      <c r="P31" s="106"/>
      <c r="Q31" s="106"/>
      <c r="R31" s="106"/>
      <c r="S31" s="106"/>
      <c r="T31" s="106"/>
      <c r="U31" s="106"/>
      <c r="V31" s="106"/>
      <c r="W31" s="106"/>
      <c r="X31" s="106"/>
      <c r="Y31" s="106"/>
      <c r="Z31" s="108"/>
      <c r="AA31" s="109" t="s">
        <v>237</v>
      </c>
      <c r="AB31" s="813">
        <f>IFERROR(AB32-AB33,"")</f>
        <v>0</v>
      </c>
      <c r="AC31" s="814"/>
      <c r="AD31" s="814"/>
      <c r="AE31" s="814"/>
      <c r="AF31" s="814"/>
      <c r="AG31" s="814"/>
      <c r="AH31" s="814"/>
      <c r="AI31" s="812" t="s">
        <v>2</v>
      </c>
      <c r="AJ31" s="808"/>
      <c r="AK31" s="64" t="s">
        <v>195</v>
      </c>
      <c r="AL31" s="583" t="str">
        <f>IFERROR(IF(AND(ISNUMBER(AB31),ISNUMBER(AB30),AB31&gt;AB30),"○","☓"),"")</f>
        <v>☓</v>
      </c>
      <c r="AM31" s="584" t="s">
        <v>196</v>
      </c>
      <c r="AN31" s="585"/>
      <c r="AO31" s="585"/>
      <c r="AP31" s="585"/>
      <c r="AQ31" s="585"/>
      <c r="AR31" s="585"/>
      <c r="AS31" s="585"/>
      <c r="AT31" s="586"/>
    </row>
    <row r="32" spans="1:49" ht="21" customHeight="1" thickBot="1">
      <c r="A32" s="112"/>
      <c r="B32" s="815" t="s">
        <v>306</v>
      </c>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766"/>
      <c r="AC32" s="767"/>
      <c r="AD32" s="767"/>
      <c r="AE32" s="767"/>
      <c r="AF32" s="767"/>
      <c r="AG32" s="767"/>
      <c r="AH32" s="768"/>
      <c r="AI32" s="773" t="s">
        <v>2</v>
      </c>
      <c r="AJ32" s="774"/>
      <c r="AK32" s="64"/>
      <c r="AT32" s="581"/>
    </row>
    <row r="33" spans="1:49" ht="21" customHeight="1" thickBot="1">
      <c r="A33" s="113"/>
      <c r="B33" s="759" t="s">
        <v>307</v>
      </c>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1">
        <f>AB34-AB35-AB36-AB37</f>
        <v>0</v>
      </c>
      <c r="AC33" s="762"/>
      <c r="AD33" s="762"/>
      <c r="AE33" s="762"/>
      <c r="AF33" s="762"/>
      <c r="AG33" s="762"/>
      <c r="AH33" s="762"/>
      <c r="AI33" s="763" t="s">
        <v>2</v>
      </c>
      <c r="AJ33" s="764"/>
      <c r="AK33" s="64"/>
      <c r="AT33" s="581"/>
    </row>
    <row r="34" spans="1:49" ht="21" customHeight="1" thickBot="1">
      <c r="A34" s="114"/>
      <c r="B34" s="765"/>
      <c r="C34" s="115" t="s">
        <v>308</v>
      </c>
      <c r="D34" s="115"/>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766"/>
      <c r="AC34" s="767"/>
      <c r="AD34" s="767"/>
      <c r="AE34" s="767"/>
      <c r="AF34" s="767"/>
      <c r="AG34" s="767"/>
      <c r="AH34" s="768"/>
      <c r="AI34" s="769" t="s">
        <v>2</v>
      </c>
      <c r="AJ34" s="770"/>
      <c r="AK34" s="577"/>
      <c r="AT34" s="581"/>
    </row>
    <row r="35" spans="1:49" ht="21" customHeight="1" thickBot="1">
      <c r="A35" s="114"/>
      <c r="B35" s="765"/>
      <c r="C35" s="117" t="s">
        <v>345</v>
      </c>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766"/>
      <c r="AC35" s="771"/>
      <c r="AD35" s="771"/>
      <c r="AE35" s="771"/>
      <c r="AF35" s="771"/>
      <c r="AG35" s="771"/>
      <c r="AH35" s="772"/>
      <c r="AI35" s="773" t="s">
        <v>2</v>
      </c>
      <c r="AJ35" s="774"/>
      <c r="AK35" s="577"/>
      <c r="AT35" s="581"/>
    </row>
    <row r="36" spans="1:49" ht="30" customHeight="1" thickBot="1">
      <c r="A36" s="114"/>
      <c r="B36" s="765"/>
      <c r="C36" s="775" t="s">
        <v>347</v>
      </c>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6"/>
      <c r="AB36" s="777"/>
      <c r="AC36" s="778"/>
      <c r="AD36" s="778"/>
      <c r="AE36" s="778"/>
      <c r="AF36" s="778"/>
      <c r="AG36" s="778"/>
      <c r="AH36" s="779"/>
      <c r="AI36" s="773" t="s">
        <v>2</v>
      </c>
      <c r="AJ36" s="774"/>
      <c r="AK36" s="577"/>
      <c r="AT36" s="581"/>
    </row>
    <row r="37" spans="1:49" ht="21" customHeight="1" thickBot="1">
      <c r="A37" s="122"/>
      <c r="B37" s="123"/>
      <c r="C37" s="124" t="s">
        <v>309</v>
      </c>
      <c r="D37" s="124"/>
      <c r="E37" s="125"/>
      <c r="F37" s="125"/>
      <c r="G37" s="125"/>
      <c r="H37" s="125"/>
      <c r="I37" s="125"/>
      <c r="J37" s="125"/>
      <c r="K37" s="125"/>
      <c r="L37" s="125"/>
      <c r="M37" s="118"/>
      <c r="N37" s="118"/>
      <c r="O37" s="118"/>
      <c r="P37" s="118"/>
      <c r="Q37" s="118"/>
      <c r="R37" s="118"/>
      <c r="S37" s="118"/>
      <c r="T37" s="118"/>
      <c r="U37" s="119"/>
      <c r="V37" s="120"/>
      <c r="W37" s="120"/>
      <c r="X37" s="120"/>
      <c r="Y37" s="120"/>
      <c r="Z37" s="121"/>
      <c r="AA37" s="121"/>
      <c r="AB37" s="744">
        <v>0</v>
      </c>
      <c r="AC37" s="745"/>
      <c r="AD37" s="745"/>
      <c r="AE37" s="745"/>
      <c r="AF37" s="745"/>
      <c r="AG37" s="745"/>
      <c r="AH37" s="746"/>
      <c r="AI37" s="747" t="s">
        <v>2</v>
      </c>
      <c r="AJ37" s="748"/>
      <c r="AK37" s="577"/>
      <c r="AT37" s="581"/>
    </row>
    <row r="38" spans="1:49" s="65" customFormat="1" ht="21" customHeight="1" thickBot="1">
      <c r="A38" s="67" t="s">
        <v>69</v>
      </c>
      <c r="B38" s="749" t="s">
        <v>14</v>
      </c>
      <c r="C38" s="749"/>
      <c r="D38" s="749"/>
      <c r="E38" s="749"/>
      <c r="F38" s="749"/>
      <c r="G38" s="749"/>
      <c r="H38" s="749"/>
      <c r="I38" s="749"/>
      <c r="J38" s="749"/>
      <c r="K38" s="749"/>
      <c r="L38" s="750"/>
      <c r="M38" s="126"/>
      <c r="N38" s="127" t="s">
        <v>19</v>
      </c>
      <c r="O38" s="127"/>
      <c r="P38" s="751"/>
      <c r="Q38" s="751"/>
      <c r="R38" s="127" t="s">
        <v>11</v>
      </c>
      <c r="S38" s="751"/>
      <c r="T38" s="751"/>
      <c r="U38" s="127" t="s">
        <v>12</v>
      </c>
      <c r="V38" s="752" t="s">
        <v>13</v>
      </c>
      <c r="W38" s="752"/>
      <c r="X38" s="127" t="s">
        <v>19</v>
      </c>
      <c r="Y38" s="127"/>
      <c r="Z38" s="751"/>
      <c r="AA38" s="751"/>
      <c r="AB38" s="127" t="s">
        <v>11</v>
      </c>
      <c r="AC38" s="751"/>
      <c r="AD38" s="751"/>
      <c r="AE38" s="127" t="s">
        <v>12</v>
      </c>
      <c r="AF38" s="127"/>
      <c r="AG38" s="127"/>
      <c r="AH38" s="752"/>
      <c r="AI38" s="752"/>
      <c r="AJ38" s="663"/>
      <c r="AK38" s="577"/>
      <c r="AL38" s="575"/>
      <c r="AM38" s="575"/>
      <c r="AN38" s="575"/>
      <c r="AO38" s="575"/>
      <c r="AP38" s="575"/>
      <c r="AQ38" s="575"/>
      <c r="AR38" s="575"/>
      <c r="AS38" s="575"/>
      <c r="AT38" s="575"/>
      <c r="AU38" s="576"/>
      <c r="AV38" s="576"/>
      <c r="AW38" s="576"/>
    </row>
    <row r="39" spans="1:49" ht="6.75" customHeight="1">
      <c r="A39" s="128"/>
      <c r="B39" s="129"/>
      <c r="C39" s="129"/>
      <c r="D39" s="129"/>
      <c r="E39" s="129"/>
      <c r="F39" s="129"/>
      <c r="G39" s="129"/>
      <c r="H39" s="129"/>
      <c r="I39" s="129"/>
      <c r="J39" s="129"/>
      <c r="K39" s="129"/>
      <c r="L39" s="129"/>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1"/>
      <c r="AK39" s="64"/>
      <c r="AT39" s="581"/>
    </row>
    <row r="40" spans="1:49" ht="13.5" customHeight="1" thickBot="1">
      <c r="A40" s="132" t="s">
        <v>78</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4"/>
      <c r="AK40" s="64"/>
      <c r="AT40" s="581"/>
    </row>
    <row r="41" spans="1:49" ht="24" customHeight="1" thickBot="1">
      <c r="A41" s="135" t="s">
        <v>79</v>
      </c>
      <c r="B41" s="742" t="s">
        <v>386</v>
      </c>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64"/>
      <c r="AL41" s="583" t="str">
        <f>IFERROR(IF(AND(ISNUMBER(P38),ISNUMBER(Z38),ISNUMBER(S38),ISNUMBER(AC38),P38=Y$4,Z38=P38+1,S38=4,AC38=3),"○","！"),"")</f>
        <v>！</v>
      </c>
      <c r="AM41" s="58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585"/>
      <c r="AO41" s="585"/>
      <c r="AP41" s="585"/>
      <c r="AQ41" s="585"/>
      <c r="AR41" s="585"/>
      <c r="AS41" s="585"/>
      <c r="AT41" s="586"/>
    </row>
    <row r="42" spans="1:49" ht="24" customHeight="1">
      <c r="A42" s="135" t="s">
        <v>79</v>
      </c>
      <c r="B42" s="740" t="s">
        <v>346</v>
      </c>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64"/>
      <c r="AL42" s="587"/>
      <c r="AM42" s="588"/>
      <c r="AN42" s="588"/>
      <c r="AO42" s="588"/>
      <c r="AP42" s="588"/>
      <c r="AQ42" s="588"/>
      <c r="AR42" s="588"/>
      <c r="AS42" s="588"/>
      <c r="AT42" s="589"/>
    </row>
    <row r="43" spans="1:49" s="96" customFormat="1" ht="36" customHeight="1">
      <c r="A43" s="135" t="s">
        <v>79</v>
      </c>
      <c r="B43" s="741" t="s">
        <v>348</v>
      </c>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64"/>
      <c r="AL43" s="590"/>
      <c r="AM43" s="590"/>
      <c r="AN43" s="590"/>
      <c r="AO43" s="590"/>
      <c r="AP43" s="590"/>
      <c r="AQ43" s="590"/>
      <c r="AR43" s="590"/>
      <c r="AS43" s="590"/>
      <c r="AT43" s="591"/>
      <c r="AU43" s="592"/>
      <c r="AV43" s="592"/>
      <c r="AW43" s="592"/>
    </row>
    <row r="44" spans="1:49" s="96" customFormat="1" ht="45" customHeight="1">
      <c r="A44" s="135" t="s">
        <v>79</v>
      </c>
      <c r="B44" s="740" t="s">
        <v>412</v>
      </c>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64"/>
      <c r="AL44" s="590"/>
      <c r="AM44" s="590"/>
      <c r="AN44" s="590"/>
      <c r="AO44" s="590"/>
      <c r="AP44" s="590"/>
      <c r="AQ44" s="590"/>
      <c r="AR44" s="590"/>
      <c r="AS44" s="590"/>
      <c r="AT44" s="591"/>
      <c r="AU44" s="592"/>
      <c r="AV44" s="592"/>
      <c r="AW44" s="592"/>
    </row>
    <row r="45" spans="1:49" s="96" customFormat="1" ht="15" customHeight="1">
      <c r="A45" s="135"/>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137"/>
      <c r="AK45" s="64"/>
      <c r="AL45" s="590"/>
      <c r="AM45" s="590"/>
      <c r="AN45" s="590"/>
      <c r="AO45" s="590"/>
      <c r="AP45" s="590"/>
      <c r="AQ45" s="590"/>
      <c r="AR45" s="590"/>
      <c r="AS45" s="590"/>
      <c r="AT45" s="591"/>
      <c r="AU45" s="592"/>
      <c r="AV45" s="592"/>
      <c r="AW45" s="592"/>
    </row>
    <row r="46" spans="1:49" ht="4.5" customHeight="1">
      <c r="B46" s="6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K46" s="64"/>
      <c r="AT46" s="581"/>
    </row>
    <row r="47" spans="1:49" ht="15" customHeight="1">
      <c r="A47" s="56" t="s">
        <v>349</v>
      </c>
      <c r="B47" s="6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K47" s="64"/>
      <c r="AT47" s="581"/>
    </row>
    <row r="48" spans="1:49" ht="21" customHeight="1">
      <c r="A48" s="67" t="s">
        <v>28</v>
      </c>
      <c r="B48" s="98" t="s">
        <v>311</v>
      </c>
      <c r="C48" s="98"/>
      <c r="D48" s="98"/>
      <c r="E48" s="98"/>
      <c r="F48" s="98"/>
      <c r="G48" s="98"/>
      <c r="H48" s="98"/>
      <c r="I48" s="98"/>
      <c r="J48" s="98"/>
      <c r="K48" s="98"/>
      <c r="L48" s="99"/>
      <c r="M48" s="100" t="s">
        <v>249</v>
      </c>
      <c r="N48" s="753" t="s">
        <v>250</v>
      </c>
      <c r="O48" s="754"/>
      <c r="P48" s="754"/>
      <c r="Q48" s="754"/>
      <c r="R48" s="754"/>
      <c r="S48" s="754"/>
      <c r="T48" s="754"/>
      <c r="U48" s="754"/>
      <c r="V48" s="754"/>
      <c r="W48" s="754"/>
      <c r="X48" s="754"/>
      <c r="Y48" s="754"/>
      <c r="Z48" s="754"/>
      <c r="AA48" s="754"/>
      <c r="AB48" s="754"/>
      <c r="AC48" s="754"/>
      <c r="AD48" s="754"/>
      <c r="AE48" s="754"/>
      <c r="AF48" s="754"/>
      <c r="AG48" s="754"/>
      <c r="AH48" s="754"/>
      <c r="AI48" s="754"/>
      <c r="AJ48" s="755"/>
      <c r="AK48" s="64"/>
      <c r="AT48" s="581"/>
    </row>
    <row r="49" spans="1:49" ht="21" customHeight="1">
      <c r="A49" s="101" t="s">
        <v>10</v>
      </c>
      <c r="B49" s="98" t="s">
        <v>305</v>
      </c>
      <c r="C49" s="102"/>
      <c r="D49" s="102"/>
      <c r="E49" s="102"/>
      <c r="F49" s="102"/>
      <c r="G49" s="102"/>
      <c r="H49" s="102"/>
      <c r="I49" s="102"/>
      <c r="J49" s="102"/>
      <c r="K49" s="102"/>
      <c r="L49" s="102"/>
      <c r="M49" s="103"/>
      <c r="N49" s="756"/>
      <c r="O49" s="757"/>
      <c r="P49" s="757"/>
      <c r="Q49" s="757"/>
      <c r="R49" s="757"/>
      <c r="S49" s="757"/>
      <c r="T49" s="757"/>
      <c r="U49" s="757"/>
      <c r="V49" s="757"/>
      <c r="W49" s="757"/>
      <c r="X49" s="757"/>
      <c r="Y49" s="757"/>
      <c r="Z49" s="757"/>
      <c r="AA49" s="757"/>
      <c r="AB49" s="757"/>
      <c r="AC49" s="757"/>
      <c r="AD49" s="757"/>
      <c r="AE49" s="757"/>
      <c r="AF49" s="757"/>
      <c r="AG49" s="757"/>
      <c r="AH49" s="757"/>
      <c r="AI49" s="757"/>
      <c r="AJ49" s="758"/>
      <c r="AK49" s="64"/>
      <c r="AT49" s="581"/>
    </row>
    <row r="50" spans="1:49" ht="21" customHeight="1" thickBot="1">
      <c r="A50" s="101" t="s">
        <v>20</v>
      </c>
      <c r="B50" s="98" t="s">
        <v>68</v>
      </c>
      <c r="C50" s="102"/>
      <c r="D50" s="809">
        <f>IF($Y$4="","",$Y$4)</f>
        <v>3</v>
      </c>
      <c r="E50" s="809"/>
      <c r="F50" s="104" t="s">
        <v>304</v>
      </c>
      <c r="G50" s="102"/>
      <c r="H50" s="102"/>
      <c r="I50" s="102"/>
      <c r="J50" s="102"/>
      <c r="K50" s="102"/>
      <c r="L50" s="102"/>
      <c r="M50" s="102"/>
      <c r="N50" s="102"/>
      <c r="O50" s="102"/>
      <c r="P50" s="102"/>
      <c r="Q50" s="102"/>
      <c r="R50" s="102"/>
      <c r="S50" s="102"/>
      <c r="T50" s="102"/>
      <c r="U50" s="102"/>
      <c r="V50" s="102"/>
      <c r="W50" s="102"/>
      <c r="X50" s="102"/>
      <c r="Y50" s="102"/>
      <c r="Z50" s="102"/>
      <c r="AA50" s="102"/>
      <c r="AB50" s="810">
        <f>'別紙様式2-2 個表_処遇'!$O$5</f>
        <v>24548640</v>
      </c>
      <c r="AC50" s="811"/>
      <c r="AD50" s="811"/>
      <c r="AE50" s="811"/>
      <c r="AF50" s="811"/>
      <c r="AG50" s="811"/>
      <c r="AH50" s="811"/>
      <c r="AI50" s="812" t="s">
        <v>2</v>
      </c>
      <c r="AJ50" s="808"/>
      <c r="AK50" s="577"/>
      <c r="AT50" s="581"/>
    </row>
    <row r="51" spans="1:49" ht="21" customHeight="1" thickBot="1">
      <c r="A51" s="105" t="s">
        <v>18</v>
      </c>
      <c r="B51" s="106" t="s">
        <v>294</v>
      </c>
      <c r="C51" s="107"/>
      <c r="D51" s="106"/>
      <c r="E51" s="106"/>
      <c r="F51" s="106"/>
      <c r="G51" s="106"/>
      <c r="H51" s="106"/>
      <c r="I51" s="106"/>
      <c r="J51" s="106"/>
      <c r="K51" s="106"/>
      <c r="L51" s="106"/>
      <c r="M51" s="106"/>
      <c r="N51" s="106"/>
      <c r="O51" s="106"/>
      <c r="P51" s="106"/>
      <c r="Q51" s="106"/>
      <c r="R51" s="106"/>
      <c r="S51" s="106"/>
      <c r="T51" s="106"/>
      <c r="U51" s="106"/>
      <c r="V51" s="106"/>
      <c r="W51" s="106"/>
      <c r="X51" s="106"/>
      <c r="Y51" s="106"/>
      <c r="Z51" s="108"/>
      <c r="AA51" s="109" t="s">
        <v>237</v>
      </c>
      <c r="AB51" s="813">
        <f>IFERROR(AB52-AB53,"")</f>
        <v>24674000</v>
      </c>
      <c r="AC51" s="814"/>
      <c r="AD51" s="814"/>
      <c r="AE51" s="814"/>
      <c r="AF51" s="814"/>
      <c r="AG51" s="814"/>
      <c r="AH51" s="814"/>
      <c r="AI51" s="812" t="s">
        <v>2</v>
      </c>
      <c r="AJ51" s="808"/>
      <c r="AK51" s="64" t="s">
        <v>195</v>
      </c>
      <c r="AL51" s="583" t="str">
        <f>IFERROR(IF(AND(ISNUMBER(AB51),ISNUMBER(AB50),AB51&gt;AB50),"○","☓"),"")</f>
        <v>○</v>
      </c>
      <c r="AM51" s="584" t="s">
        <v>196</v>
      </c>
      <c r="AN51" s="585"/>
      <c r="AO51" s="585"/>
      <c r="AP51" s="585"/>
      <c r="AQ51" s="585"/>
      <c r="AR51" s="585"/>
      <c r="AS51" s="585"/>
      <c r="AT51" s="586"/>
    </row>
    <row r="52" spans="1:49" ht="25.15" customHeight="1" thickBot="1">
      <c r="A52" s="112"/>
      <c r="B52" s="1016" t="s">
        <v>351</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766">
        <v>230800000</v>
      </c>
      <c r="AC52" s="767"/>
      <c r="AD52" s="767"/>
      <c r="AE52" s="767"/>
      <c r="AF52" s="767"/>
      <c r="AG52" s="767"/>
      <c r="AH52" s="768"/>
      <c r="AI52" s="773" t="s">
        <v>2</v>
      </c>
      <c r="AJ52" s="774"/>
      <c r="AK52" s="64"/>
      <c r="AT52" s="581"/>
    </row>
    <row r="53" spans="1:49" ht="25.15" customHeight="1" thickBot="1">
      <c r="A53" s="113"/>
      <c r="B53" s="759" t="s">
        <v>350</v>
      </c>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1">
        <f>AB54-AB55-AB56-AB57</f>
        <v>206126000</v>
      </c>
      <c r="AC53" s="762"/>
      <c r="AD53" s="762"/>
      <c r="AE53" s="762"/>
      <c r="AF53" s="762"/>
      <c r="AG53" s="762"/>
      <c r="AH53" s="762"/>
      <c r="AI53" s="763" t="s">
        <v>2</v>
      </c>
      <c r="AJ53" s="764"/>
      <c r="AK53" s="64"/>
      <c r="AT53" s="581"/>
    </row>
    <row r="54" spans="1:49" ht="21" customHeight="1" thickBot="1">
      <c r="A54" s="114"/>
      <c r="B54" s="765"/>
      <c r="C54" s="115" t="s">
        <v>352</v>
      </c>
      <c r="D54" s="115"/>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766">
        <v>234350000</v>
      </c>
      <c r="AC54" s="767"/>
      <c r="AD54" s="767"/>
      <c r="AE54" s="767"/>
      <c r="AF54" s="767"/>
      <c r="AG54" s="767"/>
      <c r="AH54" s="768"/>
      <c r="AI54" s="769" t="s">
        <v>2</v>
      </c>
      <c r="AJ54" s="770"/>
      <c r="AK54" s="577"/>
      <c r="AT54" s="581"/>
    </row>
    <row r="55" spans="1:49" ht="21" customHeight="1" thickBot="1">
      <c r="A55" s="114"/>
      <c r="B55" s="765"/>
      <c r="C55" s="117" t="s">
        <v>345</v>
      </c>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766">
        <v>24240000</v>
      </c>
      <c r="AC55" s="771"/>
      <c r="AD55" s="771"/>
      <c r="AE55" s="771"/>
      <c r="AF55" s="771"/>
      <c r="AG55" s="771"/>
      <c r="AH55" s="772"/>
      <c r="AI55" s="773" t="s">
        <v>2</v>
      </c>
      <c r="AJ55" s="774"/>
      <c r="AK55" s="577"/>
      <c r="AT55" s="581"/>
    </row>
    <row r="56" spans="1:49" ht="21" customHeight="1" thickBot="1">
      <c r="A56" s="114"/>
      <c r="B56" s="765"/>
      <c r="C56" s="775" t="s">
        <v>355</v>
      </c>
      <c r="D56" s="775"/>
      <c r="E56" s="775"/>
      <c r="F56" s="775"/>
      <c r="G56" s="775"/>
      <c r="H56" s="775"/>
      <c r="I56" s="775"/>
      <c r="J56" s="775"/>
      <c r="K56" s="775"/>
      <c r="L56" s="775"/>
      <c r="M56" s="775"/>
      <c r="N56" s="775"/>
      <c r="O56" s="775"/>
      <c r="P56" s="775"/>
      <c r="Q56" s="775"/>
      <c r="R56" s="775"/>
      <c r="S56" s="775"/>
      <c r="T56" s="775"/>
      <c r="U56" s="775"/>
      <c r="V56" s="775"/>
      <c r="W56" s="775"/>
      <c r="X56" s="775"/>
      <c r="Y56" s="775"/>
      <c r="Z56" s="775"/>
      <c r="AA56" s="776"/>
      <c r="AB56" s="777">
        <v>3984000</v>
      </c>
      <c r="AC56" s="778"/>
      <c r="AD56" s="778"/>
      <c r="AE56" s="778"/>
      <c r="AF56" s="778"/>
      <c r="AG56" s="778"/>
      <c r="AH56" s="779"/>
      <c r="AI56" s="773" t="s">
        <v>2</v>
      </c>
      <c r="AJ56" s="774"/>
      <c r="AK56" s="577"/>
      <c r="AT56" s="581"/>
    </row>
    <row r="57" spans="1:49" ht="21" customHeight="1" thickBot="1">
      <c r="A57" s="122"/>
      <c r="B57" s="123"/>
      <c r="C57" s="124" t="s">
        <v>309</v>
      </c>
      <c r="D57" s="124"/>
      <c r="E57" s="125"/>
      <c r="F57" s="125"/>
      <c r="G57" s="125"/>
      <c r="H57" s="125"/>
      <c r="I57" s="125"/>
      <c r="J57" s="125"/>
      <c r="K57" s="125"/>
      <c r="L57" s="125"/>
      <c r="M57" s="118"/>
      <c r="N57" s="118"/>
      <c r="O57" s="118"/>
      <c r="P57" s="118"/>
      <c r="Q57" s="118"/>
      <c r="R57" s="118"/>
      <c r="S57" s="118"/>
      <c r="T57" s="118"/>
      <c r="U57" s="119"/>
      <c r="V57" s="120"/>
      <c r="W57" s="120"/>
      <c r="X57" s="120"/>
      <c r="Y57" s="120"/>
      <c r="Z57" s="121"/>
      <c r="AA57" s="121"/>
      <c r="AB57" s="744"/>
      <c r="AC57" s="745"/>
      <c r="AD57" s="745"/>
      <c r="AE57" s="745"/>
      <c r="AF57" s="745"/>
      <c r="AG57" s="745"/>
      <c r="AH57" s="746"/>
      <c r="AI57" s="747" t="s">
        <v>149</v>
      </c>
      <c r="AJ57" s="748"/>
      <c r="AK57" s="577"/>
      <c r="AT57" s="581"/>
    </row>
    <row r="58" spans="1:49" s="65" customFormat="1" ht="21" customHeight="1" thickBot="1">
      <c r="A58" s="67" t="s">
        <v>69</v>
      </c>
      <c r="B58" s="749" t="s">
        <v>14</v>
      </c>
      <c r="C58" s="749"/>
      <c r="D58" s="749"/>
      <c r="E58" s="749"/>
      <c r="F58" s="749"/>
      <c r="G58" s="749"/>
      <c r="H58" s="749"/>
      <c r="I58" s="749"/>
      <c r="J58" s="749"/>
      <c r="K58" s="749"/>
      <c r="L58" s="750"/>
      <c r="M58" s="126"/>
      <c r="N58" s="127" t="s">
        <v>19</v>
      </c>
      <c r="O58" s="127"/>
      <c r="P58" s="751">
        <v>3</v>
      </c>
      <c r="Q58" s="751"/>
      <c r="R58" s="127" t="s">
        <v>11</v>
      </c>
      <c r="S58" s="751">
        <v>4</v>
      </c>
      <c r="T58" s="751"/>
      <c r="U58" s="127" t="s">
        <v>12</v>
      </c>
      <c r="V58" s="752" t="s">
        <v>13</v>
      </c>
      <c r="W58" s="752"/>
      <c r="X58" s="127" t="s">
        <v>19</v>
      </c>
      <c r="Y58" s="127"/>
      <c r="Z58" s="751">
        <v>4</v>
      </c>
      <c r="AA58" s="751"/>
      <c r="AB58" s="127" t="s">
        <v>11</v>
      </c>
      <c r="AC58" s="751">
        <v>3</v>
      </c>
      <c r="AD58" s="751"/>
      <c r="AE58" s="127" t="s">
        <v>12</v>
      </c>
      <c r="AF58" s="127"/>
      <c r="AG58" s="127"/>
      <c r="AH58" s="752"/>
      <c r="AI58" s="752"/>
      <c r="AJ58" s="663"/>
      <c r="AK58" s="577"/>
      <c r="AL58" s="575"/>
      <c r="AM58" s="575"/>
      <c r="AN58" s="575"/>
      <c r="AO58" s="575"/>
      <c r="AP58" s="575"/>
      <c r="AQ58" s="575"/>
      <c r="AR58" s="575"/>
      <c r="AS58" s="575"/>
      <c r="AT58" s="575"/>
      <c r="AU58" s="576"/>
      <c r="AV58" s="576"/>
      <c r="AW58" s="576"/>
    </row>
    <row r="59" spans="1:49" ht="6.75" customHeight="1">
      <c r="A59" s="128"/>
      <c r="B59" s="129"/>
      <c r="C59" s="129"/>
      <c r="D59" s="129"/>
      <c r="E59" s="129"/>
      <c r="F59" s="129"/>
      <c r="G59" s="129"/>
      <c r="H59" s="129"/>
      <c r="I59" s="129"/>
      <c r="J59" s="129"/>
      <c r="K59" s="129"/>
      <c r="L59" s="129"/>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1"/>
      <c r="AK59" s="64"/>
      <c r="AT59" s="581"/>
    </row>
    <row r="60" spans="1:49" ht="13.5" customHeight="1" thickBot="1">
      <c r="A60" s="132" t="s">
        <v>78</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4"/>
      <c r="AK60" s="64"/>
      <c r="AT60" s="581"/>
    </row>
    <row r="61" spans="1:49" ht="34.9" customHeight="1" thickBot="1">
      <c r="A61" s="135" t="s">
        <v>79</v>
      </c>
      <c r="B61" s="743" t="s">
        <v>388</v>
      </c>
      <c r="C61" s="743"/>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64"/>
      <c r="AL61" s="583" t="str">
        <f>IFERROR(IF(AND(ISNUMBER(P58),ISNUMBER(Z58),ISNUMBER(S58),ISNUMBER(AC58),P58=Y$4,Z58=P58+1,S58=4,AC58=3),"○","！"),"")</f>
        <v>○</v>
      </c>
      <c r="AM61" s="58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585"/>
      <c r="AO61" s="585"/>
      <c r="AP61" s="585"/>
      <c r="AQ61" s="585"/>
      <c r="AR61" s="585"/>
      <c r="AS61" s="585"/>
      <c r="AT61" s="586"/>
    </row>
    <row r="62" spans="1:49" ht="24" customHeight="1">
      <c r="A62" s="135" t="s">
        <v>79</v>
      </c>
      <c r="B62" s="743" t="s">
        <v>353</v>
      </c>
      <c r="C62" s="743"/>
      <c r="D62" s="743"/>
      <c r="E62" s="743"/>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64"/>
    </row>
    <row r="63" spans="1:49" ht="24" customHeight="1">
      <c r="A63" s="135" t="s">
        <v>79</v>
      </c>
      <c r="B63" s="741" t="s">
        <v>459</v>
      </c>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64"/>
      <c r="AT63" s="581"/>
    </row>
    <row r="64" spans="1:49" s="96" customFormat="1" ht="36" customHeight="1">
      <c r="A64" s="135" t="s">
        <v>79</v>
      </c>
      <c r="B64" s="741" t="s">
        <v>354</v>
      </c>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64"/>
      <c r="AL64" s="590"/>
      <c r="AM64" s="590"/>
      <c r="AN64" s="590"/>
      <c r="AO64" s="590"/>
      <c r="AP64" s="590"/>
      <c r="AQ64" s="590"/>
      <c r="AR64" s="590"/>
      <c r="AS64" s="590"/>
      <c r="AT64" s="591"/>
      <c r="AU64" s="592"/>
      <c r="AV64" s="592"/>
      <c r="AW64" s="592"/>
    </row>
    <row r="65" spans="1:49" s="96" customFormat="1" ht="45" customHeight="1">
      <c r="A65" s="135" t="s">
        <v>79</v>
      </c>
      <c r="B65" s="743" t="s">
        <v>387</v>
      </c>
      <c r="C65" s="743"/>
      <c r="D65" s="743"/>
      <c r="E65" s="743"/>
      <c r="F65" s="743"/>
      <c r="G65" s="743"/>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64"/>
      <c r="AL65" s="590"/>
      <c r="AM65" s="590"/>
      <c r="AN65" s="590"/>
      <c r="AO65" s="590"/>
      <c r="AP65" s="590"/>
      <c r="AQ65" s="590"/>
      <c r="AR65" s="590"/>
      <c r="AS65" s="590"/>
      <c r="AT65" s="591"/>
      <c r="AU65" s="592"/>
      <c r="AV65" s="592"/>
      <c r="AW65" s="592"/>
    </row>
    <row r="66" spans="1:49" s="96" customFormat="1" ht="15" customHeight="1">
      <c r="A66" s="13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7"/>
      <c r="AK66" s="64"/>
      <c r="AL66" s="590"/>
      <c r="AM66" s="590"/>
      <c r="AN66" s="590"/>
      <c r="AO66" s="590"/>
      <c r="AP66" s="590"/>
      <c r="AQ66" s="590"/>
      <c r="AR66" s="590"/>
      <c r="AS66" s="590"/>
      <c r="AT66" s="591"/>
      <c r="AU66" s="592"/>
      <c r="AV66" s="592"/>
      <c r="AW66" s="592"/>
    </row>
    <row r="67" spans="1:49" ht="15" customHeight="1">
      <c r="A67" s="56" t="s">
        <v>343</v>
      </c>
      <c r="B67" s="65"/>
      <c r="C67" s="96"/>
      <c r="D67" s="96"/>
      <c r="E67" s="96"/>
      <c r="F67" s="96"/>
      <c r="G67" s="96"/>
      <c r="H67" s="96"/>
      <c r="I67" s="96"/>
      <c r="J67" s="96"/>
      <c r="K67" s="96"/>
      <c r="L67" s="96"/>
      <c r="M67" s="96"/>
      <c r="N67" s="96"/>
      <c r="O67" s="96"/>
      <c r="P67" s="96"/>
      <c r="Q67" s="96"/>
      <c r="R67" s="96"/>
      <c r="S67" s="96"/>
      <c r="T67" s="96"/>
      <c r="U67" s="96"/>
      <c r="V67" s="96"/>
      <c r="W67" s="96"/>
      <c r="X67" s="96"/>
      <c r="Y67" s="138"/>
      <c r="Z67" s="96"/>
      <c r="AA67" s="96"/>
      <c r="AB67" s="96"/>
      <c r="AC67" s="96"/>
      <c r="AD67" s="96"/>
      <c r="AE67" s="96"/>
      <c r="AF67" s="96"/>
      <c r="AG67" s="96"/>
      <c r="AH67" s="96"/>
      <c r="AI67" s="96"/>
      <c r="AK67" s="64"/>
      <c r="AT67" s="581"/>
    </row>
    <row r="68" spans="1:49" ht="21" customHeight="1">
      <c r="A68" s="67" t="s">
        <v>9</v>
      </c>
      <c r="B68" s="994" t="s">
        <v>215</v>
      </c>
      <c r="C68" s="994"/>
      <c r="D68" s="994"/>
      <c r="E68" s="994"/>
      <c r="F68" s="994"/>
      <c r="G68" s="994"/>
      <c r="H68" s="994"/>
      <c r="I68" s="994"/>
      <c r="J68" s="994"/>
      <c r="K68" s="994"/>
      <c r="L68" s="140" t="s">
        <v>57</v>
      </c>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2"/>
      <c r="AK68" s="64"/>
      <c r="AT68" s="581"/>
    </row>
    <row r="69" spans="1:49" ht="21" customHeight="1">
      <c r="A69" s="67" t="s">
        <v>10</v>
      </c>
      <c r="B69" s="1010" t="s">
        <v>312</v>
      </c>
      <c r="C69" s="1010"/>
      <c r="D69" s="1010"/>
      <c r="E69" s="1010"/>
      <c r="F69" s="1010"/>
      <c r="G69" s="1010"/>
      <c r="H69" s="1010"/>
      <c r="I69" s="1010"/>
      <c r="J69" s="1010"/>
      <c r="K69" s="1010"/>
      <c r="L69" s="140"/>
      <c r="M69" s="1023" t="s">
        <v>336</v>
      </c>
      <c r="N69" s="1024"/>
      <c r="O69" s="1024"/>
      <c r="P69" s="1024"/>
      <c r="Q69" s="1024"/>
      <c r="R69" s="1024"/>
      <c r="S69" s="1024"/>
      <c r="T69" s="1024"/>
      <c r="U69" s="1024"/>
      <c r="V69" s="1024"/>
      <c r="W69" s="1024"/>
      <c r="X69" s="1024"/>
      <c r="Y69" s="1024"/>
      <c r="Z69" s="1024"/>
      <c r="AA69" s="1024"/>
      <c r="AB69" s="1024"/>
      <c r="AC69" s="1024"/>
      <c r="AD69" s="1024"/>
      <c r="AE69" s="1024"/>
      <c r="AF69" s="1024"/>
      <c r="AG69" s="1024"/>
      <c r="AH69" s="1024"/>
      <c r="AI69" s="1024"/>
      <c r="AJ69" s="1025"/>
      <c r="AK69" s="64"/>
      <c r="AL69" s="572"/>
      <c r="AT69" s="581"/>
    </row>
    <row r="70" spans="1:49" ht="21" customHeight="1">
      <c r="A70" s="101" t="s">
        <v>20</v>
      </c>
      <c r="B70" s="994" t="s">
        <v>238</v>
      </c>
      <c r="C70" s="994"/>
      <c r="D70" s="994"/>
      <c r="E70" s="994"/>
      <c r="F70" s="994"/>
      <c r="G70" s="994"/>
      <c r="H70" s="994"/>
      <c r="I70" s="994"/>
      <c r="J70" s="994"/>
      <c r="K70" s="994"/>
      <c r="L70" s="140"/>
      <c r="M70" s="145"/>
      <c r="N70" s="145"/>
      <c r="O70" s="145"/>
      <c r="P70" s="145"/>
      <c r="Q70" s="145"/>
      <c r="R70" s="145"/>
      <c r="S70" s="145"/>
      <c r="T70" s="145"/>
      <c r="U70" s="145"/>
      <c r="V70" s="145"/>
      <c r="W70" s="145"/>
      <c r="X70" s="145"/>
      <c r="Y70" s="145"/>
      <c r="Z70" s="145"/>
      <c r="AA70" s="145"/>
      <c r="AB70" s="146"/>
      <c r="AC70" s="146"/>
      <c r="AD70" s="146"/>
      <c r="AE70" s="146"/>
      <c r="AF70" s="146"/>
      <c r="AG70" s="146"/>
      <c r="AH70" s="146"/>
      <c r="AI70" s="146"/>
      <c r="AJ70" s="147"/>
      <c r="AK70" s="64"/>
      <c r="AT70" s="581"/>
    </row>
    <row r="71" spans="1:49" ht="21" customHeight="1" thickBot="1">
      <c r="A71" s="148" t="s">
        <v>337</v>
      </c>
      <c r="B71" s="149" t="s">
        <v>19</v>
      </c>
      <c r="C71" s="149"/>
      <c r="D71" s="809">
        <f>IF($Y$4="","",$Y$4)</f>
        <v>3</v>
      </c>
      <c r="E71" s="809"/>
      <c r="F71" s="149" t="s">
        <v>313</v>
      </c>
      <c r="G71" s="149"/>
      <c r="H71" s="149"/>
      <c r="I71" s="149"/>
      <c r="J71" s="149"/>
      <c r="K71" s="149"/>
      <c r="L71" s="138"/>
      <c r="M71" s="149"/>
      <c r="N71" s="149"/>
      <c r="O71" s="150"/>
      <c r="P71" s="150"/>
      <c r="Q71" s="149"/>
      <c r="R71" s="150"/>
      <c r="S71" s="150"/>
      <c r="T71" s="151"/>
      <c r="U71" s="149"/>
      <c r="V71" s="149"/>
      <c r="W71" s="107"/>
      <c r="X71" s="149"/>
      <c r="Y71" s="152"/>
      <c r="Z71" s="153"/>
      <c r="AA71" s="153"/>
      <c r="AB71" s="1029">
        <f>'別紙様式2-3 個表_特定'!O5</f>
        <v>6715800</v>
      </c>
      <c r="AC71" s="1030"/>
      <c r="AD71" s="1030"/>
      <c r="AE71" s="1030"/>
      <c r="AF71" s="1030"/>
      <c r="AG71" s="1030"/>
      <c r="AH71" s="1030"/>
      <c r="AI71" s="812" t="s">
        <v>2</v>
      </c>
      <c r="AJ71" s="808"/>
      <c r="AK71" s="577"/>
      <c r="AT71" s="581"/>
    </row>
    <row r="72" spans="1:49" ht="21" customHeight="1" thickBot="1">
      <c r="A72" s="144" t="s">
        <v>338</v>
      </c>
      <c r="B72" s="106" t="s">
        <v>170</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8"/>
      <c r="AA72" s="109" t="s">
        <v>356</v>
      </c>
      <c r="AB72" s="813">
        <f>AB73-AB74</f>
        <v>6750000</v>
      </c>
      <c r="AC72" s="814"/>
      <c r="AD72" s="814"/>
      <c r="AE72" s="814"/>
      <c r="AF72" s="814"/>
      <c r="AG72" s="814"/>
      <c r="AH72" s="814"/>
      <c r="AI72" s="812" t="s">
        <v>2</v>
      </c>
      <c r="AJ72" s="808"/>
      <c r="AK72" s="64" t="s">
        <v>195</v>
      </c>
      <c r="AL72" s="583" t="str">
        <f>IFERROR(IF(AND(ISNUMBER(AB72),ISNUMBER(AB71),AB72&gt;AB71),"○","☓"),"")</f>
        <v>○</v>
      </c>
      <c r="AM72" s="584" t="s">
        <v>196</v>
      </c>
      <c r="AN72" s="585"/>
      <c r="AO72" s="585"/>
      <c r="AP72" s="585"/>
      <c r="AQ72" s="585"/>
      <c r="AR72" s="585"/>
      <c r="AS72" s="585"/>
      <c r="AT72" s="586"/>
    </row>
    <row r="73" spans="1:49" ht="21" customHeight="1" thickBot="1">
      <c r="A73" s="112"/>
      <c r="B73" s="154" t="s">
        <v>180</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005">
        <v>260300000</v>
      </c>
      <c r="AC73" s="1006"/>
      <c r="AD73" s="1006"/>
      <c r="AE73" s="1006"/>
      <c r="AF73" s="1006"/>
      <c r="AG73" s="1006"/>
      <c r="AH73" s="1007"/>
      <c r="AI73" s="773" t="s">
        <v>2</v>
      </c>
      <c r="AJ73" s="774"/>
      <c r="AK73" s="64"/>
      <c r="AT73" s="581"/>
    </row>
    <row r="74" spans="1:49" ht="21" customHeight="1" thickBot="1">
      <c r="A74" s="148"/>
      <c r="B74" s="1018" t="s">
        <v>295</v>
      </c>
      <c r="C74" s="1019"/>
      <c r="D74" s="1019"/>
      <c r="E74" s="1019"/>
      <c r="F74" s="1019"/>
      <c r="G74" s="1019"/>
      <c r="H74" s="1019"/>
      <c r="I74" s="1019"/>
      <c r="J74" s="1019"/>
      <c r="K74" s="1019"/>
      <c r="L74" s="1019"/>
      <c r="M74" s="1019"/>
      <c r="N74" s="1019"/>
      <c r="O74" s="1019"/>
      <c r="P74" s="1019"/>
      <c r="Q74" s="1019"/>
      <c r="R74" s="1019"/>
      <c r="S74" s="1019"/>
      <c r="T74" s="1019"/>
      <c r="U74" s="1019"/>
      <c r="V74" s="1019"/>
      <c r="W74" s="1019"/>
      <c r="X74" s="1019"/>
      <c r="Y74" s="1019"/>
      <c r="Z74" s="1019"/>
      <c r="AA74" s="1019"/>
      <c r="AB74" s="761">
        <f>$AB$75-AB76-AB77-AB78</f>
        <v>253550000</v>
      </c>
      <c r="AC74" s="762"/>
      <c r="AD74" s="762"/>
      <c r="AE74" s="762"/>
      <c r="AF74" s="762"/>
      <c r="AG74" s="762"/>
      <c r="AH74" s="762"/>
      <c r="AI74" s="763" t="s">
        <v>2</v>
      </c>
      <c r="AJ74" s="764"/>
      <c r="AK74" s="64"/>
      <c r="AL74" s="593"/>
      <c r="AT74" s="581"/>
    </row>
    <row r="75" spans="1:49" ht="21" customHeight="1" thickBot="1">
      <c r="A75" s="148"/>
      <c r="B75" s="156"/>
      <c r="C75" s="157" t="s">
        <v>181</v>
      </c>
      <c r="D75" s="115"/>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005">
        <v>282350000</v>
      </c>
      <c r="AC75" s="1006"/>
      <c r="AD75" s="1006"/>
      <c r="AE75" s="1006"/>
      <c r="AF75" s="1006"/>
      <c r="AG75" s="1006"/>
      <c r="AH75" s="1007"/>
      <c r="AI75" s="769" t="s">
        <v>2</v>
      </c>
      <c r="AJ75" s="770"/>
      <c r="AK75" s="577"/>
      <c r="AT75" s="581"/>
    </row>
    <row r="76" spans="1:49" ht="21" customHeight="1" thickBot="1">
      <c r="A76" s="148"/>
      <c r="B76" s="158"/>
      <c r="C76" s="157" t="s">
        <v>345</v>
      </c>
      <c r="D76" s="117"/>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005">
        <v>24240000</v>
      </c>
      <c r="AC76" s="1006"/>
      <c r="AD76" s="1006"/>
      <c r="AE76" s="1006"/>
      <c r="AF76" s="1006"/>
      <c r="AG76" s="1006"/>
      <c r="AH76" s="1007"/>
      <c r="AI76" s="773" t="s">
        <v>2</v>
      </c>
      <c r="AJ76" s="774"/>
      <c r="AK76" s="577"/>
      <c r="AT76" s="581"/>
    </row>
    <row r="77" spans="1:49" ht="21" customHeight="1" thickBot="1">
      <c r="A77" s="114"/>
      <c r="B77" s="159"/>
      <c r="C77" s="119" t="s">
        <v>357</v>
      </c>
      <c r="D77" s="117"/>
      <c r="E77" s="118"/>
      <c r="F77" s="118"/>
      <c r="G77" s="118"/>
      <c r="H77" s="118"/>
      <c r="I77" s="118"/>
      <c r="J77" s="118"/>
      <c r="K77" s="118"/>
      <c r="L77" s="118"/>
      <c r="M77" s="118"/>
      <c r="N77" s="118"/>
      <c r="O77" s="118"/>
      <c r="P77" s="118"/>
      <c r="Q77" s="118"/>
      <c r="R77" s="118"/>
      <c r="S77" s="118"/>
      <c r="T77" s="118"/>
      <c r="U77" s="119"/>
      <c r="V77" s="120"/>
      <c r="W77" s="120"/>
      <c r="X77" s="120"/>
      <c r="Y77" s="120"/>
      <c r="Z77" s="121"/>
      <c r="AA77" s="121"/>
      <c r="AB77" s="910">
        <v>4560000</v>
      </c>
      <c r="AC77" s="911"/>
      <c r="AD77" s="911"/>
      <c r="AE77" s="911"/>
      <c r="AF77" s="911"/>
      <c r="AG77" s="911"/>
      <c r="AH77" s="912"/>
      <c r="AI77" s="773" t="s">
        <v>2</v>
      </c>
      <c r="AJ77" s="774"/>
      <c r="AK77" s="577"/>
      <c r="AL77" s="593"/>
      <c r="AT77" s="581"/>
    </row>
    <row r="78" spans="1:49" ht="21" customHeight="1" thickBot="1">
      <c r="A78" s="122"/>
      <c r="B78" s="160"/>
      <c r="C78" s="119" t="s">
        <v>309</v>
      </c>
      <c r="D78" s="124"/>
      <c r="E78" s="125"/>
      <c r="F78" s="125"/>
      <c r="G78" s="125"/>
      <c r="H78" s="125"/>
      <c r="I78" s="125"/>
      <c r="J78" s="125"/>
      <c r="K78" s="125"/>
      <c r="L78" s="125"/>
      <c r="M78" s="118"/>
      <c r="N78" s="118"/>
      <c r="O78" s="118"/>
      <c r="P78" s="118"/>
      <c r="Q78" s="118"/>
      <c r="R78" s="118"/>
      <c r="S78" s="118"/>
      <c r="T78" s="118"/>
      <c r="U78" s="119"/>
      <c r="V78" s="120"/>
      <c r="W78" s="120"/>
      <c r="X78" s="120"/>
      <c r="Y78" s="120"/>
      <c r="Z78" s="121"/>
      <c r="AA78" s="121"/>
      <c r="AB78" s="1031"/>
      <c r="AC78" s="1032"/>
      <c r="AD78" s="1032"/>
      <c r="AE78" s="1032"/>
      <c r="AF78" s="1032"/>
      <c r="AG78" s="1032"/>
      <c r="AH78" s="1033"/>
      <c r="AI78" s="1034" t="s">
        <v>149</v>
      </c>
      <c r="AJ78" s="819"/>
      <c r="AK78" s="577"/>
      <c r="AL78" s="593"/>
      <c r="AT78" s="581"/>
    </row>
    <row r="79" spans="1:49" ht="24" customHeight="1" thickBot="1">
      <c r="A79" s="161" t="s">
        <v>23</v>
      </c>
      <c r="B79" s="141" t="s">
        <v>76</v>
      </c>
      <c r="C79" s="141"/>
      <c r="D79" s="141"/>
      <c r="E79" s="141"/>
      <c r="F79" s="141"/>
      <c r="G79" s="141"/>
      <c r="H79" s="141"/>
      <c r="I79" s="141"/>
      <c r="J79" s="141"/>
      <c r="K79" s="141"/>
      <c r="L79" s="162"/>
      <c r="M79" s="162"/>
      <c r="N79" s="141"/>
      <c r="O79" s="141"/>
      <c r="P79" s="163"/>
      <c r="Q79" s="163"/>
      <c r="R79" s="164"/>
      <c r="S79" s="1026" t="s">
        <v>314</v>
      </c>
      <c r="T79" s="1027"/>
      <c r="U79" s="1027"/>
      <c r="V79" s="1027"/>
      <c r="W79" s="1027"/>
      <c r="X79" s="1028"/>
      <c r="Y79" s="1035" t="s">
        <v>315</v>
      </c>
      <c r="Z79" s="1036"/>
      <c r="AA79" s="1036"/>
      <c r="AB79" s="1036"/>
      <c r="AC79" s="1036"/>
      <c r="AD79" s="1037"/>
      <c r="AE79" s="1035" t="s">
        <v>104</v>
      </c>
      <c r="AF79" s="1036"/>
      <c r="AG79" s="1036"/>
      <c r="AH79" s="1036"/>
      <c r="AI79" s="1036"/>
      <c r="AJ79" s="1037"/>
      <c r="AL79" s="594" t="s">
        <v>168</v>
      </c>
      <c r="AT79" s="581"/>
    </row>
    <row r="80" spans="1:49" ht="21.75" customHeight="1" thickBot="1">
      <c r="A80" s="1017"/>
      <c r="B80" s="1020" t="s">
        <v>296</v>
      </c>
      <c r="C80" s="1021"/>
      <c r="D80" s="1021"/>
      <c r="E80" s="1021"/>
      <c r="F80" s="1021"/>
      <c r="G80" s="1021"/>
      <c r="H80" s="1021"/>
      <c r="I80" s="1021"/>
      <c r="J80" s="1021"/>
      <c r="K80" s="1021"/>
      <c r="L80" s="1021"/>
      <c r="M80" s="1021"/>
      <c r="N80" s="1021"/>
      <c r="O80" s="1021"/>
      <c r="P80" s="1021"/>
      <c r="Q80" s="1021"/>
      <c r="R80" s="1022"/>
      <c r="S80" s="1001">
        <v>56600000</v>
      </c>
      <c r="T80" s="1002"/>
      <c r="U80" s="1002"/>
      <c r="V80" s="1002"/>
      <c r="W80" s="1003"/>
      <c r="X80" s="165" t="s">
        <v>2</v>
      </c>
      <c r="Y80" s="1001">
        <v>147000000</v>
      </c>
      <c r="Z80" s="1002"/>
      <c r="AA80" s="1002"/>
      <c r="AB80" s="1002"/>
      <c r="AC80" s="1003"/>
      <c r="AD80" s="166" t="s">
        <v>2</v>
      </c>
      <c r="AE80" s="1001">
        <v>47400000</v>
      </c>
      <c r="AF80" s="1002"/>
      <c r="AG80" s="1002"/>
      <c r="AH80" s="1002"/>
      <c r="AI80" s="1003"/>
      <c r="AJ80" s="167" t="s">
        <v>2</v>
      </c>
      <c r="AL80" s="594" t="s">
        <v>116</v>
      </c>
      <c r="AT80" s="581"/>
    </row>
    <row r="81" spans="1:49" ht="21.75" customHeight="1" thickBot="1">
      <c r="A81" s="1017"/>
      <c r="B81" s="168" t="s">
        <v>297</v>
      </c>
      <c r="C81" s="169"/>
      <c r="D81" s="169"/>
      <c r="E81" s="169"/>
      <c r="F81" s="169"/>
      <c r="G81" s="169"/>
      <c r="H81" s="169"/>
      <c r="I81" s="169"/>
      <c r="J81" s="169"/>
      <c r="K81" s="169"/>
      <c r="L81" s="170"/>
      <c r="M81" s="170"/>
      <c r="N81" s="170"/>
      <c r="O81" s="170"/>
      <c r="P81" s="170"/>
      <c r="Q81" s="170"/>
      <c r="R81" s="171"/>
      <c r="S81" s="921">
        <v>14.3</v>
      </c>
      <c r="T81" s="922"/>
      <c r="U81" s="922"/>
      <c r="V81" s="922"/>
      <c r="W81" s="923"/>
      <c r="X81" s="172" t="s">
        <v>24</v>
      </c>
      <c r="Y81" s="921">
        <v>42.5</v>
      </c>
      <c r="Z81" s="922"/>
      <c r="AA81" s="922"/>
      <c r="AB81" s="922"/>
      <c r="AC81" s="923"/>
      <c r="AD81" s="173" t="s">
        <v>24</v>
      </c>
      <c r="AE81" s="921">
        <v>12</v>
      </c>
      <c r="AF81" s="922"/>
      <c r="AG81" s="922"/>
      <c r="AH81" s="922"/>
      <c r="AI81" s="923"/>
      <c r="AJ81" s="664" t="s">
        <v>24</v>
      </c>
      <c r="AL81" s="594" t="s">
        <v>121</v>
      </c>
      <c r="AT81" s="581"/>
    </row>
    <row r="82" spans="1:49" ht="21.75" customHeight="1" thickBot="1">
      <c r="A82" s="1017"/>
      <c r="B82" s="175" t="s">
        <v>298</v>
      </c>
      <c r="C82" s="176"/>
      <c r="D82" s="176"/>
      <c r="E82" s="176"/>
      <c r="F82" s="176"/>
      <c r="G82" s="176"/>
      <c r="H82" s="176"/>
      <c r="I82" s="176"/>
      <c r="J82" s="176"/>
      <c r="K82" s="176"/>
      <c r="L82" s="177"/>
      <c r="M82" s="177"/>
      <c r="N82" s="177"/>
      <c r="O82" s="177"/>
      <c r="P82" s="177"/>
      <c r="Q82" s="177"/>
      <c r="R82" s="177"/>
      <c r="S82" s="905">
        <f>S81/12</f>
        <v>1.1916666666666667</v>
      </c>
      <c r="T82" s="906"/>
      <c r="U82" s="906"/>
      <c r="V82" s="906"/>
      <c r="W82" s="907"/>
      <c r="X82" s="172" t="s">
        <v>24</v>
      </c>
      <c r="Y82" s="905">
        <f>Y81/12</f>
        <v>3.5416666666666665</v>
      </c>
      <c r="Z82" s="906"/>
      <c r="AA82" s="906"/>
      <c r="AB82" s="906"/>
      <c r="AC82" s="907"/>
      <c r="AD82" s="173" t="s">
        <v>24</v>
      </c>
      <c r="AE82" s="905">
        <f>AE81/12</f>
        <v>1</v>
      </c>
      <c r="AF82" s="906"/>
      <c r="AG82" s="906"/>
      <c r="AH82" s="906"/>
      <c r="AI82" s="907"/>
      <c r="AJ82" s="174" t="s">
        <v>24</v>
      </c>
      <c r="AL82" s="594" t="s">
        <v>499</v>
      </c>
      <c r="AT82" s="581"/>
    </row>
    <row r="83" spans="1:49" ht="21.75" customHeight="1" thickBot="1">
      <c r="A83" s="1017"/>
      <c r="B83" s="175" t="s">
        <v>299</v>
      </c>
      <c r="C83" s="178"/>
      <c r="D83" s="178"/>
      <c r="E83" s="178"/>
      <c r="F83" s="178"/>
      <c r="G83" s="178"/>
      <c r="H83" s="178"/>
      <c r="I83" s="178"/>
      <c r="J83" s="178"/>
      <c r="K83" s="178"/>
      <c r="L83" s="146"/>
      <c r="M83" s="146"/>
      <c r="N83" s="146"/>
      <c r="O83" s="146"/>
      <c r="P83" s="146"/>
      <c r="Q83" s="146"/>
      <c r="R83" s="146"/>
      <c r="S83" s="985">
        <f>ROUND(S80/S81,)</f>
        <v>3958042</v>
      </c>
      <c r="T83" s="986"/>
      <c r="U83" s="986"/>
      <c r="V83" s="986"/>
      <c r="W83" s="987"/>
      <c r="X83" s="172" t="s">
        <v>2</v>
      </c>
      <c r="Y83" s="985">
        <f>ROUND(Y80/Y81,)</f>
        <v>3458824</v>
      </c>
      <c r="Z83" s="986"/>
      <c r="AA83" s="986"/>
      <c r="AB83" s="986"/>
      <c r="AC83" s="987"/>
      <c r="AD83" s="172" t="s">
        <v>2</v>
      </c>
      <c r="AE83" s="985">
        <f>ROUND(AE80/AE81,)</f>
        <v>3950000</v>
      </c>
      <c r="AF83" s="986"/>
      <c r="AG83" s="986"/>
      <c r="AH83" s="986"/>
      <c r="AI83" s="987"/>
      <c r="AJ83" s="174" t="s">
        <v>2</v>
      </c>
      <c r="AL83" s="594" t="s">
        <v>214</v>
      </c>
      <c r="AT83" s="581"/>
    </row>
    <row r="84" spans="1:49" ht="18" customHeight="1">
      <c r="A84" s="1017"/>
      <c r="B84" s="1014" t="s">
        <v>300</v>
      </c>
      <c r="C84" s="1015"/>
      <c r="D84" s="1015"/>
      <c r="E84" s="1015"/>
      <c r="F84" s="1015"/>
      <c r="G84" s="1015"/>
      <c r="H84" s="1015"/>
      <c r="I84" s="1015"/>
      <c r="J84" s="1015"/>
      <c r="K84" s="179"/>
      <c r="L84" s="180" t="s">
        <v>208</v>
      </c>
      <c r="M84" s="181"/>
      <c r="N84" s="181"/>
      <c r="O84" s="181"/>
      <c r="P84" s="181"/>
      <c r="Q84" s="181"/>
      <c r="R84" s="181"/>
      <c r="S84" s="919" t="e">
        <f>CEILING(#REF!,1)</f>
        <v>#REF!</v>
      </c>
      <c r="T84" s="920"/>
      <c r="U84" s="920"/>
      <c r="V84" s="920"/>
      <c r="W84" s="920"/>
      <c r="X84" s="182" t="s">
        <v>209</v>
      </c>
      <c r="Y84" s="916"/>
      <c r="Z84" s="917"/>
      <c r="AA84" s="917"/>
      <c r="AB84" s="917"/>
      <c r="AC84" s="917"/>
      <c r="AD84" s="918"/>
      <c r="AE84" s="1011"/>
      <c r="AF84" s="1012"/>
      <c r="AG84" s="1012"/>
      <c r="AH84" s="1012"/>
      <c r="AI84" s="1012"/>
      <c r="AJ84" s="1013"/>
      <c r="AL84" s="595"/>
      <c r="AM84" s="596"/>
      <c r="AN84" s="580" t="s">
        <v>113</v>
      </c>
      <c r="AO84" s="597" t="s">
        <v>114</v>
      </c>
      <c r="AP84" s="580" t="s">
        <v>115</v>
      </c>
      <c r="AQ84" s="597" t="s">
        <v>200</v>
      </c>
      <c r="AR84" s="579" t="s">
        <v>201</v>
      </c>
      <c r="AS84" s="598" t="s">
        <v>202</v>
      </c>
      <c r="AT84" s="599" t="s">
        <v>203</v>
      </c>
      <c r="AU84" s="600"/>
      <c r="AV84" s="600"/>
      <c r="AW84" s="600"/>
    </row>
    <row r="85" spans="1:49" ht="18" customHeight="1">
      <c r="A85" s="1017"/>
      <c r="B85" s="937"/>
      <c r="C85" s="926"/>
      <c r="D85" s="926"/>
      <c r="E85" s="926"/>
      <c r="F85" s="926"/>
      <c r="G85" s="926"/>
      <c r="H85" s="926"/>
      <c r="I85" s="926"/>
      <c r="J85" s="926"/>
      <c r="K85" s="183"/>
      <c r="L85" s="176"/>
      <c r="M85" s="184" t="s">
        <v>161</v>
      </c>
      <c r="N85" s="908" t="e">
        <f>T85</f>
        <v>#REF!</v>
      </c>
      <c r="O85" s="908"/>
      <c r="P85" s="908"/>
      <c r="Q85" s="184" t="s">
        <v>209</v>
      </c>
      <c r="R85" s="185" t="s">
        <v>210</v>
      </c>
      <c r="S85" s="186" t="s">
        <v>161</v>
      </c>
      <c r="T85" s="909" t="e">
        <f>S82*S84*12</f>
        <v>#REF!</v>
      </c>
      <c r="U85" s="909"/>
      <c r="V85" s="909"/>
      <c r="W85" s="187" t="s">
        <v>209</v>
      </c>
      <c r="X85" s="188" t="s">
        <v>210</v>
      </c>
      <c r="Y85" s="916"/>
      <c r="Z85" s="917"/>
      <c r="AA85" s="917"/>
      <c r="AB85" s="917"/>
      <c r="AC85" s="917"/>
      <c r="AD85" s="918"/>
      <c r="AE85" s="1011"/>
      <c r="AF85" s="1012"/>
      <c r="AG85" s="1012"/>
      <c r="AH85" s="1012"/>
      <c r="AI85" s="1012"/>
      <c r="AJ85" s="1013"/>
      <c r="AL85" s="601" t="s">
        <v>118</v>
      </c>
      <c r="AM85" s="601" t="s">
        <v>111</v>
      </c>
      <c r="AN85" s="602">
        <f>AB71/(S82*12)</f>
        <v>469636.36363636359</v>
      </c>
      <c r="AO85" s="603"/>
      <c r="AP85" s="602"/>
      <c r="AQ85" s="598"/>
      <c r="AR85" s="604"/>
      <c r="AS85" s="598"/>
      <c r="AT85" s="605" t="s">
        <v>204</v>
      </c>
      <c r="AU85" s="600"/>
      <c r="AV85" s="600"/>
      <c r="AW85" s="600"/>
    </row>
    <row r="86" spans="1:49" ht="18" customHeight="1" thickBot="1">
      <c r="A86" s="1017"/>
      <c r="B86" s="937"/>
      <c r="C86" s="926"/>
      <c r="D86" s="926"/>
      <c r="E86" s="926"/>
      <c r="F86" s="926"/>
      <c r="G86" s="926"/>
      <c r="H86" s="926"/>
      <c r="I86" s="926"/>
      <c r="J86" s="926"/>
      <c r="K86" s="179"/>
      <c r="L86" s="180" t="s">
        <v>211</v>
      </c>
      <c r="M86" s="181"/>
      <c r="N86" s="181"/>
      <c r="O86" s="181"/>
      <c r="P86" s="181"/>
      <c r="Q86" s="181"/>
      <c r="R86" s="181"/>
      <c r="S86" s="999" t="e">
        <f>IF((CEILING(#REF!,1)-#REF!)-2*(CEILING(#REF!,1)-#REF!)&gt;=0,CEILING(#REF!,1),CEILING(#REF!+#REF!/S82/12,1))</f>
        <v>#REF!</v>
      </c>
      <c r="T86" s="1000"/>
      <c r="U86" s="1000"/>
      <c r="V86" s="1000"/>
      <c r="W86" s="1000"/>
      <c r="X86" s="189" t="s">
        <v>209</v>
      </c>
      <c r="Y86" s="999" t="e">
        <f>IF((CEILING(#REF!,1)-#REF!)-2*(CEILING(#REF!,1)-#REF!)&gt;=0,CEILING(#REF!,1),FLOOR(#REF!,1))</f>
        <v>#REF!</v>
      </c>
      <c r="Z86" s="1000"/>
      <c r="AA86" s="1000"/>
      <c r="AB86" s="1000"/>
      <c r="AC86" s="1000"/>
      <c r="AD86" s="189" t="s">
        <v>209</v>
      </c>
      <c r="AE86" s="988"/>
      <c r="AF86" s="989"/>
      <c r="AG86" s="989"/>
      <c r="AH86" s="989"/>
      <c r="AI86" s="989"/>
      <c r="AJ86" s="990"/>
      <c r="AL86" s="606"/>
      <c r="AM86" s="607" t="s">
        <v>112</v>
      </c>
      <c r="AN86" s="608">
        <f>AB71</f>
        <v>6715800</v>
      </c>
      <c r="AO86" s="609"/>
      <c r="AP86" s="608"/>
      <c r="AQ86" s="610">
        <f>SUM(AN86:AP86)</f>
        <v>6715800</v>
      </c>
      <c r="AR86" s="611" t="e">
        <f>AQ86-S82*S84*12</f>
        <v>#REF!</v>
      </c>
      <c r="AS86" s="612" t="s">
        <v>184</v>
      </c>
      <c r="AT86" s="613"/>
      <c r="AU86" s="614"/>
      <c r="AV86" s="614"/>
      <c r="AW86" s="614"/>
    </row>
    <row r="87" spans="1:49" ht="18" customHeight="1" thickBot="1">
      <c r="A87" s="1017"/>
      <c r="B87" s="937"/>
      <c r="C87" s="926"/>
      <c r="D87" s="926"/>
      <c r="E87" s="926"/>
      <c r="F87" s="926"/>
      <c r="G87" s="926"/>
      <c r="H87" s="926"/>
      <c r="I87" s="926"/>
      <c r="J87" s="926"/>
      <c r="K87" s="183"/>
      <c r="L87" s="176"/>
      <c r="M87" s="184" t="s">
        <v>161</v>
      </c>
      <c r="N87" s="908" t="e">
        <f>SUM(T87,Z87)</f>
        <v>#REF!</v>
      </c>
      <c r="O87" s="908"/>
      <c r="P87" s="908"/>
      <c r="Q87" s="184" t="s">
        <v>209</v>
      </c>
      <c r="R87" s="185" t="s">
        <v>210</v>
      </c>
      <c r="S87" s="191" t="s">
        <v>161</v>
      </c>
      <c r="T87" s="908" t="e">
        <f>S82*S86*12</f>
        <v>#REF!</v>
      </c>
      <c r="U87" s="908"/>
      <c r="V87" s="908"/>
      <c r="W87" s="184" t="s">
        <v>209</v>
      </c>
      <c r="X87" s="192" t="s">
        <v>210</v>
      </c>
      <c r="Y87" s="191" t="s">
        <v>161</v>
      </c>
      <c r="Z87" s="908" t="e">
        <f>Y82*Y86*12</f>
        <v>#REF!</v>
      </c>
      <c r="AA87" s="908"/>
      <c r="AB87" s="908"/>
      <c r="AC87" s="184" t="s">
        <v>209</v>
      </c>
      <c r="AD87" s="192" t="s">
        <v>210</v>
      </c>
      <c r="AE87" s="991"/>
      <c r="AF87" s="992"/>
      <c r="AG87" s="992"/>
      <c r="AH87" s="992"/>
      <c r="AI87" s="992"/>
      <c r="AJ87" s="993"/>
      <c r="AL87" s="601" t="s">
        <v>119</v>
      </c>
      <c r="AM87" s="615" t="s">
        <v>117</v>
      </c>
      <c r="AN87" s="616"/>
      <c r="AO87" s="617"/>
      <c r="AP87" s="618"/>
      <c r="AQ87" s="598"/>
      <c r="AR87" s="604"/>
      <c r="AS87" s="598"/>
      <c r="AT87" s="605" t="s">
        <v>205</v>
      </c>
      <c r="AU87" s="619" t="e">
        <f>AN87/AO87</f>
        <v>#DIV/0!</v>
      </c>
      <c r="AV87" s="620" t="e">
        <f>IF(AU87&lt;=1,"  【エラー】１を超えるよう配分比率を設定してください。","  １を超えていることをご確認ください。")</f>
        <v>#DIV/0!</v>
      </c>
      <c r="AW87" s="620"/>
    </row>
    <row r="88" spans="1:49" ht="18" customHeight="1">
      <c r="A88" s="1017"/>
      <c r="B88" s="937"/>
      <c r="C88" s="926"/>
      <c r="D88" s="926"/>
      <c r="E88" s="926"/>
      <c r="F88" s="926"/>
      <c r="G88" s="926"/>
      <c r="H88" s="926"/>
      <c r="I88" s="926"/>
      <c r="J88" s="926"/>
      <c r="K88" s="193"/>
      <c r="L88" s="180" t="s">
        <v>212</v>
      </c>
      <c r="M88" s="181"/>
      <c r="N88" s="181"/>
      <c r="O88" s="181"/>
      <c r="P88" s="181"/>
      <c r="Q88" s="181"/>
      <c r="R88" s="181"/>
      <c r="S88" s="919" t="e">
        <f>IF((CEILING(#REF!,1)-#REF!)-2*(CEILING(#REF!,1)-#REF!)&gt;=0,CEILING(#REF!,1),CEILING(#REF!+(#REF!+#REF!)/S82/12,1))</f>
        <v>#REF!</v>
      </c>
      <c r="T88" s="920"/>
      <c r="U88" s="920"/>
      <c r="V88" s="920"/>
      <c r="W88" s="920"/>
      <c r="X88" s="182" t="s">
        <v>209</v>
      </c>
      <c r="Y88" s="919" t="e">
        <f>IF((CEILING(#REF!,1)-#REF!)-2*(CEILING(#REF!,1)-#REF!)&gt;=0,CEILING(#REF!,1),FLOOR(#REF!,1))</f>
        <v>#REF!</v>
      </c>
      <c r="Z88" s="920"/>
      <c r="AA88" s="920"/>
      <c r="AB88" s="920"/>
      <c r="AC88" s="920"/>
      <c r="AD88" s="182" t="s">
        <v>209</v>
      </c>
      <c r="AE88" s="920" t="e">
        <f>IF(Y88-2*(CEILING(#REF!,1))&gt;=0,CEILING(#REF!,1),FLOOR(#REF!,1))</f>
        <v>#REF!</v>
      </c>
      <c r="AF88" s="920"/>
      <c r="AG88" s="920"/>
      <c r="AH88" s="920"/>
      <c r="AI88" s="920"/>
      <c r="AJ88" s="194" t="s">
        <v>209</v>
      </c>
      <c r="AL88" s="621"/>
      <c r="AM88" s="622" t="s">
        <v>111</v>
      </c>
      <c r="AN88" s="623" t="e">
        <f>AB71/((S82+Y82/AU87)*12)</f>
        <v>#DIV/0!</v>
      </c>
      <c r="AO88" s="624" t="e">
        <f>AB71/((S82*AU87+Y82)*12)</f>
        <v>#DIV/0!</v>
      </c>
      <c r="AP88" s="623"/>
      <c r="AQ88" s="625"/>
      <c r="AR88" s="626"/>
      <c r="AS88" s="625"/>
      <c r="AT88" s="627"/>
      <c r="AU88" s="628"/>
      <c r="AV88" s="629"/>
      <c r="AW88" s="629"/>
    </row>
    <row r="89" spans="1:49" ht="18" customHeight="1" thickBot="1">
      <c r="A89" s="196"/>
      <c r="B89" s="937"/>
      <c r="C89" s="926"/>
      <c r="D89" s="926"/>
      <c r="E89" s="926"/>
      <c r="F89" s="926"/>
      <c r="G89" s="926"/>
      <c r="H89" s="926"/>
      <c r="I89" s="926"/>
      <c r="J89" s="926"/>
      <c r="K89" s="183"/>
      <c r="L89" s="178"/>
      <c r="M89" s="187" t="s">
        <v>161</v>
      </c>
      <c r="N89" s="909" t="e">
        <f>SUM(T89,Z89,AF89)</f>
        <v>#REF!</v>
      </c>
      <c r="O89" s="909"/>
      <c r="P89" s="909"/>
      <c r="Q89" s="187" t="s">
        <v>209</v>
      </c>
      <c r="R89" s="197" t="s">
        <v>210</v>
      </c>
      <c r="S89" s="186" t="s">
        <v>161</v>
      </c>
      <c r="T89" s="909" t="e">
        <f>S82*S88*12</f>
        <v>#REF!</v>
      </c>
      <c r="U89" s="909"/>
      <c r="V89" s="909"/>
      <c r="W89" s="187" t="s">
        <v>209</v>
      </c>
      <c r="X89" s="192" t="s">
        <v>210</v>
      </c>
      <c r="Y89" s="186" t="s">
        <v>161</v>
      </c>
      <c r="Z89" s="909" t="e">
        <f>Y82*Y88*12</f>
        <v>#REF!</v>
      </c>
      <c r="AA89" s="909"/>
      <c r="AB89" s="909"/>
      <c r="AC89" s="187" t="s">
        <v>209</v>
      </c>
      <c r="AD89" s="192" t="s">
        <v>210</v>
      </c>
      <c r="AE89" s="187" t="s">
        <v>161</v>
      </c>
      <c r="AF89" s="909" t="e">
        <f>AE82*AE88*12</f>
        <v>#REF!</v>
      </c>
      <c r="AG89" s="909"/>
      <c r="AH89" s="909"/>
      <c r="AI89" s="187" t="s">
        <v>209</v>
      </c>
      <c r="AJ89" s="198" t="s">
        <v>210</v>
      </c>
      <c r="AL89" s="606"/>
      <c r="AM89" s="606" t="s">
        <v>112</v>
      </c>
      <c r="AN89" s="630" t="e">
        <f>AB71/(1+Y82/S82/AU87)</f>
        <v>#DIV/0!</v>
      </c>
      <c r="AO89" s="631" t="e">
        <f>AB71/(S82/Y82*AU87+1)</f>
        <v>#DIV/0!</v>
      </c>
      <c r="AP89" s="630"/>
      <c r="AQ89" s="610" t="e">
        <f>SUM(AN89:AP89)</f>
        <v>#DIV/0!</v>
      </c>
      <c r="AR89" s="611" t="e">
        <f>AQ89-S82*S86*12-Y82*Y86*12</f>
        <v>#DIV/0!</v>
      </c>
      <c r="AS89" s="632" t="e">
        <f>IF((CEILING(AN88,1)-AN88)-2*(CEILING(AO88,1)-AO88)&gt;=0,0,(AO88-FLOOR(AO88,1))*Y82*12)</f>
        <v>#DIV/0!</v>
      </c>
      <c r="AT89" s="613"/>
      <c r="AU89" s="633"/>
      <c r="AV89" s="614"/>
      <c r="AW89" s="614"/>
    </row>
    <row r="90" spans="1:49" ht="18" customHeight="1" thickBot="1">
      <c r="A90" s="196"/>
      <c r="B90" s="937"/>
      <c r="C90" s="926"/>
      <c r="D90" s="926"/>
      <c r="E90" s="926"/>
      <c r="F90" s="926"/>
      <c r="G90" s="926"/>
      <c r="H90" s="926"/>
      <c r="I90" s="926"/>
      <c r="J90" s="926"/>
      <c r="K90" s="193"/>
      <c r="L90" s="180" t="s">
        <v>213</v>
      </c>
      <c r="M90" s="181"/>
      <c r="N90" s="181"/>
      <c r="O90" s="181"/>
      <c r="P90" s="181"/>
      <c r="Q90" s="181"/>
      <c r="R90" s="181"/>
      <c r="S90" s="913"/>
      <c r="T90" s="914"/>
      <c r="U90" s="914"/>
      <c r="V90" s="914"/>
      <c r="W90" s="915"/>
      <c r="X90" s="178" t="s">
        <v>209</v>
      </c>
      <c r="Y90" s="913"/>
      <c r="Z90" s="914"/>
      <c r="AA90" s="914"/>
      <c r="AB90" s="914"/>
      <c r="AC90" s="915"/>
      <c r="AD90" s="199" t="s">
        <v>209</v>
      </c>
      <c r="AE90" s="913"/>
      <c r="AF90" s="914"/>
      <c r="AG90" s="914"/>
      <c r="AH90" s="914"/>
      <c r="AI90" s="915"/>
      <c r="AJ90" s="4" t="s">
        <v>209</v>
      </c>
      <c r="AL90" s="601" t="s">
        <v>120</v>
      </c>
      <c r="AM90" s="627" t="s">
        <v>117</v>
      </c>
      <c r="AN90" s="616"/>
      <c r="AO90" s="634"/>
      <c r="AP90" s="635"/>
      <c r="AQ90" s="625"/>
      <c r="AR90" s="626"/>
      <c r="AS90" s="625"/>
      <c r="AT90" s="627" t="s">
        <v>205</v>
      </c>
      <c r="AU90" s="628" t="e">
        <f>AN90/AO90</f>
        <v>#DIV/0!</v>
      </c>
      <c r="AV90" s="636" t="e">
        <f>IF(AU90&lt;=1," 【エラー】１を超えるよう配分比率を設定してください。","  １を超えていることをご確認ください。")</f>
        <v>#DIV/0!</v>
      </c>
      <c r="AW90" s="636"/>
    </row>
    <row r="91" spans="1:49" ht="18" customHeight="1" thickBot="1">
      <c r="A91" s="196"/>
      <c r="B91" s="938"/>
      <c r="C91" s="939"/>
      <c r="D91" s="939"/>
      <c r="E91" s="939"/>
      <c r="F91" s="939"/>
      <c r="G91" s="939"/>
      <c r="H91" s="939"/>
      <c r="I91" s="926"/>
      <c r="J91" s="926"/>
      <c r="K91" s="200"/>
      <c r="L91" s="178"/>
      <c r="M91" s="201" t="s">
        <v>161</v>
      </c>
      <c r="N91" s="998">
        <f>SUM(T91,Z91,AF91)</f>
        <v>0</v>
      </c>
      <c r="O91" s="998"/>
      <c r="P91" s="998"/>
      <c r="Q91" s="201" t="s">
        <v>209</v>
      </c>
      <c r="R91" s="202" t="s">
        <v>210</v>
      </c>
      <c r="S91" s="203" t="s">
        <v>161</v>
      </c>
      <c r="T91" s="998">
        <f>S82*S90*12</f>
        <v>0</v>
      </c>
      <c r="U91" s="998"/>
      <c r="V91" s="998"/>
      <c r="W91" s="201" t="s">
        <v>209</v>
      </c>
      <c r="X91" s="204" t="s">
        <v>210</v>
      </c>
      <c r="Y91" s="201" t="s">
        <v>161</v>
      </c>
      <c r="Z91" s="998">
        <f>Y82*Y90*12</f>
        <v>0</v>
      </c>
      <c r="AA91" s="998"/>
      <c r="AB91" s="998"/>
      <c r="AC91" s="201" t="s">
        <v>209</v>
      </c>
      <c r="AD91" s="204" t="s">
        <v>210</v>
      </c>
      <c r="AE91" s="201" t="s">
        <v>161</v>
      </c>
      <c r="AF91" s="998">
        <f>AE82*AE90*12</f>
        <v>0</v>
      </c>
      <c r="AG91" s="998"/>
      <c r="AH91" s="998"/>
      <c r="AI91" s="201" t="s">
        <v>209</v>
      </c>
      <c r="AJ91" s="205" t="s">
        <v>210</v>
      </c>
      <c r="AL91" s="637"/>
      <c r="AM91" s="638" t="s">
        <v>111</v>
      </c>
      <c r="AN91" s="623" t="e">
        <f>AB71/((S82+Y82/AU90+AE82/AU92)*12)</f>
        <v>#DIV/0!</v>
      </c>
      <c r="AO91" s="624" t="e">
        <f>AB71/((S82*AU90+Y82+AE82/AU91)*12)</f>
        <v>#DIV/0!</v>
      </c>
      <c r="AP91" s="623" t="e">
        <f>AB71/((S82*AU92+Y82*AU91+AE82)*12)</f>
        <v>#DIV/0!</v>
      </c>
      <c r="AQ91" s="625"/>
      <c r="AR91" s="626"/>
      <c r="AS91" s="639" t="e">
        <f>IF((CEILING(AN91,1)-AN91)-2*(CEILING(AO91,1)-AO91)&gt;=0,0,(AO91-FLOOR(AO91,1))*Y82*12)</f>
        <v>#DIV/0!</v>
      </c>
      <c r="AT91" s="627" t="s">
        <v>206</v>
      </c>
      <c r="AU91" s="628" t="e">
        <f>AO90/AP90</f>
        <v>#DIV/0!</v>
      </c>
      <c r="AV91" s="636"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636"/>
    </row>
    <row r="92" spans="1:49" s="65" customFormat="1" ht="18" customHeight="1" thickBot="1">
      <c r="A92" s="206"/>
      <c r="B92" s="207" t="s">
        <v>239</v>
      </c>
      <c r="C92" s="141"/>
      <c r="D92" s="141"/>
      <c r="E92" s="141"/>
      <c r="F92" s="141"/>
      <c r="G92" s="141"/>
      <c r="H92" s="141"/>
      <c r="I92" s="141"/>
      <c r="J92" s="141"/>
      <c r="K92" s="208"/>
      <c r="L92" s="208"/>
      <c r="M92" s="141"/>
      <c r="N92" s="141"/>
      <c r="O92" s="141"/>
      <c r="P92" s="141"/>
      <c r="Q92" s="141"/>
      <c r="R92" s="141"/>
      <c r="S92" s="141"/>
      <c r="T92" s="141"/>
      <c r="U92" s="141"/>
      <c r="V92" s="141"/>
      <c r="W92" s="209"/>
      <c r="X92" s="995">
        <v>6</v>
      </c>
      <c r="Y92" s="996"/>
      <c r="Z92" s="210" t="s">
        <v>63</v>
      </c>
      <c r="AA92" s="211"/>
      <c r="AB92" s="211"/>
      <c r="AC92" s="997"/>
      <c r="AD92" s="997"/>
      <c r="AE92" s="210"/>
      <c r="AF92" s="210"/>
      <c r="AG92" s="210"/>
      <c r="AH92" s="212"/>
      <c r="AI92" s="213"/>
      <c r="AJ92" s="665"/>
      <c r="AK92" s="575"/>
      <c r="AL92" s="640"/>
      <c r="AM92" s="606" t="s">
        <v>112</v>
      </c>
      <c r="AN92" s="641" t="e">
        <f>AB71/(1+Y82/S82/AU90+AE82/S82/AU92)</f>
        <v>#DIV/0!</v>
      </c>
      <c r="AO92" s="610" t="e">
        <f>AB71/(S82/Y82*AU90+1+AE82/Y82/AU91)</f>
        <v>#DIV/0!</v>
      </c>
      <c r="AP92" s="641" t="e">
        <f>AB71/(S82/AE82*AU92+Y82/AE82*AU91+1)</f>
        <v>#DIV/0!</v>
      </c>
      <c r="AQ92" s="610" t="e">
        <f>SUM(AN92:AP92)</f>
        <v>#DIV/0!</v>
      </c>
      <c r="AR92" s="611" t="e">
        <f>AQ92-S82*S88*12-Y82*Y88*12-AE82*AE88*12</f>
        <v>#DIV/0!</v>
      </c>
      <c r="AS92" s="642" t="e">
        <f>IF(Y88-2*(CEILING(AP91,1))&gt;=0,0,(AP91-FLOOR(AP91,1))*AE82*12)</f>
        <v>#REF!</v>
      </c>
      <c r="AT92" s="613" t="s">
        <v>207</v>
      </c>
      <c r="AU92" s="614" t="e">
        <f>AN90/AP90</f>
        <v>#DIV/0!</v>
      </c>
      <c r="AV92" s="614"/>
      <c r="AW92" s="614"/>
    </row>
    <row r="93" spans="1:49" s="65" customFormat="1" ht="18" customHeight="1">
      <c r="A93" s="214"/>
      <c r="B93" s="215"/>
      <c r="C93" s="216" t="s">
        <v>358</v>
      </c>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8"/>
      <c r="AK93" s="575"/>
      <c r="AL93" s="643"/>
      <c r="AM93" s="644"/>
      <c r="AN93" s="645"/>
      <c r="AO93" s="645"/>
      <c r="AP93" s="645"/>
      <c r="AQ93" s="645"/>
      <c r="AR93" s="646"/>
      <c r="AS93" s="575"/>
      <c r="AT93" s="578"/>
      <c r="AU93" s="576"/>
      <c r="AV93" s="576"/>
      <c r="AW93" s="576"/>
    </row>
    <row r="94" spans="1:49" s="65" customFormat="1" ht="18" customHeight="1">
      <c r="A94" s="214"/>
      <c r="B94" s="215"/>
      <c r="C94" s="220"/>
      <c r="D94" s="216" t="s">
        <v>197</v>
      </c>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153"/>
      <c r="AJ94" s="218"/>
      <c r="AK94" s="575"/>
      <c r="AL94" s="643"/>
      <c r="AM94" s="644"/>
      <c r="AN94" s="645"/>
      <c r="AO94" s="645"/>
      <c r="AP94" s="645"/>
      <c r="AQ94" s="645"/>
      <c r="AR94" s="646"/>
      <c r="AS94" s="575"/>
      <c r="AT94" s="578"/>
      <c r="AU94" s="576"/>
      <c r="AV94" s="576"/>
      <c r="AW94" s="576"/>
    </row>
    <row r="95" spans="1:49" s="65" customFormat="1" ht="18" customHeight="1">
      <c r="A95" s="214"/>
      <c r="B95" s="215"/>
      <c r="C95" s="222"/>
      <c r="D95" s="216" t="s">
        <v>198</v>
      </c>
      <c r="E95" s="223"/>
      <c r="F95" s="223"/>
      <c r="G95" s="223"/>
      <c r="H95" s="223"/>
      <c r="I95" s="223"/>
      <c r="J95" s="223"/>
      <c r="K95" s="223"/>
      <c r="L95" s="223"/>
      <c r="M95" s="223"/>
      <c r="N95" s="223"/>
      <c r="O95" s="223"/>
      <c r="P95" s="223"/>
      <c r="Q95" s="223"/>
      <c r="R95" s="223"/>
      <c r="S95" s="223"/>
      <c r="T95" s="221"/>
      <c r="U95" s="221"/>
      <c r="V95" s="221"/>
      <c r="W95" s="221"/>
      <c r="X95" s="221"/>
      <c r="Y95" s="221"/>
      <c r="Z95" s="221"/>
      <c r="AA95" s="221"/>
      <c r="AB95" s="221"/>
      <c r="AC95" s="221"/>
      <c r="AD95" s="221"/>
      <c r="AE95" s="221"/>
      <c r="AF95" s="221"/>
      <c r="AG95" s="221"/>
      <c r="AH95" s="221"/>
      <c r="AI95" s="153"/>
      <c r="AJ95" s="218"/>
      <c r="AK95" s="575"/>
      <c r="AL95" s="643"/>
      <c r="AM95" s="644"/>
      <c r="AN95" s="645"/>
      <c r="AO95" s="645"/>
      <c r="AP95" s="645"/>
      <c r="AQ95" s="645"/>
      <c r="AR95" s="646"/>
      <c r="AS95" s="575"/>
      <c r="AT95" s="578"/>
      <c r="AU95" s="576"/>
      <c r="AV95" s="576"/>
      <c r="AW95" s="576"/>
    </row>
    <row r="96" spans="1:49" s="65" customFormat="1" ht="27" customHeight="1">
      <c r="A96" s="214"/>
      <c r="B96" s="215"/>
      <c r="C96" s="222"/>
      <c r="D96" s="963" t="s">
        <v>240</v>
      </c>
      <c r="E96" s="963"/>
      <c r="F96" s="963"/>
      <c r="G96" s="963"/>
      <c r="H96" s="963"/>
      <c r="I96" s="963"/>
      <c r="J96" s="963"/>
      <c r="K96" s="963"/>
      <c r="L96" s="963"/>
      <c r="M96" s="963"/>
      <c r="N96" s="963"/>
      <c r="O96" s="963"/>
      <c r="P96" s="963"/>
      <c r="Q96" s="963"/>
      <c r="R96" s="963"/>
      <c r="S96" s="963"/>
      <c r="T96" s="963"/>
      <c r="U96" s="963"/>
      <c r="V96" s="963"/>
      <c r="W96" s="963"/>
      <c r="X96" s="963"/>
      <c r="Y96" s="963"/>
      <c r="Z96" s="963"/>
      <c r="AA96" s="963"/>
      <c r="AB96" s="963"/>
      <c r="AC96" s="963"/>
      <c r="AD96" s="963"/>
      <c r="AE96" s="963"/>
      <c r="AF96" s="963"/>
      <c r="AG96" s="963"/>
      <c r="AH96" s="963"/>
      <c r="AI96" s="963"/>
      <c r="AJ96" s="218"/>
      <c r="AK96" s="575"/>
      <c r="AL96" s="643"/>
      <c r="AM96" s="644"/>
      <c r="AN96" s="645"/>
      <c r="AO96" s="645"/>
      <c r="AP96" s="645"/>
      <c r="AQ96" s="645"/>
      <c r="AR96" s="646"/>
      <c r="AS96" s="575"/>
      <c r="AT96" s="578"/>
      <c r="AU96" s="576"/>
      <c r="AV96" s="576"/>
      <c r="AW96" s="576"/>
    </row>
    <row r="97" spans="1:49" s="65" customFormat="1" ht="18" customHeight="1" thickBot="1">
      <c r="A97" s="224"/>
      <c r="B97" s="225"/>
      <c r="C97" s="226"/>
      <c r="D97" s="227" t="s">
        <v>49</v>
      </c>
      <c r="E97" s="228"/>
      <c r="F97" s="964"/>
      <c r="G97" s="964"/>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229" t="s">
        <v>199</v>
      </c>
      <c r="AK97" s="575"/>
      <c r="AL97" s="643"/>
      <c r="AM97" s="644"/>
      <c r="AN97" s="645"/>
      <c r="AO97" s="645"/>
      <c r="AP97" s="645"/>
      <c r="AQ97" s="645"/>
      <c r="AR97" s="646"/>
      <c r="AS97" s="575"/>
      <c r="AT97" s="578"/>
      <c r="AU97" s="576"/>
      <c r="AV97" s="576"/>
      <c r="AW97" s="576"/>
    </row>
    <row r="98" spans="1:49" s="65" customFormat="1" ht="18" customHeight="1" thickBot="1">
      <c r="A98" s="67" t="s">
        <v>339</v>
      </c>
      <c r="B98" s="230" t="s">
        <v>301</v>
      </c>
      <c r="C98" s="231"/>
      <c r="D98" s="231"/>
      <c r="E98" s="231"/>
      <c r="F98" s="231"/>
      <c r="G98" s="231"/>
      <c r="H98" s="230"/>
      <c r="I98" s="230"/>
      <c r="J98" s="230"/>
      <c r="K98" s="230"/>
      <c r="L98" s="232"/>
      <c r="M98" s="126"/>
      <c r="N98" s="233" t="s">
        <v>148</v>
      </c>
      <c r="O98" s="127"/>
      <c r="P98" s="980">
        <v>3</v>
      </c>
      <c r="Q98" s="980"/>
      <c r="R98" s="127" t="s">
        <v>11</v>
      </c>
      <c r="S98" s="980">
        <v>4</v>
      </c>
      <c r="T98" s="980"/>
      <c r="U98" s="127" t="s">
        <v>12</v>
      </c>
      <c r="V98" s="752" t="s">
        <v>13</v>
      </c>
      <c r="W98" s="752"/>
      <c r="X98" s="127" t="s">
        <v>19</v>
      </c>
      <c r="Y98" s="127"/>
      <c r="Z98" s="980">
        <v>4</v>
      </c>
      <c r="AA98" s="980"/>
      <c r="AB98" s="127" t="s">
        <v>11</v>
      </c>
      <c r="AC98" s="980">
        <v>3</v>
      </c>
      <c r="AD98" s="980"/>
      <c r="AE98" s="127" t="s">
        <v>12</v>
      </c>
      <c r="AF98" s="127" t="s">
        <v>146</v>
      </c>
      <c r="AG98" s="423">
        <f>IF(P98&gt;=1,(Z98*12+AC98)-(P98*12+S98)+1,"")</f>
        <v>12</v>
      </c>
      <c r="AH98" s="752" t="s">
        <v>147</v>
      </c>
      <c r="AI98" s="752"/>
      <c r="AJ98" s="663" t="s">
        <v>52</v>
      </c>
      <c r="AK98" s="575"/>
      <c r="AL98" s="575"/>
      <c r="AM98" s="575"/>
      <c r="AN98" s="575"/>
      <c r="AO98" s="575"/>
      <c r="AP98" s="575"/>
      <c r="AQ98" s="575"/>
      <c r="AR98" s="575"/>
      <c r="AS98" s="575"/>
      <c r="AT98" s="575"/>
      <c r="AU98" s="576"/>
      <c r="AV98" s="576"/>
      <c r="AW98" s="576"/>
    </row>
    <row r="99" spans="1:49" s="65" customFormat="1" ht="6" customHeight="1">
      <c r="A99" s="234"/>
      <c r="B99" s="235"/>
      <c r="C99" s="235"/>
      <c r="D99" s="235"/>
      <c r="E99" s="235"/>
      <c r="F99" s="235"/>
      <c r="G99" s="235"/>
      <c r="H99" s="235"/>
      <c r="I99" s="235"/>
      <c r="J99" s="235"/>
      <c r="K99" s="235"/>
      <c r="L99" s="235"/>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4"/>
      <c r="AK99" s="575"/>
      <c r="AL99" s="575"/>
      <c r="AM99" s="575"/>
      <c r="AN99" s="575"/>
      <c r="AO99" s="575"/>
      <c r="AP99" s="575"/>
      <c r="AQ99" s="575"/>
      <c r="AR99" s="575"/>
      <c r="AS99" s="575"/>
      <c r="AT99" s="575"/>
      <c r="AU99" s="576"/>
      <c r="AV99" s="576"/>
      <c r="AW99" s="576"/>
    </row>
    <row r="100" spans="1:49" s="65" customFormat="1" ht="13.5" customHeight="1">
      <c r="A100" s="132" t="s">
        <v>78</v>
      </c>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4"/>
      <c r="AK100" s="575"/>
      <c r="AL100" s="575"/>
      <c r="AM100" s="575"/>
      <c r="AN100" s="575"/>
      <c r="AO100" s="575"/>
      <c r="AP100" s="575"/>
      <c r="AQ100" s="575"/>
      <c r="AR100" s="575"/>
      <c r="AS100" s="575"/>
      <c r="AT100" s="575"/>
      <c r="AU100" s="576"/>
      <c r="AV100" s="576"/>
      <c r="AW100" s="576"/>
    </row>
    <row r="101" spans="1:49" s="65" customFormat="1" ht="24" customHeight="1">
      <c r="A101" s="236" t="s">
        <v>79</v>
      </c>
      <c r="B101" s="924" t="s">
        <v>389</v>
      </c>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4"/>
      <c r="AC101" s="924"/>
      <c r="AD101" s="924"/>
      <c r="AE101" s="924"/>
      <c r="AF101" s="924"/>
      <c r="AG101" s="924"/>
      <c r="AH101" s="924"/>
      <c r="AI101" s="924"/>
      <c r="AJ101" s="924"/>
      <c r="AK101" s="575"/>
      <c r="AL101" s="575"/>
      <c r="AM101" s="575"/>
      <c r="AN101" s="575"/>
      <c r="AO101" s="575"/>
      <c r="AP101" s="575"/>
      <c r="AQ101" s="575"/>
      <c r="AR101" s="575"/>
      <c r="AS101" s="575"/>
      <c r="AT101" s="575"/>
      <c r="AU101" s="576"/>
      <c r="AV101" s="576"/>
      <c r="AW101" s="576"/>
    </row>
    <row r="102" spans="1:49" s="65" customFormat="1" ht="24" customHeight="1">
      <c r="A102" s="236" t="s">
        <v>79</v>
      </c>
      <c r="B102" s="924" t="s">
        <v>390</v>
      </c>
      <c r="C102" s="924"/>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24"/>
      <c r="AK102" s="575"/>
      <c r="AL102" s="575"/>
      <c r="AM102" s="575"/>
      <c r="AN102" s="575"/>
      <c r="AO102" s="575"/>
      <c r="AP102" s="575"/>
      <c r="AQ102" s="575"/>
      <c r="AR102" s="575"/>
      <c r="AS102" s="575"/>
      <c r="AT102" s="575"/>
      <c r="AU102" s="576"/>
      <c r="AV102" s="576"/>
      <c r="AW102" s="576"/>
    </row>
    <row r="103" spans="1:49" s="65" customFormat="1" ht="27" customHeight="1">
      <c r="A103" s="237" t="s">
        <v>79</v>
      </c>
      <c r="B103" s="740" t="s">
        <v>391</v>
      </c>
      <c r="C103" s="740"/>
      <c r="D103" s="740"/>
      <c r="E103" s="740"/>
      <c r="F103" s="740"/>
      <c r="G103" s="740"/>
      <c r="H103" s="740"/>
      <c r="I103" s="740"/>
      <c r="J103" s="740"/>
      <c r="K103" s="740"/>
      <c r="L103" s="740"/>
      <c r="M103" s="740"/>
      <c r="N103" s="740"/>
      <c r="O103" s="740"/>
      <c r="P103" s="740"/>
      <c r="Q103" s="740"/>
      <c r="R103" s="740"/>
      <c r="S103" s="740"/>
      <c r="T103" s="740"/>
      <c r="U103" s="740"/>
      <c r="V103" s="740"/>
      <c r="W103" s="740"/>
      <c r="X103" s="740"/>
      <c r="Y103" s="740"/>
      <c r="Z103" s="740"/>
      <c r="AA103" s="740"/>
      <c r="AB103" s="740"/>
      <c r="AC103" s="740"/>
      <c r="AD103" s="740"/>
      <c r="AE103" s="740"/>
      <c r="AF103" s="740"/>
      <c r="AG103" s="740"/>
      <c r="AH103" s="740"/>
      <c r="AI103" s="740"/>
      <c r="AJ103" s="740"/>
      <c r="AK103" s="575"/>
      <c r="AL103" s="575"/>
      <c r="AM103" s="575"/>
      <c r="AN103" s="575"/>
      <c r="AO103" s="575"/>
      <c r="AP103" s="575"/>
      <c r="AQ103" s="575"/>
      <c r="AR103" s="575"/>
      <c r="AS103" s="575"/>
      <c r="AT103" s="575"/>
      <c r="AU103" s="576"/>
      <c r="AV103" s="576"/>
      <c r="AW103" s="576"/>
    </row>
    <row r="104" spans="1:49" s="65" customFormat="1" ht="40.15" customHeight="1">
      <c r="A104" s="135" t="s">
        <v>79</v>
      </c>
      <c r="B104" s="743" t="s">
        <v>394</v>
      </c>
      <c r="C104" s="743"/>
      <c r="D104" s="743"/>
      <c r="E104" s="743"/>
      <c r="F104" s="743"/>
      <c r="G104" s="743"/>
      <c r="H104" s="743"/>
      <c r="I104" s="743"/>
      <c r="J104" s="743"/>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575"/>
      <c r="AL104" s="575"/>
      <c r="AM104" s="575"/>
      <c r="AN104" s="575"/>
      <c r="AO104" s="575"/>
      <c r="AP104" s="575"/>
      <c r="AQ104" s="575"/>
      <c r="AR104" s="575"/>
      <c r="AS104" s="575"/>
      <c r="AT104" s="575"/>
      <c r="AU104" s="576"/>
      <c r="AV104" s="576"/>
      <c r="AW104" s="576"/>
    </row>
    <row r="105" spans="1:49" s="65" customFormat="1" ht="36" customHeight="1">
      <c r="A105" s="237" t="s">
        <v>109</v>
      </c>
      <c r="B105" s="930" t="s">
        <v>392</v>
      </c>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575"/>
      <c r="AL105" s="575"/>
      <c r="AM105" s="575"/>
      <c r="AN105" s="575"/>
      <c r="AO105" s="575"/>
      <c r="AP105" s="575"/>
      <c r="AQ105" s="575"/>
      <c r="AR105" s="575"/>
      <c r="AS105" s="575"/>
      <c r="AT105" s="575"/>
      <c r="AU105" s="576"/>
      <c r="AV105" s="576"/>
      <c r="AW105" s="576"/>
    </row>
    <row r="106" spans="1:49" s="65" customFormat="1" ht="27" customHeight="1">
      <c r="A106" s="237" t="s">
        <v>79</v>
      </c>
      <c r="B106" s="930" t="s">
        <v>393</v>
      </c>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575"/>
      <c r="AL106" s="575"/>
      <c r="AM106" s="575"/>
      <c r="AN106" s="575"/>
      <c r="AO106" s="575"/>
      <c r="AP106" s="575"/>
      <c r="AQ106" s="575"/>
      <c r="AR106" s="575"/>
      <c r="AS106" s="575"/>
      <c r="AT106" s="575"/>
      <c r="AU106" s="576"/>
      <c r="AV106" s="576"/>
      <c r="AW106" s="576"/>
    </row>
    <row r="107" spans="1:49" s="65" customFormat="1" ht="15" customHeight="1">
      <c r="A107" s="219"/>
      <c r="B107" s="238"/>
      <c r="C107" s="238"/>
      <c r="D107" s="238"/>
      <c r="E107" s="238"/>
      <c r="F107" s="238"/>
      <c r="G107" s="238"/>
      <c r="H107" s="238"/>
      <c r="I107" s="238"/>
      <c r="J107" s="238"/>
      <c r="K107" s="238"/>
      <c r="L107" s="238"/>
      <c r="M107" s="219"/>
      <c r="N107" s="219"/>
      <c r="O107" s="239"/>
      <c r="P107" s="239"/>
      <c r="Q107" s="219"/>
      <c r="R107" s="239"/>
      <c r="S107" s="239"/>
      <c r="T107" s="219"/>
      <c r="U107" s="153"/>
      <c r="V107" s="153"/>
      <c r="W107" s="219"/>
      <c r="X107" s="219"/>
      <c r="Y107" s="239"/>
      <c r="Z107" s="239"/>
      <c r="AA107" s="219"/>
      <c r="AB107" s="239"/>
      <c r="AC107" s="239"/>
      <c r="AD107" s="219"/>
      <c r="AE107" s="219"/>
      <c r="AF107" s="219"/>
      <c r="AG107" s="219"/>
      <c r="AH107" s="219"/>
      <c r="AI107" s="219"/>
      <c r="AJ107" s="2"/>
      <c r="AK107" s="575"/>
      <c r="AL107" s="575"/>
      <c r="AM107" s="575"/>
      <c r="AN107" s="575"/>
      <c r="AO107" s="575"/>
      <c r="AP107" s="575"/>
      <c r="AQ107" s="575"/>
      <c r="AR107" s="575"/>
      <c r="AS107" s="575"/>
      <c r="AT107" s="575"/>
      <c r="AU107" s="576"/>
      <c r="AV107" s="576"/>
      <c r="AW107" s="576"/>
    </row>
    <row r="108" spans="1:49" s="65" customFormat="1" ht="18" customHeight="1">
      <c r="A108" s="509" t="s">
        <v>359</v>
      </c>
      <c r="B108" s="219"/>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42"/>
      <c r="AK108" s="575"/>
      <c r="AL108" s="575"/>
      <c r="AM108" s="575"/>
      <c r="AN108" s="575"/>
      <c r="AO108" s="575"/>
      <c r="AP108" s="575"/>
      <c r="AQ108" s="575"/>
      <c r="AR108" s="575"/>
      <c r="AS108" s="575"/>
      <c r="AT108" s="575"/>
      <c r="AU108" s="576"/>
      <c r="AV108" s="576"/>
      <c r="AW108" s="576"/>
    </row>
    <row r="109" spans="1:49" s="65" customFormat="1" ht="15.75" customHeight="1">
      <c r="A109" s="199"/>
      <c r="B109" s="219"/>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K109" s="575"/>
      <c r="AL109" s="575"/>
      <c r="AM109" s="575"/>
      <c r="AN109" s="575"/>
      <c r="AO109" s="575"/>
      <c r="AP109" s="575"/>
      <c r="AQ109" s="575"/>
      <c r="AR109" s="575"/>
      <c r="AS109" s="575"/>
      <c r="AT109" s="575"/>
      <c r="AU109" s="576"/>
      <c r="AV109" s="576"/>
      <c r="AW109" s="576"/>
    </row>
    <row r="110" spans="1:49" s="65" customFormat="1" ht="18" customHeight="1">
      <c r="A110" s="241" t="s">
        <v>316</v>
      </c>
      <c r="B110" s="242"/>
      <c r="C110" s="243"/>
      <c r="D110" s="243"/>
      <c r="E110" s="240"/>
      <c r="F110" s="243"/>
      <c r="G110" s="243"/>
      <c r="H110" s="243"/>
      <c r="I110" s="240"/>
      <c r="J110" s="243"/>
      <c r="K110" s="243"/>
      <c r="L110" s="243"/>
      <c r="M110" s="243"/>
      <c r="N110" s="243"/>
      <c r="O110" s="240"/>
      <c r="P110" s="243"/>
      <c r="Q110" s="243"/>
      <c r="R110" s="243"/>
      <c r="S110" s="243"/>
      <c r="T110" s="243"/>
      <c r="U110" s="243"/>
      <c r="V110" s="240"/>
      <c r="W110" s="243"/>
      <c r="X110" s="243"/>
      <c r="Y110" s="240"/>
      <c r="Z110" s="240"/>
      <c r="AA110" s="243"/>
      <c r="AB110" s="243"/>
      <c r="AC110" s="243"/>
      <c r="AD110" s="243"/>
      <c r="AF110" s="424" t="s">
        <v>176</v>
      </c>
      <c r="AG110" s="244"/>
      <c r="AH110" s="245" t="s">
        <v>108</v>
      </c>
      <c r="AI110" s="244"/>
      <c r="AJ110" s="246"/>
      <c r="AK110" s="577"/>
      <c r="AL110" s="575"/>
      <c r="AM110" s="575"/>
      <c r="AN110" s="575"/>
      <c r="AO110" s="575"/>
      <c r="AP110" s="575"/>
      <c r="AQ110" s="575"/>
      <c r="AR110" s="575"/>
      <c r="AS110" s="575"/>
      <c r="AT110" s="575"/>
      <c r="AU110" s="576"/>
      <c r="AV110" s="576"/>
      <c r="AW110" s="576"/>
    </row>
    <row r="111" spans="1:49" s="65" customFormat="1" ht="26.25" customHeight="1">
      <c r="A111" s="943" t="s">
        <v>35</v>
      </c>
      <c r="B111" s="944"/>
      <c r="C111" s="944"/>
      <c r="D111" s="951"/>
      <c r="E111" s="247"/>
      <c r="F111" s="248" t="s">
        <v>33</v>
      </c>
      <c r="G111" s="151"/>
      <c r="H111" s="151"/>
      <c r="I111" s="249"/>
      <c r="J111" s="248" t="s">
        <v>80</v>
      </c>
      <c r="K111" s="151"/>
      <c r="L111" s="151"/>
      <c r="M111" s="151"/>
      <c r="N111" s="151"/>
      <c r="O111" s="249"/>
      <c r="P111" s="248" t="s">
        <v>81</v>
      </c>
      <c r="Q111" s="151"/>
      <c r="R111" s="151"/>
      <c r="S111" s="151"/>
      <c r="T111" s="151"/>
      <c r="U111" s="151"/>
      <c r="V111" s="249"/>
      <c r="W111" s="248" t="s">
        <v>34</v>
      </c>
      <c r="X111" s="151"/>
      <c r="Y111" s="250"/>
      <c r="Z111" s="249"/>
      <c r="AA111" s="248" t="s">
        <v>29</v>
      </c>
      <c r="AB111" s="151"/>
      <c r="AC111" s="151"/>
      <c r="AD111" s="151"/>
      <c r="AE111" s="250"/>
      <c r="AF111" s="250"/>
      <c r="AG111" s="250"/>
      <c r="AH111" s="250"/>
      <c r="AI111" s="250"/>
      <c r="AJ111" s="251"/>
      <c r="AK111" s="577"/>
      <c r="AL111" s="575"/>
      <c r="AM111" s="575"/>
      <c r="AN111" s="575"/>
      <c r="AO111" s="575"/>
      <c r="AP111" s="575"/>
      <c r="AQ111" s="575"/>
      <c r="AR111" s="575"/>
      <c r="AS111" s="575"/>
      <c r="AT111" s="575"/>
      <c r="AU111" s="576"/>
      <c r="AV111" s="576"/>
      <c r="AW111" s="576"/>
    </row>
    <row r="112" spans="1:49" s="65" customFormat="1" ht="18" customHeight="1">
      <c r="A112" s="935" t="s">
        <v>32</v>
      </c>
      <c r="B112" s="936"/>
      <c r="C112" s="936"/>
      <c r="D112" s="936"/>
      <c r="E112" s="252" t="s">
        <v>241</v>
      </c>
      <c r="F112" s="253"/>
      <c r="G112" s="254"/>
      <c r="H112" s="254"/>
      <c r="I112" s="143"/>
      <c r="J112" s="254"/>
      <c r="K112" s="254"/>
      <c r="L112" s="254"/>
      <c r="M112" s="254"/>
      <c r="N112" s="254"/>
      <c r="O112" s="255"/>
      <c r="P112" s="254"/>
      <c r="Q112" s="254"/>
      <c r="R112" s="254"/>
      <c r="S112" s="254"/>
      <c r="T112" s="254"/>
      <c r="U112" s="254"/>
      <c r="V112" s="255"/>
      <c r="W112" s="254"/>
      <c r="X112" s="254"/>
      <c r="Y112" s="143"/>
      <c r="Z112" s="143"/>
      <c r="AA112" s="254"/>
      <c r="AB112" s="254"/>
      <c r="AC112" s="254"/>
      <c r="AD112" s="254"/>
      <c r="AE112" s="254"/>
      <c r="AF112" s="254"/>
      <c r="AG112" s="254"/>
      <c r="AH112" s="254"/>
      <c r="AI112" s="254"/>
      <c r="AJ112" s="256"/>
      <c r="AK112" s="577"/>
      <c r="AL112" s="575"/>
      <c r="AM112" s="575"/>
      <c r="AN112" s="575"/>
      <c r="AO112" s="575"/>
      <c r="AP112" s="575"/>
      <c r="AQ112" s="575"/>
      <c r="AR112" s="575"/>
      <c r="AS112" s="575"/>
      <c r="AT112" s="575"/>
      <c r="AU112" s="576"/>
      <c r="AV112" s="576"/>
      <c r="AW112" s="576"/>
    </row>
    <row r="113" spans="1:49" s="65" customFormat="1" ht="18" customHeight="1">
      <c r="A113" s="937"/>
      <c r="B113" s="926"/>
      <c r="C113" s="926"/>
      <c r="D113" s="926"/>
      <c r="E113" s="257"/>
      <c r="F113" s="255" t="s">
        <v>36</v>
      </c>
      <c r="G113" s="143"/>
      <c r="H113" s="143"/>
      <c r="I113" s="143"/>
      <c r="J113" s="143"/>
      <c r="K113" s="258"/>
      <c r="L113" s="255" t="s">
        <v>152</v>
      </c>
      <c r="M113" s="143"/>
      <c r="N113" s="143"/>
      <c r="O113" s="255"/>
      <c r="P113" s="255"/>
      <c r="Q113" s="259"/>
      <c r="R113" s="260"/>
      <c r="S113" s="255" t="s">
        <v>29</v>
      </c>
      <c r="T113" s="255"/>
      <c r="U113" s="255" t="s">
        <v>30</v>
      </c>
      <c r="V113" s="847"/>
      <c r="W113" s="847"/>
      <c r="X113" s="847"/>
      <c r="Y113" s="847"/>
      <c r="Z113" s="847"/>
      <c r="AA113" s="847"/>
      <c r="AB113" s="847"/>
      <c r="AC113" s="847"/>
      <c r="AD113" s="847"/>
      <c r="AE113" s="847"/>
      <c r="AF113" s="847"/>
      <c r="AG113" s="847"/>
      <c r="AH113" s="847"/>
      <c r="AI113" s="847"/>
      <c r="AJ113" s="261" t="s">
        <v>31</v>
      </c>
      <c r="AK113" s="577"/>
      <c r="AL113" s="575"/>
      <c r="AM113" s="575"/>
      <c r="AN113" s="575"/>
      <c r="AO113" s="575"/>
      <c r="AP113" s="575"/>
      <c r="AQ113" s="575"/>
      <c r="AR113" s="575"/>
      <c r="AS113" s="575"/>
      <c r="AT113" s="575"/>
      <c r="AU113" s="576"/>
      <c r="AV113" s="576"/>
      <c r="AW113" s="576"/>
    </row>
    <row r="114" spans="1:49" s="65" customFormat="1" ht="18" customHeight="1" thickBot="1">
      <c r="A114" s="937"/>
      <c r="B114" s="926"/>
      <c r="C114" s="926"/>
      <c r="D114" s="926"/>
      <c r="E114" s="262" t="s">
        <v>37</v>
      </c>
      <c r="F114" s="259"/>
      <c r="G114" s="143"/>
      <c r="H114" s="143"/>
      <c r="I114" s="143"/>
      <c r="J114" s="143"/>
      <c r="K114" s="219"/>
      <c r="L114" s="143"/>
      <c r="O114" s="255"/>
      <c r="P114" s="259"/>
      <c r="Q114" s="259"/>
      <c r="R114" s="259"/>
      <c r="S114" s="263"/>
      <c r="T114" s="263"/>
      <c r="U114" s="263"/>
      <c r="V114" s="263"/>
      <c r="W114" s="263"/>
      <c r="X114" s="263"/>
      <c r="Y114" s="263"/>
      <c r="Z114" s="263"/>
      <c r="AA114" s="263"/>
      <c r="AB114" s="263"/>
      <c r="AC114" s="263"/>
      <c r="AD114" s="263"/>
      <c r="AE114" s="263"/>
      <c r="AF114" s="263"/>
      <c r="AG114" s="263"/>
      <c r="AH114" s="263"/>
      <c r="AI114" s="263"/>
      <c r="AJ114" s="264"/>
      <c r="AK114" s="577"/>
      <c r="AL114" s="575"/>
      <c r="AM114" s="575"/>
      <c r="AN114" s="575"/>
      <c r="AO114" s="575"/>
      <c r="AP114" s="575"/>
      <c r="AQ114" s="575"/>
      <c r="AR114" s="575"/>
      <c r="AS114" s="575"/>
      <c r="AT114" s="575"/>
      <c r="AU114" s="576"/>
      <c r="AV114" s="576"/>
      <c r="AW114" s="576"/>
    </row>
    <row r="115" spans="1:49" s="65" customFormat="1" ht="75" customHeight="1" thickBot="1">
      <c r="A115" s="937"/>
      <c r="B115" s="926"/>
      <c r="C115" s="926"/>
      <c r="D115" s="926"/>
      <c r="E115" s="965" t="s">
        <v>489</v>
      </c>
      <c r="F115" s="966"/>
      <c r="G115" s="966"/>
      <c r="H115" s="966"/>
      <c r="I115" s="966"/>
      <c r="J115" s="966"/>
      <c r="K115" s="966"/>
      <c r="L115" s="966"/>
      <c r="M115" s="966"/>
      <c r="N115" s="966"/>
      <c r="O115" s="966"/>
      <c r="P115" s="966"/>
      <c r="Q115" s="966"/>
      <c r="R115" s="966"/>
      <c r="S115" s="966"/>
      <c r="T115" s="966"/>
      <c r="U115" s="966"/>
      <c r="V115" s="966"/>
      <c r="W115" s="966"/>
      <c r="X115" s="966"/>
      <c r="Y115" s="966"/>
      <c r="Z115" s="966"/>
      <c r="AA115" s="966"/>
      <c r="AB115" s="966"/>
      <c r="AC115" s="966"/>
      <c r="AD115" s="966"/>
      <c r="AE115" s="966"/>
      <c r="AF115" s="966"/>
      <c r="AG115" s="966"/>
      <c r="AH115" s="966"/>
      <c r="AI115" s="966"/>
      <c r="AJ115" s="967"/>
      <c r="AK115" s="577"/>
      <c r="AL115" s="575"/>
      <c r="AM115" s="575"/>
      <c r="AN115" s="575"/>
      <c r="AO115" s="575"/>
      <c r="AP115" s="575"/>
      <c r="AQ115" s="575"/>
      <c r="AR115" s="575"/>
      <c r="AS115" s="575"/>
      <c r="AT115" s="575"/>
      <c r="AU115" s="576"/>
      <c r="AV115" s="576"/>
      <c r="AW115" s="576"/>
    </row>
    <row r="116" spans="1:49" s="65" customFormat="1" ht="12">
      <c r="A116" s="937"/>
      <c r="B116" s="926"/>
      <c r="C116" s="926"/>
      <c r="D116" s="926"/>
      <c r="E116" s="265" t="s">
        <v>243</v>
      </c>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6"/>
      <c r="AK116" s="577"/>
      <c r="AL116" s="575"/>
      <c r="AM116" s="575"/>
      <c r="AN116" s="575"/>
      <c r="AO116" s="575"/>
      <c r="AP116" s="575"/>
      <c r="AQ116" s="575"/>
      <c r="AR116" s="575"/>
      <c r="AS116" s="575"/>
      <c r="AT116" s="575"/>
      <c r="AU116" s="576"/>
      <c r="AV116" s="576"/>
      <c r="AW116" s="576"/>
    </row>
    <row r="117" spans="1:49" s="65" customFormat="1" ht="12.75" thickBot="1">
      <c r="A117" s="937"/>
      <c r="B117" s="926"/>
      <c r="C117" s="926"/>
      <c r="D117" s="926"/>
      <c r="E117" s="265" t="s">
        <v>242</v>
      </c>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267"/>
      <c r="AK117" s="577"/>
      <c r="AL117" s="575"/>
      <c r="AM117" s="575"/>
      <c r="AN117" s="575"/>
      <c r="AO117" s="575"/>
      <c r="AP117" s="575"/>
      <c r="AQ117" s="575"/>
      <c r="AR117" s="575"/>
      <c r="AS117" s="575"/>
      <c r="AT117" s="575"/>
      <c r="AU117" s="576"/>
      <c r="AV117" s="576"/>
      <c r="AW117" s="576"/>
    </row>
    <row r="118" spans="1:49" s="65" customFormat="1" ht="18" customHeight="1" thickBot="1">
      <c r="A118" s="938"/>
      <c r="B118" s="939"/>
      <c r="C118" s="939"/>
      <c r="D118" s="939"/>
      <c r="E118" s="268" t="s">
        <v>155</v>
      </c>
      <c r="F118" s="150"/>
      <c r="G118" s="150"/>
      <c r="H118" s="150"/>
      <c r="I118" s="150"/>
      <c r="J118" s="150"/>
      <c r="K118" s="150"/>
      <c r="L118" s="928" t="s">
        <v>251</v>
      </c>
      <c r="M118" s="929"/>
      <c r="N118" s="929"/>
      <c r="O118" s="955">
        <v>29</v>
      </c>
      <c r="P118" s="955"/>
      <c r="Q118" s="269" t="s">
        <v>5</v>
      </c>
      <c r="R118" s="955">
        <v>4</v>
      </c>
      <c r="S118" s="955"/>
      <c r="T118" s="269" t="s">
        <v>38</v>
      </c>
      <c r="U118" s="270" t="s">
        <v>30</v>
      </c>
      <c r="V118" s="271"/>
      <c r="W118" s="272" t="s">
        <v>39</v>
      </c>
      <c r="X118" s="270"/>
      <c r="Y118" s="270"/>
      <c r="Z118" s="271"/>
      <c r="AA118" s="272" t="s">
        <v>40</v>
      </c>
      <c r="AB118" s="270"/>
      <c r="AC118" s="270" t="s">
        <v>31</v>
      </c>
      <c r="AD118" s="270"/>
      <c r="AE118" s="270"/>
      <c r="AF118" s="270"/>
      <c r="AG118" s="270"/>
      <c r="AH118" s="270"/>
      <c r="AI118" s="270"/>
      <c r="AJ118" s="273"/>
      <c r="AK118" s="577"/>
      <c r="AL118" s="575"/>
      <c r="AM118" s="575"/>
      <c r="AN118" s="575"/>
      <c r="AO118" s="575"/>
      <c r="AP118" s="575"/>
      <c r="AQ118" s="575"/>
      <c r="AR118" s="575"/>
      <c r="AS118" s="575"/>
      <c r="AT118" s="575"/>
      <c r="AU118" s="576"/>
      <c r="AV118" s="576"/>
      <c r="AW118" s="576"/>
    </row>
    <row r="119" spans="1:49" s="65" customFormat="1" ht="12" customHeight="1">
      <c r="A119" s="274"/>
      <c r="B119" s="274"/>
      <c r="C119" s="274"/>
      <c r="D119" s="274"/>
      <c r="E119" s="275"/>
      <c r="F119" s="239"/>
      <c r="G119" s="239"/>
      <c r="H119" s="239"/>
      <c r="I119" s="239"/>
      <c r="J119" s="239"/>
      <c r="K119" s="239"/>
      <c r="L119" s="255"/>
      <c r="M119" s="255"/>
      <c r="N119" s="239"/>
      <c r="O119" s="276"/>
      <c r="P119" s="276"/>
      <c r="Q119" s="276"/>
      <c r="R119" s="276"/>
      <c r="S119" s="276"/>
      <c r="T119" s="276"/>
      <c r="U119" s="239"/>
      <c r="V119" s="239"/>
      <c r="W119" s="277"/>
      <c r="X119" s="239"/>
      <c r="Y119" s="239"/>
      <c r="Z119" s="239"/>
      <c r="AA119" s="276"/>
      <c r="AB119" s="239"/>
      <c r="AC119" s="239"/>
      <c r="AD119" s="239"/>
      <c r="AE119" s="239"/>
      <c r="AF119" s="239"/>
      <c r="AG119" s="239"/>
      <c r="AH119" s="239"/>
      <c r="AI119" s="239"/>
      <c r="AJ119" s="278"/>
      <c r="AK119" s="575"/>
      <c r="AL119" s="575"/>
      <c r="AM119" s="575"/>
      <c r="AN119" s="575"/>
      <c r="AO119" s="575"/>
      <c r="AP119" s="575"/>
      <c r="AQ119" s="575"/>
      <c r="AR119" s="575"/>
      <c r="AS119" s="575"/>
      <c r="AT119" s="575"/>
      <c r="AU119" s="576"/>
      <c r="AV119" s="576"/>
      <c r="AW119" s="576"/>
    </row>
    <row r="120" spans="1:49" s="65" customFormat="1" ht="12" customHeight="1">
      <c r="B120" s="274"/>
      <c r="C120" s="274"/>
      <c r="D120" s="274"/>
      <c r="E120" s="275"/>
      <c r="F120" s="239"/>
      <c r="G120" s="239"/>
      <c r="H120" s="239"/>
      <c r="I120" s="239"/>
      <c r="J120" s="239"/>
      <c r="K120" s="239"/>
      <c r="L120" s="255"/>
      <c r="M120" s="255"/>
      <c r="N120" s="239"/>
      <c r="O120" s="276"/>
      <c r="P120" s="276"/>
      <c r="Q120" s="276"/>
      <c r="R120" s="276"/>
      <c r="S120" s="276"/>
      <c r="T120" s="276"/>
      <c r="U120" s="239"/>
      <c r="V120" s="239"/>
      <c r="W120" s="277"/>
      <c r="X120" s="239"/>
      <c r="Y120" s="239"/>
      <c r="Z120" s="239"/>
      <c r="AA120" s="276"/>
      <c r="AB120" s="239"/>
      <c r="AC120" s="239"/>
      <c r="AD120" s="239"/>
      <c r="AE120" s="239"/>
      <c r="AF120" s="239"/>
      <c r="AG120" s="239"/>
      <c r="AH120" s="239"/>
      <c r="AI120" s="239"/>
      <c r="AJ120" s="278"/>
      <c r="AK120" s="575"/>
      <c r="AL120" s="575"/>
      <c r="AM120" s="575"/>
      <c r="AN120" s="575"/>
      <c r="AO120" s="575"/>
      <c r="AP120" s="575"/>
      <c r="AQ120" s="575"/>
      <c r="AR120" s="575"/>
      <c r="AS120" s="575"/>
      <c r="AT120" s="575"/>
      <c r="AU120" s="576"/>
      <c r="AV120" s="576"/>
      <c r="AW120" s="576"/>
    </row>
    <row r="121" spans="1:49" s="65" customFormat="1" ht="18" customHeight="1" thickBot="1">
      <c r="A121" s="279" t="s">
        <v>317</v>
      </c>
      <c r="B121" s="143"/>
      <c r="C121" s="143"/>
      <c r="D121" s="143"/>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424" t="s">
        <v>176</v>
      </c>
      <c r="AG121" s="280"/>
      <c r="AH121" s="281" t="s">
        <v>108</v>
      </c>
      <c r="AI121" s="280"/>
      <c r="AJ121" s="280"/>
      <c r="AK121" s="577"/>
      <c r="AL121" s="575"/>
      <c r="AM121" s="575"/>
      <c r="AN121" s="575"/>
      <c r="AO121" s="575"/>
      <c r="AP121" s="575"/>
      <c r="AQ121" s="575"/>
      <c r="AR121" s="575"/>
      <c r="AS121" s="575"/>
      <c r="AT121" s="575"/>
      <c r="AU121" s="576"/>
      <c r="AV121" s="576"/>
      <c r="AW121" s="576"/>
    </row>
    <row r="122" spans="1:49" s="65" customFormat="1" ht="75" customHeight="1" thickBot="1">
      <c r="A122" s="943" t="s">
        <v>320</v>
      </c>
      <c r="B122" s="944"/>
      <c r="C122" s="944"/>
      <c r="D122" s="945"/>
      <c r="E122" s="867" t="s">
        <v>490</v>
      </c>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868"/>
      <c r="AJ122" s="869"/>
      <c r="AK122" s="577"/>
      <c r="AL122" s="575"/>
      <c r="AM122" s="575"/>
      <c r="AN122" s="575"/>
      <c r="AO122" s="575"/>
      <c r="AP122" s="575"/>
      <c r="AQ122" s="575"/>
      <c r="AR122" s="575"/>
      <c r="AS122" s="575"/>
      <c r="AT122" s="575"/>
      <c r="AU122" s="576"/>
      <c r="AV122" s="576"/>
      <c r="AW122" s="576"/>
    </row>
    <row r="123" spans="1:49" s="65" customFormat="1" ht="18" customHeight="1" thickBot="1">
      <c r="A123" s="935" t="s">
        <v>123</v>
      </c>
      <c r="B123" s="936"/>
      <c r="C123" s="936"/>
      <c r="D123" s="946"/>
      <c r="E123" s="282"/>
      <c r="F123" s="253" t="s">
        <v>318</v>
      </c>
      <c r="G123" s="254"/>
      <c r="H123" s="254"/>
      <c r="I123" s="254"/>
      <c r="J123" s="254"/>
      <c r="K123" s="254"/>
      <c r="L123" s="254"/>
      <c r="M123" s="254"/>
      <c r="P123" s="282"/>
      <c r="Q123" s="253" t="s">
        <v>319</v>
      </c>
      <c r="R123" s="254"/>
      <c r="S123" s="254"/>
      <c r="T123" s="254"/>
      <c r="U123" s="254"/>
      <c r="V123" s="254"/>
      <c r="X123" s="282"/>
      <c r="Y123" s="253" t="s">
        <v>151</v>
      </c>
      <c r="Z123" s="254"/>
      <c r="AA123" s="254"/>
      <c r="AB123" s="254"/>
      <c r="AC123" s="254"/>
      <c r="AD123" s="254"/>
      <c r="AE123" s="254"/>
      <c r="AF123" s="254"/>
      <c r="AG123" s="254"/>
      <c r="AH123" s="254"/>
      <c r="AI123" s="254"/>
      <c r="AJ123" s="256"/>
      <c r="AK123" s="577"/>
      <c r="AL123" s="575"/>
      <c r="AM123" s="575"/>
      <c r="AN123" s="575"/>
      <c r="AO123" s="575"/>
      <c r="AP123" s="575"/>
      <c r="AQ123" s="575"/>
      <c r="AR123" s="575"/>
      <c r="AS123" s="575"/>
      <c r="AT123" s="575"/>
      <c r="AU123" s="576"/>
      <c r="AV123" s="576"/>
      <c r="AW123" s="576"/>
    </row>
    <row r="124" spans="1:49" s="65" customFormat="1" ht="14.25" customHeight="1" thickBot="1">
      <c r="A124" s="938"/>
      <c r="B124" s="939"/>
      <c r="C124" s="939"/>
      <c r="D124" s="947"/>
      <c r="E124" s="248" t="s">
        <v>165</v>
      </c>
      <c r="F124" s="248"/>
      <c r="G124" s="151"/>
      <c r="H124" s="151"/>
      <c r="I124" s="151"/>
      <c r="J124" s="151"/>
      <c r="K124" s="151"/>
      <c r="L124" s="151"/>
      <c r="M124" s="151"/>
      <c r="N124" s="151"/>
      <c r="O124" s="248"/>
      <c r="P124" s="952"/>
      <c r="Q124" s="953"/>
      <c r="R124" s="953"/>
      <c r="S124" s="953"/>
      <c r="T124" s="953"/>
      <c r="U124" s="953"/>
      <c r="V124" s="953"/>
      <c r="W124" s="953"/>
      <c r="X124" s="953"/>
      <c r="Y124" s="953"/>
      <c r="Z124" s="953"/>
      <c r="AA124" s="953"/>
      <c r="AB124" s="953"/>
      <c r="AC124" s="953"/>
      <c r="AD124" s="953"/>
      <c r="AE124" s="953"/>
      <c r="AF124" s="953"/>
      <c r="AG124" s="953"/>
      <c r="AH124" s="953"/>
      <c r="AI124" s="953"/>
      <c r="AJ124" s="954"/>
      <c r="AK124" s="577"/>
      <c r="AL124" s="575"/>
      <c r="AM124" s="575"/>
      <c r="AN124" s="575"/>
      <c r="AO124" s="575"/>
      <c r="AP124" s="575"/>
      <c r="AQ124" s="575"/>
      <c r="AR124" s="575"/>
      <c r="AS124" s="575"/>
      <c r="AT124" s="575"/>
      <c r="AU124" s="576"/>
      <c r="AV124" s="576"/>
      <c r="AW124" s="576"/>
    </row>
    <row r="125" spans="1:49" s="65" customFormat="1" ht="26.25" customHeight="1">
      <c r="A125" s="943" t="s">
        <v>35</v>
      </c>
      <c r="B125" s="944"/>
      <c r="C125" s="944"/>
      <c r="D125" s="951"/>
      <c r="E125" s="283"/>
      <c r="F125" s="248" t="s">
        <v>33</v>
      </c>
      <c r="G125" s="151"/>
      <c r="H125" s="151"/>
      <c r="I125" s="283"/>
      <c r="J125" s="248" t="s">
        <v>80</v>
      </c>
      <c r="K125" s="151"/>
      <c r="L125" s="151"/>
      <c r="M125" s="151"/>
      <c r="N125" s="151"/>
      <c r="O125" s="284"/>
      <c r="P125" s="248" t="s">
        <v>81</v>
      </c>
      <c r="Q125" s="151"/>
      <c r="R125" s="151"/>
      <c r="S125" s="151"/>
      <c r="T125" s="151"/>
      <c r="U125" s="151"/>
      <c r="V125" s="284"/>
      <c r="W125" s="248" t="s">
        <v>34</v>
      </c>
      <c r="X125" s="151"/>
      <c r="Y125" s="283"/>
      <c r="Z125" s="248" t="s">
        <v>29</v>
      </c>
      <c r="AA125" s="248"/>
      <c r="AB125" s="151"/>
      <c r="AC125" s="151"/>
      <c r="AD125" s="151"/>
      <c r="AE125" s="151"/>
      <c r="AF125" s="151"/>
      <c r="AG125" s="151"/>
      <c r="AH125" s="151"/>
      <c r="AI125" s="151"/>
      <c r="AJ125" s="285"/>
      <c r="AK125" s="577"/>
      <c r="AL125" s="575"/>
      <c r="AM125" s="575"/>
      <c r="AN125" s="575"/>
      <c r="AO125" s="575"/>
      <c r="AP125" s="575"/>
      <c r="AQ125" s="575"/>
      <c r="AR125" s="575"/>
      <c r="AS125" s="575"/>
      <c r="AT125" s="575"/>
      <c r="AU125" s="576"/>
      <c r="AV125" s="576"/>
      <c r="AW125" s="576"/>
    </row>
    <row r="126" spans="1:49" s="65" customFormat="1" ht="15" customHeight="1">
      <c r="A126" s="935" t="s">
        <v>32</v>
      </c>
      <c r="B126" s="936"/>
      <c r="C126" s="936"/>
      <c r="D126" s="936"/>
      <c r="E126" s="252" t="s">
        <v>216</v>
      </c>
      <c r="F126" s="253"/>
      <c r="G126" s="254"/>
      <c r="H126" s="254"/>
      <c r="I126" s="254"/>
      <c r="J126" s="254"/>
      <c r="K126" s="254"/>
      <c r="L126" s="254"/>
      <c r="M126" s="254"/>
      <c r="N126" s="254"/>
      <c r="O126" s="253"/>
      <c r="P126" s="254"/>
      <c r="Q126" s="254"/>
      <c r="R126" s="254"/>
      <c r="S126" s="254"/>
      <c r="T126" s="254"/>
      <c r="U126" s="254"/>
      <c r="V126" s="253"/>
      <c r="W126" s="254"/>
      <c r="X126" s="254"/>
      <c r="Y126" s="254"/>
      <c r="Z126" s="254"/>
      <c r="AA126" s="254"/>
      <c r="AB126" s="254"/>
      <c r="AC126" s="254"/>
      <c r="AD126" s="254"/>
      <c r="AE126" s="254"/>
      <c r="AF126" s="254"/>
      <c r="AG126" s="254"/>
      <c r="AH126" s="254"/>
      <c r="AI126" s="254"/>
      <c r="AJ126" s="256"/>
      <c r="AK126" s="577"/>
      <c r="AL126" s="575"/>
      <c r="AM126" s="575"/>
      <c r="AN126" s="575"/>
      <c r="AO126" s="575"/>
      <c r="AP126" s="575"/>
      <c r="AQ126" s="575"/>
      <c r="AR126" s="575"/>
      <c r="AS126" s="575"/>
      <c r="AT126" s="575"/>
      <c r="AU126" s="576"/>
      <c r="AV126" s="576"/>
      <c r="AW126" s="576"/>
    </row>
    <row r="127" spans="1:49" s="65" customFormat="1" ht="18" customHeight="1">
      <c r="A127" s="937"/>
      <c r="B127" s="926"/>
      <c r="C127" s="926"/>
      <c r="D127" s="926"/>
      <c r="E127" s="286"/>
      <c r="F127" s="255" t="s">
        <v>36</v>
      </c>
      <c r="G127" s="143"/>
      <c r="H127" s="143"/>
      <c r="I127" s="143"/>
      <c r="J127" s="143"/>
      <c r="K127" s="287"/>
      <c r="L127" s="255" t="s">
        <v>153</v>
      </c>
      <c r="M127" s="143"/>
      <c r="N127" s="143"/>
      <c r="O127" s="255"/>
      <c r="P127" s="255"/>
      <c r="Q127" s="259"/>
      <c r="R127" s="220"/>
      <c r="S127" s="255" t="s">
        <v>29</v>
      </c>
      <c r="T127" s="255"/>
      <c r="U127" s="255" t="s">
        <v>30</v>
      </c>
      <c r="V127" s="981"/>
      <c r="W127" s="981"/>
      <c r="X127" s="981"/>
      <c r="Y127" s="981"/>
      <c r="Z127" s="981"/>
      <c r="AA127" s="981"/>
      <c r="AB127" s="981"/>
      <c r="AC127" s="981"/>
      <c r="AD127" s="981"/>
      <c r="AE127" s="981"/>
      <c r="AF127" s="981"/>
      <c r="AG127" s="981"/>
      <c r="AH127" s="981"/>
      <c r="AI127" s="981"/>
      <c r="AJ127" s="261" t="s">
        <v>31</v>
      </c>
      <c r="AK127" s="577"/>
      <c r="AL127" s="575"/>
      <c r="AM127" s="575"/>
      <c r="AN127" s="575"/>
      <c r="AO127" s="575"/>
      <c r="AP127" s="575"/>
      <c r="AQ127" s="575"/>
      <c r="AR127" s="575"/>
      <c r="AS127" s="575"/>
      <c r="AT127" s="575"/>
      <c r="AU127" s="576"/>
      <c r="AV127" s="576"/>
      <c r="AW127" s="576"/>
    </row>
    <row r="128" spans="1:49" s="65" customFormat="1" ht="15.75" customHeight="1" thickBot="1">
      <c r="A128" s="937"/>
      <c r="B128" s="926"/>
      <c r="C128" s="926"/>
      <c r="D128" s="926"/>
      <c r="E128" s="262" t="s">
        <v>37</v>
      </c>
      <c r="F128" s="259"/>
      <c r="G128" s="143"/>
      <c r="H128" s="143"/>
      <c r="I128" s="143"/>
      <c r="J128" s="143"/>
      <c r="K128" s="219"/>
      <c r="L128" s="143"/>
      <c r="M128" s="288"/>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61"/>
      <c r="AK128" s="577"/>
      <c r="AL128" s="575"/>
      <c r="AM128" s="575"/>
      <c r="AN128" s="575"/>
      <c r="AO128" s="575"/>
      <c r="AP128" s="575"/>
      <c r="AQ128" s="575"/>
      <c r="AR128" s="575"/>
      <c r="AS128" s="575"/>
      <c r="AT128" s="575"/>
      <c r="AU128" s="576"/>
      <c r="AV128" s="576"/>
      <c r="AW128" s="576"/>
    </row>
    <row r="129" spans="1:49" s="65" customFormat="1" ht="75" customHeight="1" thickBot="1">
      <c r="A129" s="937"/>
      <c r="B129" s="926"/>
      <c r="C129" s="926"/>
      <c r="D129" s="926"/>
      <c r="E129" s="948" t="s">
        <v>491</v>
      </c>
      <c r="F129" s="949"/>
      <c r="G129" s="949"/>
      <c r="H129" s="949"/>
      <c r="I129" s="949"/>
      <c r="J129" s="949"/>
      <c r="K129" s="949"/>
      <c r="L129" s="949"/>
      <c r="M129" s="949"/>
      <c r="N129" s="949"/>
      <c r="O129" s="949"/>
      <c r="P129" s="949"/>
      <c r="Q129" s="949"/>
      <c r="R129" s="949"/>
      <c r="S129" s="949"/>
      <c r="T129" s="949"/>
      <c r="U129" s="949"/>
      <c r="V129" s="949"/>
      <c r="W129" s="949"/>
      <c r="X129" s="949"/>
      <c r="Y129" s="949"/>
      <c r="Z129" s="949"/>
      <c r="AA129" s="949"/>
      <c r="AB129" s="949"/>
      <c r="AC129" s="949"/>
      <c r="AD129" s="949"/>
      <c r="AE129" s="949"/>
      <c r="AF129" s="949"/>
      <c r="AG129" s="949"/>
      <c r="AH129" s="949"/>
      <c r="AI129" s="949"/>
      <c r="AJ129" s="950"/>
      <c r="AK129" s="577"/>
      <c r="AL129" s="575"/>
      <c r="AM129" s="575"/>
      <c r="AN129" s="575"/>
      <c r="AO129" s="575"/>
      <c r="AP129" s="575"/>
      <c r="AQ129" s="575"/>
      <c r="AR129" s="575"/>
      <c r="AS129" s="575"/>
      <c r="AT129" s="575"/>
      <c r="AU129" s="576"/>
      <c r="AV129" s="576"/>
      <c r="AW129" s="576"/>
    </row>
    <row r="130" spans="1:49" s="65" customFormat="1" ht="12">
      <c r="A130" s="937"/>
      <c r="B130" s="926"/>
      <c r="C130" s="926"/>
      <c r="D130" s="926"/>
      <c r="E130" s="265" t="s">
        <v>243</v>
      </c>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t="s">
        <v>156</v>
      </c>
      <c r="AF130" s="263"/>
      <c r="AG130" s="263"/>
      <c r="AH130" s="263"/>
      <c r="AI130" s="263"/>
      <c r="AJ130" s="266"/>
      <c r="AK130" s="577"/>
      <c r="AL130" s="575"/>
      <c r="AM130" s="575"/>
      <c r="AN130" s="575"/>
      <c r="AO130" s="575"/>
      <c r="AP130" s="575"/>
      <c r="AQ130" s="575"/>
      <c r="AR130" s="575"/>
      <c r="AS130" s="575"/>
      <c r="AT130" s="575"/>
      <c r="AU130" s="576"/>
      <c r="AV130" s="576"/>
      <c r="AW130" s="576"/>
    </row>
    <row r="131" spans="1:49" s="65" customFormat="1" ht="12">
      <c r="A131" s="937"/>
      <c r="B131" s="926"/>
      <c r="C131" s="926"/>
      <c r="D131" s="926"/>
      <c r="E131" s="265" t="s">
        <v>217</v>
      </c>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6"/>
      <c r="AK131" s="577"/>
      <c r="AL131" s="575"/>
      <c r="AM131" s="575"/>
      <c r="AN131" s="575"/>
      <c r="AO131" s="575"/>
      <c r="AP131" s="575"/>
      <c r="AQ131" s="575"/>
      <c r="AR131" s="575"/>
      <c r="AS131" s="575"/>
      <c r="AT131" s="575"/>
      <c r="AU131" s="576"/>
      <c r="AV131" s="576"/>
      <c r="AW131" s="576"/>
    </row>
    <row r="132" spans="1:49" s="65" customFormat="1" ht="14.25" thickBot="1">
      <c r="A132" s="937"/>
      <c r="B132" s="926"/>
      <c r="C132" s="926"/>
      <c r="D132" s="926"/>
      <c r="E132" s="265" t="s">
        <v>302</v>
      </c>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267"/>
      <c r="AK132" s="64"/>
      <c r="AL132" s="575"/>
      <c r="AM132" s="575"/>
      <c r="AN132" s="575"/>
      <c r="AO132" s="575"/>
      <c r="AP132" s="575"/>
      <c r="AQ132" s="575"/>
      <c r="AR132" s="575"/>
      <c r="AS132" s="575"/>
      <c r="AT132" s="575"/>
      <c r="AU132" s="576"/>
      <c r="AV132" s="576"/>
      <c r="AW132" s="576"/>
    </row>
    <row r="133" spans="1:49" s="65" customFormat="1" ht="18" customHeight="1" thickBot="1">
      <c r="A133" s="938"/>
      <c r="B133" s="939"/>
      <c r="C133" s="939"/>
      <c r="D133" s="939"/>
      <c r="E133" s="268" t="s">
        <v>155</v>
      </c>
      <c r="F133" s="150"/>
      <c r="G133" s="150"/>
      <c r="H133" s="150"/>
      <c r="I133" s="150"/>
      <c r="J133" s="150"/>
      <c r="K133" s="289"/>
      <c r="L133" s="928" t="s">
        <v>19</v>
      </c>
      <c r="M133" s="929"/>
      <c r="N133" s="931">
        <v>3</v>
      </c>
      <c r="O133" s="931"/>
      <c r="P133" s="269" t="s">
        <v>5</v>
      </c>
      <c r="Q133" s="931">
        <v>4</v>
      </c>
      <c r="R133" s="931"/>
      <c r="S133" s="269" t="s">
        <v>38</v>
      </c>
      <c r="T133" s="270" t="s">
        <v>30</v>
      </c>
      <c r="U133" s="290"/>
      <c r="V133" s="272" t="s">
        <v>39</v>
      </c>
      <c r="W133" s="270"/>
      <c r="X133" s="270"/>
      <c r="Y133" s="290"/>
      <c r="Z133" s="269" t="s">
        <v>40</v>
      </c>
      <c r="AA133" s="270"/>
      <c r="AB133" s="270" t="s">
        <v>31</v>
      </c>
      <c r="AC133" s="270"/>
      <c r="AD133" s="270"/>
      <c r="AE133" s="270"/>
      <c r="AF133" s="270"/>
      <c r="AG133" s="270"/>
      <c r="AH133" s="270"/>
      <c r="AI133" s="270"/>
      <c r="AJ133" s="273"/>
      <c r="AK133" s="577"/>
      <c r="AL133" s="575"/>
      <c r="AM133" s="575"/>
      <c r="AN133" s="575"/>
      <c r="AO133" s="575"/>
      <c r="AP133" s="575"/>
      <c r="AQ133" s="575"/>
      <c r="AR133" s="575"/>
      <c r="AS133" s="575"/>
      <c r="AT133" s="575"/>
      <c r="AU133" s="576"/>
      <c r="AV133" s="576"/>
      <c r="AW133" s="576"/>
    </row>
    <row r="134" spans="1:49" s="65" customFormat="1" ht="12" customHeight="1">
      <c r="A134" s="240"/>
      <c r="B134" s="240"/>
      <c r="C134" s="240"/>
      <c r="D134" s="240"/>
      <c r="E134" s="275"/>
      <c r="F134" s="239"/>
      <c r="G134" s="239"/>
      <c r="H134" s="239"/>
      <c r="I134" s="239"/>
      <c r="J134" s="239"/>
      <c r="K134" s="239"/>
      <c r="L134" s="276"/>
      <c r="M134" s="276"/>
      <c r="N134" s="276"/>
      <c r="O134" s="276"/>
      <c r="P134" s="276"/>
      <c r="Q134" s="276"/>
      <c r="R134" s="276"/>
      <c r="S134" s="276"/>
      <c r="T134" s="239"/>
      <c r="U134" s="239"/>
      <c r="V134" s="277"/>
      <c r="W134" s="239"/>
      <c r="X134" s="239"/>
      <c r="Y134" s="239"/>
      <c r="Z134" s="276"/>
      <c r="AA134" s="239"/>
      <c r="AB134" s="239"/>
      <c r="AC134" s="239"/>
      <c r="AD134" s="239"/>
      <c r="AE134" s="239"/>
      <c r="AF134" s="239"/>
      <c r="AG134" s="239"/>
      <c r="AH134" s="239"/>
      <c r="AI134" s="239"/>
      <c r="AJ134" s="278"/>
      <c r="AK134" s="577"/>
      <c r="AL134" s="575"/>
      <c r="AM134" s="575"/>
      <c r="AN134" s="575"/>
      <c r="AO134" s="575"/>
      <c r="AP134" s="575"/>
      <c r="AQ134" s="575"/>
      <c r="AR134" s="575"/>
      <c r="AS134" s="575"/>
      <c r="AT134" s="575"/>
      <c r="AU134" s="576"/>
      <c r="AV134" s="576"/>
      <c r="AW134" s="576"/>
    </row>
    <row r="135" spans="1:49" s="65" customFormat="1" ht="18" customHeight="1">
      <c r="A135" s="291" t="s">
        <v>420</v>
      </c>
      <c r="B135" s="240"/>
      <c r="C135" s="240"/>
      <c r="D135" s="240"/>
      <c r="E135" s="275"/>
      <c r="F135" s="239"/>
      <c r="G135" s="239"/>
      <c r="H135" s="239"/>
      <c r="I135" s="239"/>
      <c r="J135" s="239"/>
      <c r="K135" s="239"/>
      <c r="L135" s="276"/>
      <c r="M135" s="276"/>
      <c r="N135" s="276"/>
      <c r="O135" s="276"/>
      <c r="P135" s="276"/>
      <c r="Q135" s="276"/>
      <c r="R135" s="276"/>
      <c r="S135" s="276"/>
      <c r="T135" s="239"/>
      <c r="U135" s="239"/>
      <c r="V135" s="277"/>
      <c r="W135" s="239"/>
      <c r="X135" s="239"/>
      <c r="Y135" s="239"/>
      <c r="Z135" s="276"/>
      <c r="AA135" s="239"/>
      <c r="AB135" s="239"/>
      <c r="AC135" s="239"/>
      <c r="AD135" s="239"/>
      <c r="AE135" s="239"/>
      <c r="AF135" s="239"/>
      <c r="AG135" s="239"/>
      <c r="AH135" s="239"/>
      <c r="AI135" s="239"/>
      <c r="AJ135" s="278"/>
      <c r="AK135" s="577"/>
      <c r="AL135" s="575"/>
      <c r="AM135" s="575"/>
      <c r="AN135" s="575"/>
      <c r="AO135" s="575"/>
      <c r="AP135" s="575"/>
      <c r="AQ135" s="575"/>
      <c r="AR135" s="575"/>
      <c r="AS135" s="575"/>
      <c r="AT135" s="575"/>
      <c r="AU135" s="576"/>
      <c r="AV135" s="576"/>
      <c r="AW135" s="576"/>
    </row>
    <row r="136" spans="1:49" s="65" customFormat="1" ht="12.75" thickBot="1">
      <c r="A136" s="241"/>
      <c r="B136" s="243"/>
      <c r="C136" s="243"/>
      <c r="D136" s="243"/>
      <c r="E136" s="275"/>
      <c r="F136" s="239"/>
      <c r="G136" s="239"/>
      <c r="H136" s="239"/>
      <c r="I136" s="239"/>
      <c r="J136" s="239"/>
      <c r="K136" s="239"/>
      <c r="L136" s="276"/>
      <c r="M136" s="276"/>
      <c r="N136" s="276"/>
      <c r="O136" s="276"/>
      <c r="P136" s="276"/>
      <c r="Q136" s="276"/>
      <c r="R136" s="276"/>
      <c r="S136" s="276"/>
      <c r="T136" s="239"/>
      <c r="U136" s="239"/>
      <c r="V136" s="277"/>
      <c r="W136" s="239"/>
      <c r="X136" s="239"/>
      <c r="Y136" s="239"/>
      <c r="Z136" s="276"/>
      <c r="AA136" s="239"/>
      <c r="AB136" s="239"/>
      <c r="AC136" s="239"/>
      <c r="AD136" s="239"/>
      <c r="AE136" s="239"/>
      <c r="AF136" s="239"/>
      <c r="AG136" s="239"/>
      <c r="AH136" s="239"/>
      <c r="AI136" s="239"/>
      <c r="AJ136" s="510" t="s">
        <v>360</v>
      </c>
      <c r="AK136" s="575"/>
      <c r="AL136" s="575"/>
      <c r="AM136" s="575"/>
      <c r="AN136" s="575"/>
      <c r="AO136" s="575"/>
      <c r="AP136" s="575"/>
      <c r="AQ136" s="575"/>
      <c r="AR136" s="575"/>
      <c r="AS136" s="575"/>
      <c r="AT136" s="575"/>
      <c r="AU136" s="576"/>
      <c r="AV136" s="576"/>
      <c r="AW136" s="576"/>
    </row>
    <row r="137" spans="1:49" s="65" customFormat="1" ht="70.5" customHeight="1" thickBot="1">
      <c r="A137" s="943" t="s">
        <v>179</v>
      </c>
      <c r="B137" s="944"/>
      <c r="C137" s="944"/>
      <c r="D137" s="945"/>
      <c r="E137" s="932"/>
      <c r="F137" s="933"/>
      <c r="G137" s="933"/>
      <c r="H137" s="933"/>
      <c r="I137" s="933"/>
      <c r="J137" s="933"/>
      <c r="K137" s="933"/>
      <c r="L137" s="933"/>
      <c r="M137" s="933"/>
      <c r="N137" s="933"/>
      <c r="O137" s="933"/>
      <c r="P137" s="933"/>
      <c r="Q137" s="933"/>
      <c r="R137" s="933"/>
      <c r="S137" s="933"/>
      <c r="T137" s="933"/>
      <c r="U137" s="933"/>
      <c r="V137" s="933"/>
      <c r="W137" s="933"/>
      <c r="X137" s="933"/>
      <c r="Y137" s="933"/>
      <c r="Z137" s="933"/>
      <c r="AA137" s="933"/>
      <c r="AB137" s="933"/>
      <c r="AC137" s="933"/>
      <c r="AD137" s="933"/>
      <c r="AE137" s="933"/>
      <c r="AF137" s="933"/>
      <c r="AG137" s="933"/>
      <c r="AH137" s="933"/>
      <c r="AI137" s="933"/>
      <c r="AJ137" s="934"/>
      <c r="AK137" s="575"/>
      <c r="AL137" s="575"/>
      <c r="AM137" s="575"/>
      <c r="AN137" s="575"/>
      <c r="AO137" s="575"/>
      <c r="AP137" s="575"/>
      <c r="AQ137" s="575"/>
      <c r="AR137" s="575"/>
      <c r="AS137" s="575"/>
      <c r="AT137" s="575"/>
      <c r="AU137" s="576"/>
      <c r="AV137" s="576"/>
      <c r="AW137" s="576"/>
    </row>
    <row r="138" spans="1:49" s="65" customFormat="1" ht="70.5" customHeight="1" thickBot="1">
      <c r="A138" s="943" t="s">
        <v>244</v>
      </c>
      <c r="B138" s="944"/>
      <c r="C138" s="944"/>
      <c r="D138" s="945"/>
      <c r="E138" s="932"/>
      <c r="F138" s="933"/>
      <c r="G138" s="933"/>
      <c r="H138" s="933"/>
      <c r="I138" s="933"/>
      <c r="J138" s="933"/>
      <c r="K138" s="933"/>
      <c r="L138" s="933"/>
      <c r="M138" s="933"/>
      <c r="N138" s="933"/>
      <c r="O138" s="933"/>
      <c r="P138" s="933"/>
      <c r="Q138" s="933"/>
      <c r="R138" s="933"/>
      <c r="S138" s="933"/>
      <c r="T138" s="933"/>
      <c r="U138" s="933"/>
      <c r="V138" s="933"/>
      <c r="W138" s="933"/>
      <c r="X138" s="933"/>
      <c r="Y138" s="933"/>
      <c r="Z138" s="933"/>
      <c r="AA138" s="933"/>
      <c r="AB138" s="933"/>
      <c r="AC138" s="933"/>
      <c r="AD138" s="933"/>
      <c r="AE138" s="933"/>
      <c r="AF138" s="933"/>
      <c r="AG138" s="933"/>
      <c r="AH138" s="933"/>
      <c r="AI138" s="933"/>
      <c r="AJ138" s="934"/>
      <c r="AK138" s="575"/>
      <c r="AL138" s="575"/>
      <c r="AM138" s="575"/>
      <c r="AN138" s="575"/>
      <c r="AO138" s="575"/>
      <c r="AP138" s="575"/>
      <c r="AQ138" s="575"/>
      <c r="AR138" s="575"/>
      <c r="AS138" s="575"/>
      <c r="AT138" s="575"/>
      <c r="AU138" s="576"/>
      <c r="AV138" s="576"/>
      <c r="AW138" s="576"/>
    </row>
    <row r="139" spans="1:49" s="65" customFormat="1" ht="18" customHeight="1">
      <c r="A139" s="199"/>
      <c r="B139" s="240"/>
      <c r="C139" s="240"/>
      <c r="D139" s="240"/>
      <c r="E139" s="275"/>
      <c r="F139" s="239"/>
      <c r="G139" s="239"/>
      <c r="H139" s="239"/>
      <c r="I139" s="239"/>
      <c r="J139" s="239"/>
      <c r="K139" s="239"/>
      <c r="L139" s="276"/>
      <c r="M139" s="276"/>
      <c r="N139" s="276"/>
      <c r="O139" s="276"/>
      <c r="P139" s="276"/>
      <c r="Q139" s="276"/>
      <c r="R139" s="276"/>
      <c r="S139" s="276"/>
      <c r="T139" s="239"/>
      <c r="U139" s="239"/>
      <c r="V139" s="277"/>
      <c r="W139" s="239"/>
      <c r="X139" s="239"/>
      <c r="Y139" s="239"/>
      <c r="Z139" s="276"/>
      <c r="AA139" s="239"/>
      <c r="AB139" s="239"/>
      <c r="AC139" s="239"/>
      <c r="AD139" s="239"/>
      <c r="AE139" s="239"/>
      <c r="AF139" s="239"/>
      <c r="AG139" s="239"/>
      <c r="AH139" s="239"/>
      <c r="AI139" s="239"/>
      <c r="AJ139" s="278"/>
      <c r="AK139" s="575"/>
      <c r="AL139" s="575"/>
      <c r="AM139" s="575"/>
      <c r="AN139" s="575"/>
      <c r="AO139" s="575"/>
      <c r="AP139" s="575"/>
      <c r="AQ139" s="575"/>
      <c r="AR139" s="575"/>
      <c r="AS139" s="575"/>
      <c r="AT139" s="575"/>
      <c r="AU139" s="576"/>
      <c r="AV139" s="576"/>
      <c r="AW139" s="576"/>
    </row>
    <row r="140" spans="1:49" s="65" customFormat="1" ht="6.75" customHeight="1">
      <c r="A140" s="238"/>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292"/>
      <c r="AK140" s="575"/>
      <c r="AL140" s="575"/>
      <c r="AM140" s="575"/>
      <c r="AN140" s="575"/>
      <c r="AO140" s="575"/>
      <c r="AP140" s="575"/>
      <c r="AQ140" s="575"/>
      <c r="AR140" s="575"/>
      <c r="AS140" s="575"/>
      <c r="AT140" s="575"/>
      <c r="AU140" s="576"/>
      <c r="AV140" s="576"/>
      <c r="AW140" s="576"/>
    </row>
    <row r="141" spans="1:49" s="65" customFormat="1" ht="18" customHeight="1">
      <c r="A141" s="55"/>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292"/>
      <c r="AK141" s="575"/>
      <c r="AL141" s="575"/>
      <c r="AM141" s="575"/>
      <c r="AN141" s="575"/>
      <c r="AO141" s="575"/>
      <c r="AP141" s="575"/>
      <c r="AQ141" s="575"/>
      <c r="AR141" s="575"/>
      <c r="AS141" s="575"/>
      <c r="AT141" s="575"/>
      <c r="AU141" s="576"/>
      <c r="AV141" s="576"/>
      <c r="AW141" s="576"/>
    </row>
    <row r="142" spans="1:49" s="65" customFormat="1" ht="6.75" customHeight="1">
      <c r="A142" s="238"/>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292"/>
      <c r="AK142" s="575"/>
      <c r="AL142" s="575"/>
      <c r="AM142" s="575"/>
      <c r="AN142" s="575"/>
      <c r="AO142" s="575"/>
      <c r="AP142" s="575"/>
      <c r="AQ142" s="575"/>
      <c r="AR142" s="575"/>
      <c r="AS142" s="575"/>
      <c r="AT142" s="575"/>
      <c r="AU142" s="576"/>
      <c r="AV142" s="576"/>
      <c r="AW142" s="576"/>
    </row>
    <row r="143" spans="1:49" s="65" customFormat="1" ht="17.25" customHeight="1">
      <c r="A143" s="293" t="s">
        <v>221</v>
      </c>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40"/>
      <c r="AJ143" s="2"/>
      <c r="AK143" s="575"/>
      <c r="AL143" s="647"/>
      <c r="AM143" s="575"/>
      <c r="AN143" s="575"/>
      <c r="AO143" s="575"/>
      <c r="AP143" s="575"/>
      <c r="AQ143" s="575"/>
      <c r="AR143" s="575"/>
      <c r="AS143" s="575"/>
      <c r="AT143" s="575"/>
      <c r="AU143" s="576"/>
      <c r="AV143" s="576"/>
      <c r="AW143" s="576"/>
    </row>
    <row r="144" spans="1:49" s="65" customFormat="1" ht="16.5" customHeight="1">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F144" s="236" t="s">
        <v>176</v>
      </c>
      <c r="AG144" s="244"/>
      <c r="AH144" s="245" t="s">
        <v>108</v>
      </c>
      <c r="AI144" s="244"/>
      <c r="AJ144" s="246"/>
      <c r="AK144" s="577"/>
      <c r="AL144" s="572"/>
      <c r="AM144" s="575"/>
      <c r="AN144" s="575"/>
      <c r="AO144" s="575"/>
      <c r="AP144" s="575"/>
      <c r="AQ144" s="575"/>
      <c r="AR144" s="575"/>
      <c r="AS144" s="575"/>
      <c r="AT144" s="575"/>
      <c r="AU144" s="576"/>
      <c r="AV144" s="576"/>
      <c r="AW144" s="576"/>
    </row>
    <row r="145" spans="1:49" s="65" customFormat="1" ht="17.25" customHeight="1">
      <c r="A145" s="152" t="s">
        <v>245</v>
      </c>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2"/>
      <c r="AK145" s="577"/>
      <c r="AL145" s="572"/>
      <c r="AM145" s="575"/>
      <c r="AN145" s="575"/>
      <c r="AO145" s="575"/>
      <c r="AP145" s="575"/>
      <c r="AQ145" s="575"/>
      <c r="AR145" s="575"/>
      <c r="AS145" s="575"/>
      <c r="AT145" s="575"/>
      <c r="AU145" s="576"/>
      <c r="AV145" s="576"/>
      <c r="AW145" s="576"/>
    </row>
    <row r="146" spans="1:49" s="65" customFormat="1" ht="6.75" customHeight="1" thickBot="1">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2"/>
      <c r="AK146" s="577"/>
      <c r="AL146" s="572"/>
      <c r="AM146" s="575"/>
      <c r="AN146" s="575"/>
      <c r="AO146" s="575"/>
      <c r="AP146" s="575"/>
      <c r="AQ146" s="575"/>
      <c r="AR146" s="575"/>
      <c r="AS146" s="575"/>
      <c r="AT146" s="575"/>
      <c r="AU146" s="576"/>
      <c r="AV146" s="576"/>
      <c r="AW146" s="576"/>
    </row>
    <row r="147" spans="1:49" s="65" customFormat="1" ht="17.25" customHeight="1" thickBot="1">
      <c r="A147" s="295" t="s">
        <v>246</v>
      </c>
      <c r="B147" s="296"/>
      <c r="C147" s="297"/>
      <c r="D147" s="297"/>
      <c r="E147" s="297"/>
      <c r="F147" s="297"/>
      <c r="G147" s="297"/>
      <c r="H147" s="297"/>
      <c r="I147" s="297"/>
      <c r="J147" s="297"/>
      <c r="K147" s="297"/>
      <c r="L147" s="297"/>
      <c r="M147" s="297"/>
      <c r="N147" s="297"/>
      <c r="O147" s="297"/>
      <c r="P147" s="297"/>
      <c r="Q147" s="297"/>
      <c r="R147" s="297"/>
      <c r="S147" s="297"/>
      <c r="T147" s="297"/>
      <c r="U147" s="298" t="s">
        <v>41</v>
      </c>
      <c r="V147" s="299"/>
      <c r="W147" s="299"/>
      <c r="X147" s="299"/>
      <c r="Y147" s="299"/>
      <c r="Z147" s="299"/>
      <c r="AA147" s="299"/>
      <c r="AB147" s="127"/>
      <c r="AC147" s="300"/>
      <c r="AD147" s="301" t="s">
        <v>53</v>
      </c>
      <c r="AE147" s="302"/>
      <c r="AF147" s="302"/>
      <c r="AG147" s="303"/>
      <c r="AH147" s="304" t="s">
        <v>54</v>
      </c>
      <c r="AI147" s="299"/>
      <c r="AJ147" s="305"/>
      <c r="AK147" s="577"/>
      <c r="AL147" s="255"/>
      <c r="AM147" s="575"/>
      <c r="AN147" s="575"/>
      <c r="AO147" s="575"/>
      <c r="AP147" s="575"/>
      <c r="AQ147" s="575"/>
      <c r="AR147" s="575"/>
      <c r="AS147" s="575"/>
      <c r="AT147" s="575"/>
      <c r="AU147" s="576"/>
      <c r="AV147" s="576"/>
      <c r="AW147" s="576"/>
    </row>
    <row r="148" spans="1:49" s="65" customFormat="1" ht="18" customHeight="1">
      <c r="A148" s="306"/>
      <c r="B148" s="307" t="s">
        <v>218</v>
      </c>
      <c r="C148" s="210" t="s">
        <v>321</v>
      </c>
      <c r="D148" s="210"/>
      <c r="E148" s="210"/>
      <c r="F148" s="210"/>
      <c r="G148" s="210"/>
      <c r="H148" s="210"/>
      <c r="I148" s="210"/>
      <c r="J148" s="210"/>
      <c r="K148" s="210"/>
      <c r="L148" s="210"/>
      <c r="M148" s="210"/>
      <c r="N148" s="210"/>
      <c r="O148" s="210"/>
      <c r="P148" s="210"/>
      <c r="Q148" s="210"/>
      <c r="R148" s="210"/>
      <c r="S148" s="210"/>
      <c r="T148" s="210"/>
      <c r="U148" s="199"/>
      <c r="V148" s="199"/>
      <c r="W148" s="199"/>
      <c r="X148" s="199"/>
      <c r="Y148" s="308"/>
      <c r="Z148" s="308"/>
      <c r="AA148" s="308"/>
      <c r="AB148" s="308"/>
      <c r="AC148" s="152"/>
      <c r="AD148" s="152"/>
      <c r="AE148" s="152"/>
      <c r="AF148" s="152"/>
      <c r="AG148" s="132"/>
      <c r="AH148" s="132"/>
      <c r="AI148" s="132"/>
      <c r="AJ148" s="195"/>
      <c r="AK148" s="648"/>
      <c r="AL148" s="288"/>
      <c r="AM148" s="575"/>
      <c r="AN148" s="575"/>
      <c r="AO148" s="575"/>
      <c r="AP148" s="575"/>
      <c r="AQ148" s="575"/>
      <c r="AR148" s="575"/>
      <c r="AS148" s="575"/>
      <c r="AT148" s="575"/>
      <c r="AU148" s="576"/>
      <c r="AV148" s="576"/>
      <c r="AW148" s="576"/>
    </row>
    <row r="149" spans="1:49" s="65" customFormat="1" ht="18" customHeight="1">
      <c r="A149" s="306"/>
      <c r="B149" s="309" t="s">
        <v>219</v>
      </c>
      <c r="C149" s="310" t="s">
        <v>227</v>
      </c>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1"/>
      <c r="Z149" s="311"/>
      <c r="AA149" s="311"/>
      <c r="AB149" s="311"/>
      <c r="AC149" s="312"/>
      <c r="AD149" s="313"/>
      <c r="AE149" s="312"/>
      <c r="AF149" s="312"/>
      <c r="AG149" s="314"/>
      <c r="AH149" s="314"/>
      <c r="AI149" s="314"/>
      <c r="AJ149" s="315"/>
      <c r="AK149" s="648"/>
      <c r="AL149" s="288"/>
      <c r="AM149" s="575"/>
      <c r="AN149" s="575"/>
      <c r="AO149" s="575"/>
      <c r="AP149" s="575"/>
      <c r="AQ149" s="575"/>
      <c r="AR149" s="575"/>
      <c r="AS149" s="575"/>
      <c r="AT149" s="575"/>
      <c r="AU149" s="576"/>
      <c r="AV149" s="576"/>
      <c r="AW149" s="576"/>
    </row>
    <row r="150" spans="1:49" s="65" customFormat="1" ht="18" customHeight="1">
      <c r="A150" s="316"/>
      <c r="B150" s="317" t="s">
        <v>220</v>
      </c>
      <c r="C150" s="242" t="s">
        <v>322</v>
      </c>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318"/>
      <c r="Z150" s="318"/>
      <c r="AA150" s="318"/>
      <c r="AB150" s="318"/>
      <c r="AC150" s="149"/>
      <c r="AD150" s="149"/>
      <c r="AE150" s="149"/>
      <c r="AF150" s="149"/>
      <c r="AG150" s="319"/>
      <c r="AH150" s="319"/>
      <c r="AI150" s="319"/>
      <c r="AJ150" s="190"/>
      <c r="AK150" s="648"/>
      <c r="AL150" s="288"/>
      <c r="AM150" s="575"/>
      <c r="AN150" s="575"/>
      <c r="AO150" s="575"/>
      <c r="AP150" s="575"/>
      <c r="AQ150" s="575"/>
      <c r="AR150" s="575"/>
      <c r="AS150" s="575"/>
      <c r="AT150" s="575"/>
      <c r="AU150" s="576"/>
      <c r="AV150" s="576"/>
      <c r="AW150" s="576"/>
    </row>
    <row r="151" spans="1:49" s="65" customFormat="1" ht="10.5" customHeight="1" thickBot="1">
      <c r="A151" s="320"/>
      <c r="B151" s="90"/>
      <c r="C151" s="199"/>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308"/>
      <c r="Z151" s="308"/>
      <c r="AA151" s="308"/>
      <c r="AB151" s="308"/>
      <c r="AC151" s="152"/>
      <c r="AD151" s="152"/>
      <c r="AE151" s="152"/>
      <c r="AF151" s="152"/>
      <c r="AG151" s="132"/>
      <c r="AH151" s="132"/>
      <c r="AI151" s="132"/>
      <c r="AJ151" s="321"/>
      <c r="AK151" s="648"/>
      <c r="AL151" s="288"/>
      <c r="AM151" s="575"/>
      <c r="AN151" s="575"/>
      <c r="AO151" s="575"/>
      <c r="AP151" s="575"/>
      <c r="AQ151" s="575"/>
      <c r="AR151" s="575"/>
      <c r="AS151" s="575"/>
      <c r="AT151" s="575"/>
      <c r="AU151" s="576"/>
      <c r="AV151" s="576"/>
      <c r="AW151" s="576"/>
    </row>
    <row r="152" spans="1:49" s="65" customFormat="1" ht="17.25" customHeight="1" thickBot="1">
      <c r="A152" s="322" t="s">
        <v>247</v>
      </c>
      <c r="B152" s="323"/>
      <c r="C152" s="323"/>
      <c r="D152" s="323"/>
      <c r="E152" s="323"/>
      <c r="F152" s="323"/>
      <c r="G152" s="323"/>
      <c r="H152" s="323"/>
      <c r="I152" s="323"/>
      <c r="J152" s="323"/>
      <c r="K152" s="323"/>
      <c r="L152" s="323"/>
      <c r="M152" s="323"/>
      <c r="N152" s="323"/>
      <c r="O152" s="323"/>
      <c r="P152" s="323"/>
      <c r="Q152" s="323"/>
      <c r="R152" s="323"/>
      <c r="S152" s="323"/>
      <c r="T152" s="324"/>
      <c r="U152" s="298" t="s">
        <v>41</v>
      </c>
      <c r="V152" s="127"/>
      <c r="W152" s="299"/>
      <c r="X152" s="299"/>
      <c r="Y152" s="299"/>
      <c r="Z152" s="299"/>
      <c r="AA152" s="299"/>
      <c r="AB152" s="299"/>
      <c r="AC152" s="300"/>
      <c r="AD152" s="301" t="s">
        <v>53</v>
      </c>
      <c r="AE152" s="302"/>
      <c r="AF152" s="302"/>
      <c r="AG152" s="303"/>
      <c r="AH152" s="304" t="s">
        <v>54</v>
      </c>
      <c r="AI152" s="299"/>
      <c r="AJ152" s="305"/>
      <c r="AK152" s="649"/>
      <c r="AL152" s="650"/>
      <c r="AM152" s="575"/>
      <c r="AN152" s="575"/>
      <c r="AO152" s="575"/>
      <c r="AP152" s="575"/>
      <c r="AQ152" s="575"/>
      <c r="AR152" s="575"/>
      <c r="AS152" s="575"/>
      <c r="AT152" s="575"/>
      <c r="AU152" s="576"/>
      <c r="AV152" s="576"/>
      <c r="AW152" s="576"/>
    </row>
    <row r="153" spans="1:49" s="65" customFormat="1" ht="31.5" customHeight="1">
      <c r="A153" s="885"/>
      <c r="B153" s="325" t="s">
        <v>45</v>
      </c>
      <c r="C153" s="940" t="s">
        <v>323</v>
      </c>
      <c r="D153" s="941"/>
      <c r="E153" s="941"/>
      <c r="F153" s="941"/>
      <c r="G153" s="941"/>
      <c r="H153" s="941"/>
      <c r="I153" s="941"/>
      <c r="J153" s="941"/>
      <c r="K153" s="941"/>
      <c r="L153" s="941"/>
      <c r="M153" s="941"/>
      <c r="N153" s="941"/>
      <c r="O153" s="941"/>
      <c r="P153" s="941"/>
      <c r="Q153" s="941"/>
      <c r="R153" s="941"/>
      <c r="S153" s="941"/>
      <c r="T153" s="941"/>
      <c r="U153" s="941"/>
      <c r="V153" s="941"/>
      <c r="W153" s="941"/>
      <c r="X153" s="941"/>
      <c r="Y153" s="941"/>
      <c r="Z153" s="941"/>
      <c r="AA153" s="941"/>
      <c r="AB153" s="941"/>
      <c r="AC153" s="941"/>
      <c r="AD153" s="941"/>
      <c r="AE153" s="941"/>
      <c r="AF153" s="941"/>
      <c r="AG153" s="941"/>
      <c r="AH153" s="941"/>
      <c r="AI153" s="941"/>
      <c r="AJ153" s="942"/>
      <c r="AK153" s="577"/>
      <c r="AL153" s="651"/>
      <c r="AM153" s="575"/>
      <c r="AN153" s="575"/>
      <c r="AO153" s="575"/>
      <c r="AP153" s="575"/>
      <c r="AQ153" s="575"/>
      <c r="AR153" s="575"/>
      <c r="AS153" s="575"/>
      <c r="AT153" s="575"/>
      <c r="AU153" s="576"/>
      <c r="AV153" s="576"/>
      <c r="AW153" s="576"/>
    </row>
    <row r="154" spans="1:49" s="65" customFormat="1" ht="15" customHeight="1">
      <c r="A154" s="886"/>
      <c r="B154" s="892"/>
      <c r="C154" s="873" t="s">
        <v>222</v>
      </c>
      <c r="D154" s="874"/>
      <c r="E154" s="874"/>
      <c r="F154" s="874"/>
      <c r="G154" s="874"/>
      <c r="H154" s="874"/>
      <c r="I154" s="874"/>
      <c r="J154" s="875"/>
      <c r="K154" s="893"/>
      <c r="L154" s="894" t="s">
        <v>223</v>
      </c>
      <c r="M154" s="925" t="s">
        <v>363</v>
      </c>
      <c r="N154" s="926"/>
      <c r="O154" s="926"/>
      <c r="P154" s="926"/>
      <c r="Q154" s="926"/>
      <c r="R154" s="926"/>
      <c r="S154" s="926"/>
      <c r="T154" s="926"/>
      <c r="U154" s="926"/>
      <c r="V154" s="926"/>
      <c r="W154" s="926"/>
      <c r="X154" s="926"/>
      <c r="Y154" s="926"/>
      <c r="Z154" s="926"/>
      <c r="AA154" s="926"/>
      <c r="AB154" s="926"/>
      <c r="AC154" s="926"/>
      <c r="AD154" s="926"/>
      <c r="AE154" s="926"/>
      <c r="AF154" s="926"/>
      <c r="AG154" s="926"/>
      <c r="AH154" s="926"/>
      <c r="AI154" s="926"/>
      <c r="AJ154" s="927"/>
      <c r="AK154" s="652"/>
      <c r="AL154" s="653"/>
      <c r="AM154" s="575"/>
      <c r="AN154" s="575"/>
      <c r="AO154" s="575"/>
      <c r="AP154" s="575"/>
      <c r="AQ154" s="575"/>
      <c r="AR154" s="575"/>
      <c r="AS154" s="575"/>
      <c r="AT154" s="575"/>
      <c r="AU154" s="576"/>
      <c r="AV154" s="576"/>
      <c r="AW154" s="576"/>
    </row>
    <row r="155" spans="1:49" s="65" customFormat="1" ht="15" customHeight="1" thickBot="1">
      <c r="A155" s="886"/>
      <c r="B155" s="866"/>
      <c r="C155" s="873"/>
      <c r="D155" s="874"/>
      <c r="E155" s="874"/>
      <c r="F155" s="874"/>
      <c r="G155" s="874"/>
      <c r="H155" s="874"/>
      <c r="I155" s="874"/>
      <c r="J155" s="875"/>
      <c r="K155" s="893"/>
      <c r="L155" s="894"/>
      <c r="M155" s="925"/>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7"/>
      <c r="AK155" s="652"/>
      <c r="AL155" s="653"/>
      <c r="AM155" s="575"/>
      <c r="AN155" s="575"/>
      <c r="AO155" s="575"/>
      <c r="AP155" s="575"/>
      <c r="AQ155" s="575"/>
      <c r="AR155" s="575"/>
      <c r="AS155" s="575"/>
      <c r="AT155" s="575"/>
      <c r="AU155" s="576"/>
      <c r="AV155" s="576"/>
      <c r="AW155" s="576"/>
    </row>
    <row r="156" spans="1:49" s="65" customFormat="1" ht="75" customHeight="1" thickBot="1">
      <c r="A156" s="886"/>
      <c r="B156" s="866"/>
      <c r="C156" s="873"/>
      <c r="D156" s="874"/>
      <c r="E156" s="874"/>
      <c r="F156" s="874"/>
      <c r="G156" s="874"/>
      <c r="H156" s="874"/>
      <c r="I156" s="874"/>
      <c r="J156" s="875"/>
      <c r="K156" s="327"/>
      <c r="L156" s="895"/>
      <c r="M156" s="956"/>
      <c r="N156" s="957"/>
      <c r="O156" s="957"/>
      <c r="P156" s="957"/>
      <c r="Q156" s="957"/>
      <c r="R156" s="957"/>
      <c r="S156" s="957"/>
      <c r="T156" s="957"/>
      <c r="U156" s="957"/>
      <c r="V156" s="957"/>
      <c r="W156" s="957"/>
      <c r="X156" s="957"/>
      <c r="Y156" s="957"/>
      <c r="Z156" s="957"/>
      <c r="AA156" s="957"/>
      <c r="AB156" s="957"/>
      <c r="AC156" s="957"/>
      <c r="AD156" s="957"/>
      <c r="AE156" s="957"/>
      <c r="AF156" s="957"/>
      <c r="AG156" s="957"/>
      <c r="AH156" s="957"/>
      <c r="AI156" s="957"/>
      <c r="AJ156" s="958"/>
      <c r="AK156" s="577"/>
      <c r="AL156" s="653"/>
      <c r="AM156" s="575"/>
      <c r="AN156" s="575"/>
      <c r="AO156" s="575"/>
      <c r="AP156" s="575"/>
      <c r="AQ156" s="575"/>
      <c r="AR156" s="575"/>
      <c r="AS156" s="575"/>
      <c r="AT156" s="575"/>
      <c r="AU156" s="576"/>
      <c r="AV156" s="576"/>
      <c r="AW156" s="576"/>
    </row>
    <row r="157" spans="1:49" s="65" customFormat="1" ht="17.25" customHeight="1" thickBot="1">
      <c r="A157" s="886"/>
      <c r="B157" s="866"/>
      <c r="C157" s="873"/>
      <c r="D157" s="874"/>
      <c r="E157" s="874"/>
      <c r="F157" s="874"/>
      <c r="G157" s="874"/>
      <c r="H157" s="874"/>
      <c r="I157" s="874"/>
      <c r="J157" s="875"/>
      <c r="K157" s="328"/>
      <c r="L157" s="894" t="s">
        <v>224</v>
      </c>
      <c r="M157" s="329" t="s">
        <v>48</v>
      </c>
      <c r="N157" s="326"/>
      <c r="O157" s="326"/>
      <c r="P157" s="326"/>
      <c r="Q157" s="326"/>
      <c r="R157" s="326"/>
      <c r="S157" s="326"/>
      <c r="T157" s="326"/>
      <c r="U157" s="326"/>
      <c r="W157" s="326"/>
      <c r="X157" s="326"/>
      <c r="Y157" s="326"/>
      <c r="Z157" s="326"/>
      <c r="AA157" s="326"/>
      <c r="AB157" s="326"/>
      <c r="AC157" s="326"/>
      <c r="AD157" s="326"/>
      <c r="AE157" s="326"/>
      <c r="AF157" s="326"/>
      <c r="AG157" s="326"/>
      <c r="AH157" s="326"/>
      <c r="AI157" s="326"/>
      <c r="AJ157" s="236" t="s">
        <v>55</v>
      </c>
      <c r="AK157" s="652"/>
      <c r="AL157" s="653"/>
      <c r="AM157" s="575"/>
      <c r="AN157" s="575"/>
      <c r="AO157" s="575"/>
      <c r="AP157" s="575"/>
      <c r="AQ157" s="575"/>
      <c r="AR157" s="575"/>
      <c r="AS157" s="575"/>
      <c r="AT157" s="575"/>
      <c r="AU157" s="576"/>
      <c r="AV157" s="576"/>
      <c r="AW157" s="576"/>
    </row>
    <row r="158" spans="1:49" s="65" customFormat="1" ht="75" customHeight="1" thickBot="1">
      <c r="A158" s="887"/>
      <c r="B158" s="866"/>
      <c r="C158" s="873"/>
      <c r="D158" s="874"/>
      <c r="E158" s="874"/>
      <c r="F158" s="874"/>
      <c r="G158" s="874"/>
      <c r="H158" s="874"/>
      <c r="I158" s="874"/>
      <c r="J158" s="875"/>
      <c r="K158" s="330"/>
      <c r="L158" s="959"/>
      <c r="M158" s="960" t="s">
        <v>492</v>
      </c>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577"/>
      <c r="AL158" s="654"/>
      <c r="AM158" s="575"/>
      <c r="AN158" s="575"/>
      <c r="AO158" s="575"/>
      <c r="AP158" s="575"/>
      <c r="AQ158" s="575"/>
      <c r="AR158" s="575"/>
      <c r="AS158" s="575"/>
      <c r="AT158" s="575"/>
      <c r="AU158" s="576"/>
      <c r="AV158" s="576"/>
      <c r="AW158" s="576"/>
    </row>
    <row r="159" spans="1:49" s="65" customFormat="1" ht="18" customHeight="1">
      <c r="A159" s="331"/>
      <c r="B159" s="332" t="s">
        <v>228</v>
      </c>
      <c r="C159" s="333" t="s">
        <v>325</v>
      </c>
      <c r="D159" s="334"/>
      <c r="E159" s="334"/>
      <c r="F159" s="334"/>
      <c r="G159" s="334"/>
      <c r="H159" s="334"/>
      <c r="I159" s="334"/>
      <c r="J159" s="334"/>
      <c r="K159" s="334"/>
      <c r="L159" s="334"/>
      <c r="M159" s="243"/>
      <c r="N159" s="243"/>
      <c r="O159" s="243"/>
      <c r="P159" s="243"/>
      <c r="Q159" s="243"/>
      <c r="R159" s="243"/>
      <c r="S159" s="243"/>
      <c r="T159" s="243"/>
      <c r="U159" s="243"/>
      <c r="V159" s="243"/>
      <c r="W159" s="243"/>
      <c r="X159" s="243"/>
      <c r="Y159" s="318"/>
      <c r="Z159" s="318"/>
      <c r="AA159" s="318"/>
      <c r="AB159" s="318"/>
      <c r="AC159" s="149"/>
      <c r="AD159" s="149"/>
      <c r="AE159" s="149"/>
      <c r="AF159" s="149"/>
      <c r="AG159" s="319"/>
      <c r="AH159" s="319"/>
      <c r="AI159" s="319"/>
      <c r="AJ159" s="335"/>
      <c r="AK159" s="648"/>
      <c r="AL159" s="288"/>
      <c r="AM159" s="575"/>
      <c r="AN159" s="575"/>
      <c r="AO159" s="575"/>
      <c r="AP159" s="575"/>
      <c r="AQ159" s="575"/>
      <c r="AR159" s="575"/>
      <c r="AS159" s="575"/>
      <c r="AT159" s="575"/>
      <c r="AU159" s="576"/>
      <c r="AV159" s="576"/>
      <c r="AW159" s="576"/>
    </row>
    <row r="160" spans="1:49" s="65" customFormat="1" ht="10.5" customHeight="1" thickBot="1">
      <c r="A160" s="238"/>
      <c r="B160" s="238"/>
      <c r="C160" s="238"/>
      <c r="D160" s="238"/>
      <c r="E160" s="238"/>
      <c r="F160" s="238"/>
      <c r="G160" s="238"/>
      <c r="H160" s="238"/>
      <c r="I160" s="238"/>
      <c r="J160" s="238"/>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292"/>
      <c r="AK160" s="575"/>
      <c r="AL160" s="239"/>
      <c r="AM160" s="575"/>
      <c r="AN160" s="575"/>
      <c r="AO160" s="575"/>
      <c r="AP160" s="575"/>
      <c r="AQ160" s="575"/>
      <c r="AR160" s="575"/>
      <c r="AS160" s="575"/>
      <c r="AT160" s="575"/>
      <c r="AU160" s="576"/>
      <c r="AV160" s="576"/>
      <c r="AW160" s="576"/>
    </row>
    <row r="161" spans="1:49" s="65" customFormat="1" ht="17.25" customHeight="1" thickBot="1">
      <c r="A161" s="336" t="s">
        <v>248</v>
      </c>
      <c r="B161" s="337"/>
      <c r="C161" s="337"/>
      <c r="D161" s="337"/>
      <c r="E161" s="337"/>
      <c r="F161" s="337"/>
      <c r="G161" s="337"/>
      <c r="H161" s="337"/>
      <c r="I161" s="337"/>
      <c r="J161" s="337"/>
      <c r="K161" s="337"/>
      <c r="L161" s="337"/>
      <c r="M161" s="337"/>
      <c r="N161" s="337"/>
      <c r="O161" s="337"/>
      <c r="P161" s="337"/>
      <c r="Q161" s="337"/>
      <c r="R161" s="337"/>
      <c r="S161" s="337"/>
      <c r="T161" s="337"/>
      <c r="U161" s="298" t="s">
        <v>72</v>
      </c>
      <c r="V161" s="127"/>
      <c r="W161" s="338"/>
      <c r="X161" s="338"/>
      <c r="Y161" s="338"/>
      <c r="Z161" s="338"/>
      <c r="AA161" s="338"/>
      <c r="AB161" s="338"/>
      <c r="AC161" s="300"/>
      <c r="AD161" s="301" t="s">
        <v>53</v>
      </c>
      <c r="AE161" s="302"/>
      <c r="AF161" s="302"/>
      <c r="AG161" s="303"/>
      <c r="AH161" s="304" t="s">
        <v>54</v>
      </c>
      <c r="AI161" s="299"/>
      <c r="AJ161" s="305"/>
      <c r="AK161" s="64"/>
      <c r="AL161" s="650"/>
      <c r="AM161" s="575"/>
      <c r="AN161" s="575"/>
      <c r="AO161" s="575"/>
      <c r="AP161" s="575"/>
      <c r="AQ161" s="575"/>
      <c r="AR161" s="575"/>
      <c r="AS161" s="575"/>
      <c r="AT161" s="575"/>
      <c r="AU161" s="576"/>
      <c r="AV161" s="576"/>
      <c r="AW161" s="576"/>
    </row>
    <row r="162" spans="1:49" s="65" customFormat="1" ht="25.5" customHeight="1">
      <c r="A162" s="885"/>
      <c r="B162" s="339" t="s">
        <v>218</v>
      </c>
      <c r="C162" s="888" t="s">
        <v>324</v>
      </c>
      <c r="D162" s="889"/>
      <c r="E162" s="889"/>
      <c r="F162" s="889"/>
      <c r="G162" s="889"/>
      <c r="H162" s="889"/>
      <c r="I162" s="889"/>
      <c r="J162" s="889"/>
      <c r="K162" s="889"/>
      <c r="L162" s="889"/>
      <c r="M162" s="889"/>
      <c r="N162" s="889"/>
      <c r="O162" s="889"/>
      <c r="P162" s="889"/>
      <c r="Q162" s="889"/>
      <c r="R162" s="889"/>
      <c r="S162" s="889"/>
      <c r="T162" s="889"/>
      <c r="U162" s="890"/>
      <c r="V162" s="890"/>
      <c r="W162" s="890"/>
      <c r="X162" s="890"/>
      <c r="Y162" s="890"/>
      <c r="Z162" s="890"/>
      <c r="AA162" s="890"/>
      <c r="AB162" s="890"/>
      <c r="AC162" s="890"/>
      <c r="AD162" s="890"/>
      <c r="AE162" s="890"/>
      <c r="AF162" s="890"/>
      <c r="AG162" s="890"/>
      <c r="AH162" s="890"/>
      <c r="AI162" s="890"/>
      <c r="AJ162" s="891"/>
      <c r="AK162" s="64"/>
      <c r="AL162" s="654"/>
      <c r="AM162" s="575"/>
      <c r="AN162" s="575"/>
      <c r="AO162" s="575"/>
      <c r="AP162" s="575"/>
      <c r="AQ162" s="575"/>
      <c r="AR162" s="575"/>
      <c r="AS162" s="575"/>
      <c r="AT162" s="575"/>
      <c r="AU162" s="576"/>
      <c r="AV162" s="576"/>
      <c r="AW162" s="576"/>
    </row>
    <row r="163" spans="1:49" s="65" customFormat="1" ht="27" customHeight="1">
      <c r="A163" s="886"/>
      <c r="B163" s="865"/>
      <c r="C163" s="870" t="s">
        <v>229</v>
      </c>
      <c r="D163" s="871"/>
      <c r="E163" s="871"/>
      <c r="F163" s="871"/>
      <c r="G163" s="871"/>
      <c r="H163" s="871"/>
      <c r="I163" s="871"/>
      <c r="J163" s="872"/>
      <c r="K163" s="340"/>
      <c r="L163" s="341" t="s">
        <v>74</v>
      </c>
      <c r="M163" s="900" t="s">
        <v>46</v>
      </c>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c r="AJ163" s="902"/>
      <c r="AK163" s="64"/>
      <c r="AL163" s="288"/>
      <c r="AM163" s="575"/>
      <c r="AN163" s="575"/>
      <c r="AO163" s="575"/>
      <c r="AP163" s="575"/>
      <c r="AQ163" s="575"/>
      <c r="AR163" s="575"/>
      <c r="AS163" s="575"/>
      <c r="AT163" s="575"/>
      <c r="AU163" s="576"/>
      <c r="AV163" s="576"/>
      <c r="AW163" s="576"/>
    </row>
    <row r="164" spans="1:49" s="65" customFormat="1" ht="40.5" customHeight="1">
      <c r="A164" s="886"/>
      <c r="B164" s="866"/>
      <c r="C164" s="873"/>
      <c r="D164" s="874"/>
      <c r="E164" s="874"/>
      <c r="F164" s="874"/>
      <c r="G164" s="874"/>
      <c r="H164" s="874"/>
      <c r="I164" s="874"/>
      <c r="J164" s="875"/>
      <c r="K164" s="342"/>
      <c r="L164" s="343" t="s">
        <v>226</v>
      </c>
      <c r="M164" s="876" t="s">
        <v>42</v>
      </c>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877"/>
      <c r="AK164" s="655"/>
      <c r="AL164" s="656"/>
      <c r="AM164" s="575"/>
      <c r="AN164" s="575"/>
      <c r="AO164" s="575"/>
      <c r="AP164" s="575"/>
      <c r="AQ164" s="575"/>
      <c r="AR164" s="575"/>
      <c r="AS164" s="575"/>
      <c r="AT164" s="575"/>
      <c r="AU164" s="576"/>
      <c r="AV164" s="576"/>
      <c r="AW164" s="576"/>
    </row>
    <row r="165" spans="1:49" s="65" customFormat="1" ht="40.5" customHeight="1">
      <c r="A165" s="887"/>
      <c r="B165" s="866"/>
      <c r="C165" s="873"/>
      <c r="D165" s="874"/>
      <c r="E165" s="874"/>
      <c r="F165" s="874"/>
      <c r="G165" s="874"/>
      <c r="H165" s="874"/>
      <c r="I165" s="874"/>
      <c r="J165" s="875"/>
      <c r="K165" s="330"/>
      <c r="L165" s="344" t="s">
        <v>225</v>
      </c>
      <c r="M165" s="878" t="s">
        <v>47</v>
      </c>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80"/>
      <c r="AK165" s="655"/>
      <c r="AL165" s="656"/>
      <c r="AM165" s="575"/>
      <c r="AN165" s="575"/>
      <c r="AO165" s="575"/>
      <c r="AP165" s="575"/>
      <c r="AQ165" s="575"/>
      <c r="AR165" s="575"/>
      <c r="AS165" s="575"/>
      <c r="AT165" s="575"/>
      <c r="AU165" s="576"/>
      <c r="AV165" s="576"/>
      <c r="AW165" s="576"/>
    </row>
    <row r="166" spans="1:49" s="65" customFormat="1" ht="18" customHeight="1">
      <c r="A166" s="331"/>
      <c r="B166" s="332" t="s">
        <v>228</v>
      </c>
      <c r="C166" s="333" t="s">
        <v>325</v>
      </c>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45"/>
      <c r="Z166" s="345"/>
      <c r="AA166" s="345"/>
      <c r="AB166" s="345"/>
      <c r="AC166" s="346"/>
      <c r="AD166" s="346"/>
      <c r="AE166" s="346"/>
      <c r="AF166" s="346"/>
      <c r="AG166" s="347"/>
      <c r="AH166" s="347"/>
      <c r="AI166" s="347"/>
      <c r="AJ166" s="348"/>
      <c r="AK166" s="648"/>
      <c r="AL166" s="288"/>
      <c r="AM166" s="575"/>
      <c r="AN166" s="575"/>
      <c r="AO166" s="575"/>
      <c r="AP166" s="575"/>
      <c r="AQ166" s="575"/>
      <c r="AR166" s="575"/>
      <c r="AS166" s="575"/>
      <c r="AT166" s="575"/>
      <c r="AU166" s="576"/>
      <c r="AV166" s="576"/>
      <c r="AW166" s="576"/>
    </row>
    <row r="167" spans="1:49" s="65" customFormat="1" ht="28.5" customHeight="1">
      <c r="A167" s="881" t="s">
        <v>122</v>
      </c>
      <c r="B167" s="881"/>
      <c r="C167" s="881"/>
      <c r="D167" s="881"/>
      <c r="E167" s="881"/>
      <c r="F167" s="881"/>
      <c r="G167" s="881"/>
      <c r="H167" s="881"/>
      <c r="I167" s="881"/>
      <c r="J167" s="881"/>
      <c r="K167" s="881"/>
      <c r="L167" s="881"/>
      <c r="M167" s="881"/>
      <c r="N167" s="881"/>
      <c r="O167" s="881"/>
      <c r="P167" s="881"/>
      <c r="Q167" s="881"/>
      <c r="R167" s="881"/>
      <c r="S167" s="881"/>
      <c r="T167" s="881"/>
      <c r="U167" s="881"/>
      <c r="V167" s="881"/>
      <c r="W167" s="881"/>
      <c r="X167" s="881"/>
      <c r="Y167" s="881"/>
      <c r="Z167" s="881"/>
      <c r="AA167" s="881"/>
      <c r="AB167" s="881"/>
      <c r="AC167" s="881"/>
      <c r="AD167" s="881"/>
      <c r="AE167" s="881"/>
      <c r="AF167" s="881"/>
      <c r="AG167" s="881"/>
      <c r="AH167" s="881"/>
      <c r="AI167" s="881"/>
      <c r="AJ167" s="881"/>
      <c r="AK167" s="655"/>
      <c r="AL167" s="654"/>
      <c r="AM167" s="575"/>
      <c r="AN167" s="575"/>
      <c r="AO167" s="575"/>
      <c r="AP167" s="575"/>
      <c r="AQ167" s="575"/>
      <c r="AR167" s="575"/>
      <c r="AS167" s="575"/>
      <c r="AT167" s="575"/>
      <c r="AU167" s="576"/>
      <c r="AV167" s="576"/>
      <c r="AW167" s="576"/>
    </row>
    <row r="168" spans="1:49">
      <c r="A168" s="95" t="s">
        <v>177</v>
      </c>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K168" s="655"/>
      <c r="AT168" s="581"/>
    </row>
    <row r="169" spans="1:49" ht="18" customHeight="1">
      <c r="A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F169" s="236" t="s">
        <v>176</v>
      </c>
      <c r="AG169" s="349"/>
      <c r="AH169" s="350" t="s">
        <v>108</v>
      </c>
      <c r="AI169" s="349"/>
      <c r="AJ169" s="351"/>
      <c r="AK169" s="577"/>
      <c r="AT169" s="581"/>
    </row>
    <row r="170" spans="1:49" ht="129.94999999999999" customHeight="1">
      <c r="A170" s="982" t="s">
        <v>495</v>
      </c>
      <c r="B170" s="983"/>
      <c r="C170" s="983"/>
      <c r="D170" s="983"/>
      <c r="E170" s="983"/>
      <c r="F170" s="983"/>
      <c r="G170" s="983"/>
      <c r="H170" s="983"/>
      <c r="I170" s="983"/>
      <c r="J170" s="983"/>
      <c r="K170" s="983"/>
      <c r="L170" s="983"/>
      <c r="M170" s="983"/>
      <c r="N170" s="983"/>
      <c r="O170" s="983"/>
      <c r="P170" s="983"/>
      <c r="Q170" s="983"/>
      <c r="R170" s="983"/>
      <c r="S170" s="983"/>
      <c r="T170" s="983"/>
      <c r="U170" s="983"/>
      <c r="V170" s="983"/>
      <c r="W170" s="983"/>
      <c r="X170" s="983"/>
      <c r="Y170" s="983"/>
      <c r="Z170" s="983"/>
      <c r="AA170" s="983"/>
      <c r="AB170" s="983"/>
      <c r="AC170" s="983"/>
      <c r="AD170" s="983"/>
      <c r="AE170" s="983"/>
      <c r="AF170" s="983"/>
      <c r="AG170" s="983"/>
      <c r="AH170" s="983"/>
      <c r="AI170" s="983"/>
      <c r="AJ170" s="984"/>
      <c r="AK170" s="657"/>
      <c r="AT170" s="581"/>
    </row>
    <row r="171" spans="1:49" ht="7.5" customHeight="1" thickBot="1">
      <c r="A171" s="566"/>
      <c r="B171" s="566"/>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7"/>
      <c r="AK171" s="657"/>
      <c r="AT171" s="581"/>
    </row>
    <row r="172" spans="1:49" ht="15" customHeight="1">
      <c r="A172" s="898" t="s">
        <v>44</v>
      </c>
      <c r="B172" s="883"/>
      <c r="C172" s="883"/>
      <c r="D172" s="899"/>
      <c r="E172" s="882" t="s">
        <v>43</v>
      </c>
      <c r="F172" s="883"/>
      <c r="G172" s="883"/>
      <c r="H172" s="883"/>
      <c r="I172" s="883"/>
      <c r="J172" s="883"/>
      <c r="K172" s="883"/>
      <c r="L172" s="883"/>
      <c r="M172" s="883"/>
      <c r="N172" s="883"/>
      <c r="O172" s="883"/>
      <c r="P172" s="883"/>
      <c r="Q172" s="883"/>
      <c r="R172" s="883"/>
      <c r="S172" s="883"/>
      <c r="T172" s="883"/>
      <c r="U172" s="883"/>
      <c r="V172" s="883"/>
      <c r="W172" s="883"/>
      <c r="X172" s="883"/>
      <c r="Y172" s="883"/>
      <c r="Z172" s="883"/>
      <c r="AA172" s="883"/>
      <c r="AB172" s="883"/>
      <c r="AC172" s="883"/>
      <c r="AD172" s="883"/>
      <c r="AE172" s="883"/>
      <c r="AF172" s="883"/>
      <c r="AG172" s="883"/>
      <c r="AH172" s="883"/>
      <c r="AI172" s="883"/>
      <c r="AJ172" s="884"/>
      <c r="AK172" s="657"/>
      <c r="AT172" s="581"/>
    </row>
    <row r="173" spans="1:49" s="352" customFormat="1" ht="15" customHeight="1">
      <c r="A173" s="1043" t="s">
        <v>429</v>
      </c>
      <c r="B173" s="1044"/>
      <c r="C173" s="1044"/>
      <c r="D173" s="1045"/>
      <c r="E173" s="564"/>
      <c r="F173" s="896" t="s">
        <v>435</v>
      </c>
      <c r="G173" s="896"/>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896"/>
      <c r="AG173" s="896"/>
      <c r="AH173" s="896"/>
      <c r="AI173" s="896"/>
      <c r="AJ173" s="897"/>
      <c r="AK173" s="657"/>
      <c r="AL173" s="658"/>
      <c r="AM173" s="658"/>
      <c r="AN173" s="658"/>
      <c r="AO173" s="658"/>
      <c r="AP173" s="658"/>
      <c r="AQ173" s="658"/>
      <c r="AR173" s="658"/>
      <c r="AS173" s="658"/>
      <c r="AT173" s="658"/>
      <c r="AU173" s="659"/>
      <c r="AV173" s="659"/>
      <c r="AW173" s="659"/>
    </row>
    <row r="174" spans="1:49" s="352" customFormat="1" ht="15" customHeight="1">
      <c r="A174" s="1046"/>
      <c r="B174" s="1047"/>
      <c r="C174" s="1047"/>
      <c r="D174" s="1048"/>
      <c r="E174" s="563"/>
      <c r="F174" s="848" t="s">
        <v>436</v>
      </c>
      <c r="G174" s="848"/>
      <c r="H174" s="848"/>
      <c r="I174" s="848"/>
      <c r="J174" s="848"/>
      <c r="K174" s="848"/>
      <c r="L174" s="848"/>
      <c r="M174" s="848"/>
      <c r="N174" s="848"/>
      <c r="O174" s="848"/>
      <c r="P174" s="848"/>
      <c r="Q174" s="848"/>
      <c r="R174" s="848"/>
      <c r="S174" s="848"/>
      <c r="T174" s="848"/>
      <c r="U174" s="848"/>
      <c r="V174" s="848"/>
      <c r="W174" s="848"/>
      <c r="X174" s="848"/>
      <c r="Y174" s="848"/>
      <c r="Z174" s="848"/>
      <c r="AA174" s="848"/>
      <c r="AB174" s="848"/>
      <c r="AC174" s="848"/>
      <c r="AD174" s="848"/>
      <c r="AE174" s="848"/>
      <c r="AF174" s="848"/>
      <c r="AG174" s="848"/>
      <c r="AH174" s="848"/>
      <c r="AI174" s="848"/>
      <c r="AJ174" s="864"/>
      <c r="AK174" s="657"/>
      <c r="AL174" s="658"/>
      <c r="AM174" s="658"/>
      <c r="AN174" s="658"/>
      <c r="AO174" s="658"/>
      <c r="AP174" s="658"/>
      <c r="AQ174" s="658"/>
      <c r="AR174" s="658"/>
      <c r="AS174" s="658"/>
      <c r="AT174" s="658"/>
      <c r="AU174" s="659"/>
      <c r="AV174" s="659"/>
      <c r="AW174" s="659"/>
    </row>
    <row r="175" spans="1:49" s="352" customFormat="1" ht="15" customHeight="1">
      <c r="A175" s="1046"/>
      <c r="B175" s="1047"/>
      <c r="C175" s="1047"/>
      <c r="D175" s="1048"/>
      <c r="E175" s="563"/>
      <c r="F175" s="848" t="s">
        <v>437</v>
      </c>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c r="AJ175" s="864"/>
      <c r="AK175" s="657"/>
      <c r="AL175" s="658"/>
      <c r="AM175" s="658"/>
      <c r="AN175" s="658"/>
      <c r="AO175" s="658"/>
      <c r="AP175" s="658"/>
      <c r="AQ175" s="658"/>
      <c r="AR175" s="658"/>
      <c r="AS175" s="658"/>
      <c r="AT175" s="658"/>
      <c r="AU175" s="659"/>
      <c r="AV175" s="659"/>
      <c r="AW175" s="659"/>
    </row>
    <row r="176" spans="1:49" s="352" customFormat="1" ht="15" customHeight="1">
      <c r="A176" s="1049"/>
      <c r="B176" s="1050"/>
      <c r="C176" s="1050"/>
      <c r="D176" s="1051"/>
      <c r="E176" s="565"/>
      <c r="F176" s="903" t="s">
        <v>438</v>
      </c>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657"/>
      <c r="AL176" s="658"/>
      <c r="AM176" s="658"/>
      <c r="AN176" s="658"/>
      <c r="AO176" s="658"/>
      <c r="AP176" s="658"/>
      <c r="AQ176" s="658"/>
      <c r="AR176" s="658"/>
      <c r="AS176" s="658"/>
      <c r="AT176" s="658"/>
      <c r="AU176" s="659"/>
      <c r="AV176" s="659"/>
      <c r="AW176" s="659"/>
    </row>
    <row r="177" spans="1:49" s="352" customFormat="1" ht="30" customHeight="1">
      <c r="A177" s="1043" t="s">
        <v>430</v>
      </c>
      <c r="B177" s="1044"/>
      <c r="C177" s="1044"/>
      <c r="D177" s="1045"/>
      <c r="E177" s="564"/>
      <c r="F177" s="896" t="s">
        <v>497</v>
      </c>
      <c r="G177" s="896"/>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7"/>
      <c r="AK177" s="657"/>
      <c r="AL177" s="658"/>
      <c r="AM177" s="658"/>
      <c r="AN177" s="658"/>
      <c r="AO177" s="658"/>
      <c r="AP177" s="658"/>
      <c r="AQ177" s="658"/>
      <c r="AR177" s="658"/>
      <c r="AS177" s="658"/>
      <c r="AT177" s="658"/>
      <c r="AU177" s="659"/>
      <c r="AV177" s="659"/>
      <c r="AW177" s="659"/>
    </row>
    <row r="178" spans="1:49" s="65" customFormat="1" ht="15" customHeight="1">
      <c r="A178" s="1046"/>
      <c r="B178" s="1047"/>
      <c r="C178" s="1047"/>
      <c r="D178" s="1048"/>
      <c r="E178" s="563"/>
      <c r="F178" s="848" t="s">
        <v>439</v>
      </c>
      <c r="G178" s="848"/>
      <c r="H178" s="848"/>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64"/>
      <c r="AK178" s="657"/>
      <c r="AL178" s="575"/>
      <c r="AM178" s="575"/>
      <c r="AN178" s="575"/>
      <c r="AO178" s="575"/>
      <c r="AP178" s="575"/>
      <c r="AQ178" s="575"/>
      <c r="AR178" s="575"/>
      <c r="AS178" s="575"/>
      <c r="AT178" s="575"/>
      <c r="AU178" s="576"/>
      <c r="AV178" s="576"/>
      <c r="AW178" s="576"/>
    </row>
    <row r="179" spans="1:49" s="65" customFormat="1" ht="15" customHeight="1">
      <c r="A179" s="1046"/>
      <c r="B179" s="1047"/>
      <c r="C179" s="1047"/>
      <c r="D179" s="1048"/>
      <c r="E179" s="563"/>
      <c r="F179" s="848" t="s">
        <v>440</v>
      </c>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64"/>
      <c r="AK179" s="657"/>
      <c r="AL179" s="575"/>
      <c r="AM179" s="575"/>
      <c r="AN179" s="575"/>
      <c r="AO179" s="575"/>
      <c r="AP179" s="575"/>
      <c r="AQ179" s="575"/>
      <c r="AR179" s="575"/>
      <c r="AS179" s="575"/>
      <c r="AT179" s="575"/>
      <c r="AU179" s="576"/>
      <c r="AV179" s="576"/>
      <c r="AW179" s="576"/>
    </row>
    <row r="180" spans="1:49" s="65" customFormat="1" ht="15" customHeight="1">
      <c r="A180" s="1049"/>
      <c r="B180" s="1050"/>
      <c r="C180" s="1050"/>
      <c r="D180" s="1051"/>
      <c r="E180" s="565"/>
      <c r="F180" s="903" t="s">
        <v>441</v>
      </c>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657"/>
      <c r="AL180" s="575"/>
      <c r="AM180" s="575"/>
      <c r="AN180" s="575"/>
      <c r="AO180" s="575"/>
      <c r="AP180" s="575"/>
      <c r="AQ180" s="575"/>
      <c r="AR180" s="575"/>
      <c r="AS180" s="575"/>
      <c r="AT180" s="575"/>
      <c r="AU180" s="576"/>
      <c r="AV180" s="576"/>
      <c r="AW180" s="576"/>
    </row>
    <row r="181" spans="1:49" s="65" customFormat="1" ht="15" customHeight="1">
      <c r="A181" s="1043" t="s">
        <v>431</v>
      </c>
      <c r="B181" s="1044"/>
      <c r="C181" s="1044"/>
      <c r="D181" s="1045"/>
      <c r="E181" s="564"/>
      <c r="F181" s="896" t="s">
        <v>442</v>
      </c>
      <c r="G181" s="896"/>
      <c r="H181" s="896"/>
      <c r="I181" s="896"/>
      <c r="J181" s="896"/>
      <c r="K181" s="896"/>
      <c r="L181" s="896"/>
      <c r="M181" s="896"/>
      <c r="N181" s="896"/>
      <c r="O181" s="896"/>
      <c r="P181" s="896"/>
      <c r="Q181" s="896"/>
      <c r="R181" s="896"/>
      <c r="S181" s="896"/>
      <c r="T181" s="896"/>
      <c r="U181" s="896"/>
      <c r="V181" s="896"/>
      <c r="W181" s="896"/>
      <c r="X181" s="896"/>
      <c r="Y181" s="896"/>
      <c r="Z181" s="896"/>
      <c r="AA181" s="896"/>
      <c r="AB181" s="896"/>
      <c r="AC181" s="896"/>
      <c r="AD181" s="896"/>
      <c r="AE181" s="896"/>
      <c r="AF181" s="896"/>
      <c r="AG181" s="896"/>
      <c r="AH181" s="896"/>
      <c r="AI181" s="896"/>
      <c r="AJ181" s="897"/>
      <c r="AK181" s="657"/>
      <c r="AL181" s="575"/>
      <c r="AM181" s="575"/>
      <c r="AN181" s="575"/>
      <c r="AO181" s="575"/>
      <c r="AP181" s="575"/>
      <c r="AQ181" s="575"/>
      <c r="AR181" s="575"/>
      <c r="AS181" s="575"/>
      <c r="AT181" s="575"/>
      <c r="AU181" s="576"/>
      <c r="AV181" s="576"/>
      <c r="AW181" s="576"/>
    </row>
    <row r="182" spans="1:49" s="65" customFormat="1" ht="30" customHeight="1">
      <c r="A182" s="1046"/>
      <c r="B182" s="1047"/>
      <c r="C182" s="1047"/>
      <c r="D182" s="1048"/>
      <c r="E182" s="563"/>
      <c r="F182" s="848" t="s">
        <v>443</v>
      </c>
      <c r="G182" s="848"/>
      <c r="H182" s="848"/>
      <c r="I182" s="848"/>
      <c r="J182" s="848"/>
      <c r="K182" s="848"/>
      <c r="L182" s="848"/>
      <c r="M182" s="848"/>
      <c r="N182" s="848"/>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c r="AJ182" s="864"/>
      <c r="AK182" s="657"/>
      <c r="AL182" s="575"/>
      <c r="AM182" s="575"/>
      <c r="AN182" s="575"/>
      <c r="AO182" s="575"/>
      <c r="AP182" s="575"/>
      <c r="AQ182" s="575"/>
      <c r="AR182" s="575"/>
      <c r="AS182" s="575"/>
      <c r="AT182" s="575"/>
      <c r="AU182" s="576"/>
      <c r="AV182" s="576"/>
      <c r="AW182" s="576"/>
    </row>
    <row r="183" spans="1:49" s="65" customFormat="1" ht="15" customHeight="1">
      <c r="A183" s="1046"/>
      <c r="B183" s="1047"/>
      <c r="C183" s="1047"/>
      <c r="D183" s="1048"/>
      <c r="E183" s="563"/>
      <c r="F183" s="848" t="s">
        <v>444</v>
      </c>
      <c r="G183" s="848"/>
      <c r="H183" s="848"/>
      <c r="I183" s="848"/>
      <c r="J183" s="848"/>
      <c r="K183" s="848"/>
      <c r="L183" s="848"/>
      <c r="M183" s="848"/>
      <c r="N183" s="848"/>
      <c r="O183" s="848"/>
      <c r="P183" s="848"/>
      <c r="Q183" s="848"/>
      <c r="R183" s="848"/>
      <c r="S183" s="848"/>
      <c r="T183" s="848"/>
      <c r="U183" s="848"/>
      <c r="V183" s="848"/>
      <c r="W183" s="848"/>
      <c r="X183" s="848"/>
      <c r="Y183" s="848"/>
      <c r="Z183" s="848"/>
      <c r="AA183" s="848"/>
      <c r="AB183" s="848"/>
      <c r="AC183" s="848"/>
      <c r="AD183" s="848"/>
      <c r="AE183" s="848"/>
      <c r="AF183" s="848"/>
      <c r="AG183" s="848"/>
      <c r="AH183" s="848"/>
      <c r="AI183" s="848"/>
      <c r="AJ183" s="864"/>
      <c r="AK183" s="657"/>
      <c r="AL183" s="575"/>
      <c r="AM183" s="575"/>
      <c r="AN183" s="575"/>
      <c r="AO183" s="575"/>
      <c r="AP183" s="575"/>
      <c r="AQ183" s="575"/>
      <c r="AR183" s="575"/>
      <c r="AS183" s="575"/>
      <c r="AT183" s="575"/>
      <c r="AU183" s="576"/>
      <c r="AV183" s="576"/>
      <c r="AW183" s="576"/>
    </row>
    <row r="184" spans="1:49" s="65" customFormat="1" ht="15" customHeight="1">
      <c r="A184" s="1046"/>
      <c r="B184" s="1047"/>
      <c r="C184" s="1047"/>
      <c r="D184" s="1048"/>
      <c r="E184" s="563"/>
      <c r="F184" s="848" t="s">
        <v>445</v>
      </c>
      <c r="G184" s="848"/>
      <c r="H184" s="848"/>
      <c r="I184" s="848"/>
      <c r="J184" s="848"/>
      <c r="K184" s="848"/>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c r="AJ184" s="864"/>
      <c r="AK184" s="657"/>
      <c r="AL184" s="575"/>
      <c r="AM184" s="575"/>
      <c r="AN184" s="575"/>
      <c r="AO184" s="575"/>
      <c r="AP184" s="575"/>
      <c r="AQ184" s="575"/>
      <c r="AR184" s="575"/>
      <c r="AS184" s="575"/>
      <c r="AT184" s="575"/>
      <c r="AU184" s="576"/>
      <c r="AV184" s="576"/>
      <c r="AW184" s="576"/>
    </row>
    <row r="185" spans="1:49" s="65" customFormat="1" ht="15" customHeight="1">
      <c r="A185" s="1049"/>
      <c r="B185" s="1050"/>
      <c r="C185" s="1050"/>
      <c r="D185" s="1051"/>
      <c r="E185" s="565"/>
      <c r="F185" s="903" t="s">
        <v>458</v>
      </c>
      <c r="G185" s="903"/>
      <c r="H185" s="903"/>
      <c r="I185" s="903"/>
      <c r="J185" s="903"/>
      <c r="K185" s="903"/>
      <c r="L185" s="903"/>
      <c r="M185" s="903"/>
      <c r="N185" s="903"/>
      <c r="O185" s="903"/>
      <c r="P185" s="903"/>
      <c r="Q185" s="903"/>
      <c r="R185" s="903"/>
      <c r="S185" s="903"/>
      <c r="T185" s="903"/>
      <c r="U185" s="903"/>
      <c r="V185" s="903"/>
      <c r="W185" s="903"/>
      <c r="X185" s="903"/>
      <c r="Y185" s="903"/>
      <c r="Z185" s="903"/>
      <c r="AA185" s="903"/>
      <c r="AB185" s="903"/>
      <c r="AC185" s="903"/>
      <c r="AD185" s="903"/>
      <c r="AE185" s="903"/>
      <c r="AF185" s="903"/>
      <c r="AG185" s="903"/>
      <c r="AH185" s="903"/>
      <c r="AI185" s="903"/>
      <c r="AJ185" s="904"/>
      <c r="AK185" s="657"/>
      <c r="AL185" s="575"/>
      <c r="AM185" s="575"/>
      <c r="AN185" s="575"/>
      <c r="AO185" s="575"/>
      <c r="AP185" s="575"/>
      <c r="AQ185" s="575"/>
      <c r="AR185" s="575"/>
      <c r="AS185" s="575"/>
      <c r="AT185" s="575"/>
      <c r="AU185" s="576"/>
      <c r="AV185" s="576"/>
      <c r="AW185" s="576"/>
    </row>
    <row r="186" spans="1:49" s="65" customFormat="1" ht="30" customHeight="1">
      <c r="A186" s="1043" t="s">
        <v>432</v>
      </c>
      <c r="B186" s="1044"/>
      <c r="C186" s="1044"/>
      <c r="D186" s="1045"/>
      <c r="E186" s="564"/>
      <c r="F186" s="896" t="s">
        <v>446</v>
      </c>
      <c r="G186" s="896"/>
      <c r="H186" s="896"/>
      <c r="I186" s="896"/>
      <c r="J186" s="896"/>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657"/>
      <c r="AL186" s="575"/>
      <c r="AM186" s="575"/>
      <c r="AN186" s="575"/>
      <c r="AO186" s="575"/>
      <c r="AP186" s="575"/>
      <c r="AQ186" s="575"/>
      <c r="AR186" s="575"/>
      <c r="AS186" s="575"/>
      <c r="AT186" s="575"/>
      <c r="AU186" s="576"/>
      <c r="AV186" s="576"/>
      <c r="AW186" s="576"/>
    </row>
    <row r="187" spans="1:49" s="65" customFormat="1" ht="15" customHeight="1">
      <c r="A187" s="1046"/>
      <c r="B187" s="1047"/>
      <c r="C187" s="1047"/>
      <c r="D187" s="1048"/>
      <c r="E187" s="563"/>
      <c r="F187" s="848" t="s">
        <v>447</v>
      </c>
      <c r="G187" s="848"/>
      <c r="H187" s="848"/>
      <c r="I187" s="848"/>
      <c r="J187" s="848"/>
      <c r="K187" s="848"/>
      <c r="L187" s="848"/>
      <c r="M187" s="848"/>
      <c r="N187" s="848"/>
      <c r="O187" s="848"/>
      <c r="P187" s="848"/>
      <c r="Q187" s="848"/>
      <c r="R187" s="848"/>
      <c r="S187" s="848"/>
      <c r="T187" s="848"/>
      <c r="U187" s="848"/>
      <c r="V187" s="848"/>
      <c r="W187" s="848"/>
      <c r="X187" s="848"/>
      <c r="Y187" s="848"/>
      <c r="Z187" s="848"/>
      <c r="AA187" s="848"/>
      <c r="AB187" s="848"/>
      <c r="AC187" s="848"/>
      <c r="AD187" s="848"/>
      <c r="AE187" s="848"/>
      <c r="AF187" s="848"/>
      <c r="AG187" s="848"/>
      <c r="AH187" s="848"/>
      <c r="AI187" s="848"/>
      <c r="AJ187" s="864"/>
      <c r="AK187" s="657"/>
      <c r="AL187" s="575"/>
      <c r="AM187" s="575"/>
      <c r="AN187" s="575"/>
      <c r="AO187" s="575"/>
      <c r="AP187" s="575"/>
      <c r="AQ187" s="575"/>
      <c r="AR187" s="575"/>
      <c r="AS187" s="575"/>
      <c r="AT187" s="575"/>
      <c r="AU187" s="576"/>
      <c r="AV187" s="576"/>
      <c r="AW187" s="576"/>
    </row>
    <row r="188" spans="1:49" s="65" customFormat="1" ht="15" customHeight="1">
      <c r="A188" s="1046"/>
      <c r="B188" s="1047"/>
      <c r="C188" s="1047"/>
      <c r="D188" s="1048"/>
      <c r="E188" s="563"/>
      <c r="F188" s="848" t="s">
        <v>448</v>
      </c>
      <c r="G188" s="848"/>
      <c r="H188" s="848"/>
      <c r="I188" s="848"/>
      <c r="J188" s="848"/>
      <c r="K188" s="848"/>
      <c r="L188" s="848"/>
      <c r="M188" s="848"/>
      <c r="N188" s="848"/>
      <c r="O188" s="848"/>
      <c r="P188" s="848"/>
      <c r="Q188" s="848"/>
      <c r="R188" s="848"/>
      <c r="S188" s="848"/>
      <c r="T188" s="848"/>
      <c r="U188" s="848"/>
      <c r="V188" s="848"/>
      <c r="W188" s="848"/>
      <c r="X188" s="848"/>
      <c r="Y188" s="848"/>
      <c r="Z188" s="848"/>
      <c r="AA188" s="848"/>
      <c r="AB188" s="848"/>
      <c r="AC188" s="848"/>
      <c r="AD188" s="848"/>
      <c r="AE188" s="848"/>
      <c r="AF188" s="848"/>
      <c r="AG188" s="848"/>
      <c r="AH188" s="848"/>
      <c r="AI188" s="848"/>
      <c r="AJ188" s="864"/>
      <c r="AK188" s="657"/>
      <c r="AL188" s="575"/>
      <c r="AM188" s="575"/>
      <c r="AN188" s="575"/>
      <c r="AO188" s="575"/>
      <c r="AP188" s="575"/>
      <c r="AQ188" s="575"/>
      <c r="AR188" s="575"/>
      <c r="AS188" s="575"/>
      <c r="AT188" s="575"/>
      <c r="AU188" s="576"/>
      <c r="AV188" s="576"/>
      <c r="AW188" s="576"/>
    </row>
    <row r="189" spans="1:49" s="65" customFormat="1" ht="15" customHeight="1">
      <c r="A189" s="1049"/>
      <c r="B189" s="1050"/>
      <c r="C189" s="1050"/>
      <c r="D189" s="1051"/>
      <c r="E189" s="565"/>
      <c r="F189" s="903" t="s">
        <v>449</v>
      </c>
      <c r="G189" s="903"/>
      <c r="H189" s="903"/>
      <c r="I189" s="903"/>
      <c r="J189" s="903"/>
      <c r="K189" s="903"/>
      <c r="L189" s="903"/>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4"/>
      <c r="AK189" s="657"/>
      <c r="AL189" s="575"/>
      <c r="AM189" s="575"/>
      <c r="AN189" s="575"/>
      <c r="AO189" s="575"/>
      <c r="AP189" s="575"/>
      <c r="AQ189" s="575"/>
      <c r="AR189" s="575"/>
      <c r="AS189" s="575"/>
      <c r="AT189" s="575"/>
      <c r="AU189" s="576"/>
      <c r="AV189" s="576"/>
      <c r="AW189" s="576"/>
    </row>
    <row r="190" spans="1:49" s="65" customFormat="1" ht="15" customHeight="1">
      <c r="A190" s="1043" t="s">
        <v>434</v>
      </c>
      <c r="B190" s="1044"/>
      <c r="C190" s="1044"/>
      <c r="D190" s="1045"/>
      <c r="E190" s="564"/>
      <c r="F190" s="896" t="s">
        <v>450</v>
      </c>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7"/>
      <c r="AK190" s="64"/>
      <c r="AL190" s="575"/>
      <c r="AM190" s="575"/>
      <c r="AN190" s="575"/>
      <c r="AO190" s="575"/>
      <c r="AP190" s="575"/>
      <c r="AQ190" s="575"/>
      <c r="AR190" s="575"/>
      <c r="AS190" s="575"/>
      <c r="AT190" s="575"/>
      <c r="AU190" s="576"/>
      <c r="AV190" s="576"/>
      <c r="AW190" s="576"/>
    </row>
    <row r="191" spans="1:49" s="65" customFormat="1" ht="30" customHeight="1">
      <c r="A191" s="1046"/>
      <c r="B191" s="1047"/>
      <c r="C191" s="1047"/>
      <c r="D191" s="1048"/>
      <c r="E191" s="563"/>
      <c r="F191" s="848" t="s">
        <v>451</v>
      </c>
      <c r="G191" s="848"/>
      <c r="H191" s="848"/>
      <c r="I191" s="848"/>
      <c r="J191" s="848"/>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64"/>
      <c r="AK191" s="575"/>
      <c r="AL191" s="575"/>
      <c r="AM191" s="575"/>
      <c r="AN191" s="575"/>
      <c r="AO191" s="575"/>
      <c r="AP191" s="575"/>
      <c r="AQ191" s="575"/>
      <c r="AR191" s="575"/>
      <c r="AS191" s="575"/>
      <c r="AT191" s="575"/>
      <c r="AU191" s="576"/>
      <c r="AV191" s="576"/>
      <c r="AW191" s="576"/>
    </row>
    <row r="192" spans="1:49" s="65" customFormat="1" ht="15" customHeight="1">
      <c r="A192" s="1046"/>
      <c r="B192" s="1047"/>
      <c r="C192" s="1047"/>
      <c r="D192" s="1048"/>
      <c r="E192" s="563"/>
      <c r="F192" s="848" t="s">
        <v>452</v>
      </c>
      <c r="G192" s="848"/>
      <c r="H192" s="848"/>
      <c r="I192" s="848"/>
      <c r="J192" s="848"/>
      <c r="K192" s="848"/>
      <c r="L192" s="848"/>
      <c r="M192" s="848"/>
      <c r="N192" s="848"/>
      <c r="O192" s="848"/>
      <c r="P192" s="848"/>
      <c r="Q192" s="848"/>
      <c r="R192" s="848"/>
      <c r="S192" s="848"/>
      <c r="T192" s="848"/>
      <c r="U192" s="848"/>
      <c r="V192" s="848"/>
      <c r="W192" s="848"/>
      <c r="X192" s="848"/>
      <c r="Y192" s="848"/>
      <c r="Z192" s="848"/>
      <c r="AA192" s="848"/>
      <c r="AB192" s="848"/>
      <c r="AC192" s="848"/>
      <c r="AD192" s="848"/>
      <c r="AE192" s="848"/>
      <c r="AF192" s="848"/>
      <c r="AG192" s="848"/>
      <c r="AH192" s="848"/>
      <c r="AI192" s="848"/>
      <c r="AJ192" s="864"/>
      <c r="AK192" s="575"/>
      <c r="AL192" s="575"/>
      <c r="AM192" s="575"/>
      <c r="AN192" s="575"/>
      <c r="AO192" s="575"/>
      <c r="AP192" s="575"/>
      <c r="AQ192" s="575"/>
      <c r="AR192" s="575"/>
      <c r="AS192" s="575"/>
      <c r="AT192" s="575"/>
      <c r="AU192" s="576"/>
      <c r="AV192" s="576"/>
      <c r="AW192" s="576"/>
    </row>
    <row r="193" spans="1:49" s="65" customFormat="1" ht="15" customHeight="1">
      <c r="A193" s="1049"/>
      <c r="B193" s="1050"/>
      <c r="C193" s="1050"/>
      <c r="D193" s="1051"/>
      <c r="E193" s="565"/>
      <c r="F193" s="903" t="s">
        <v>453</v>
      </c>
      <c r="G193" s="903"/>
      <c r="H193" s="903"/>
      <c r="I193" s="903"/>
      <c r="J193" s="903"/>
      <c r="K193" s="903"/>
      <c r="L193" s="903"/>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4"/>
      <c r="AK193" s="575"/>
      <c r="AL193" s="575"/>
      <c r="AM193" s="575"/>
      <c r="AN193" s="575"/>
      <c r="AO193" s="575"/>
      <c r="AP193" s="575"/>
      <c r="AQ193" s="575"/>
      <c r="AR193" s="575"/>
      <c r="AS193" s="575"/>
      <c r="AT193" s="575"/>
      <c r="AU193" s="576"/>
      <c r="AV193" s="576"/>
      <c r="AW193" s="576"/>
    </row>
    <row r="194" spans="1:49" s="65" customFormat="1" ht="30" customHeight="1">
      <c r="A194" s="1043" t="s">
        <v>433</v>
      </c>
      <c r="B194" s="1044"/>
      <c r="C194" s="1044"/>
      <c r="D194" s="1045"/>
      <c r="E194" s="564"/>
      <c r="F194" s="896" t="s">
        <v>454</v>
      </c>
      <c r="G194" s="896"/>
      <c r="H194" s="896"/>
      <c r="I194" s="896"/>
      <c r="J194" s="896"/>
      <c r="K194" s="896"/>
      <c r="L194" s="896"/>
      <c r="M194" s="896"/>
      <c r="N194" s="896"/>
      <c r="O194" s="896"/>
      <c r="P194" s="896"/>
      <c r="Q194" s="896"/>
      <c r="R194" s="896"/>
      <c r="S194" s="896"/>
      <c r="T194" s="896"/>
      <c r="U194" s="896"/>
      <c r="V194" s="896"/>
      <c r="W194" s="896"/>
      <c r="X194" s="896"/>
      <c r="Y194" s="896"/>
      <c r="Z194" s="896"/>
      <c r="AA194" s="896"/>
      <c r="AB194" s="896"/>
      <c r="AC194" s="896"/>
      <c r="AD194" s="896"/>
      <c r="AE194" s="896"/>
      <c r="AF194" s="896"/>
      <c r="AG194" s="896"/>
      <c r="AH194" s="896"/>
      <c r="AI194" s="896"/>
      <c r="AJ194" s="897"/>
      <c r="AK194" s="655"/>
      <c r="AL194" s="575"/>
      <c r="AM194" s="575"/>
      <c r="AN194" s="575"/>
      <c r="AO194" s="575"/>
      <c r="AP194" s="575"/>
      <c r="AQ194" s="575"/>
      <c r="AR194" s="575"/>
      <c r="AS194" s="575"/>
      <c r="AT194" s="575"/>
      <c r="AU194" s="576"/>
      <c r="AV194" s="576"/>
      <c r="AW194" s="576"/>
    </row>
    <row r="195" spans="1:49" s="65" customFormat="1" ht="15" customHeight="1">
      <c r="A195" s="1046"/>
      <c r="B195" s="1047"/>
      <c r="C195" s="1047"/>
      <c r="D195" s="1048"/>
      <c r="E195" s="563"/>
      <c r="F195" s="848" t="s">
        <v>455</v>
      </c>
      <c r="G195" s="848"/>
      <c r="H195" s="848"/>
      <c r="I195" s="848"/>
      <c r="J195" s="848"/>
      <c r="K195" s="848"/>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64"/>
      <c r="AK195" s="657"/>
      <c r="AL195" s="575"/>
      <c r="AM195" s="575"/>
      <c r="AN195" s="575"/>
      <c r="AO195" s="575"/>
      <c r="AP195" s="575"/>
      <c r="AQ195" s="575"/>
      <c r="AR195" s="575"/>
      <c r="AS195" s="575"/>
      <c r="AT195" s="575"/>
      <c r="AU195" s="576"/>
      <c r="AV195" s="576"/>
      <c r="AW195" s="576"/>
    </row>
    <row r="196" spans="1:49" s="65" customFormat="1" ht="15" customHeight="1">
      <c r="A196" s="1046"/>
      <c r="B196" s="1047"/>
      <c r="C196" s="1047"/>
      <c r="D196" s="1048"/>
      <c r="E196" s="563"/>
      <c r="F196" s="848" t="s">
        <v>456</v>
      </c>
      <c r="G196" s="848"/>
      <c r="H196" s="848"/>
      <c r="I196" s="848"/>
      <c r="J196" s="848"/>
      <c r="K196" s="848"/>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c r="AJ196" s="864"/>
      <c r="AK196" s="657"/>
      <c r="AL196" s="575"/>
      <c r="AM196" s="575"/>
      <c r="AN196" s="575"/>
      <c r="AO196" s="575"/>
      <c r="AP196" s="575"/>
      <c r="AQ196" s="575"/>
      <c r="AR196" s="575"/>
      <c r="AS196" s="575"/>
      <c r="AT196" s="575"/>
      <c r="AU196" s="576"/>
      <c r="AV196" s="576"/>
      <c r="AW196" s="576"/>
    </row>
    <row r="197" spans="1:49" s="65" customFormat="1" ht="15" customHeight="1" thickBot="1">
      <c r="A197" s="1052"/>
      <c r="B197" s="1053"/>
      <c r="C197" s="1053"/>
      <c r="D197" s="1054"/>
      <c r="E197" s="568"/>
      <c r="F197" s="1041" t="s">
        <v>457</v>
      </c>
      <c r="G197" s="1041"/>
      <c r="H197" s="1041"/>
      <c r="I197" s="1041"/>
      <c r="J197" s="1041"/>
      <c r="K197" s="1041"/>
      <c r="L197" s="1041"/>
      <c r="M197" s="1041"/>
      <c r="N197" s="1041"/>
      <c r="O197" s="1041"/>
      <c r="P197" s="1041"/>
      <c r="Q197" s="1041"/>
      <c r="R197" s="1041"/>
      <c r="S197" s="1041"/>
      <c r="T197" s="1041"/>
      <c r="U197" s="1041"/>
      <c r="V197" s="1041"/>
      <c r="W197" s="1041"/>
      <c r="X197" s="1041"/>
      <c r="Y197" s="1041"/>
      <c r="Z197" s="1041"/>
      <c r="AA197" s="1041"/>
      <c r="AB197" s="1041"/>
      <c r="AC197" s="1041"/>
      <c r="AD197" s="1041"/>
      <c r="AE197" s="1041"/>
      <c r="AF197" s="1041"/>
      <c r="AG197" s="1041"/>
      <c r="AH197" s="1041"/>
      <c r="AI197" s="1041"/>
      <c r="AJ197" s="1042"/>
      <c r="AK197" s="64"/>
      <c r="AL197" s="575"/>
      <c r="AM197" s="575"/>
      <c r="AN197" s="575"/>
      <c r="AO197" s="575"/>
      <c r="AP197" s="575"/>
      <c r="AQ197" s="575"/>
      <c r="AR197" s="575"/>
      <c r="AS197" s="575"/>
      <c r="AT197" s="575"/>
      <c r="AU197" s="576"/>
      <c r="AV197" s="576"/>
      <c r="AW197" s="576"/>
    </row>
    <row r="198" spans="1:49" s="65" customFormat="1" ht="30" customHeight="1" thickBot="1">
      <c r="A198" s="844" t="s">
        <v>496</v>
      </c>
      <c r="B198" s="845"/>
      <c r="C198" s="845"/>
      <c r="D198" s="845"/>
      <c r="E198" s="845"/>
      <c r="F198" s="845"/>
      <c r="G198" s="845"/>
      <c r="H198" s="845"/>
      <c r="I198" s="845"/>
      <c r="J198" s="845"/>
      <c r="K198" s="845"/>
      <c r="L198" s="845"/>
      <c r="M198" s="845"/>
      <c r="N198" s="846"/>
      <c r="O198" s="824"/>
      <c r="P198" s="824"/>
      <c r="Q198" s="825" t="s">
        <v>396</v>
      </c>
      <c r="R198" s="825"/>
      <c r="S198" s="1038"/>
      <c r="T198" s="1039"/>
      <c r="U198" s="1039"/>
      <c r="V198" s="1039"/>
      <c r="W198" s="1039"/>
      <c r="X198" s="1039"/>
      <c r="Y198" s="1039"/>
      <c r="Z198" s="1039"/>
      <c r="AA198" s="1039"/>
      <c r="AB198" s="1039"/>
      <c r="AC198" s="1039"/>
      <c r="AD198" s="1039"/>
      <c r="AE198" s="1039"/>
      <c r="AF198" s="1039"/>
      <c r="AG198" s="1039"/>
      <c r="AH198" s="1039"/>
      <c r="AI198" s="1039"/>
      <c r="AJ198" s="1040"/>
      <c r="AK198" s="64"/>
      <c r="AL198" s="575"/>
      <c r="AM198" s="575"/>
      <c r="AN198" s="575"/>
      <c r="AO198" s="575"/>
      <c r="AP198" s="575"/>
      <c r="AQ198" s="575"/>
      <c r="AR198" s="575"/>
      <c r="AS198" s="575"/>
      <c r="AT198" s="575"/>
      <c r="AU198" s="576"/>
      <c r="AV198" s="576"/>
      <c r="AW198" s="576"/>
    </row>
    <row r="199" spans="1:49" ht="15" customHeight="1">
      <c r="A199" s="354"/>
      <c r="B199" s="354"/>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Y199" s="354"/>
      <c r="Z199" s="354"/>
      <c r="AA199" s="354"/>
      <c r="AB199" s="354"/>
      <c r="AC199" s="354"/>
      <c r="AD199" s="354"/>
      <c r="AE199" s="354"/>
      <c r="AF199" s="354"/>
      <c r="AG199" s="354"/>
      <c r="AH199" s="354"/>
      <c r="AI199" s="354"/>
      <c r="AJ199" s="355"/>
      <c r="AK199" s="64"/>
      <c r="AT199" s="581"/>
    </row>
    <row r="200" spans="1:49">
      <c r="A200" s="95" t="s">
        <v>178</v>
      </c>
      <c r="C200" s="96"/>
      <c r="D200" s="96"/>
      <c r="E200" s="96"/>
      <c r="F200" s="96"/>
      <c r="G200" s="96"/>
      <c r="H200" s="96"/>
      <c r="I200" s="96"/>
      <c r="J200" s="96"/>
      <c r="K200" s="96"/>
      <c r="L200" s="96"/>
      <c r="M200" s="96"/>
      <c r="N200" s="96"/>
      <c r="P200" s="96"/>
      <c r="Q200" s="96"/>
      <c r="R200" s="96"/>
      <c r="S200" s="96"/>
      <c r="T200" s="96"/>
      <c r="U200" s="96"/>
      <c r="V200" s="96"/>
      <c r="W200" s="96"/>
      <c r="X200" s="96"/>
      <c r="Y200" s="96"/>
      <c r="Z200" s="96"/>
      <c r="AA200" s="96"/>
      <c r="AB200" s="96"/>
      <c r="AC200" s="96"/>
      <c r="AD200" s="96"/>
      <c r="AE200" s="96"/>
      <c r="AF200" s="96"/>
      <c r="AJ200" s="64"/>
      <c r="AK200" s="64"/>
      <c r="AT200" s="581"/>
    </row>
    <row r="201" spans="1:49">
      <c r="A201" s="570" t="s">
        <v>498</v>
      </c>
      <c r="C201" s="96"/>
      <c r="D201" s="96"/>
      <c r="E201" s="96"/>
      <c r="F201" s="96"/>
      <c r="G201" s="96"/>
      <c r="H201" s="96"/>
      <c r="I201" s="96"/>
      <c r="J201" s="96"/>
      <c r="K201" s="96"/>
      <c r="L201" s="96"/>
      <c r="M201" s="96"/>
      <c r="N201" s="96"/>
      <c r="O201" s="569"/>
      <c r="P201" s="96"/>
      <c r="Q201" s="96"/>
      <c r="R201" s="96"/>
      <c r="S201" s="96"/>
      <c r="T201" s="96"/>
      <c r="U201" s="96"/>
      <c r="V201" s="96"/>
      <c r="W201" s="96"/>
      <c r="X201" s="96"/>
      <c r="Y201" s="96"/>
      <c r="Z201" s="96"/>
      <c r="AA201" s="96"/>
      <c r="AB201" s="96"/>
      <c r="AC201" s="96"/>
      <c r="AD201" s="96"/>
      <c r="AE201" s="96"/>
      <c r="AF201" s="96"/>
      <c r="AK201" s="64"/>
      <c r="AT201" s="581"/>
    </row>
    <row r="202" spans="1:49" ht="17.25" customHeight="1">
      <c r="A202" s="95"/>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F202" s="236" t="s">
        <v>176</v>
      </c>
      <c r="AG202" s="356"/>
      <c r="AH202" s="357" t="s">
        <v>108</v>
      </c>
      <c r="AI202" s="356"/>
      <c r="AJ202" s="358"/>
      <c r="AK202" s="577"/>
      <c r="AT202" s="581"/>
    </row>
    <row r="203" spans="1:49" ht="14.25" thickBot="1">
      <c r="A203" s="359" t="s">
        <v>150</v>
      </c>
      <c r="B203" s="354"/>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c r="AI203" s="354"/>
      <c r="AJ203" s="355"/>
      <c r="AK203" s="64"/>
      <c r="AT203" s="581"/>
    </row>
    <row r="204" spans="1:49" s="352" customFormat="1" ht="15" customHeight="1">
      <c r="A204" s="852" t="s">
        <v>25</v>
      </c>
      <c r="B204" s="853"/>
      <c r="C204" s="853"/>
      <c r="D204" s="854"/>
      <c r="E204" s="360"/>
      <c r="F204" s="361" t="s">
        <v>326</v>
      </c>
      <c r="G204" s="361"/>
      <c r="H204" s="361"/>
      <c r="I204" s="361"/>
      <c r="J204" s="361"/>
      <c r="K204" s="361"/>
      <c r="L204" s="361"/>
      <c r="M204" s="361"/>
      <c r="N204" s="361"/>
      <c r="O204" s="362"/>
      <c r="P204" s="362"/>
      <c r="Q204" s="362"/>
      <c r="R204" s="425"/>
      <c r="S204" s="425"/>
      <c r="T204" s="425"/>
      <c r="U204" s="361" t="s">
        <v>233</v>
      </c>
      <c r="V204" s="363"/>
      <c r="W204" s="363" t="s">
        <v>235</v>
      </c>
      <c r="X204" s="363"/>
      <c r="Y204" s="363"/>
      <c r="Z204" s="361"/>
      <c r="AA204" s="362"/>
      <c r="AB204" s="362"/>
      <c r="AC204" s="362"/>
      <c r="AD204" s="362"/>
      <c r="AE204" s="362"/>
      <c r="AF204" s="362"/>
      <c r="AG204" s="362"/>
      <c r="AH204" s="362"/>
      <c r="AI204" s="362"/>
      <c r="AJ204" s="364"/>
      <c r="AK204" s="577"/>
      <c r="AL204" s="658"/>
      <c r="AM204" s="658"/>
      <c r="AN204" s="658"/>
      <c r="AO204" s="658"/>
      <c r="AP204" s="658"/>
      <c r="AQ204" s="658"/>
      <c r="AR204" s="658"/>
      <c r="AS204" s="658"/>
      <c r="AT204" s="658"/>
      <c r="AU204" s="659"/>
      <c r="AV204" s="659"/>
      <c r="AW204" s="659"/>
    </row>
    <row r="205" spans="1:49" s="352" customFormat="1" ht="15" customHeight="1">
      <c r="A205" s="855"/>
      <c r="B205" s="856"/>
      <c r="C205" s="856"/>
      <c r="D205" s="857"/>
      <c r="E205" s="365"/>
      <c r="F205" s="367" t="s">
        <v>64</v>
      </c>
      <c r="G205" s="367"/>
      <c r="H205" s="367"/>
      <c r="I205" s="367"/>
      <c r="J205" s="367"/>
      <c r="K205" s="367"/>
      <c r="L205" s="367"/>
      <c r="M205" s="366"/>
      <c r="N205" s="366"/>
      <c r="O205" s="366"/>
      <c r="P205" s="366"/>
      <c r="Q205" s="366"/>
      <c r="R205" s="426"/>
      <c r="S205" s="426"/>
      <c r="T205" s="426"/>
      <c r="U205" s="367" t="s">
        <v>234</v>
      </c>
      <c r="V205" s="368"/>
      <c r="W205" s="368" t="s">
        <v>235</v>
      </c>
      <c r="X205" s="368"/>
      <c r="Y205" s="368"/>
      <c r="Z205" s="367"/>
      <c r="AA205" s="369"/>
      <c r="AB205" s="366"/>
      <c r="AC205" s="366"/>
      <c r="AD205" s="366"/>
      <c r="AE205" s="366"/>
      <c r="AF205" s="366"/>
      <c r="AG205" s="366"/>
      <c r="AH205" s="366"/>
      <c r="AI205" s="366"/>
      <c r="AJ205" s="353"/>
      <c r="AK205" s="64"/>
      <c r="AL205" s="658"/>
      <c r="AM205" s="658"/>
      <c r="AN205" s="658"/>
      <c r="AO205" s="658"/>
      <c r="AP205" s="658"/>
      <c r="AQ205" s="658"/>
      <c r="AR205" s="658"/>
      <c r="AS205" s="658"/>
      <c r="AT205" s="658"/>
      <c r="AU205" s="659"/>
      <c r="AV205" s="659"/>
      <c r="AW205" s="659"/>
    </row>
    <row r="206" spans="1:49" s="65" customFormat="1" ht="15" customHeight="1">
      <c r="A206" s="858" t="s">
        <v>26</v>
      </c>
      <c r="B206" s="859"/>
      <c r="C206" s="859"/>
      <c r="D206" s="860"/>
      <c r="E206" s="365"/>
      <c r="F206" s="848" t="s">
        <v>27</v>
      </c>
      <c r="G206" s="848"/>
      <c r="H206" s="848"/>
      <c r="I206" s="848"/>
      <c r="J206" s="848"/>
      <c r="K206" s="848"/>
      <c r="L206" s="848"/>
      <c r="M206" s="848"/>
      <c r="N206" s="848"/>
      <c r="O206" s="848"/>
      <c r="P206" s="848"/>
      <c r="Q206" s="848"/>
      <c r="R206" s="848"/>
      <c r="S206" s="848"/>
      <c r="T206" s="848"/>
      <c r="U206" s="367" t="s">
        <v>234</v>
      </c>
      <c r="V206" s="368"/>
      <c r="W206" s="368" t="s">
        <v>235</v>
      </c>
      <c r="X206" s="368"/>
      <c r="Y206" s="368"/>
      <c r="Z206" s="367"/>
      <c r="AA206" s="367"/>
      <c r="AB206" s="367"/>
      <c r="AC206" s="367"/>
      <c r="AD206" s="366"/>
      <c r="AE206" s="366"/>
      <c r="AF206" s="366"/>
      <c r="AG206" s="366"/>
      <c r="AH206" s="366"/>
      <c r="AI206" s="366"/>
      <c r="AJ206" s="353"/>
      <c r="AK206" s="64"/>
      <c r="AL206" s="575"/>
      <c r="AM206" s="575"/>
      <c r="AN206" s="575"/>
      <c r="AO206" s="575"/>
      <c r="AP206" s="575"/>
      <c r="AQ206" s="575"/>
      <c r="AR206" s="575"/>
      <c r="AS206" s="575"/>
      <c r="AT206" s="575"/>
      <c r="AU206" s="576"/>
      <c r="AV206" s="576"/>
      <c r="AW206" s="576"/>
    </row>
    <row r="207" spans="1:49" s="65" customFormat="1" ht="15" customHeight="1" thickBot="1">
      <c r="A207" s="861"/>
      <c r="B207" s="862"/>
      <c r="C207" s="862"/>
      <c r="D207" s="863"/>
      <c r="E207" s="370"/>
      <c r="F207" s="371" t="s">
        <v>51</v>
      </c>
      <c r="G207" s="371"/>
      <c r="H207" s="823"/>
      <c r="I207" s="823"/>
      <c r="J207" s="823"/>
      <c r="K207" s="823"/>
      <c r="L207" s="823"/>
      <c r="M207" s="823"/>
      <c r="N207" s="823"/>
      <c r="O207" s="823"/>
      <c r="P207" s="823"/>
      <c r="Q207" s="823"/>
      <c r="R207" s="823"/>
      <c r="S207" s="823"/>
      <c r="T207" s="823"/>
      <c r="U207" s="823"/>
      <c r="V207" s="823"/>
      <c r="W207" s="823"/>
      <c r="X207" s="823"/>
      <c r="Y207" s="372" t="s">
        <v>52</v>
      </c>
      <c r="Z207" s="373" t="s">
        <v>234</v>
      </c>
      <c r="AA207" s="374"/>
      <c r="AB207" s="374" t="s">
        <v>236</v>
      </c>
      <c r="AC207" s="374"/>
      <c r="AD207" s="373"/>
      <c r="AE207" s="373"/>
      <c r="AF207" s="373"/>
      <c r="AG207" s="373"/>
      <c r="AH207" s="375"/>
      <c r="AI207" s="375"/>
      <c r="AJ207" s="376"/>
      <c r="AK207" s="64"/>
      <c r="AL207" s="575"/>
      <c r="AM207" s="575"/>
      <c r="AN207" s="575"/>
      <c r="AO207" s="575"/>
      <c r="AP207" s="575"/>
      <c r="AQ207" s="575"/>
      <c r="AR207" s="575"/>
      <c r="AS207" s="575"/>
      <c r="AT207" s="575"/>
      <c r="AU207" s="576"/>
      <c r="AV207" s="576"/>
      <c r="AW207" s="576"/>
    </row>
    <row r="208" spans="1:49" ht="15" customHeight="1">
      <c r="A208" s="97"/>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K208" s="64"/>
      <c r="AT208" s="581"/>
    </row>
    <row r="209" spans="1:46">
      <c r="A209" s="95" t="s">
        <v>344</v>
      </c>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K209" s="64"/>
      <c r="AT209" s="581"/>
    </row>
    <row r="210" spans="1:46" ht="15.75" customHeight="1">
      <c r="A210" s="377"/>
      <c r="B210" s="178" t="s">
        <v>62</v>
      </c>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7"/>
      <c r="AD210" s="377"/>
      <c r="AE210" s="377"/>
      <c r="AF210" s="377"/>
      <c r="AG210" s="377"/>
      <c r="AH210" s="377"/>
      <c r="AI210" s="377"/>
      <c r="AJ210" s="378"/>
      <c r="AK210" s="64"/>
    </row>
    <row r="211" spans="1:46" ht="14.25" thickBot="1">
      <c r="A211" s="377"/>
      <c r="B211" s="849" t="s">
        <v>86</v>
      </c>
      <c r="C211" s="850"/>
      <c r="D211" s="850"/>
      <c r="E211" s="850"/>
      <c r="F211" s="850"/>
      <c r="G211" s="850"/>
      <c r="H211" s="850"/>
      <c r="I211" s="850"/>
      <c r="J211" s="850"/>
      <c r="K211" s="850"/>
      <c r="L211" s="850"/>
      <c r="M211" s="850"/>
      <c r="N211" s="850"/>
      <c r="O211" s="850"/>
      <c r="P211" s="850"/>
      <c r="Q211" s="850"/>
      <c r="R211" s="850"/>
      <c r="S211" s="850"/>
      <c r="T211" s="850"/>
      <c r="U211" s="850"/>
      <c r="V211" s="850"/>
      <c r="W211" s="850"/>
      <c r="X211" s="850"/>
      <c r="Y211" s="851"/>
      <c r="Z211" s="826" t="s">
        <v>58</v>
      </c>
      <c r="AA211" s="827"/>
      <c r="AB211" s="827"/>
      <c r="AC211" s="827"/>
      <c r="AD211" s="827"/>
      <c r="AE211" s="827"/>
      <c r="AF211" s="827"/>
      <c r="AG211" s="827"/>
      <c r="AH211" s="827"/>
      <c r="AI211" s="827"/>
      <c r="AJ211" s="828"/>
      <c r="AK211" s="64"/>
    </row>
    <row r="212" spans="1:46" ht="16.5" customHeight="1">
      <c r="A212" s="377"/>
      <c r="B212" s="379"/>
      <c r="C212" s="380" t="s">
        <v>105</v>
      </c>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2"/>
      <c r="Z212" s="832" t="s">
        <v>60</v>
      </c>
      <c r="AA212" s="833"/>
      <c r="AB212" s="833"/>
      <c r="AC212" s="833"/>
      <c r="AD212" s="833"/>
      <c r="AE212" s="833"/>
      <c r="AF212" s="833"/>
      <c r="AG212" s="833"/>
      <c r="AH212" s="833"/>
      <c r="AI212" s="833"/>
      <c r="AJ212" s="834"/>
      <c r="AK212" s="64"/>
    </row>
    <row r="213" spans="1:46" ht="16.5" customHeight="1">
      <c r="A213" s="377"/>
      <c r="B213" s="383"/>
      <c r="C213" s="384" t="s">
        <v>106</v>
      </c>
      <c r="D213" s="385"/>
      <c r="E213" s="385"/>
      <c r="F213" s="385"/>
      <c r="G213" s="385"/>
      <c r="H213" s="385"/>
      <c r="I213" s="385"/>
      <c r="J213" s="385"/>
      <c r="K213" s="385"/>
      <c r="L213" s="385"/>
      <c r="M213" s="385"/>
      <c r="N213" s="385"/>
      <c r="O213" s="385"/>
      <c r="P213" s="385"/>
      <c r="Q213" s="385"/>
      <c r="R213" s="385"/>
      <c r="S213" s="385"/>
      <c r="T213" s="385"/>
      <c r="U213" s="385"/>
      <c r="V213" s="385"/>
      <c r="W213" s="385"/>
      <c r="X213" s="385"/>
      <c r="Y213" s="386"/>
      <c r="Z213" s="829" t="s">
        <v>61</v>
      </c>
      <c r="AA213" s="830"/>
      <c r="AB213" s="830"/>
      <c r="AC213" s="830"/>
      <c r="AD213" s="830"/>
      <c r="AE213" s="830"/>
      <c r="AF213" s="830"/>
      <c r="AG213" s="830"/>
      <c r="AH213" s="830"/>
      <c r="AI213" s="830"/>
      <c r="AJ213" s="831"/>
      <c r="AK213" s="64"/>
    </row>
    <row r="214" spans="1:46" ht="16.5" customHeight="1">
      <c r="A214" s="377"/>
      <c r="B214" s="383"/>
      <c r="C214" s="384" t="s">
        <v>134</v>
      </c>
      <c r="D214" s="385"/>
      <c r="E214" s="385"/>
      <c r="F214" s="385"/>
      <c r="G214" s="385"/>
      <c r="H214" s="385"/>
      <c r="I214" s="385"/>
      <c r="J214" s="385"/>
      <c r="K214" s="385"/>
      <c r="L214" s="385"/>
      <c r="M214" s="385"/>
      <c r="N214" s="385"/>
      <c r="O214" s="385"/>
      <c r="P214" s="385"/>
      <c r="Q214" s="385"/>
      <c r="R214" s="385"/>
      <c r="S214" s="385"/>
      <c r="T214" s="385"/>
      <c r="U214" s="385"/>
      <c r="V214" s="385"/>
      <c r="W214" s="385"/>
      <c r="X214" s="385"/>
      <c r="Y214" s="386"/>
      <c r="Z214" s="829" t="s">
        <v>421</v>
      </c>
      <c r="AA214" s="830"/>
      <c r="AB214" s="830"/>
      <c r="AC214" s="830"/>
      <c r="AD214" s="830"/>
      <c r="AE214" s="830"/>
      <c r="AF214" s="830"/>
      <c r="AG214" s="830"/>
      <c r="AH214" s="830"/>
      <c r="AI214" s="830"/>
      <c r="AJ214" s="831"/>
      <c r="AK214" s="64"/>
    </row>
    <row r="215" spans="1:46" ht="16.5" customHeight="1">
      <c r="A215" s="377"/>
      <c r="B215" s="383"/>
      <c r="C215" s="384" t="s">
        <v>230</v>
      </c>
      <c r="D215" s="385"/>
      <c r="E215" s="385"/>
      <c r="F215" s="385"/>
      <c r="G215" s="385"/>
      <c r="H215" s="385"/>
      <c r="I215" s="385"/>
      <c r="J215" s="385"/>
      <c r="K215" s="385"/>
      <c r="L215" s="385"/>
      <c r="M215" s="385"/>
      <c r="N215" s="385"/>
      <c r="O215" s="385"/>
      <c r="P215" s="385"/>
      <c r="Q215" s="385"/>
      <c r="R215" s="385"/>
      <c r="S215" s="385"/>
      <c r="T215" s="385"/>
      <c r="U215" s="385"/>
      <c r="V215" s="385"/>
      <c r="W215" s="385"/>
      <c r="X215" s="385"/>
      <c r="Y215" s="386"/>
      <c r="Z215" s="829" t="s">
        <v>231</v>
      </c>
      <c r="AA215" s="830"/>
      <c r="AB215" s="830"/>
      <c r="AC215" s="830"/>
      <c r="AD215" s="830"/>
      <c r="AE215" s="830"/>
      <c r="AF215" s="830"/>
      <c r="AG215" s="830"/>
      <c r="AH215" s="830"/>
      <c r="AI215" s="830"/>
      <c r="AJ215" s="831"/>
      <c r="AK215" s="64"/>
    </row>
    <row r="216" spans="1:46" ht="25.5" customHeight="1">
      <c r="A216" s="377"/>
      <c r="B216" s="383"/>
      <c r="C216" s="821" t="s">
        <v>135</v>
      </c>
      <c r="D216" s="821"/>
      <c r="E216" s="821"/>
      <c r="F216" s="821"/>
      <c r="G216" s="821"/>
      <c r="H216" s="821"/>
      <c r="I216" s="821"/>
      <c r="J216" s="821"/>
      <c r="K216" s="821"/>
      <c r="L216" s="821"/>
      <c r="M216" s="821"/>
      <c r="N216" s="821"/>
      <c r="O216" s="821"/>
      <c r="P216" s="821"/>
      <c r="Q216" s="821"/>
      <c r="R216" s="821"/>
      <c r="S216" s="821"/>
      <c r="T216" s="821"/>
      <c r="U216" s="821"/>
      <c r="V216" s="821"/>
      <c r="W216" s="821"/>
      <c r="X216" s="821"/>
      <c r="Y216" s="822"/>
      <c r="Z216" s="835" t="s">
        <v>137</v>
      </c>
      <c r="AA216" s="836"/>
      <c r="AB216" s="836"/>
      <c r="AC216" s="836"/>
      <c r="AD216" s="836"/>
      <c r="AE216" s="836"/>
      <c r="AF216" s="836"/>
      <c r="AG216" s="836"/>
      <c r="AH216" s="836"/>
      <c r="AI216" s="836"/>
      <c r="AJ216" s="837"/>
      <c r="AK216" s="64"/>
    </row>
    <row r="217" spans="1:46" ht="16.5" customHeight="1">
      <c r="A217" s="377"/>
      <c r="B217" s="383"/>
      <c r="C217" s="821" t="s">
        <v>136</v>
      </c>
      <c r="D217" s="821"/>
      <c r="E217" s="821"/>
      <c r="F217" s="821"/>
      <c r="G217" s="821"/>
      <c r="H217" s="821"/>
      <c r="I217" s="821"/>
      <c r="J217" s="821"/>
      <c r="K217" s="821"/>
      <c r="L217" s="821"/>
      <c r="M217" s="821"/>
      <c r="N217" s="821"/>
      <c r="O217" s="821"/>
      <c r="P217" s="821"/>
      <c r="Q217" s="821"/>
      <c r="R217" s="821"/>
      <c r="S217" s="821"/>
      <c r="T217" s="821"/>
      <c r="U217" s="821"/>
      <c r="V217" s="821"/>
      <c r="W217" s="821"/>
      <c r="X217" s="821"/>
      <c r="Y217" s="822"/>
      <c r="Z217" s="838" t="s">
        <v>138</v>
      </c>
      <c r="AA217" s="839"/>
      <c r="AB217" s="839"/>
      <c r="AC217" s="839"/>
      <c r="AD217" s="839"/>
      <c r="AE217" s="839"/>
      <c r="AF217" s="839"/>
      <c r="AG217" s="839"/>
      <c r="AH217" s="839"/>
      <c r="AI217" s="839"/>
      <c r="AJ217" s="840"/>
      <c r="AK217" s="660"/>
    </row>
    <row r="218" spans="1:46" ht="16.5" customHeight="1" thickBot="1">
      <c r="A218" s="377"/>
      <c r="B218" s="387"/>
      <c r="C218" s="388" t="s">
        <v>107</v>
      </c>
      <c r="D218" s="389"/>
      <c r="E218" s="389"/>
      <c r="F218" s="389"/>
      <c r="G218" s="389"/>
      <c r="H218" s="389"/>
      <c r="I218" s="389"/>
      <c r="J218" s="389"/>
      <c r="K218" s="389"/>
      <c r="L218" s="389"/>
      <c r="M218" s="389"/>
      <c r="N218" s="389"/>
      <c r="O218" s="389"/>
      <c r="P218" s="389"/>
      <c r="Q218" s="389"/>
      <c r="R218" s="389"/>
      <c r="S218" s="389"/>
      <c r="T218" s="389"/>
      <c r="U218" s="389"/>
      <c r="V218" s="389"/>
      <c r="W218" s="389"/>
      <c r="X218" s="389"/>
      <c r="Y218" s="390"/>
      <c r="Z218" s="841" t="s">
        <v>59</v>
      </c>
      <c r="AA218" s="842"/>
      <c r="AB218" s="842"/>
      <c r="AC218" s="842"/>
      <c r="AD218" s="842"/>
      <c r="AE218" s="842"/>
      <c r="AF218" s="842"/>
      <c r="AG218" s="842"/>
      <c r="AH218" s="842"/>
      <c r="AI218" s="842"/>
      <c r="AJ218" s="843"/>
      <c r="AK218" s="660"/>
    </row>
    <row r="219" spans="1:46" ht="4.5" customHeight="1">
      <c r="A219" s="377"/>
      <c r="B219" s="377"/>
      <c r="C219" s="178"/>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178"/>
      <c r="AA219" s="178"/>
      <c r="AB219" s="178"/>
      <c r="AC219" s="178"/>
      <c r="AD219" s="178"/>
      <c r="AE219" s="178"/>
      <c r="AF219" s="178"/>
      <c r="AG219" s="178"/>
      <c r="AH219" s="178"/>
      <c r="AI219" s="377"/>
      <c r="AJ219" s="378"/>
    </row>
    <row r="220" spans="1:46" ht="12" customHeight="1">
      <c r="A220" s="377"/>
      <c r="B220" s="391" t="s">
        <v>144</v>
      </c>
      <c r="C220" s="392" t="s">
        <v>143</v>
      </c>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178"/>
      <c r="AA220" s="178"/>
      <c r="AB220" s="178"/>
      <c r="AC220" s="178"/>
      <c r="AD220" s="178"/>
      <c r="AE220" s="178"/>
      <c r="AF220" s="178"/>
      <c r="AG220" s="178"/>
      <c r="AH220" s="178"/>
      <c r="AI220" s="377"/>
      <c r="AJ220" s="378"/>
    </row>
    <row r="221" spans="1:46" ht="21" customHeight="1">
      <c r="A221" s="377"/>
      <c r="B221" s="393" t="s">
        <v>145</v>
      </c>
      <c r="C221" s="820" t="s">
        <v>395</v>
      </c>
      <c r="D221" s="820"/>
      <c r="E221" s="820"/>
      <c r="F221" s="820"/>
      <c r="G221" s="820"/>
      <c r="H221" s="820"/>
      <c r="I221" s="820"/>
      <c r="J221" s="820"/>
      <c r="K221" s="820"/>
      <c r="L221" s="820"/>
      <c r="M221" s="820"/>
      <c r="N221" s="820"/>
      <c r="O221" s="820"/>
      <c r="P221" s="820"/>
      <c r="Q221" s="820"/>
      <c r="R221" s="820"/>
      <c r="S221" s="820"/>
      <c r="T221" s="820"/>
      <c r="U221" s="820"/>
      <c r="V221" s="820"/>
      <c r="W221" s="820"/>
      <c r="X221" s="820"/>
      <c r="Y221" s="820"/>
      <c r="Z221" s="820"/>
      <c r="AA221" s="820"/>
      <c r="AB221" s="820"/>
      <c r="AC221" s="820"/>
      <c r="AD221" s="820"/>
      <c r="AE221" s="820"/>
      <c r="AF221" s="820"/>
      <c r="AG221" s="820"/>
      <c r="AH221" s="820"/>
      <c r="AI221" s="820"/>
      <c r="AJ221" s="820"/>
    </row>
    <row r="222" spans="1:46" ht="7.5" customHeight="1" thickBot="1">
      <c r="A222" s="394"/>
      <c r="B222" s="394"/>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6"/>
    </row>
    <row r="223" spans="1:46" ht="1.5" customHeight="1">
      <c r="A223" s="397"/>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c r="AJ223" s="399"/>
    </row>
    <row r="224" spans="1:46" ht="31.5" customHeight="1">
      <c r="A224" s="400"/>
      <c r="B224" s="974" t="s">
        <v>252</v>
      </c>
      <c r="C224" s="974"/>
      <c r="D224" s="974"/>
      <c r="E224" s="974"/>
      <c r="F224" s="974"/>
      <c r="G224" s="974"/>
      <c r="H224" s="974"/>
      <c r="I224" s="974"/>
      <c r="J224" s="974"/>
      <c r="K224" s="974"/>
      <c r="L224" s="974"/>
      <c r="M224" s="974"/>
      <c r="N224" s="974"/>
      <c r="O224" s="974"/>
      <c r="P224" s="974"/>
      <c r="Q224" s="974"/>
      <c r="R224" s="974"/>
      <c r="S224" s="974"/>
      <c r="T224" s="974"/>
      <c r="U224" s="974"/>
      <c r="V224" s="974"/>
      <c r="W224" s="974"/>
      <c r="X224" s="974"/>
      <c r="Y224" s="974"/>
      <c r="Z224" s="974"/>
      <c r="AA224" s="974"/>
      <c r="AB224" s="974"/>
      <c r="AC224" s="974"/>
      <c r="AD224" s="974"/>
      <c r="AE224" s="974"/>
      <c r="AF224" s="974"/>
      <c r="AG224" s="974"/>
      <c r="AH224" s="974"/>
      <c r="AI224" s="974"/>
      <c r="AJ224" s="401"/>
    </row>
    <row r="225" spans="1:49" ht="4.5" customHeight="1">
      <c r="A225" s="400"/>
      <c r="B225" s="178"/>
      <c r="C225" s="377"/>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377"/>
      <c r="AD225" s="377"/>
      <c r="AE225" s="377"/>
      <c r="AF225" s="377"/>
      <c r="AG225" s="377"/>
      <c r="AH225" s="377"/>
      <c r="AI225" s="377"/>
      <c r="AJ225" s="401"/>
    </row>
    <row r="226" spans="1:49" s="405" customFormat="1" ht="13.5" customHeight="1">
      <c r="A226" s="402"/>
      <c r="B226" s="403" t="s">
        <v>19</v>
      </c>
      <c r="C226" s="403"/>
      <c r="D226" s="975">
        <v>3</v>
      </c>
      <c r="E226" s="976"/>
      <c r="F226" s="403" t="s">
        <v>5</v>
      </c>
      <c r="G226" s="975">
        <v>4</v>
      </c>
      <c r="H226" s="976"/>
      <c r="I226" s="403" t="s">
        <v>4</v>
      </c>
      <c r="J226" s="975">
        <v>1</v>
      </c>
      <c r="K226" s="976"/>
      <c r="L226" s="403" t="s">
        <v>3</v>
      </c>
      <c r="M226" s="404"/>
      <c r="N226" s="977" t="s">
        <v>6</v>
      </c>
      <c r="O226" s="977"/>
      <c r="P226" s="977"/>
      <c r="Q226" s="978" t="str">
        <f>IF(G10="","",G10)</f>
        <v>○○ケアサービス</v>
      </c>
      <c r="R226" s="978"/>
      <c r="S226" s="978"/>
      <c r="T226" s="978"/>
      <c r="U226" s="978"/>
      <c r="V226" s="978"/>
      <c r="W226" s="978"/>
      <c r="X226" s="978"/>
      <c r="Y226" s="978"/>
      <c r="Z226" s="978"/>
      <c r="AA226" s="978"/>
      <c r="AB226" s="978"/>
      <c r="AC226" s="978"/>
      <c r="AD226" s="978"/>
      <c r="AE226" s="978"/>
      <c r="AF226" s="978"/>
      <c r="AG226" s="978"/>
      <c r="AH226" s="978"/>
      <c r="AI226" s="978"/>
      <c r="AJ226" s="979"/>
      <c r="AK226" s="661"/>
      <c r="AL226" s="661"/>
      <c r="AM226" s="661"/>
      <c r="AN226" s="661"/>
      <c r="AO226" s="661"/>
      <c r="AP226" s="661"/>
      <c r="AQ226" s="661"/>
      <c r="AR226" s="661"/>
      <c r="AS226" s="661"/>
      <c r="AT226" s="661"/>
      <c r="AU226" s="662"/>
      <c r="AV226" s="662"/>
      <c r="AW226" s="662"/>
    </row>
    <row r="227" spans="1:49" s="405" customFormat="1" ht="13.5" customHeight="1">
      <c r="A227" s="406"/>
      <c r="B227" s="407"/>
      <c r="C227" s="408"/>
      <c r="D227" s="408"/>
      <c r="E227" s="408"/>
      <c r="F227" s="408"/>
      <c r="G227" s="408"/>
      <c r="H227" s="408"/>
      <c r="I227" s="408"/>
      <c r="J227" s="408"/>
      <c r="K227" s="408"/>
      <c r="L227" s="408"/>
      <c r="M227" s="408"/>
      <c r="N227" s="968" t="s">
        <v>82</v>
      </c>
      <c r="O227" s="968"/>
      <c r="P227" s="968"/>
      <c r="Q227" s="969" t="s">
        <v>83</v>
      </c>
      <c r="R227" s="969"/>
      <c r="S227" s="970" t="s">
        <v>493</v>
      </c>
      <c r="T227" s="970"/>
      <c r="U227" s="970"/>
      <c r="V227" s="970"/>
      <c r="W227" s="970"/>
      <c r="X227" s="971" t="s">
        <v>84</v>
      </c>
      <c r="Y227" s="971"/>
      <c r="Z227" s="970" t="s">
        <v>494</v>
      </c>
      <c r="AA227" s="970"/>
      <c r="AB227" s="970"/>
      <c r="AC227" s="970"/>
      <c r="AD227" s="970"/>
      <c r="AE227" s="970"/>
      <c r="AF227" s="970"/>
      <c r="AG227" s="970"/>
      <c r="AH227" s="970"/>
      <c r="AI227" s="972"/>
      <c r="AJ227" s="973"/>
      <c r="AK227" s="661"/>
      <c r="AL227" s="661"/>
      <c r="AM227" s="661"/>
      <c r="AN227" s="661"/>
      <c r="AO227" s="661"/>
      <c r="AP227" s="661"/>
      <c r="AQ227" s="661"/>
      <c r="AR227" s="661"/>
      <c r="AS227" s="661"/>
      <c r="AT227" s="661"/>
      <c r="AU227" s="662"/>
      <c r="AV227" s="662"/>
      <c r="AW227" s="662"/>
    </row>
    <row r="228" spans="1:49" s="405" customFormat="1" ht="4.5" customHeight="1" thickBot="1">
      <c r="A228" s="409"/>
      <c r="B228" s="410"/>
      <c r="C228" s="411"/>
      <c r="D228" s="411"/>
      <c r="E228" s="411"/>
      <c r="F228" s="411"/>
      <c r="G228" s="411"/>
      <c r="H228" s="411"/>
      <c r="I228" s="411"/>
      <c r="J228" s="411"/>
      <c r="K228" s="411"/>
      <c r="L228" s="411"/>
      <c r="M228" s="411"/>
      <c r="N228" s="411"/>
      <c r="O228" s="411"/>
      <c r="P228" s="410"/>
      <c r="Q228" s="412"/>
      <c r="R228" s="413"/>
      <c r="S228" s="413"/>
      <c r="T228" s="413"/>
      <c r="U228" s="413"/>
      <c r="V228" s="413"/>
      <c r="W228" s="414"/>
      <c r="X228" s="414"/>
      <c r="Y228" s="414"/>
      <c r="Z228" s="414"/>
      <c r="AA228" s="414"/>
      <c r="AB228" s="414"/>
      <c r="AC228" s="414"/>
      <c r="AD228" s="414"/>
      <c r="AE228" s="414"/>
      <c r="AF228" s="414"/>
      <c r="AG228" s="414"/>
      <c r="AH228" s="414"/>
      <c r="AI228" s="415"/>
      <c r="AJ228" s="416"/>
      <c r="AK228" s="661"/>
      <c r="AL228" s="661"/>
      <c r="AM228" s="661"/>
      <c r="AN228" s="661"/>
      <c r="AO228" s="661"/>
      <c r="AP228" s="661"/>
      <c r="AQ228" s="661"/>
      <c r="AR228" s="661"/>
      <c r="AS228" s="661"/>
      <c r="AT228" s="661"/>
      <c r="AU228" s="662"/>
      <c r="AV228" s="662"/>
      <c r="AW228" s="662"/>
    </row>
    <row r="229" spans="1:49" ht="13.5" customHeight="1">
      <c r="A229" s="417"/>
      <c r="B229" s="199"/>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18"/>
    </row>
    <row r="230" spans="1:49">
      <c r="B230" s="403"/>
    </row>
    <row r="231" spans="1:49" ht="17.25">
      <c r="A231" s="419"/>
      <c r="B231" s="62"/>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19"/>
      <c r="AE231" s="420"/>
      <c r="AF231" s="419"/>
      <c r="AG231" s="419"/>
      <c r="AH231" s="419"/>
      <c r="AI231" s="419"/>
      <c r="AJ231" s="419"/>
    </row>
    <row r="232" spans="1:49">
      <c r="A232" s="421"/>
      <c r="B232" s="419" t="s">
        <v>16</v>
      </c>
      <c r="C232" s="421"/>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row>
    <row r="233" spans="1:49">
      <c r="A233" s="421"/>
      <c r="B233" s="421"/>
      <c r="C233" s="421"/>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c r="AF233" s="421"/>
      <c r="AG233" s="421"/>
      <c r="AH233" s="421"/>
      <c r="AI233" s="421"/>
      <c r="AJ233" s="421"/>
    </row>
    <row r="234" spans="1:49">
      <c r="A234" s="421"/>
      <c r="B234" s="421"/>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row>
    <row r="235" spans="1:49">
      <c r="A235" s="421"/>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row>
    <row r="236" spans="1:49">
      <c r="A236" s="421"/>
      <c r="B236" s="421"/>
      <c r="C236" s="421"/>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row>
    <row r="237" spans="1:49">
      <c r="A237" s="421"/>
      <c r="B237" s="421"/>
      <c r="C237" s="421"/>
      <c r="D237" s="421"/>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1"/>
    </row>
    <row r="238" spans="1:49">
      <c r="A238" s="421"/>
      <c r="B238" s="421"/>
      <c r="C238" s="421"/>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row>
    <row r="239" spans="1:49">
      <c r="A239" s="421"/>
      <c r="B239" s="421"/>
      <c r="C239" s="421"/>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row>
    <row r="240" spans="1:49">
      <c r="A240" s="421"/>
      <c r="B240" s="421"/>
      <c r="C240" s="421"/>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1"/>
      <c r="AD240" s="421"/>
      <c r="AE240" s="421"/>
      <c r="AF240" s="421"/>
      <c r="AG240" s="421"/>
      <c r="AH240" s="421"/>
      <c r="AI240" s="421"/>
      <c r="AJ240" s="421"/>
    </row>
    <row r="241" spans="1:36">
      <c r="A241" s="421"/>
      <c r="B241" s="421"/>
      <c r="C241" s="421"/>
      <c r="D241" s="421"/>
      <c r="E241" s="421"/>
      <c r="F241" s="421"/>
      <c r="G241" s="421"/>
      <c r="H241" s="421"/>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row>
    <row r="242" spans="1:36">
      <c r="A242" s="421"/>
      <c r="B242" s="421"/>
      <c r="C242" s="421"/>
      <c r="D242" s="421"/>
      <c r="E242" s="421"/>
      <c r="F242" s="421"/>
      <c r="G242" s="421"/>
      <c r="H242" s="421"/>
      <c r="I242" s="421"/>
      <c r="J242" s="421"/>
      <c r="K242" s="421"/>
      <c r="L242" s="421"/>
      <c r="M242" s="421"/>
      <c r="N242" s="421"/>
      <c r="O242" s="421"/>
      <c r="P242" s="421"/>
      <c r="Q242" s="421"/>
      <c r="R242" s="421"/>
      <c r="S242" s="421"/>
      <c r="T242" s="421"/>
      <c r="U242" s="421"/>
      <c r="V242" s="421"/>
      <c r="W242" s="421"/>
      <c r="X242" s="421"/>
      <c r="Y242" s="421"/>
      <c r="Z242" s="421"/>
      <c r="AA242" s="421"/>
      <c r="AB242" s="421"/>
      <c r="AC242" s="421"/>
      <c r="AD242" s="421"/>
      <c r="AE242" s="421"/>
      <c r="AF242" s="421"/>
      <c r="AG242" s="421"/>
      <c r="AH242" s="421"/>
      <c r="AI242" s="421"/>
      <c r="AJ242" s="421"/>
    </row>
    <row r="243" spans="1:36">
      <c r="A243" s="421"/>
      <c r="B243" s="421"/>
      <c r="C243" s="421"/>
      <c r="D243" s="421"/>
      <c r="E243" s="421"/>
      <c r="F243" s="421"/>
      <c r="G243" s="421"/>
      <c r="H243" s="421"/>
      <c r="I243" s="421"/>
      <c r="J243" s="421"/>
      <c r="K243" s="421"/>
      <c r="L243" s="421"/>
      <c r="M243" s="421"/>
      <c r="N243" s="421"/>
      <c r="O243" s="421"/>
      <c r="P243" s="421"/>
      <c r="Q243" s="421"/>
      <c r="R243" s="421"/>
      <c r="S243" s="421"/>
      <c r="T243" s="421"/>
      <c r="U243" s="421"/>
      <c r="V243" s="421"/>
      <c r="W243" s="421"/>
      <c r="X243" s="421"/>
      <c r="Y243" s="421"/>
      <c r="Z243" s="421"/>
      <c r="AA243" s="421"/>
      <c r="AB243" s="421"/>
      <c r="AC243" s="421"/>
      <c r="AD243" s="421"/>
      <c r="AE243" s="421"/>
      <c r="AF243" s="421"/>
      <c r="AG243" s="421"/>
      <c r="AH243" s="421"/>
      <c r="AI243" s="421"/>
      <c r="AJ243" s="421"/>
    </row>
    <row r="244" spans="1:36">
      <c r="A244" s="421"/>
      <c r="B244" s="421"/>
      <c r="C244" s="421"/>
      <c r="D244" s="421"/>
      <c r="E244" s="421"/>
      <c r="F244" s="421"/>
      <c r="G244" s="421"/>
      <c r="H244" s="421"/>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row>
    <row r="245" spans="1:36">
      <c r="A245" s="421"/>
      <c r="B245" s="421"/>
      <c r="C245" s="421"/>
      <c r="D245" s="421"/>
      <c r="E245" s="421"/>
      <c r="F245" s="421"/>
      <c r="G245" s="421"/>
      <c r="H245" s="421"/>
      <c r="I245" s="421"/>
      <c r="J245" s="421"/>
      <c r="K245" s="421"/>
      <c r="L245" s="421"/>
      <c r="M245" s="421"/>
      <c r="N245" s="421"/>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row>
    <row r="246" spans="1:36">
      <c r="A246" s="421"/>
      <c r="B246" s="421"/>
      <c r="C246" s="421"/>
      <c r="D246" s="421"/>
      <c r="E246" s="421"/>
      <c r="F246" s="421"/>
      <c r="G246" s="421"/>
      <c r="H246" s="421"/>
      <c r="I246" s="421"/>
      <c r="J246" s="421"/>
      <c r="K246" s="421"/>
      <c r="L246" s="421"/>
      <c r="M246" s="421"/>
      <c r="N246" s="421"/>
      <c r="O246" s="421"/>
      <c r="P246" s="421"/>
      <c r="Q246" s="421"/>
      <c r="R246" s="421"/>
      <c r="S246" s="421"/>
      <c r="T246" s="421"/>
      <c r="U246" s="421"/>
      <c r="V246" s="421"/>
      <c r="W246" s="421"/>
      <c r="X246" s="421"/>
      <c r="Y246" s="421"/>
      <c r="Z246" s="421"/>
      <c r="AA246" s="421"/>
      <c r="AB246" s="421"/>
      <c r="AC246" s="421"/>
      <c r="AD246" s="421"/>
      <c r="AE246" s="421"/>
      <c r="AF246" s="421"/>
      <c r="AG246" s="421"/>
      <c r="AH246" s="421"/>
      <c r="AI246" s="421"/>
      <c r="AJ246" s="421"/>
    </row>
    <row r="247" spans="1:36">
      <c r="A247" s="421"/>
      <c r="B247" s="421"/>
      <c r="C247" s="421"/>
      <c r="D247" s="421"/>
      <c r="E247" s="421"/>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row>
    <row r="248" spans="1:36">
      <c r="A248" s="421"/>
      <c r="B248" s="421"/>
      <c r="C248" s="421"/>
      <c r="D248" s="421"/>
      <c r="E248" s="421"/>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row>
    <row r="249" spans="1:36">
      <c r="A249" s="421"/>
      <c r="B249" s="421"/>
      <c r="C249" s="421"/>
      <c r="D249" s="421"/>
      <c r="E249" s="421"/>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row>
    <row r="250" spans="1:36">
      <c r="A250" s="421"/>
      <c r="B250" s="421"/>
      <c r="C250" s="421"/>
      <c r="D250" s="421"/>
      <c r="E250" s="421"/>
      <c r="F250" s="421"/>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row>
    <row r="251" spans="1:36">
      <c r="A251" s="421"/>
      <c r="B251" s="421"/>
      <c r="C251" s="421"/>
      <c r="D251" s="421"/>
      <c r="E251" s="421"/>
      <c r="F251" s="421"/>
      <c r="G251" s="421"/>
      <c r="H251" s="421"/>
      <c r="I251" s="42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row>
    <row r="252" spans="1:36">
      <c r="A252" s="421"/>
      <c r="B252" s="421"/>
      <c r="C252" s="421"/>
      <c r="D252" s="421"/>
      <c r="E252" s="421"/>
      <c r="F252" s="421"/>
      <c r="G252" s="421"/>
      <c r="H252" s="421"/>
      <c r="I252" s="421"/>
      <c r="J252" s="421"/>
      <c r="K252" s="421"/>
      <c r="L252" s="421"/>
      <c r="M252" s="421"/>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row>
    <row r="253" spans="1:36">
      <c r="A253" s="421"/>
      <c r="B253" s="421"/>
      <c r="C253" s="421"/>
      <c r="D253" s="421"/>
      <c r="E253" s="421"/>
      <c r="F253" s="421"/>
      <c r="G253" s="421"/>
      <c r="H253" s="421"/>
      <c r="I253" s="42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row>
    <row r="254" spans="1:36">
      <c r="A254" s="421"/>
      <c r="B254" s="421"/>
      <c r="C254" s="421"/>
      <c r="D254" s="421"/>
      <c r="E254" s="421"/>
      <c r="F254" s="421"/>
      <c r="G254" s="421"/>
      <c r="H254" s="421"/>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row>
    <row r="255" spans="1:36">
      <c r="A255" s="421"/>
      <c r="B255" s="421"/>
      <c r="C255" s="421"/>
      <c r="D255" s="42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row>
    <row r="256" spans="1:36">
      <c r="A256" s="421"/>
      <c r="B256" s="421"/>
      <c r="C256" s="421"/>
      <c r="D256" s="421"/>
      <c r="E256" s="421"/>
      <c r="F256" s="421"/>
      <c r="G256" s="421"/>
      <c r="H256" s="421"/>
      <c r="I256" s="42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row>
    <row r="257" spans="1:36">
      <c r="A257" s="421"/>
      <c r="B257" s="421"/>
      <c r="C257" s="421"/>
      <c r="D257" s="421"/>
      <c r="E257" s="421"/>
      <c r="F257" s="421"/>
      <c r="G257" s="421"/>
      <c r="H257" s="421"/>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row>
    <row r="258" spans="1:36">
      <c r="A258" s="421"/>
      <c r="B258" s="421"/>
      <c r="C258" s="421"/>
      <c r="D258" s="421"/>
      <c r="E258" s="421"/>
      <c r="F258" s="421"/>
      <c r="G258" s="421"/>
      <c r="H258" s="421"/>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row>
    <row r="259" spans="1:36">
      <c r="A259" s="421"/>
      <c r="B259" s="421"/>
      <c r="C259" s="421"/>
      <c r="D259" s="421"/>
      <c r="E259" s="421"/>
      <c r="F259" s="421"/>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row>
    <row r="260" spans="1:36">
      <c r="A260" s="421"/>
      <c r="B260" s="421"/>
      <c r="C260" s="421"/>
      <c r="D260" s="421"/>
      <c r="E260" s="421"/>
      <c r="F260" s="421"/>
      <c r="G260" s="421"/>
      <c r="H260" s="421"/>
      <c r="I260" s="42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row>
    <row r="261" spans="1:36">
      <c r="A261" s="421"/>
      <c r="B261" s="421"/>
      <c r="C261" s="421"/>
      <c r="D261" s="421"/>
      <c r="E261" s="421"/>
      <c r="F261" s="421"/>
      <c r="G261" s="421"/>
      <c r="H261" s="421"/>
      <c r="I261" s="421"/>
      <c r="J261" s="421"/>
      <c r="K261" s="421"/>
      <c r="L261" s="421"/>
      <c r="M261" s="421"/>
      <c r="N261" s="421"/>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row>
    <row r="262" spans="1:36">
      <c r="A262" s="421"/>
      <c r="B262" s="421"/>
      <c r="C262" s="421"/>
      <c r="D262" s="421"/>
      <c r="E262" s="421"/>
      <c r="F262" s="421"/>
      <c r="G262" s="421"/>
      <c r="H262" s="421"/>
      <c r="I262" s="42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row>
    <row r="263" spans="1:36">
      <c r="A263" s="421"/>
      <c r="B263" s="421"/>
      <c r="C263" s="421"/>
      <c r="D263" s="421"/>
      <c r="E263" s="421"/>
      <c r="F263" s="421"/>
      <c r="G263" s="421"/>
      <c r="H263" s="421"/>
      <c r="I263" s="42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row>
    <row r="264" spans="1:36">
      <c r="A264" s="421"/>
      <c r="B264" s="421"/>
      <c r="C264" s="421"/>
      <c r="D264" s="421"/>
      <c r="E264" s="421"/>
      <c r="F264" s="421"/>
      <c r="G264" s="421"/>
      <c r="H264" s="421"/>
      <c r="I264" s="42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row>
    <row r="265" spans="1:36">
      <c r="A265" s="421"/>
      <c r="B265" s="421"/>
      <c r="C265" s="421"/>
      <c r="D265" s="421"/>
      <c r="E265" s="421"/>
      <c r="F265" s="421"/>
      <c r="G265" s="421"/>
      <c r="H265" s="421"/>
      <c r="I265" s="42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row>
    <row r="266" spans="1:36">
      <c r="A266" s="421"/>
      <c r="B266" s="421"/>
      <c r="C266" s="421"/>
      <c r="D266" s="421"/>
      <c r="E266" s="421"/>
      <c r="F266" s="421"/>
      <c r="G266" s="421"/>
      <c r="H266" s="421"/>
      <c r="I266" s="421"/>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c r="AF266" s="421"/>
      <c r="AG266" s="421"/>
      <c r="AH266" s="421"/>
      <c r="AI266" s="421"/>
      <c r="AJ266" s="421"/>
    </row>
    <row r="267" spans="1:36">
      <c r="A267" s="421"/>
      <c r="B267" s="421"/>
      <c r="C267" s="421"/>
      <c r="D267" s="421"/>
      <c r="E267" s="421"/>
      <c r="F267" s="421"/>
      <c r="G267" s="421"/>
      <c r="H267" s="421"/>
      <c r="I267" s="42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row>
    <row r="268" spans="1:36">
      <c r="A268" s="421"/>
      <c r="B268" s="421"/>
      <c r="C268" s="421"/>
      <c r="D268" s="421"/>
      <c r="E268" s="421"/>
      <c r="F268" s="421"/>
      <c r="G268" s="421"/>
      <c r="H268" s="421"/>
      <c r="I268" s="42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c r="AF268" s="421"/>
      <c r="AG268" s="421"/>
      <c r="AH268" s="421"/>
      <c r="AI268" s="421"/>
      <c r="AJ268" s="421"/>
    </row>
    <row r="269" spans="1:36">
      <c r="A269" s="421"/>
      <c r="B269" s="421"/>
      <c r="C269" s="421"/>
      <c r="D269" s="421"/>
      <c r="E269" s="421"/>
      <c r="F269" s="421"/>
      <c r="G269" s="421"/>
      <c r="H269" s="421"/>
      <c r="I269" s="42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row>
    <row r="270" spans="1:36">
      <c r="A270" s="421"/>
      <c r="B270" s="421"/>
      <c r="C270" s="421"/>
      <c r="D270" s="421"/>
      <c r="E270" s="421"/>
      <c r="F270" s="421"/>
      <c r="G270" s="421"/>
      <c r="H270" s="421"/>
      <c r="I270" s="42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row>
    <row r="271" spans="1:36">
      <c r="A271" s="421"/>
      <c r="B271" s="421"/>
      <c r="C271" s="421"/>
      <c r="D271" s="421"/>
      <c r="E271" s="421"/>
      <c r="F271" s="421"/>
      <c r="G271" s="421"/>
      <c r="H271" s="421"/>
      <c r="I271" s="42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21"/>
      <c r="AH271" s="421"/>
      <c r="AI271" s="421"/>
      <c r="AJ271" s="421"/>
    </row>
    <row r="272" spans="1:36">
      <c r="A272" s="421"/>
      <c r="B272" s="421"/>
      <c r="C272" s="421"/>
      <c r="D272" s="421"/>
      <c r="E272" s="421"/>
      <c r="F272" s="421"/>
      <c r="G272" s="421"/>
      <c r="H272" s="421"/>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row>
    <row r="273" spans="1:36">
      <c r="A273" s="421"/>
      <c r="B273" s="421"/>
      <c r="C273" s="421"/>
      <c r="D273" s="421"/>
      <c r="E273" s="421"/>
      <c r="F273" s="421"/>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row>
    <row r="274" spans="1:36">
      <c r="A274" s="421"/>
      <c r="B274" s="421"/>
      <c r="C274" s="421"/>
      <c r="D274" s="421"/>
      <c r="E274" s="421"/>
      <c r="F274" s="421"/>
      <c r="G274" s="421"/>
      <c r="H274" s="421"/>
      <c r="I274" s="42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c r="AF274" s="421"/>
      <c r="AG274" s="421"/>
      <c r="AH274" s="421"/>
      <c r="AI274" s="421"/>
      <c r="AJ274" s="421"/>
    </row>
    <row r="275" spans="1:36">
      <c r="A275" s="421"/>
      <c r="B275" s="421"/>
      <c r="C275" s="421"/>
      <c r="D275" s="421"/>
      <c r="E275" s="421"/>
      <c r="F275" s="421"/>
      <c r="G275" s="421"/>
      <c r="H275" s="421"/>
      <c r="I275" s="421"/>
      <c r="J275" s="421"/>
      <c r="K275" s="421"/>
      <c r="L275" s="421"/>
      <c r="M275" s="421"/>
      <c r="N275" s="421"/>
      <c r="O275" s="421"/>
      <c r="P275" s="421"/>
      <c r="Q275" s="421"/>
      <c r="R275" s="421"/>
      <c r="S275" s="421"/>
      <c r="T275" s="421"/>
      <c r="U275" s="421"/>
      <c r="V275" s="421"/>
      <c r="W275" s="421"/>
      <c r="X275" s="421"/>
      <c r="Y275" s="421"/>
      <c r="Z275" s="421"/>
      <c r="AA275" s="421"/>
      <c r="AB275" s="421"/>
      <c r="AC275" s="421"/>
      <c r="AD275" s="421"/>
      <c r="AE275" s="421"/>
      <c r="AF275" s="421"/>
      <c r="AG275" s="421"/>
      <c r="AH275" s="421"/>
      <c r="AI275" s="421"/>
      <c r="AJ275" s="421"/>
    </row>
    <row r="276" spans="1:36">
      <c r="A276" s="421"/>
      <c r="B276" s="421"/>
      <c r="C276" s="421"/>
      <c r="D276" s="421"/>
      <c r="E276" s="421"/>
      <c r="F276" s="421"/>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row>
    <row r="277" spans="1:36">
      <c r="A277" s="421"/>
      <c r="B277" s="421"/>
      <c r="C277" s="421"/>
      <c r="D277" s="421"/>
      <c r="E277" s="421"/>
      <c r="F277" s="421"/>
      <c r="G277" s="421"/>
      <c r="H277" s="421"/>
      <c r="I277" s="42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c r="AF277" s="421"/>
      <c r="AG277" s="421"/>
      <c r="AH277" s="421"/>
      <c r="AI277" s="421"/>
      <c r="AJ277" s="421"/>
    </row>
    <row r="278" spans="1:36">
      <c r="A278" s="421"/>
      <c r="B278" s="421"/>
      <c r="C278" s="421"/>
      <c r="D278" s="421"/>
      <c r="E278" s="421"/>
      <c r="F278" s="421"/>
      <c r="G278" s="421"/>
      <c r="H278" s="421"/>
      <c r="I278" s="42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c r="AF278" s="421"/>
      <c r="AG278" s="421"/>
      <c r="AH278" s="421"/>
      <c r="AI278" s="421"/>
      <c r="AJ278" s="421"/>
    </row>
    <row r="279" spans="1:36">
      <c r="A279" s="421"/>
      <c r="B279" s="421"/>
      <c r="C279" s="421"/>
      <c r="D279" s="421"/>
      <c r="E279" s="421"/>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row>
    <row r="280" spans="1:36">
      <c r="A280" s="421"/>
      <c r="B280" s="421"/>
      <c r="C280" s="421"/>
      <c r="D280" s="421"/>
      <c r="E280" s="421"/>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c r="AF280" s="421"/>
      <c r="AG280" s="421"/>
      <c r="AH280" s="421"/>
      <c r="AI280" s="421"/>
      <c r="AJ280" s="421"/>
    </row>
    <row r="281" spans="1:36">
      <c r="A281" s="421"/>
      <c r="B281" s="421"/>
      <c r="C281" s="421"/>
      <c r="D281" s="421"/>
      <c r="E281" s="421"/>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c r="AF281" s="421"/>
      <c r="AG281" s="421"/>
      <c r="AH281" s="421"/>
      <c r="AI281" s="421"/>
      <c r="AJ281" s="421"/>
    </row>
    <row r="282" spans="1:36">
      <c r="A282" s="421"/>
      <c r="B282" s="421"/>
      <c r="C282" s="421"/>
      <c r="D282" s="421"/>
      <c r="E282" s="421"/>
      <c r="F282" s="421"/>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row>
    <row r="283" spans="1:36">
      <c r="A283" s="421"/>
      <c r="B283" s="421"/>
      <c r="C283" s="421"/>
      <c r="D283" s="421"/>
      <c r="E283" s="421"/>
      <c r="F283" s="421"/>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row>
    <row r="284" spans="1:36">
      <c r="A284" s="421"/>
      <c r="B284" s="421"/>
      <c r="C284" s="421"/>
      <c r="D284" s="421"/>
      <c r="E284" s="421"/>
      <c r="F284" s="421"/>
      <c r="G284" s="421"/>
      <c r="H284" s="421"/>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row>
    <row r="285" spans="1:36">
      <c r="A285" s="421"/>
      <c r="B285" s="421"/>
      <c r="C285" s="421"/>
      <c r="D285" s="421"/>
      <c r="E285" s="421"/>
      <c r="F285" s="421"/>
      <c r="G285" s="421"/>
      <c r="H285" s="421"/>
      <c r="I285" s="42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row>
    <row r="286" spans="1:36">
      <c r="A286" s="421"/>
      <c r="B286" s="421"/>
      <c r="C286" s="421"/>
      <c r="D286" s="421"/>
      <c r="E286" s="421"/>
      <c r="F286" s="421"/>
      <c r="G286" s="421"/>
      <c r="H286" s="421"/>
      <c r="I286" s="421"/>
      <c r="J286" s="421"/>
      <c r="K286" s="421"/>
      <c r="L286" s="421"/>
      <c r="M286" s="421"/>
      <c r="N286" s="421"/>
      <c r="O286" s="421"/>
      <c r="P286" s="421"/>
      <c r="Q286" s="421"/>
      <c r="R286" s="421"/>
      <c r="S286" s="421"/>
      <c r="T286" s="421"/>
      <c r="U286" s="421"/>
      <c r="V286" s="421"/>
      <c r="W286" s="421"/>
      <c r="X286" s="421"/>
      <c r="Y286" s="421"/>
      <c r="Z286" s="421"/>
      <c r="AA286" s="421"/>
      <c r="AB286" s="421"/>
      <c r="AC286" s="421"/>
      <c r="AD286" s="421"/>
      <c r="AE286" s="421"/>
      <c r="AF286" s="421"/>
      <c r="AG286" s="421"/>
      <c r="AH286" s="421"/>
      <c r="AI286" s="421"/>
      <c r="AJ286" s="421"/>
    </row>
    <row r="287" spans="1:36">
      <c r="A287" s="421"/>
      <c r="B287" s="421"/>
      <c r="C287" s="421"/>
      <c r="D287" s="421"/>
      <c r="E287" s="421"/>
      <c r="F287" s="421"/>
      <c r="G287" s="421"/>
      <c r="H287" s="421"/>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row>
    <row r="288" spans="1:36">
      <c r="A288" s="421"/>
      <c r="B288" s="421"/>
      <c r="C288" s="421"/>
      <c r="D288" s="421"/>
      <c r="E288" s="421"/>
      <c r="F288" s="421"/>
      <c r="G288" s="421"/>
      <c r="H288" s="421"/>
      <c r="I288" s="42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row>
    <row r="289" spans="1:36">
      <c r="A289" s="421"/>
      <c r="B289" s="421"/>
      <c r="C289" s="421"/>
      <c r="D289" s="421"/>
      <c r="E289" s="421"/>
      <c r="F289" s="421"/>
      <c r="G289" s="421"/>
      <c r="H289" s="421"/>
      <c r="I289" s="42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row>
    <row r="290" spans="1:36">
      <c r="A290" s="421"/>
      <c r="B290" s="421"/>
      <c r="C290" s="421"/>
      <c r="D290" s="421"/>
      <c r="E290" s="421"/>
      <c r="F290" s="421"/>
      <c r="G290" s="421"/>
      <c r="H290" s="421"/>
      <c r="I290" s="42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row>
    <row r="291" spans="1:36">
      <c r="A291" s="419"/>
      <c r="B291" s="421"/>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c r="AA291" s="419"/>
      <c r="AB291" s="419"/>
      <c r="AC291" s="419"/>
      <c r="AD291" s="419"/>
      <c r="AE291" s="419"/>
      <c r="AF291" s="419"/>
      <c r="AG291" s="419"/>
      <c r="AH291" s="419"/>
      <c r="AI291" s="419"/>
      <c r="AJ291" s="419"/>
    </row>
    <row r="292" spans="1:36">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c r="AA292" s="419"/>
      <c r="AB292" s="419"/>
      <c r="AC292" s="419"/>
      <c r="AD292" s="419"/>
      <c r="AE292" s="419"/>
      <c r="AF292" s="419"/>
      <c r="AG292" s="419"/>
      <c r="AH292" s="419"/>
      <c r="AI292" s="419"/>
      <c r="AJ292" s="419"/>
    </row>
    <row r="293" spans="1:36">
      <c r="B293" s="419"/>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57 A121:AJ132 A201:AJ207 A59:AJ80 A58:AI58 A82:AJ91 A81:AI81 A93:AJ97 A92:AI92 A99:AJ106 A98:AI98 A133:AI133 A200:AI200">
    <cfRule type="expression" dxfId="7" priority="14">
      <formula>AND(#REF!=TRUE,#REF!=FALSE)</formula>
    </cfRule>
  </conditionalFormatting>
  <conditionalFormatting sqref="A27:AJ37 A39:AJ44 A38:AI38">
    <cfRule type="expression" dxfId="6" priority="19">
      <formula>#REF!=TRUE</formula>
    </cfRule>
  </conditionalFormatting>
  <conditionalFormatting sqref="AJ38">
    <cfRule type="expression" dxfId="5" priority="6">
      <formula>AND($AL$20=TRUE,$AM$20=FALSE)</formula>
    </cfRule>
  </conditionalFormatting>
  <conditionalFormatting sqref="AJ58">
    <cfRule type="expression" dxfId="4" priority="5">
      <formula>AND($AL$20=TRUE,$AM$20=FALSE)</formula>
    </cfRule>
  </conditionalFormatting>
  <conditionalFormatting sqref="AJ81">
    <cfRule type="expression" dxfId="3" priority="4">
      <formula>AND($AL$20=TRUE,$AM$20=FALSE)</formula>
    </cfRule>
  </conditionalFormatting>
  <conditionalFormatting sqref="AJ92">
    <cfRule type="expression" dxfId="2" priority="3">
      <formula>AND($AL$20=TRUE,$AM$20=FALSE)</formula>
    </cfRule>
  </conditionalFormatting>
  <conditionalFormatting sqref="AJ98">
    <cfRule type="expression" dxfId="1" priority="2">
      <formula>AND($AL$20=TRUE,$AM$20=FALSE)</formula>
    </cfRule>
  </conditionalFormatting>
  <conditionalFormatting sqref="AJ200">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172</xdr:row>
                    <xdr:rowOff>133350</xdr:rowOff>
                  </from>
                  <to>
                    <xdr:col>4</xdr:col>
                    <xdr:colOff>190500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174</xdr:row>
                    <xdr:rowOff>133350</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33</xdr:col>
                    <xdr:colOff>0</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S1" zoomScale="80" zoomScaleNormal="85" zoomScaleSheetLayoutView="80" zoomScalePageLayoutView="70" workbookViewId="0">
      <selection activeCell="AK10" sqref="AK10"/>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27" t="s">
        <v>460</v>
      </c>
      <c r="G1" s="59" t="s">
        <v>327</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428"/>
      <c r="AB2" s="428"/>
      <c r="AC2" s="428"/>
      <c r="AD2" s="428"/>
      <c r="AE2" s="428"/>
      <c r="AF2" s="428"/>
      <c r="AG2" s="428"/>
    </row>
    <row r="3" spans="1:33" ht="27" customHeight="1" thickBot="1">
      <c r="A3" s="1058" t="s">
        <v>6</v>
      </c>
      <c r="B3" s="1058"/>
      <c r="C3" s="1059"/>
      <c r="D3" s="1055" t="str">
        <f>IF(基本情報入力シート!M16="","",基本情報入力シート!M16)</f>
        <v>○○ケアサービス</v>
      </c>
      <c r="E3" s="1056"/>
      <c r="F3" s="1056"/>
      <c r="G3" s="1056"/>
      <c r="H3" s="1056"/>
      <c r="I3" s="1056"/>
      <c r="J3" s="1056"/>
      <c r="K3" s="1056"/>
      <c r="L3" s="1056"/>
      <c r="M3" s="1056"/>
      <c r="N3" s="1056"/>
      <c r="O3" s="1057"/>
      <c r="P3" s="429"/>
      <c r="Q3" s="430"/>
      <c r="U3" s="430"/>
    </row>
    <row r="4" spans="1:33" ht="21" customHeight="1" thickBot="1">
      <c r="A4" s="431"/>
      <c r="B4" s="431"/>
      <c r="C4" s="431"/>
      <c r="D4" s="432"/>
      <c r="E4" s="432"/>
      <c r="F4" s="432"/>
      <c r="G4" s="432"/>
      <c r="H4" s="432"/>
      <c r="I4" s="432"/>
      <c r="J4" s="432"/>
      <c r="K4" s="432"/>
      <c r="L4" s="432"/>
      <c r="M4" s="432"/>
      <c r="N4" s="432"/>
      <c r="O4" s="432"/>
      <c r="P4" s="432"/>
      <c r="Q4" s="430"/>
      <c r="U4" s="430"/>
    </row>
    <row r="5" spans="1:33" ht="27.75" customHeight="1" thickBot="1">
      <c r="A5" s="1078" t="s">
        <v>328</v>
      </c>
      <c r="B5" s="1079"/>
      <c r="C5" s="1079"/>
      <c r="D5" s="1079"/>
      <c r="E5" s="1079"/>
      <c r="F5" s="1079"/>
      <c r="G5" s="1079"/>
      <c r="H5" s="1079"/>
      <c r="I5" s="1079"/>
      <c r="J5" s="1079"/>
      <c r="K5" s="1079"/>
      <c r="L5" s="1079"/>
      <c r="M5" s="1079"/>
      <c r="N5" s="1079"/>
      <c r="O5" s="433">
        <f>SUM(AG12:AG111)</f>
        <v>24548640</v>
      </c>
      <c r="P5" s="432"/>
      <c r="Q5" s="430"/>
      <c r="U5" s="430"/>
    </row>
    <row r="6" spans="1:33" ht="21" customHeight="1" thickBot="1">
      <c r="Q6" s="107"/>
      <c r="AG6" s="434"/>
    </row>
    <row r="7" spans="1:33" ht="18" customHeight="1">
      <c r="A7" s="1062"/>
      <c r="B7" s="1064" t="s">
        <v>330</v>
      </c>
      <c r="C7" s="1065"/>
      <c r="D7" s="1065"/>
      <c r="E7" s="1065"/>
      <c r="F7" s="1065"/>
      <c r="G7" s="1065"/>
      <c r="H7" s="1065"/>
      <c r="I7" s="1065"/>
      <c r="J7" s="1065"/>
      <c r="K7" s="1066"/>
      <c r="L7" s="1070" t="s">
        <v>96</v>
      </c>
      <c r="M7" s="1080" t="s">
        <v>171</v>
      </c>
      <c r="N7" s="1081"/>
      <c r="O7" s="1072" t="s">
        <v>110</v>
      </c>
      <c r="P7" s="1074" t="s">
        <v>56</v>
      </c>
      <c r="Q7" s="1076" t="s">
        <v>382</v>
      </c>
      <c r="R7" s="435" t="s">
        <v>303</v>
      </c>
      <c r="S7" s="436"/>
      <c r="T7" s="436"/>
      <c r="U7" s="436"/>
      <c r="V7" s="436"/>
      <c r="W7" s="436"/>
      <c r="X7" s="436"/>
      <c r="Y7" s="436"/>
      <c r="Z7" s="436"/>
      <c r="AA7" s="436"/>
      <c r="AB7" s="436"/>
      <c r="AC7" s="436"/>
      <c r="AD7" s="436"/>
      <c r="AE7" s="436"/>
      <c r="AF7" s="436"/>
      <c r="AG7" s="437"/>
    </row>
    <row r="8" spans="1:33" ht="14.25">
      <c r="A8" s="1063"/>
      <c r="B8" s="1067"/>
      <c r="C8" s="1068"/>
      <c r="D8" s="1068"/>
      <c r="E8" s="1068"/>
      <c r="F8" s="1068"/>
      <c r="G8" s="1068"/>
      <c r="H8" s="1068"/>
      <c r="I8" s="1068"/>
      <c r="J8" s="1068"/>
      <c r="K8" s="1069"/>
      <c r="L8" s="1071"/>
      <c r="M8" s="1082"/>
      <c r="N8" s="1083"/>
      <c r="O8" s="1073"/>
      <c r="P8" s="1075"/>
      <c r="Q8" s="1077"/>
      <c r="R8" s="438"/>
      <c r="S8" s="1060" t="s">
        <v>74</v>
      </c>
      <c r="T8" s="1061"/>
      <c r="U8" s="1086" t="s">
        <v>75</v>
      </c>
      <c r="V8" s="1087"/>
      <c r="W8" s="1087"/>
      <c r="X8" s="1087"/>
      <c r="Y8" s="1087"/>
      <c r="Z8" s="1087"/>
      <c r="AA8" s="1087"/>
      <c r="AB8" s="1087"/>
      <c r="AC8" s="1087"/>
      <c r="AD8" s="1087"/>
      <c r="AE8" s="1087"/>
      <c r="AF8" s="1088"/>
      <c r="AG8" s="439" t="s">
        <v>77</v>
      </c>
    </row>
    <row r="9" spans="1:33" ht="13.5" customHeight="1">
      <c r="A9" s="1063"/>
      <c r="B9" s="1067"/>
      <c r="C9" s="1068"/>
      <c r="D9" s="1068"/>
      <c r="E9" s="1068"/>
      <c r="F9" s="1068"/>
      <c r="G9" s="1068"/>
      <c r="H9" s="1068"/>
      <c r="I9" s="1068"/>
      <c r="J9" s="1068"/>
      <c r="K9" s="1069"/>
      <c r="L9" s="1071"/>
      <c r="M9" s="1084"/>
      <c r="N9" s="1085"/>
      <c r="O9" s="1073"/>
      <c r="P9" s="1075"/>
      <c r="Q9" s="1077"/>
      <c r="R9" s="1095" t="s">
        <v>71</v>
      </c>
      <c r="S9" s="1096" t="s">
        <v>329</v>
      </c>
      <c r="T9" s="1099" t="s">
        <v>377</v>
      </c>
      <c r="U9" s="1089" t="s">
        <v>378</v>
      </c>
      <c r="V9" s="1090"/>
      <c r="W9" s="1090"/>
      <c r="X9" s="1090"/>
      <c r="Y9" s="1090"/>
      <c r="Z9" s="1090"/>
      <c r="AA9" s="1090"/>
      <c r="AB9" s="1090"/>
      <c r="AC9" s="1090"/>
      <c r="AD9" s="1090"/>
      <c r="AE9" s="1090"/>
      <c r="AF9" s="1091"/>
      <c r="AG9" s="1098" t="s">
        <v>376</v>
      </c>
    </row>
    <row r="10" spans="1:33" ht="120" customHeight="1">
      <c r="A10" s="1063"/>
      <c r="B10" s="1067"/>
      <c r="C10" s="1068"/>
      <c r="D10" s="1068"/>
      <c r="E10" s="1068"/>
      <c r="F10" s="1068"/>
      <c r="G10" s="1068"/>
      <c r="H10" s="1068"/>
      <c r="I10" s="1068"/>
      <c r="J10" s="1068"/>
      <c r="K10" s="1069"/>
      <c r="L10" s="1071"/>
      <c r="M10" s="441" t="s">
        <v>172</v>
      </c>
      <c r="N10" s="441" t="s">
        <v>173</v>
      </c>
      <c r="O10" s="1073"/>
      <c r="P10" s="1075"/>
      <c r="Q10" s="1077"/>
      <c r="R10" s="1095"/>
      <c r="S10" s="1097"/>
      <c r="T10" s="1100"/>
      <c r="U10" s="1092"/>
      <c r="V10" s="1093"/>
      <c r="W10" s="1093"/>
      <c r="X10" s="1093"/>
      <c r="Y10" s="1093"/>
      <c r="Z10" s="1093"/>
      <c r="AA10" s="1093"/>
      <c r="AB10" s="1093"/>
      <c r="AC10" s="1093"/>
      <c r="AD10" s="1093"/>
      <c r="AE10" s="1093"/>
      <c r="AF10" s="1094"/>
      <c r="AG10" s="1098"/>
    </row>
    <row r="11" spans="1:33" ht="14.25">
      <c r="A11" s="442"/>
      <c r="B11" s="443"/>
      <c r="C11" s="444"/>
      <c r="D11" s="444"/>
      <c r="E11" s="444"/>
      <c r="F11" s="444"/>
      <c r="G11" s="444"/>
      <c r="H11" s="444"/>
      <c r="I11" s="444"/>
      <c r="J11" s="444"/>
      <c r="K11" s="445"/>
      <c r="L11" s="446"/>
      <c r="M11" s="446"/>
      <c r="N11" s="446"/>
      <c r="O11" s="447"/>
      <c r="P11" s="448"/>
      <c r="Q11" s="449"/>
      <c r="R11" s="451"/>
      <c r="S11" s="452"/>
      <c r="T11" s="453"/>
      <c r="U11" s="454"/>
      <c r="V11" s="455"/>
      <c r="W11" s="455"/>
      <c r="X11" s="455"/>
      <c r="Y11" s="455"/>
      <c r="Z11" s="455"/>
      <c r="AA11" s="455"/>
      <c r="AB11" s="455"/>
      <c r="AC11" s="455"/>
      <c r="AD11" s="455"/>
      <c r="AE11" s="455"/>
      <c r="AF11" s="455"/>
      <c r="AG11" s="450"/>
    </row>
    <row r="12" spans="1:33" ht="36.75" customHeight="1">
      <c r="A12" s="456">
        <v>1</v>
      </c>
      <c r="B12" s="457">
        <f>IF(基本情報入力シート!C34="","",基本情報入力シート!C34)</f>
        <v>1</v>
      </c>
      <c r="C12" s="458">
        <f>IF(基本情報入力シート!D34="","",基本情報入力シート!D34)</f>
        <v>3</v>
      </c>
      <c r="D12" s="459">
        <f>IF(基本情報入力シート!E34="","",基本情報入力シート!E34)</f>
        <v>1</v>
      </c>
      <c r="E12" s="459">
        <f>IF(基本情報入力シート!F34="","",基本情報入力シート!F34)</f>
        <v>4</v>
      </c>
      <c r="F12" s="459">
        <f>IF(基本情報入力シート!G34="","",基本情報入力シート!G34)</f>
        <v>5</v>
      </c>
      <c r="G12" s="459">
        <f>IF(基本情報入力シート!H34="","",基本情報入力シート!H34)</f>
        <v>6</v>
      </c>
      <c r="H12" s="459">
        <f>IF(基本情報入力シート!I34="","",基本情報入力シート!I34)</f>
        <v>7</v>
      </c>
      <c r="I12" s="459">
        <f>IF(基本情報入力シート!J34="","",基本情報入力シート!J34)</f>
        <v>8</v>
      </c>
      <c r="J12" s="459">
        <f>IF(基本情報入力シート!K34="","",基本情報入力シート!K34)</f>
        <v>9</v>
      </c>
      <c r="K12" s="460">
        <f>IF(基本情報入力シート!L34="","",基本情報入力シート!L34)</f>
        <v>1</v>
      </c>
      <c r="L12" s="461" t="str">
        <f>IF(基本情報入力シート!M34="","",基本情報入力シート!M34)</f>
        <v>東京都</v>
      </c>
      <c r="M12" s="461" t="str">
        <f>IF(基本情報入力シート!R34="","",基本情報入力シート!R34)</f>
        <v>東京都</v>
      </c>
      <c r="N12" s="461" t="str">
        <f>IF(基本情報入力シート!W34="","",基本情報入力シート!W34)</f>
        <v>千代田区</v>
      </c>
      <c r="O12" s="456" t="str">
        <f>IF(基本情報入力シート!X34="","",基本情報入力シート!X34)</f>
        <v>障害福祉事業所名称０１</v>
      </c>
      <c r="P12" s="462" t="str">
        <f>IF(基本情報入力シート!Y34="","",基本情報入力シート!Y34)</f>
        <v>居宅介護</v>
      </c>
      <c r="Q12" s="463">
        <f>IF(基本情報入力シート!AB34="","",基本情報入力シート!AB34)</f>
        <v>620000</v>
      </c>
      <c r="R12" s="464" t="s">
        <v>486</v>
      </c>
      <c r="S12" s="465" t="s">
        <v>65</v>
      </c>
      <c r="T12" s="488">
        <f>IF(P12="","",VLOOKUP(P12,【参考】数式用!$A$5:$H$34,MATCH(S12,【参考】数式用!$C$4:$E$4,0)+2,0))</f>
        <v>0.27400000000000002</v>
      </c>
      <c r="U12" s="101" t="s">
        <v>19</v>
      </c>
      <c r="V12" s="571">
        <v>3</v>
      </c>
      <c r="W12" s="98" t="s">
        <v>11</v>
      </c>
      <c r="X12" s="466">
        <v>4</v>
      </c>
      <c r="Y12" s="250" t="s">
        <v>73</v>
      </c>
      <c r="Z12" s="467">
        <v>4</v>
      </c>
      <c r="AA12" s="98" t="s">
        <v>11</v>
      </c>
      <c r="AB12" s="467">
        <v>3</v>
      </c>
      <c r="AC12" s="98" t="s">
        <v>15</v>
      </c>
      <c r="AD12" s="468" t="s">
        <v>30</v>
      </c>
      <c r="AE12" s="469">
        <f>IF(AND(V12&gt;=1,X12&gt;=1,Z12&gt;=1,AB12&gt;=1),(Z12*12+AB12)-(V12*12+X12)+1,"")</f>
        <v>12</v>
      </c>
      <c r="AF12" s="470" t="s">
        <v>50</v>
      </c>
      <c r="AG12" s="471">
        <f>IFERROR(ROUNDDOWN(Q12*T12,0)*AE12,"")</f>
        <v>2038560</v>
      </c>
    </row>
    <row r="13" spans="1:33" ht="36.75" customHeight="1">
      <c r="A13" s="456">
        <f>A12+1</f>
        <v>2</v>
      </c>
      <c r="B13" s="457">
        <f>IF(基本情報入力シート!C35="","",基本情報入力シート!C35)</f>
        <v>1</v>
      </c>
      <c r="C13" s="458">
        <f>IF(基本情報入力シート!D35="","",基本情報入力シート!D35)</f>
        <v>3</v>
      </c>
      <c r="D13" s="459">
        <f>IF(基本情報入力シート!E35="","",基本情報入力シート!E35)</f>
        <v>1</v>
      </c>
      <c r="E13" s="459">
        <f>IF(基本情報入力シート!F35="","",基本情報入力シート!F35)</f>
        <v>4</v>
      </c>
      <c r="F13" s="459">
        <f>IF(基本情報入力シート!G35="","",基本情報入力シート!G35)</f>
        <v>5</v>
      </c>
      <c r="G13" s="459">
        <f>IF(基本情報入力シート!H35="","",基本情報入力シート!H35)</f>
        <v>6</v>
      </c>
      <c r="H13" s="459">
        <f>IF(基本情報入力シート!I35="","",基本情報入力シート!I35)</f>
        <v>7</v>
      </c>
      <c r="I13" s="459">
        <f>IF(基本情報入力シート!J35="","",基本情報入力シート!J35)</f>
        <v>8</v>
      </c>
      <c r="J13" s="459">
        <f>IF(基本情報入力シート!K35="","",基本情報入力シート!K35)</f>
        <v>9</v>
      </c>
      <c r="K13" s="460">
        <f>IF(基本情報入力シート!L35="","",基本情報入力シート!L35)</f>
        <v>2</v>
      </c>
      <c r="L13" s="461" t="str">
        <f>IF(基本情報入力シート!M35="","",基本情報入力シート!M35)</f>
        <v>東京都</v>
      </c>
      <c r="M13" s="461" t="str">
        <f>IF(基本情報入力シート!R35="","",基本情報入力シート!R35)</f>
        <v>東京都</v>
      </c>
      <c r="N13" s="461" t="str">
        <f>IF(基本情報入力シート!W35="","",基本情報入力シート!W35)</f>
        <v>豊島区</v>
      </c>
      <c r="O13" s="456" t="str">
        <f>IF(基本情報入力シート!X35="","",基本情報入力シート!X35)</f>
        <v>障害福祉事業所名称０２</v>
      </c>
      <c r="P13" s="462" t="str">
        <f>IF(基本情報入力シート!Y35="","",基本情報入力シート!Y35)</f>
        <v>居宅介護</v>
      </c>
      <c r="Q13" s="463">
        <f>IF(基本情報入力シート!AB35="","",基本情報入力シート!AB35)</f>
        <v>770000</v>
      </c>
      <c r="R13" s="464" t="s">
        <v>488</v>
      </c>
      <c r="S13" s="465" t="s">
        <v>66</v>
      </c>
      <c r="T13" s="488">
        <f>IF(P13="","",VLOOKUP(P13,【参考】数式用!$A$5:$H$34,MATCH(S13,【参考】数式用!$C$4:$E$4,0)+2,0))</f>
        <v>0.2</v>
      </c>
      <c r="U13" s="101" t="s">
        <v>19</v>
      </c>
      <c r="V13" s="571">
        <v>3</v>
      </c>
      <c r="W13" s="98" t="s">
        <v>11</v>
      </c>
      <c r="X13" s="466">
        <v>4</v>
      </c>
      <c r="Y13" s="250" t="s">
        <v>73</v>
      </c>
      <c r="Z13" s="467">
        <v>4</v>
      </c>
      <c r="AA13" s="98" t="s">
        <v>11</v>
      </c>
      <c r="AB13" s="467">
        <v>3</v>
      </c>
      <c r="AC13" s="98" t="s">
        <v>15</v>
      </c>
      <c r="AD13" s="468" t="s">
        <v>30</v>
      </c>
      <c r="AE13" s="469">
        <f t="shared" ref="AE13:AE76" si="0">IF(AND(V13&gt;=1,X13&gt;=1,Z13&gt;=1,AB13&gt;=1),(Z13*12+AB13)-(V13*12+X13)+1,"")</f>
        <v>12</v>
      </c>
      <c r="AF13" s="470" t="s">
        <v>50</v>
      </c>
      <c r="AG13" s="471">
        <f t="shared" ref="AG13:AG76" si="1">IFERROR(ROUNDDOWN(Q13*T13,0)*AE13,"")</f>
        <v>1848000</v>
      </c>
    </row>
    <row r="14" spans="1:33" ht="36.75" customHeight="1">
      <c r="A14" s="456">
        <f t="shared" ref="A14:A26" si="2">A13+1</f>
        <v>3</v>
      </c>
      <c r="B14" s="457">
        <f>IF(基本情報入力シート!C36="","",基本情報入力シート!C36)</f>
        <v>1</v>
      </c>
      <c r="C14" s="458">
        <f>IF(基本情報入力シート!D36="","",基本情報入力シート!D36)</f>
        <v>3</v>
      </c>
      <c r="D14" s="459">
        <f>IF(基本情報入力シート!E36="","",基本情報入力シート!E36)</f>
        <v>1</v>
      </c>
      <c r="E14" s="459">
        <f>IF(基本情報入力シート!F36="","",基本情報入力シート!F36)</f>
        <v>4</v>
      </c>
      <c r="F14" s="459">
        <f>IF(基本情報入力シート!G36="","",基本情報入力シート!G36)</f>
        <v>5</v>
      </c>
      <c r="G14" s="459">
        <f>IF(基本情報入力シート!H36="","",基本情報入力シート!H36)</f>
        <v>6</v>
      </c>
      <c r="H14" s="459">
        <f>IF(基本情報入力シート!I36="","",基本情報入力シート!I36)</f>
        <v>7</v>
      </c>
      <c r="I14" s="459">
        <f>IF(基本情報入力シート!J36="","",基本情報入力シート!J36)</f>
        <v>8</v>
      </c>
      <c r="J14" s="459">
        <f>IF(基本情報入力シート!K36="","",基本情報入力シート!K36)</f>
        <v>9</v>
      </c>
      <c r="K14" s="460">
        <f>IF(基本情報入力シート!L36="","",基本情報入力シート!L36)</f>
        <v>3</v>
      </c>
      <c r="L14" s="461" t="str">
        <f>IF(基本情報入力シート!M36="","",基本情報入力シート!M36)</f>
        <v>東京都</v>
      </c>
      <c r="M14" s="461" t="str">
        <f>IF(基本情報入力シート!R36="","",基本情報入力シート!R36)</f>
        <v>東京都</v>
      </c>
      <c r="N14" s="461" t="str">
        <f>IF(基本情報入力シート!W36="","",基本情報入力シート!W36)</f>
        <v>世田谷区</v>
      </c>
      <c r="O14" s="456" t="str">
        <f>IF(基本情報入力シート!X36="","",基本情報入力シート!X36)</f>
        <v>障害福祉事業所名称０３</v>
      </c>
      <c r="P14" s="462" t="str">
        <f>IF(基本情報入力シート!Y36="","",基本情報入力シート!Y36)</f>
        <v>生活介護</v>
      </c>
      <c r="Q14" s="463">
        <f>IF(基本情報入力シート!AB36="","",基本情報入力シート!AB36)</f>
        <v>4740000</v>
      </c>
      <c r="R14" s="464" t="s">
        <v>486</v>
      </c>
      <c r="S14" s="465" t="s">
        <v>65</v>
      </c>
      <c r="T14" s="488">
        <f>IF(P14="","",VLOOKUP(P14,【参考】数式用!$A$5:$H$34,MATCH(S14,【参考】数式用!$C$4:$E$4,0)+2,0))</f>
        <v>4.3999999999999997E-2</v>
      </c>
      <c r="U14" s="101" t="s">
        <v>19</v>
      </c>
      <c r="V14" s="571">
        <v>3</v>
      </c>
      <c r="W14" s="98" t="s">
        <v>11</v>
      </c>
      <c r="X14" s="466">
        <v>4</v>
      </c>
      <c r="Y14" s="250" t="s">
        <v>73</v>
      </c>
      <c r="Z14" s="467">
        <v>4</v>
      </c>
      <c r="AA14" s="98" t="s">
        <v>11</v>
      </c>
      <c r="AB14" s="467">
        <v>3</v>
      </c>
      <c r="AC14" s="98" t="s">
        <v>15</v>
      </c>
      <c r="AD14" s="468" t="s">
        <v>30</v>
      </c>
      <c r="AE14" s="469">
        <f t="shared" si="0"/>
        <v>12</v>
      </c>
      <c r="AF14" s="470" t="s">
        <v>50</v>
      </c>
      <c r="AG14" s="471">
        <f t="shared" si="1"/>
        <v>2502720</v>
      </c>
    </row>
    <row r="15" spans="1:33" ht="36.75" customHeight="1">
      <c r="A15" s="456">
        <f t="shared" si="2"/>
        <v>4</v>
      </c>
      <c r="B15" s="457">
        <f>IF(基本情報入力シート!C37="","",基本情報入力シート!C37)</f>
        <v>1</v>
      </c>
      <c r="C15" s="458">
        <f>IF(基本情報入力シート!D37="","",基本情報入力シート!D37)</f>
        <v>1</v>
      </c>
      <c r="D15" s="459">
        <f>IF(基本情報入力シート!E37="","",基本情報入力シート!E37)</f>
        <v>1</v>
      </c>
      <c r="E15" s="459">
        <f>IF(基本情報入力シート!F37="","",基本情報入力シート!F37)</f>
        <v>4</v>
      </c>
      <c r="F15" s="459">
        <f>IF(基本情報入力シート!G37="","",基本情報入力シート!G37)</f>
        <v>5</v>
      </c>
      <c r="G15" s="459">
        <f>IF(基本情報入力シート!H37="","",基本情報入力シート!H37)</f>
        <v>6</v>
      </c>
      <c r="H15" s="459">
        <f>IF(基本情報入力シート!I37="","",基本情報入力シート!I37)</f>
        <v>7</v>
      </c>
      <c r="I15" s="459">
        <f>IF(基本情報入力シート!J37="","",基本情報入力シート!J37)</f>
        <v>8</v>
      </c>
      <c r="J15" s="459">
        <f>IF(基本情報入力シート!K37="","",基本情報入力シート!K37)</f>
        <v>9</v>
      </c>
      <c r="K15" s="460">
        <f>IF(基本情報入力シート!L37="","",基本情報入力シート!L37)</f>
        <v>4</v>
      </c>
      <c r="L15" s="461" t="str">
        <f>IF(基本情報入力シート!M37="","",基本情報入力シート!M37)</f>
        <v>さいたま市</v>
      </c>
      <c r="M15" s="461" t="str">
        <f>IF(基本情報入力シート!R37="","",基本情報入力シート!R37)</f>
        <v>埼玉県</v>
      </c>
      <c r="N15" s="461" t="str">
        <f>IF(基本情報入力シート!W37="","",基本情報入力シート!W37)</f>
        <v>さいたま市</v>
      </c>
      <c r="O15" s="456" t="str">
        <f>IF(基本情報入力シート!X37="","",基本情報入力シート!X37)</f>
        <v>障害福祉事業所名称０４</v>
      </c>
      <c r="P15" s="462" t="str">
        <f>IF(基本情報入力シート!Y37="","",基本情報入力シート!Y37)</f>
        <v>就労継続支援Ｂ型</v>
      </c>
      <c r="Q15" s="463">
        <f>IF(基本情報入力シート!AB37="","",基本情報入力シート!AB37)</f>
        <v>2370000</v>
      </c>
      <c r="R15" s="464" t="s">
        <v>487</v>
      </c>
      <c r="S15" s="465" t="s">
        <v>65</v>
      </c>
      <c r="T15" s="488">
        <f>IF(P15="","",VLOOKUP(P15,【参考】数式用!$A$5:$H$34,MATCH(S15,【参考】数式用!$C$4:$E$4,0)+2,0))</f>
        <v>5.3999999999999999E-2</v>
      </c>
      <c r="U15" s="101" t="s">
        <v>19</v>
      </c>
      <c r="V15" s="571">
        <v>3</v>
      </c>
      <c r="W15" s="98" t="s">
        <v>11</v>
      </c>
      <c r="X15" s="466">
        <v>4</v>
      </c>
      <c r="Y15" s="250" t="s">
        <v>73</v>
      </c>
      <c r="Z15" s="467">
        <v>4</v>
      </c>
      <c r="AA15" s="98" t="s">
        <v>11</v>
      </c>
      <c r="AB15" s="467">
        <v>3</v>
      </c>
      <c r="AC15" s="98" t="s">
        <v>15</v>
      </c>
      <c r="AD15" s="468" t="s">
        <v>30</v>
      </c>
      <c r="AE15" s="469">
        <f t="shared" si="0"/>
        <v>12</v>
      </c>
      <c r="AF15" s="470" t="s">
        <v>50</v>
      </c>
      <c r="AG15" s="471">
        <f t="shared" si="1"/>
        <v>1535760</v>
      </c>
    </row>
    <row r="16" spans="1:33" ht="36.75" customHeight="1">
      <c r="A16" s="456">
        <f t="shared" si="2"/>
        <v>5</v>
      </c>
      <c r="B16" s="457">
        <f>IF(基本情報入力シート!C38="","",基本情報入力シート!C38)</f>
        <v>1</v>
      </c>
      <c r="C16" s="458">
        <f>IF(基本情報入力シート!D38="","",基本情報入力シート!D38)</f>
        <v>2</v>
      </c>
      <c r="D16" s="459">
        <f>IF(基本情報入力シート!E38="","",基本情報入力シート!E38)</f>
        <v>1</v>
      </c>
      <c r="E16" s="459">
        <f>IF(基本情報入力シート!F38="","",基本情報入力シート!F38)</f>
        <v>4</v>
      </c>
      <c r="F16" s="459">
        <f>IF(基本情報入力シート!G38="","",基本情報入力シート!G38)</f>
        <v>5</v>
      </c>
      <c r="G16" s="459">
        <f>IF(基本情報入力シート!H38="","",基本情報入力シート!H38)</f>
        <v>6</v>
      </c>
      <c r="H16" s="459">
        <f>IF(基本情報入力シート!I38="","",基本情報入力シート!I38)</f>
        <v>7</v>
      </c>
      <c r="I16" s="459">
        <f>IF(基本情報入力シート!J38="","",基本情報入力シート!J38)</f>
        <v>8</v>
      </c>
      <c r="J16" s="459">
        <f>IF(基本情報入力シート!K38="","",基本情報入力シート!K38)</f>
        <v>9</v>
      </c>
      <c r="K16" s="460">
        <f>IF(基本情報入力シート!L38="","",基本情報入力シート!L38)</f>
        <v>5</v>
      </c>
      <c r="L16" s="461" t="str">
        <f>IF(基本情報入力シート!M38="","",基本情報入力シート!M38)</f>
        <v>千葉市</v>
      </c>
      <c r="M16" s="461" t="str">
        <f>IF(基本情報入力シート!R38="","",基本情報入力シート!R38)</f>
        <v>千葉県</v>
      </c>
      <c r="N16" s="461" t="str">
        <f>IF(基本情報入力シート!W38="","",基本情報入力シート!W38)</f>
        <v>千葉市</v>
      </c>
      <c r="O16" s="456" t="str">
        <f>IF(基本情報入力シート!X38="","",基本情報入力シート!X38)</f>
        <v>障害福祉事業所名称０５</v>
      </c>
      <c r="P16" s="462" t="str">
        <f>IF(基本情報入力シート!Y38="","",基本情報入力シート!Y38)</f>
        <v>施設入所支援</v>
      </c>
      <c r="Q16" s="463">
        <f>IF(基本情報入力シート!AB38="","",基本情報入力シート!AB38)</f>
        <v>7100000</v>
      </c>
      <c r="R16" s="464" t="s">
        <v>486</v>
      </c>
      <c r="S16" s="465" t="s">
        <v>65</v>
      </c>
      <c r="T16" s="488">
        <f>IF(P16="","",VLOOKUP(P16,【参考】数式用!$A$5:$H$34,MATCH(S16,【参考】数式用!$C$4:$E$4,0)+2,0))</f>
        <v>8.5999999999999993E-2</v>
      </c>
      <c r="U16" s="101" t="s">
        <v>19</v>
      </c>
      <c r="V16" s="571">
        <v>3</v>
      </c>
      <c r="W16" s="98" t="s">
        <v>11</v>
      </c>
      <c r="X16" s="466">
        <v>4</v>
      </c>
      <c r="Y16" s="250" t="s">
        <v>73</v>
      </c>
      <c r="Z16" s="467">
        <v>4</v>
      </c>
      <c r="AA16" s="98" t="s">
        <v>11</v>
      </c>
      <c r="AB16" s="467">
        <v>3</v>
      </c>
      <c r="AC16" s="98" t="s">
        <v>15</v>
      </c>
      <c r="AD16" s="468" t="s">
        <v>30</v>
      </c>
      <c r="AE16" s="469">
        <f t="shared" si="0"/>
        <v>12</v>
      </c>
      <c r="AF16" s="470" t="s">
        <v>50</v>
      </c>
      <c r="AG16" s="471">
        <f t="shared" si="1"/>
        <v>7327200</v>
      </c>
    </row>
    <row r="17" spans="1:33" ht="36.75" customHeight="1">
      <c r="A17" s="456">
        <f t="shared" si="2"/>
        <v>6</v>
      </c>
      <c r="B17" s="457">
        <f>IF(基本情報入力シート!C39="","",基本情報入力シート!C39)</f>
        <v>1</v>
      </c>
      <c r="C17" s="458">
        <f>IF(基本情報入力シート!D39="","",基本情報入力シート!D39)</f>
        <v>2</v>
      </c>
      <c r="D17" s="459">
        <f>IF(基本情報入力シート!E39="","",基本情報入力シート!E39)</f>
        <v>1</v>
      </c>
      <c r="E17" s="459">
        <f>IF(基本情報入力シート!F39="","",基本情報入力シート!F39)</f>
        <v>4</v>
      </c>
      <c r="F17" s="459">
        <f>IF(基本情報入力シート!G39="","",基本情報入力シート!G39)</f>
        <v>5</v>
      </c>
      <c r="G17" s="459">
        <f>IF(基本情報入力シート!H39="","",基本情報入力シート!H39)</f>
        <v>6</v>
      </c>
      <c r="H17" s="459">
        <f>IF(基本情報入力シート!I39="","",基本情報入力シート!I39)</f>
        <v>7</v>
      </c>
      <c r="I17" s="459">
        <f>IF(基本情報入力シート!J39="","",基本情報入力シート!J39)</f>
        <v>8</v>
      </c>
      <c r="J17" s="459">
        <f>IF(基本情報入力シート!K39="","",基本情報入力シート!K39)</f>
        <v>9</v>
      </c>
      <c r="K17" s="460">
        <f>IF(基本情報入力シート!L39="","",基本情報入力シート!L39)</f>
        <v>5</v>
      </c>
      <c r="L17" s="461" t="str">
        <f>IF(基本情報入力シート!M39="","",基本情報入力シート!M39)</f>
        <v>千葉市</v>
      </c>
      <c r="M17" s="461" t="str">
        <f>IF(基本情報入力シート!R39="","",基本情報入力シート!R39)</f>
        <v>千葉県</v>
      </c>
      <c r="N17" s="461" t="str">
        <f>IF(基本情報入力シート!W39="","",基本情報入力シート!W39)</f>
        <v>千葉市</v>
      </c>
      <c r="O17" s="456" t="str">
        <f>IF(基本情報入力シート!X39="","",基本情報入力シート!X39)</f>
        <v>障害福祉事業所名称０５</v>
      </c>
      <c r="P17" s="462" t="str">
        <f>IF(基本情報入力シート!Y39="","",基本情報入力シート!Y39)</f>
        <v>障害者支援施設：生活介護</v>
      </c>
      <c r="Q17" s="463">
        <f>IF(基本情報入力シート!AB39="","",基本情報入力シート!AB39)</f>
        <v>12700000</v>
      </c>
      <c r="R17" s="464" t="s">
        <v>486</v>
      </c>
      <c r="S17" s="465" t="s">
        <v>65</v>
      </c>
      <c r="T17" s="488">
        <f>IF(P17="","",VLOOKUP(P17,【参考】数式用!$A$5:$H$34,MATCH(S17,【参考】数式用!$C$4:$E$4,0)+2,0))</f>
        <v>6.1000000000000006E-2</v>
      </c>
      <c r="U17" s="101" t="s">
        <v>157</v>
      </c>
      <c r="V17" s="571">
        <v>3</v>
      </c>
      <c r="W17" s="98" t="s">
        <v>158</v>
      </c>
      <c r="X17" s="466">
        <v>4</v>
      </c>
      <c r="Y17" s="250" t="s">
        <v>159</v>
      </c>
      <c r="Z17" s="467">
        <v>4</v>
      </c>
      <c r="AA17" s="98" t="s">
        <v>158</v>
      </c>
      <c r="AB17" s="467">
        <v>3</v>
      </c>
      <c r="AC17" s="98" t="s">
        <v>160</v>
      </c>
      <c r="AD17" s="468" t="s">
        <v>161</v>
      </c>
      <c r="AE17" s="469">
        <f t="shared" si="0"/>
        <v>12</v>
      </c>
      <c r="AF17" s="470" t="s">
        <v>162</v>
      </c>
      <c r="AG17" s="471">
        <f t="shared" si="1"/>
        <v>9296400</v>
      </c>
    </row>
    <row r="18" spans="1:33" ht="36.75" customHeight="1">
      <c r="A18" s="456">
        <f t="shared" si="2"/>
        <v>7</v>
      </c>
      <c r="B18" s="457" t="str">
        <f>IF(基本情報入力シート!C40="","",基本情報入力シート!C40)</f>
        <v/>
      </c>
      <c r="C18" s="458" t="str">
        <f>IF(基本情報入力シート!D40="","",基本情報入力シート!D40)</f>
        <v/>
      </c>
      <c r="D18" s="459" t="str">
        <f>IF(基本情報入力シート!E40="","",基本情報入力シート!E40)</f>
        <v/>
      </c>
      <c r="E18" s="459" t="str">
        <f>IF(基本情報入力シート!F40="","",基本情報入力シート!F40)</f>
        <v/>
      </c>
      <c r="F18" s="459" t="str">
        <f>IF(基本情報入力シート!G40="","",基本情報入力シート!G40)</f>
        <v/>
      </c>
      <c r="G18" s="459" t="str">
        <f>IF(基本情報入力シート!H40="","",基本情報入力シート!H40)</f>
        <v/>
      </c>
      <c r="H18" s="459" t="str">
        <f>IF(基本情報入力シート!I40="","",基本情報入力シート!I40)</f>
        <v/>
      </c>
      <c r="I18" s="459" t="str">
        <f>IF(基本情報入力シート!J40="","",基本情報入力シート!J40)</f>
        <v/>
      </c>
      <c r="J18" s="459" t="str">
        <f>IF(基本情報入力シート!K40="","",基本情報入力シート!K40)</f>
        <v/>
      </c>
      <c r="K18" s="460" t="str">
        <f>IF(基本情報入力シート!L40="","",基本情報入力シート!L40)</f>
        <v/>
      </c>
      <c r="L18" s="461" t="str">
        <f>IF(基本情報入力シート!M40="","",基本情報入力シート!M40)</f>
        <v/>
      </c>
      <c r="M18" s="461" t="str">
        <f>IF(基本情報入力シート!R40="","",基本情報入力シート!R40)</f>
        <v/>
      </c>
      <c r="N18" s="461" t="str">
        <f>IF(基本情報入力シート!W40="","",基本情報入力シート!W40)</f>
        <v/>
      </c>
      <c r="O18" s="456" t="str">
        <f>IF(基本情報入力シート!X40="","",基本情報入力シート!X40)</f>
        <v/>
      </c>
      <c r="P18" s="462" t="str">
        <f>IF(基本情報入力シート!Y40="","",基本情報入力シート!Y40)</f>
        <v/>
      </c>
      <c r="Q18" s="463" t="str">
        <f>IF(基本情報入力シート!AB40="","",基本情報入力シート!AB40)</f>
        <v/>
      </c>
      <c r="R18" s="464"/>
      <c r="S18" s="465"/>
      <c r="T18" s="488" t="str">
        <f>IF(P18="","",VLOOKUP(P18,【参考】数式用!$A$5:$H$34,MATCH(S18,【参考】数式用!$C$4:$E$4,0)+2,0))</f>
        <v/>
      </c>
      <c r="U18" s="101" t="s">
        <v>157</v>
      </c>
      <c r="V18" s="571"/>
      <c r="W18" s="98" t="s">
        <v>158</v>
      </c>
      <c r="X18" s="466"/>
      <c r="Y18" s="250" t="s">
        <v>159</v>
      </c>
      <c r="Z18" s="467"/>
      <c r="AA18" s="98" t="s">
        <v>158</v>
      </c>
      <c r="AB18" s="467"/>
      <c r="AC18" s="98" t="s">
        <v>160</v>
      </c>
      <c r="AD18" s="468" t="s">
        <v>161</v>
      </c>
      <c r="AE18" s="469" t="str">
        <f t="shared" si="0"/>
        <v/>
      </c>
      <c r="AF18" s="470" t="s">
        <v>162</v>
      </c>
      <c r="AG18" s="471" t="str">
        <f t="shared" si="1"/>
        <v/>
      </c>
    </row>
    <row r="19" spans="1:33" ht="36.75" customHeight="1">
      <c r="A19" s="456">
        <f t="shared" si="2"/>
        <v>8</v>
      </c>
      <c r="B19" s="457" t="str">
        <f>IF(基本情報入力シート!C41="","",基本情報入力シート!C41)</f>
        <v/>
      </c>
      <c r="C19" s="458" t="str">
        <f>IF(基本情報入力シート!D41="","",基本情報入力シート!D41)</f>
        <v/>
      </c>
      <c r="D19" s="459" t="str">
        <f>IF(基本情報入力シート!E41="","",基本情報入力シート!E41)</f>
        <v/>
      </c>
      <c r="E19" s="459" t="str">
        <f>IF(基本情報入力シート!F41="","",基本情報入力シート!F41)</f>
        <v/>
      </c>
      <c r="F19" s="459" t="str">
        <f>IF(基本情報入力シート!G41="","",基本情報入力シート!G41)</f>
        <v/>
      </c>
      <c r="G19" s="459" t="str">
        <f>IF(基本情報入力シート!H41="","",基本情報入力シート!H41)</f>
        <v/>
      </c>
      <c r="H19" s="459" t="str">
        <f>IF(基本情報入力シート!I41="","",基本情報入力シート!I41)</f>
        <v/>
      </c>
      <c r="I19" s="459" t="str">
        <f>IF(基本情報入力シート!J41="","",基本情報入力シート!J41)</f>
        <v/>
      </c>
      <c r="J19" s="459" t="str">
        <f>IF(基本情報入力シート!K41="","",基本情報入力シート!K41)</f>
        <v/>
      </c>
      <c r="K19" s="460" t="str">
        <f>IF(基本情報入力シート!L41="","",基本情報入力シート!L41)</f>
        <v/>
      </c>
      <c r="L19" s="461" t="str">
        <f>IF(基本情報入力シート!M41="","",基本情報入力シート!M41)</f>
        <v/>
      </c>
      <c r="M19" s="461" t="str">
        <f>IF(基本情報入力シート!R41="","",基本情報入力シート!R41)</f>
        <v/>
      </c>
      <c r="N19" s="461" t="str">
        <f>IF(基本情報入力シート!W41="","",基本情報入力シート!W41)</f>
        <v/>
      </c>
      <c r="O19" s="456" t="str">
        <f>IF(基本情報入力シート!X41="","",基本情報入力シート!X41)</f>
        <v/>
      </c>
      <c r="P19" s="462" t="str">
        <f>IF(基本情報入力シート!Y41="","",基本情報入力シート!Y41)</f>
        <v/>
      </c>
      <c r="Q19" s="463" t="str">
        <f>IF(基本情報入力シート!AB41="","",基本情報入力シート!AB41)</f>
        <v/>
      </c>
      <c r="R19" s="464"/>
      <c r="S19" s="465"/>
      <c r="T19" s="488" t="str">
        <f>IF(P19="","",VLOOKUP(P19,【参考】数式用!$A$5:$H$34,MATCH(S19,【参考】数式用!$C$4:$E$4,0)+2,0))</f>
        <v/>
      </c>
      <c r="U19" s="101" t="s">
        <v>157</v>
      </c>
      <c r="V19" s="571"/>
      <c r="W19" s="98" t="s">
        <v>158</v>
      </c>
      <c r="X19" s="466"/>
      <c r="Y19" s="250" t="s">
        <v>159</v>
      </c>
      <c r="Z19" s="467"/>
      <c r="AA19" s="98" t="s">
        <v>158</v>
      </c>
      <c r="AB19" s="467"/>
      <c r="AC19" s="98" t="s">
        <v>160</v>
      </c>
      <c r="AD19" s="468" t="s">
        <v>161</v>
      </c>
      <c r="AE19" s="469" t="str">
        <f t="shared" si="0"/>
        <v/>
      </c>
      <c r="AF19" s="470" t="s">
        <v>162</v>
      </c>
      <c r="AG19" s="471" t="str">
        <f t="shared" si="1"/>
        <v/>
      </c>
    </row>
    <row r="20" spans="1:33" ht="36.75" customHeight="1">
      <c r="A20" s="456">
        <f t="shared" si="2"/>
        <v>9</v>
      </c>
      <c r="B20" s="457" t="str">
        <f>IF(基本情報入力シート!C42="","",基本情報入力シート!C42)</f>
        <v/>
      </c>
      <c r="C20" s="458" t="str">
        <f>IF(基本情報入力シート!D42="","",基本情報入力シート!D42)</f>
        <v/>
      </c>
      <c r="D20" s="459" t="str">
        <f>IF(基本情報入力シート!E42="","",基本情報入力シート!E42)</f>
        <v/>
      </c>
      <c r="E20" s="459" t="str">
        <f>IF(基本情報入力シート!F42="","",基本情報入力シート!F42)</f>
        <v/>
      </c>
      <c r="F20" s="459" t="str">
        <f>IF(基本情報入力シート!G42="","",基本情報入力シート!G42)</f>
        <v/>
      </c>
      <c r="G20" s="459" t="str">
        <f>IF(基本情報入力シート!H42="","",基本情報入力シート!H42)</f>
        <v/>
      </c>
      <c r="H20" s="459" t="str">
        <f>IF(基本情報入力シート!I42="","",基本情報入力シート!I42)</f>
        <v/>
      </c>
      <c r="I20" s="459" t="str">
        <f>IF(基本情報入力シート!J42="","",基本情報入力シート!J42)</f>
        <v/>
      </c>
      <c r="J20" s="459" t="str">
        <f>IF(基本情報入力シート!K42="","",基本情報入力シート!K42)</f>
        <v/>
      </c>
      <c r="K20" s="460" t="str">
        <f>IF(基本情報入力シート!L42="","",基本情報入力シート!L42)</f>
        <v/>
      </c>
      <c r="L20" s="461" t="str">
        <f>IF(基本情報入力シート!M42="","",基本情報入力シート!M42)</f>
        <v/>
      </c>
      <c r="M20" s="461" t="str">
        <f>IF(基本情報入力シート!R42="","",基本情報入力シート!R42)</f>
        <v/>
      </c>
      <c r="N20" s="461" t="str">
        <f>IF(基本情報入力シート!W42="","",基本情報入力シート!W42)</f>
        <v/>
      </c>
      <c r="O20" s="456" t="str">
        <f>IF(基本情報入力シート!X42="","",基本情報入力シート!X42)</f>
        <v/>
      </c>
      <c r="P20" s="462" t="str">
        <f>IF(基本情報入力シート!Y42="","",基本情報入力シート!Y42)</f>
        <v/>
      </c>
      <c r="Q20" s="463" t="str">
        <f>IF(基本情報入力シート!AB42="","",基本情報入力シート!AB42)</f>
        <v/>
      </c>
      <c r="R20" s="464"/>
      <c r="S20" s="465"/>
      <c r="T20" s="488" t="str">
        <f>IF(P20="","",VLOOKUP(P20,【参考】数式用!$A$5:$H$34,MATCH(S20,【参考】数式用!$C$4:$E$4,0)+2,0))</f>
        <v/>
      </c>
      <c r="U20" s="101" t="s">
        <v>157</v>
      </c>
      <c r="V20" s="571"/>
      <c r="W20" s="98" t="s">
        <v>158</v>
      </c>
      <c r="X20" s="466"/>
      <c r="Y20" s="250" t="s">
        <v>159</v>
      </c>
      <c r="Z20" s="467"/>
      <c r="AA20" s="98" t="s">
        <v>158</v>
      </c>
      <c r="AB20" s="467"/>
      <c r="AC20" s="98" t="s">
        <v>160</v>
      </c>
      <c r="AD20" s="468" t="s">
        <v>161</v>
      </c>
      <c r="AE20" s="469" t="str">
        <f t="shared" si="0"/>
        <v/>
      </c>
      <c r="AF20" s="470" t="s">
        <v>162</v>
      </c>
      <c r="AG20" s="471" t="str">
        <f t="shared" si="1"/>
        <v/>
      </c>
    </row>
    <row r="21" spans="1:33" ht="36.75" customHeight="1">
      <c r="A21" s="456">
        <f t="shared" si="2"/>
        <v>10</v>
      </c>
      <c r="B21" s="457" t="str">
        <f>IF(基本情報入力シート!C43="","",基本情報入力シート!C43)</f>
        <v/>
      </c>
      <c r="C21" s="458" t="str">
        <f>IF(基本情報入力シート!D43="","",基本情報入力シート!D43)</f>
        <v/>
      </c>
      <c r="D21" s="459" t="str">
        <f>IF(基本情報入力シート!E43="","",基本情報入力シート!E43)</f>
        <v/>
      </c>
      <c r="E21" s="459" t="str">
        <f>IF(基本情報入力シート!F43="","",基本情報入力シート!F43)</f>
        <v/>
      </c>
      <c r="F21" s="459" t="str">
        <f>IF(基本情報入力シート!G43="","",基本情報入力シート!G43)</f>
        <v/>
      </c>
      <c r="G21" s="459" t="str">
        <f>IF(基本情報入力シート!H43="","",基本情報入力シート!H43)</f>
        <v/>
      </c>
      <c r="H21" s="459" t="str">
        <f>IF(基本情報入力シート!I43="","",基本情報入力シート!I43)</f>
        <v/>
      </c>
      <c r="I21" s="459" t="str">
        <f>IF(基本情報入力シート!J43="","",基本情報入力シート!J43)</f>
        <v/>
      </c>
      <c r="J21" s="459" t="str">
        <f>IF(基本情報入力シート!K43="","",基本情報入力シート!K43)</f>
        <v/>
      </c>
      <c r="K21" s="460" t="str">
        <f>IF(基本情報入力シート!L43="","",基本情報入力シート!L43)</f>
        <v/>
      </c>
      <c r="L21" s="461" t="str">
        <f>IF(基本情報入力シート!M43="","",基本情報入力シート!M43)</f>
        <v/>
      </c>
      <c r="M21" s="461" t="str">
        <f>IF(基本情報入力シート!R43="","",基本情報入力シート!R43)</f>
        <v/>
      </c>
      <c r="N21" s="461" t="str">
        <f>IF(基本情報入力シート!W43="","",基本情報入力シート!W43)</f>
        <v/>
      </c>
      <c r="O21" s="456" t="str">
        <f>IF(基本情報入力シート!X43="","",基本情報入力シート!X43)</f>
        <v/>
      </c>
      <c r="P21" s="462" t="str">
        <f>IF(基本情報入力シート!Y43="","",基本情報入力シート!Y43)</f>
        <v/>
      </c>
      <c r="Q21" s="463" t="str">
        <f>IF(基本情報入力シート!AB43="","",基本情報入力シート!AB43)</f>
        <v/>
      </c>
      <c r="R21" s="464"/>
      <c r="S21" s="465"/>
      <c r="T21" s="488" t="str">
        <f>IF(P21="","",VLOOKUP(P21,【参考】数式用!$A$5:$H$34,MATCH(S21,【参考】数式用!$C$4:$E$4,0)+2,0))</f>
        <v/>
      </c>
      <c r="U21" s="101" t="s">
        <v>157</v>
      </c>
      <c r="V21" s="571"/>
      <c r="W21" s="98" t="s">
        <v>158</v>
      </c>
      <c r="X21" s="466"/>
      <c r="Y21" s="250" t="s">
        <v>159</v>
      </c>
      <c r="Z21" s="467"/>
      <c r="AA21" s="98" t="s">
        <v>158</v>
      </c>
      <c r="AB21" s="467"/>
      <c r="AC21" s="98" t="s">
        <v>160</v>
      </c>
      <c r="AD21" s="468" t="s">
        <v>161</v>
      </c>
      <c r="AE21" s="469" t="str">
        <f t="shared" si="0"/>
        <v/>
      </c>
      <c r="AF21" s="470" t="s">
        <v>162</v>
      </c>
      <c r="AG21" s="471" t="str">
        <f t="shared" si="1"/>
        <v/>
      </c>
    </row>
    <row r="22" spans="1:33" ht="36.75" customHeight="1">
      <c r="A22" s="456">
        <f t="shared" si="2"/>
        <v>11</v>
      </c>
      <c r="B22" s="457" t="str">
        <f>IF(基本情報入力シート!C44="","",基本情報入力シート!C44)</f>
        <v/>
      </c>
      <c r="C22" s="458" t="str">
        <f>IF(基本情報入力シート!D44="","",基本情報入力シート!D44)</f>
        <v/>
      </c>
      <c r="D22" s="459" t="str">
        <f>IF(基本情報入力シート!E44="","",基本情報入力シート!E44)</f>
        <v/>
      </c>
      <c r="E22" s="459" t="str">
        <f>IF(基本情報入力シート!F44="","",基本情報入力シート!F44)</f>
        <v/>
      </c>
      <c r="F22" s="459" t="str">
        <f>IF(基本情報入力シート!G44="","",基本情報入力シート!G44)</f>
        <v/>
      </c>
      <c r="G22" s="459" t="str">
        <f>IF(基本情報入力シート!H44="","",基本情報入力シート!H44)</f>
        <v/>
      </c>
      <c r="H22" s="459" t="str">
        <f>IF(基本情報入力シート!I44="","",基本情報入力シート!I44)</f>
        <v/>
      </c>
      <c r="I22" s="459" t="str">
        <f>IF(基本情報入力シート!J44="","",基本情報入力シート!J44)</f>
        <v/>
      </c>
      <c r="J22" s="459" t="str">
        <f>IF(基本情報入力シート!K44="","",基本情報入力シート!K44)</f>
        <v/>
      </c>
      <c r="K22" s="460" t="str">
        <f>IF(基本情報入力シート!L44="","",基本情報入力シート!L44)</f>
        <v/>
      </c>
      <c r="L22" s="461" t="str">
        <f>IF(基本情報入力シート!M44="","",基本情報入力シート!M44)</f>
        <v/>
      </c>
      <c r="M22" s="461" t="str">
        <f>IF(基本情報入力シート!R44="","",基本情報入力シート!R44)</f>
        <v/>
      </c>
      <c r="N22" s="461" t="str">
        <f>IF(基本情報入力シート!W44="","",基本情報入力シート!W44)</f>
        <v/>
      </c>
      <c r="O22" s="456" t="str">
        <f>IF(基本情報入力シート!X44="","",基本情報入力シート!X44)</f>
        <v/>
      </c>
      <c r="P22" s="462" t="str">
        <f>IF(基本情報入力シート!Y44="","",基本情報入力シート!Y44)</f>
        <v/>
      </c>
      <c r="Q22" s="463" t="str">
        <f>IF(基本情報入力シート!AB44="","",基本情報入力シート!AB44)</f>
        <v/>
      </c>
      <c r="R22" s="464"/>
      <c r="S22" s="465"/>
      <c r="T22" s="488" t="str">
        <f>IF(P22="","",VLOOKUP(P22,【参考】数式用!$A$5:$H$34,MATCH(S22,【参考】数式用!$C$4:$E$4,0)+2,0))</f>
        <v/>
      </c>
      <c r="U22" s="101" t="s">
        <v>157</v>
      </c>
      <c r="V22" s="571"/>
      <c r="W22" s="98" t="s">
        <v>158</v>
      </c>
      <c r="X22" s="466"/>
      <c r="Y22" s="250" t="s">
        <v>159</v>
      </c>
      <c r="Z22" s="467"/>
      <c r="AA22" s="98" t="s">
        <v>158</v>
      </c>
      <c r="AB22" s="467"/>
      <c r="AC22" s="98" t="s">
        <v>160</v>
      </c>
      <c r="AD22" s="468" t="s">
        <v>161</v>
      </c>
      <c r="AE22" s="469" t="str">
        <f t="shared" si="0"/>
        <v/>
      </c>
      <c r="AF22" s="470" t="s">
        <v>162</v>
      </c>
      <c r="AG22" s="471" t="str">
        <f t="shared" si="1"/>
        <v/>
      </c>
    </row>
    <row r="23" spans="1:33" ht="36.75" customHeight="1">
      <c r="A23" s="456">
        <f t="shared" si="2"/>
        <v>12</v>
      </c>
      <c r="B23" s="457" t="str">
        <f>IF(基本情報入力シート!C45="","",基本情報入力シート!C45)</f>
        <v/>
      </c>
      <c r="C23" s="458" t="str">
        <f>IF(基本情報入力シート!D45="","",基本情報入力シート!D45)</f>
        <v/>
      </c>
      <c r="D23" s="459" t="str">
        <f>IF(基本情報入力シート!E45="","",基本情報入力シート!E45)</f>
        <v/>
      </c>
      <c r="E23" s="459" t="str">
        <f>IF(基本情報入力シート!F45="","",基本情報入力シート!F45)</f>
        <v/>
      </c>
      <c r="F23" s="459" t="str">
        <f>IF(基本情報入力シート!G45="","",基本情報入力シート!G45)</f>
        <v/>
      </c>
      <c r="G23" s="459" t="str">
        <f>IF(基本情報入力シート!H45="","",基本情報入力シート!H45)</f>
        <v/>
      </c>
      <c r="H23" s="459" t="str">
        <f>IF(基本情報入力シート!I45="","",基本情報入力シート!I45)</f>
        <v/>
      </c>
      <c r="I23" s="459" t="str">
        <f>IF(基本情報入力シート!J45="","",基本情報入力シート!J45)</f>
        <v/>
      </c>
      <c r="J23" s="459" t="str">
        <f>IF(基本情報入力シート!K45="","",基本情報入力シート!K45)</f>
        <v/>
      </c>
      <c r="K23" s="460" t="str">
        <f>IF(基本情報入力シート!L45="","",基本情報入力シート!L45)</f>
        <v/>
      </c>
      <c r="L23" s="461" t="str">
        <f>IF(基本情報入力シート!M45="","",基本情報入力シート!M45)</f>
        <v/>
      </c>
      <c r="M23" s="461" t="str">
        <f>IF(基本情報入力シート!R45="","",基本情報入力シート!R45)</f>
        <v/>
      </c>
      <c r="N23" s="461" t="str">
        <f>IF(基本情報入力シート!W45="","",基本情報入力シート!W45)</f>
        <v/>
      </c>
      <c r="O23" s="456" t="str">
        <f>IF(基本情報入力シート!X45="","",基本情報入力シート!X45)</f>
        <v/>
      </c>
      <c r="P23" s="462" t="str">
        <f>IF(基本情報入力シート!Y45="","",基本情報入力シート!Y45)</f>
        <v/>
      </c>
      <c r="Q23" s="463" t="str">
        <f>IF(基本情報入力シート!AB45="","",基本情報入力シート!AB45)</f>
        <v/>
      </c>
      <c r="R23" s="464"/>
      <c r="S23" s="465"/>
      <c r="T23" s="488" t="str">
        <f>IF(P23="","",VLOOKUP(P23,【参考】数式用!$A$5:$H$34,MATCH(S23,【参考】数式用!$C$4:$E$4,0)+2,0))</f>
        <v/>
      </c>
      <c r="U23" s="101" t="s">
        <v>157</v>
      </c>
      <c r="V23" s="571"/>
      <c r="W23" s="98" t="s">
        <v>158</v>
      </c>
      <c r="X23" s="466"/>
      <c r="Y23" s="250" t="s">
        <v>159</v>
      </c>
      <c r="Z23" s="467"/>
      <c r="AA23" s="98" t="s">
        <v>158</v>
      </c>
      <c r="AB23" s="467"/>
      <c r="AC23" s="98" t="s">
        <v>160</v>
      </c>
      <c r="AD23" s="468" t="s">
        <v>161</v>
      </c>
      <c r="AE23" s="469" t="str">
        <f t="shared" si="0"/>
        <v/>
      </c>
      <c r="AF23" s="470" t="s">
        <v>162</v>
      </c>
      <c r="AG23" s="471" t="str">
        <f t="shared" si="1"/>
        <v/>
      </c>
    </row>
    <row r="24" spans="1:33" ht="36.75" customHeight="1">
      <c r="A24" s="456">
        <f t="shared" si="2"/>
        <v>13</v>
      </c>
      <c r="B24" s="457" t="str">
        <f>IF(基本情報入力シート!C46="","",基本情報入力シート!C46)</f>
        <v/>
      </c>
      <c r="C24" s="458" t="str">
        <f>IF(基本情報入力シート!D46="","",基本情報入力シート!D46)</f>
        <v/>
      </c>
      <c r="D24" s="459" t="str">
        <f>IF(基本情報入力シート!E46="","",基本情報入力シート!E46)</f>
        <v/>
      </c>
      <c r="E24" s="459" t="str">
        <f>IF(基本情報入力シート!F46="","",基本情報入力シート!F46)</f>
        <v/>
      </c>
      <c r="F24" s="459" t="str">
        <f>IF(基本情報入力シート!G46="","",基本情報入力シート!G46)</f>
        <v/>
      </c>
      <c r="G24" s="459" t="str">
        <f>IF(基本情報入力シート!H46="","",基本情報入力シート!H46)</f>
        <v/>
      </c>
      <c r="H24" s="459" t="str">
        <f>IF(基本情報入力シート!I46="","",基本情報入力シート!I46)</f>
        <v/>
      </c>
      <c r="I24" s="459" t="str">
        <f>IF(基本情報入力シート!J46="","",基本情報入力シート!J46)</f>
        <v/>
      </c>
      <c r="J24" s="459" t="str">
        <f>IF(基本情報入力シート!K46="","",基本情報入力シート!K46)</f>
        <v/>
      </c>
      <c r="K24" s="460" t="str">
        <f>IF(基本情報入力シート!L46="","",基本情報入力シート!L46)</f>
        <v/>
      </c>
      <c r="L24" s="461" t="str">
        <f>IF(基本情報入力シート!M46="","",基本情報入力シート!M46)</f>
        <v/>
      </c>
      <c r="M24" s="461" t="str">
        <f>IF(基本情報入力シート!R46="","",基本情報入力シート!R46)</f>
        <v/>
      </c>
      <c r="N24" s="461" t="str">
        <f>IF(基本情報入力シート!W46="","",基本情報入力シート!W46)</f>
        <v/>
      </c>
      <c r="O24" s="456" t="str">
        <f>IF(基本情報入力シート!X46="","",基本情報入力シート!X46)</f>
        <v/>
      </c>
      <c r="P24" s="462" t="str">
        <f>IF(基本情報入力シート!Y46="","",基本情報入力シート!Y46)</f>
        <v/>
      </c>
      <c r="Q24" s="463" t="str">
        <f>IF(基本情報入力シート!AB46="","",基本情報入力シート!AB46)</f>
        <v/>
      </c>
      <c r="R24" s="464"/>
      <c r="S24" s="465"/>
      <c r="T24" s="488" t="str">
        <f>IF(P24="","",VLOOKUP(P24,【参考】数式用!$A$5:$H$34,MATCH(S24,【参考】数式用!$C$4:$E$4,0)+2,0))</f>
        <v/>
      </c>
      <c r="U24" s="101" t="s">
        <v>157</v>
      </c>
      <c r="V24" s="571"/>
      <c r="W24" s="98" t="s">
        <v>158</v>
      </c>
      <c r="X24" s="466"/>
      <c r="Y24" s="250" t="s">
        <v>159</v>
      </c>
      <c r="Z24" s="467"/>
      <c r="AA24" s="98" t="s">
        <v>158</v>
      </c>
      <c r="AB24" s="467"/>
      <c r="AC24" s="98" t="s">
        <v>160</v>
      </c>
      <c r="AD24" s="468" t="s">
        <v>161</v>
      </c>
      <c r="AE24" s="469" t="str">
        <f t="shared" si="0"/>
        <v/>
      </c>
      <c r="AF24" s="470" t="s">
        <v>162</v>
      </c>
      <c r="AG24" s="471" t="str">
        <f t="shared" si="1"/>
        <v/>
      </c>
    </row>
    <row r="25" spans="1:33" ht="36.75" customHeight="1">
      <c r="A25" s="456">
        <f t="shared" si="2"/>
        <v>14</v>
      </c>
      <c r="B25" s="457" t="str">
        <f>IF(基本情報入力シート!C47="","",基本情報入力シート!C47)</f>
        <v/>
      </c>
      <c r="C25" s="458" t="str">
        <f>IF(基本情報入力シート!D47="","",基本情報入力シート!D47)</f>
        <v/>
      </c>
      <c r="D25" s="459" t="str">
        <f>IF(基本情報入力シート!E47="","",基本情報入力シート!E47)</f>
        <v/>
      </c>
      <c r="E25" s="459" t="str">
        <f>IF(基本情報入力シート!F47="","",基本情報入力シート!F47)</f>
        <v/>
      </c>
      <c r="F25" s="459" t="str">
        <f>IF(基本情報入力シート!G47="","",基本情報入力シート!G47)</f>
        <v/>
      </c>
      <c r="G25" s="459" t="str">
        <f>IF(基本情報入力シート!H47="","",基本情報入力シート!H47)</f>
        <v/>
      </c>
      <c r="H25" s="459" t="str">
        <f>IF(基本情報入力シート!I47="","",基本情報入力シート!I47)</f>
        <v/>
      </c>
      <c r="I25" s="459" t="str">
        <f>IF(基本情報入力シート!J47="","",基本情報入力シート!J47)</f>
        <v/>
      </c>
      <c r="J25" s="459" t="str">
        <f>IF(基本情報入力シート!K47="","",基本情報入力シート!K47)</f>
        <v/>
      </c>
      <c r="K25" s="460" t="str">
        <f>IF(基本情報入力シート!L47="","",基本情報入力シート!L47)</f>
        <v/>
      </c>
      <c r="L25" s="461" t="str">
        <f>IF(基本情報入力シート!M47="","",基本情報入力シート!M47)</f>
        <v/>
      </c>
      <c r="M25" s="461" t="str">
        <f>IF(基本情報入力シート!R47="","",基本情報入力シート!R47)</f>
        <v/>
      </c>
      <c r="N25" s="461" t="str">
        <f>IF(基本情報入力シート!W47="","",基本情報入力シート!W47)</f>
        <v/>
      </c>
      <c r="O25" s="456" t="str">
        <f>IF(基本情報入力シート!X47="","",基本情報入力シート!X47)</f>
        <v/>
      </c>
      <c r="P25" s="462" t="str">
        <f>IF(基本情報入力シート!Y47="","",基本情報入力シート!Y47)</f>
        <v/>
      </c>
      <c r="Q25" s="463" t="str">
        <f>IF(基本情報入力シート!AB47="","",基本情報入力シート!AB47)</f>
        <v/>
      </c>
      <c r="R25" s="464"/>
      <c r="S25" s="465"/>
      <c r="T25" s="488" t="str">
        <f>IF(P25="","",VLOOKUP(P25,【参考】数式用!$A$5:$H$34,MATCH(S25,【参考】数式用!$C$4:$E$4,0)+2,0))</f>
        <v/>
      </c>
      <c r="U25" s="101" t="s">
        <v>157</v>
      </c>
      <c r="V25" s="571"/>
      <c r="W25" s="98" t="s">
        <v>158</v>
      </c>
      <c r="X25" s="466"/>
      <c r="Y25" s="250" t="s">
        <v>159</v>
      </c>
      <c r="Z25" s="467"/>
      <c r="AA25" s="98" t="s">
        <v>158</v>
      </c>
      <c r="AB25" s="467"/>
      <c r="AC25" s="98" t="s">
        <v>160</v>
      </c>
      <c r="AD25" s="468" t="s">
        <v>161</v>
      </c>
      <c r="AE25" s="469" t="str">
        <f t="shared" si="0"/>
        <v/>
      </c>
      <c r="AF25" s="470" t="s">
        <v>162</v>
      </c>
      <c r="AG25" s="471" t="str">
        <f t="shared" si="1"/>
        <v/>
      </c>
    </row>
    <row r="26" spans="1:33" ht="36.75" customHeight="1">
      <c r="A26" s="456">
        <f t="shared" si="2"/>
        <v>15</v>
      </c>
      <c r="B26" s="457" t="str">
        <f>IF(基本情報入力シート!C48="","",基本情報入力シート!C48)</f>
        <v/>
      </c>
      <c r="C26" s="458" t="str">
        <f>IF(基本情報入力シート!D48="","",基本情報入力シート!D48)</f>
        <v/>
      </c>
      <c r="D26" s="459" t="str">
        <f>IF(基本情報入力シート!E48="","",基本情報入力シート!E48)</f>
        <v/>
      </c>
      <c r="E26" s="459" t="str">
        <f>IF(基本情報入力シート!F48="","",基本情報入力シート!F48)</f>
        <v/>
      </c>
      <c r="F26" s="459" t="str">
        <f>IF(基本情報入力シート!G48="","",基本情報入力シート!G48)</f>
        <v/>
      </c>
      <c r="G26" s="459" t="str">
        <f>IF(基本情報入力シート!H48="","",基本情報入力シート!H48)</f>
        <v/>
      </c>
      <c r="H26" s="459" t="str">
        <f>IF(基本情報入力シート!I48="","",基本情報入力シート!I48)</f>
        <v/>
      </c>
      <c r="I26" s="459" t="str">
        <f>IF(基本情報入力シート!J48="","",基本情報入力シート!J48)</f>
        <v/>
      </c>
      <c r="J26" s="459" t="str">
        <f>IF(基本情報入力シート!K48="","",基本情報入力シート!K48)</f>
        <v/>
      </c>
      <c r="K26" s="460" t="str">
        <f>IF(基本情報入力シート!L48="","",基本情報入力シート!L48)</f>
        <v/>
      </c>
      <c r="L26" s="461" t="str">
        <f>IF(基本情報入力シート!M48="","",基本情報入力シート!M48)</f>
        <v/>
      </c>
      <c r="M26" s="461" t="str">
        <f>IF(基本情報入力シート!R48="","",基本情報入力シート!R48)</f>
        <v/>
      </c>
      <c r="N26" s="461" t="str">
        <f>IF(基本情報入力シート!W48="","",基本情報入力シート!W48)</f>
        <v/>
      </c>
      <c r="O26" s="456" t="str">
        <f>IF(基本情報入力シート!X48="","",基本情報入力シート!X48)</f>
        <v/>
      </c>
      <c r="P26" s="462" t="str">
        <f>IF(基本情報入力シート!Y48="","",基本情報入力シート!Y48)</f>
        <v/>
      </c>
      <c r="Q26" s="463" t="str">
        <f>IF(基本情報入力シート!AB48="","",基本情報入力シート!AB48)</f>
        <v/>
      </c>
      <c r="R26" s="464"/>
      <c r="S26" s="465"/>
      <c r="T26" s="488" t="str">
        <f>IF(P26="","",VLOOKUP(P26,【参考】数式用!$A$5:$H$34,MATCH(S26,【参考】数式用!$C$4:$E$4,0)+2,0))</f>
        <v/>
      </c>
      <c r="U26" s="101" t="s">
        <v>157</v>
      </c>
      <c r="V26" s="571"/>
      <c r="W26" s="98" t="s">
        <v>158</v>
      </c>
      <c r="X26" s="466"/>
      <c r="Y26" s="250" t="s">
        <v>159</v>
      </c>
      <c r="Z26" s="467"/>
      <c r="AA26" s="98" t="s">
        <v>158</v>
      </c>
      <c r="AB26" s="467"/>
      <c r="AC26" s="98" t="s">
        <v>160</v>
      </c>
      <c r="AD26" s="468" t="s">
        <v>161</v>
      </c>
      <c r="AE26" s="469" t="str">
        <f t="shared" si="0"/>
        <v/>
      </c>
      <c r="AF26" s="470" t="s">
        <v>162</v>
      </c>
      <c r="AG26" s="471" t="str">
        <f t="shared" si="1"/>
        <v/>
      </c>
    </row>
    <row r="27" spans="1:33" ht="36.75" customHeight="1">
      <c r="A27" s="456">
        <f t="shared" ref="A27:A90" si="3">A26+1</f>
        <v>16</v>
      </c>
      <c r="B27" s="457" t="str">
        <f>IF(基本情報入力シート!C49="","",基本情報入力シート!C49)</f>
        <v/>
      </c>
      <c r="C27" s="458" t="str">
        <f>IF(基本情報入力シート!D49="","",基本情報入力シート!D49)</f>
        <v/>
      </c>
      <c r="D27" s="459" t="str">
        <f>IF(基本情報入力シート!E49="","",基本情報入力シート!E49)</f>
        <v/>
      </c>
      <c r="E27" s="459" t="str">
        <f>IF(基本情報入力シート!F49="","",基本情報入力シート!F49)</f>
        <v/>
      </c>
      <c r="F27" s="459" t="str">
        <f>IF(基本情報入力シート!G49="","",基本情報入力シート!G49)</f>
        <v/>
      </c>
      <c r="G27" s="459" t="str">
        <f>IF(基本情報入力シート!H49="","",基本情報入力シート!H49)</f>
        <v/>
      </c>
      <c r="H27" s="459" t="str">
        <f>IF(基本情報入力シート!I49="","",基本情報入力シート!I49)</f>
        <v/>
      </c>
      <c r="I27" s="459" t="str">
        <f>IF(基本情報入力シート!J49="","",基本情報入力シート!J49)</f>
        <v/>
      </c>
      <c r="J27" s="459" t="str">
        <f>IF(基本情報入力シート!K49="","",基本情報入力シート!K49)</f>
        <v/>
      </c>
      <c r="K27" s="460" t="str">
        <f>IF(基本情報入力シート!L49="","",基本情報入力シート!L49)</f>
        <v/>
      </c>
      <c r="L27" s="461" t="str">
        <f>IF(基本情報入力シート!M49="","",基本情報入力シート!M49)</f>
        <v/>
      </c>
      <c r="M27" s="461" t="str">
        <f>IF(基本情報入力シート!R49="","",基本情報入力シート!R49)</f>
        <v/>
      </c>
      <c r="N27" s="461" t="str">
        <f>IF(基本情報入力シート!W49="","",基本情報入力シート!W49)</f>
        <v/>
      </c>
      <c r="O27" s="456" t="str">
        <f>IF(基本情報入力シート!X49="","",基本情報入力シート!X49)</f>
        <v/>
      </c>
      <c r="P27" s="462" t="str">
        <f>IF(基本情報入力シート!Y49="","",基本情報入力シート!Y49)</f>
        <v/>
      </c>
      <c r="Q27" s="463" t="str">
        <f>IF(基本情報入力シート!AB49="","",基本情報入力シート!AB49)</f>
        <v/>
      </c>
      <c r="R27" s="464"/>
      <c r="S27" s="465"/>
      <c r="T27" s="488" t="str">
        <f>IF(P27="","",VLOOKUP(P27,【参考】数式用!$A$5:$H$34,MATCH(S27,【参考】数式用!$C$4:$E$4,0)+2,0))</f>
        <v/>
      </c>
      <c r="U27" s="101" t="s">
        <v>157</v>
      </c>
      <c r="V27" s="571"/>
      <c r="W27" s="98" t="s">
        <v>158</v>
      </c>
      <c r="X27" s="466"/>
      <c r="Y27" s="250" t="s">
        <v>159</v>
      </c>
      <c r="Z27" s="467"/>
      <c r="AA27" s="98" t="s">
        <v>158</v>
      </c>
      <c r="AB27" s="467"/>
      <c r="AC27" s="98" t="s">
        <v>160</v>
      </c>
      <c r="AD27" s="468" t="s">
        <v>161</v>
      </c>
      <c r="AE27" s="469" t="str">
        <f t="shared" si="0"/>
        <v/>
      </c>
      <c r="AF27" s="470" t="s">
        <v>162</v>
      </c>
      <c r="AG27" s="471" t="str">
        <f t="shared" si="1"/>
        <v/>
      </c>
    </row>
    <row r="28" spans="1:33" ht="36.75" customHeight="1">
      <c r="A28" s="456">
        <f t="shared" si="3"/>
        <v>17</v>
      </c>
      <c r="B28" s="457" t="str">
        <f>IF(基本情報入力シート!C50="","",基本情報入力シート!C50)</f>
        <v/>
      </c>
      <c r="C28" s="458" t="str">
        <f>IF(基本情報入力シート!D50="","",基本情報入力シート!D50)</f>
        <v/>
      </c>
      <c r="D28" s="459" t="str">
        <f>IF(基本情報入力シート!E50="","",基本情報入力シート!E50)</f>
        <v/>
      </c>
      <c r="E28" s="459" t="str">
        <f>IF(基本情報入力シート!F50="","",基本情報入力シート!F50)</f>
        <v/>
      </c>
      <c r="F28" s="459" t="str">
        <f>IF(基本情報入力シート!G50="","",基本情報入力シート!G50)</f>
        <v/>
      </c>
      <c r="G28" s="459" t="str">
        <f>IF(基本情報入力シート!H50="","",基本情報入力シート!H50)</f>
        <v/>
      </c>
      <c r="H28" s="459" t="str">
        <f>IF(基本情報入力シート!I50="","",基本情報入力シート!I50)</f>
        <v/>
      </c>
      <c r="I28" s="459" t="str">
        <f>IF(基本情報入力シート!J50="","",基本情報入力シート!J50)</f>
        <v/>
      </c>
      <c r="J28" s="459" t="str">
        <f>IF(基本情報入力シート!K50="","",基本情報入力シート!K50)</f>
        <v/>
      </c>
      <c r="K28" s="460" t="str">
        <f>IF(基本情報入力シート!L50="","",基本情報入力シート!L50)</f>
        <v/>
      </c>
      <c r="L28" s="461" t="str">
        <f>IF(基本情報入力シート!M50="","",基本情報入力シート!M50)</f>
        <v/>
      </c>
      <c r="M28" s="461" t="str">
        <f>IF(基本情報入力シート!R50="","",基本情報入力シート!R50)</f>
        <v/>
      </c>
      <c r="N28" s="461" t="str">
        <f>IF(基本情報入力シート!W50="","",基本情報入力シート!W50)</f>
        <v/>
      </c>
      <c r="O28" s="456" t="str">
        <f>IF(基本情報入力シート!X50="","",基本情報入力シート!X50)</f>
        <v/>
      </c>
      <c r="P28" s="462" t="str">
        <f>IF(基本情報入力シート!Y50="","",基本情報入力シート!Y50)</f>
        <v/>
      </c>
      <c r="Q28" s="463" t="str">
        <f>IF(基本情報入力シート!AB50="","",基本情報入力シート!AB50)</f>
        <v/>
      </c>
      <c r="R28" s="464"/>
      <c r="S28" s="465"/>
      <c r="T28" s="488" t="str">
        <f>IF(P28="","",VLOOKUP(P28,【参考】数式用!$A$5:$H$34,MATCH(S28,【参考】数式用!$C$4:$E$4,0)+2,0))</f>
        <v/>
      </c>
      <c r="U28" s="101" t="s">
        <v>157</v>
      </c>
      <c r="V28" s="571"/>
      <c r="W28" s="98" t="s">
        <v>158</v>
      </c>
      <c r="X28" s="466"/>
      <c r="Y28" s="250" t="s">
        <v>159</v>
      </c>
      <c r="Z28" s="467"/>
      <c r="AA28" s="98" t="s">
        <v>158</v>
      </c>
      <c r="AB28" s="467"/>
      <c r="AC28" s="98" t="s">
        <v>160</v>
      </c>
      <c r="AD28" s="468" t="s">
        <v>161</v>
      </c>
      <c r="AE28" s="469" t="str">
        <f t="shared" si="0"/>
        <v/>
      </c>
      <c r="AF28" s="470" t="s">
        <v>162</v>
      </c>
      <c r="AG28" s="471" t="str">
        <f t="shared" si="1"/>
        <v/>
      </c>
    </row>
    <row r="29" spans="1:33" ht="36.75" customHeight="1">
      <c r="A29" s="456">
        <f t="shared" si="3"/>
        <v>18</v>
      </c>
      <c r="B29" s="457" t="str">
        <f>IF(基本情報入力シート!C51="","",基本情報入力シート!C51)</f>
        <v/>
      </c>
      <c r="C29" s="458" t="str">
        <f>IF(基本情報入力シート!D51="","",基本情報入力シート!D51)</f>
        <v/>
      </c>
      <c r="D29" s="459" t="str">
        <f>IF(基本情報入力シート!E51="","",基本情報入力シート!E51)</f>
        <v/>
      </c>
      <c r="E29" s="459" t="str">
        <f>IF(基本情報入力シート!F51="","",基本情報入力シート!F51)</f>
        <v/>
      </c>
      <c r="F29" s="459" t="str">
        <f>IF(基本情報入力シート!G51="","",基本情報入力シート!G51)</f>
        <v/>
      </c>
      <c r="G29" s="459" t="str">
        <f>IF(基本情報入力シート!H51="","",基本情報入力シート!H51)</f>
        <v/>
      </c>
      <c r="H29" s="459" t="str">
        <f>IF(基本情報入力シート!I51="","",基本情報入力シート!I51)</f>
        <v/>
      </c>
      <c r="I29" s="459" t="str">
        <f>IF(基本情報入力シート!J51="","",基本情報入力シート!J51)</f>
        <v/>
      </c>
      <c r="J29" s="459" t="str">
        <f>IF(基本情報入力シート!K51="","",基本情報入力シート!K51)</f>
        <v/>
      </c>
      <c r="K29" s="460" t="str">
        <f>IF(基本情報入力シート!L51="","",基本情報入力シート!L51)</f>
        <v/>
      </c>
      <c r="L29" s="461" t="str">
        <f>IF(基本情報入力シート!M51="","",基本情報入力シート!M51)</f>
        <v/>
      </c>
      <c r="M29" s="461" t="str">
        <f>IF(基本情報入力シート!R51="","",基本情報入力シート!R51)</f>
        <v/>
      </c>
      <c r="N29" s="461" t="str">
        <f>IF(基本情報入力シート!W51="","",基本情報入力シート!W51)</f>
        <v/>
      </c>
      <c r="O29" s="456" t="str">
        <f>IF(基本情報入力シート!X51="","",基本情報入力シート!X51)</f>
        <v/>
      </c>
      <c r="P29" s="462" t="str">
        <f>IF(基本情報入力シート!Y51="","",基本情報入力シート!Y51)</f>
        <v/>
      </c>
      <c r="Q29" s="463" t="str">
        <f>IF(基本情報入力シート!AB51="","",基本情報入力シート!AB51)</f>
        <v/>
      </c>
      <c r="R29" s="464"/>
      <c r="S29" s="465"/>
      <c r="T29" s="488" t="str">
        <f>IF(P29="","",VLOOKUP(P29,【参考】数式用!$A$5:$H$34,MATCH(S29,【参考】数式用!$C$4:$E$4,0)+2,0))</f>
        <v/>
      </c>
      <c r="U29" s="101" t="s">
        <v>157</v>
      </c>
      <c r="V29" s="571"/>
      <c r="W29" s="98" t="s">
        <v>158</v>
      </c>
      <c r="X29" s="466"/>
      <c r="Y29" s="250" t="s">
        <v>159</v>
      </c>
      <c r="Z29" s="467"/>
      <c r="AA29" s="98" t="s">
        <v>158</v>
      </c>
      <c r="AB29" s="467"/>
      <c r="AC29" s="98" t="s">
        <v>160</v>
      </c>
      <c r="AD29" s="468" t="s">
        <v>161</v>
      </c>
      <c r="AE29" s="469" t="str">
        <f t="shared" si="0"/>
        <v/>
      </c>
      <c r="AF29" s="470" t="s">
        <v>162</v>
      </c>
      <c r="AG29" s="471" t="str">
        <f t="shared" si="1"/>
        <v/>
      </c>
    </row>
    <row r="30" spans="1:33" ht="36.75" customHeight="1">
      <c r="A30" s="456">
        <f t="shared" si="3"/>
        <v>19</v>
      </c>
      <c r="B30" s="457" t="str">
        <f>IF(基本情報入力シート!C52="","",基本情報入力シート!C52)</f>
        <v/>
      </c>
      <c r="C30" s="458" t="str">
        <f>IF(基本情報入力シート!D52="","",基本情報入力シート!D52)</f>
        <v/>
      </c>
      <c r="D30" s="459" t="str">
        <f>IF(基本情報入力シート!E52="","",基本情報入力シート!E52)</f>
        <v/>
      </c>
      <c r="E30" s="459" t="str">
        <f>IF(基本情報入力シート!F52="","",基本情報入力シート!F52)</f>
        <v/>
      </c>
      <c r="F30" s="459" t="str">
        <f>IF(基本情報入力シート!G52="","",基本情報入力シート!G52)</f>
        <v/>
      </c>
      <c r="G30" s="459" t="str">
        <f>IF(基本情報入力シート!H52="","",基本情報入力シート!H52)</f>
        <v/>
      </c>
      <c r="H30" s="459" t="str">
        <f>IF(基本情報入力シート!I52="","",基本情報入力シート!I52)</f>
        <v/>
      </c>
      <c r="I30" s="459" t="str">
        <f>IF(基本情報入力シート!J52="","",基本情報入力シート!J52)</f>
        <v/>
      </c>
      <c r="J30" s="459" t="str">
        <f>IF(基本情報入力シート!K52="","",基本情報入力シート!K52)</f>
        <v/>
      </c>
      <c r="K30" s="460" t="str">
        <f>IF(基本情報入力シート!L52="","",基本情報入力シート!L52)</f>
        <v/>
      </c>
      <c r="L30" s="461" t="str">
        <f>IF(基本情報入力シート!M52="","",基本情報入力シート!M52)</f>
        <v/>
      </c>
      <c r="M30" s="461" t="str">
        <f>IF(基本情報入力シート!R52="","",基本情報入力シート!R52)</f>
        <v/>
      </c>
      <c r="N30" s="461" t="str">
        <f>IF(基本情報入力シート!W52="","",基本情報入力シート!W52)</f>
        <v/>
      </c>
      <c r="O30" s="456" t="str">
        <f>IF(基本情報入力シート!X52="","",基本情報入力シート!X52)</f>
        <v/>
      </c>
      <c r="P30" s="462" t="str">
        <f>IF(基本情報入力シート!Y52="","",基本情報入力シート!Y52)</f>
        <v/>
      </c>
      <c r="Q30" s="463" t="str">
        <f>IF(基本情報入力シート!AB52="","",基本情報入力シート!AB52)</f>
        <v/>
      </c>
      <c r="R30" s="464"/>
      <c r="S30" s="465"/>
      <c r="T30" s="488" t="str">
        <f>IF(P30="","",VLOOKUP(P30,【参考】数式用!$A$5:$H$34,MATCH(S30,【参考】数式用!$C$4:$E$4,0)+2,0))</f>
        <v/>
      </c>
      <c r="U30" s="101" t="s">
        <v>157</v>
      </c>
      <c r="V30" s="571"/>
      <c r="W30" s="98" t="s">
        <v>158</v>
      </c>
      <c r="X30" s="466"/>
      <c r="Y30" s="250" t="s">
        <v>159</v>
      </c>
      <c r="Z30" s="467"/>
      <c r="AA30" s="98" t="s">
        <v>158</v>
      </c>
      <c r="AB30" s="467"/>
      <c r="AC30" s="98" t="s">
        <v>160</v>
      </c>
      <c r="AD30" s="468" t="s">
        <v>161</v>
      </c>
      <c r="AE30" s="469" t="str">
        <f t="shared" si="0"/>
        <v/>
      </c>
      <c r="AF30" s="470" t="s">
        <v>162</v>
      </c>
      <c r="AG30" s="471" t="str">
        <f t="shared" si="1"/>
        <v/>
      </c>
    </row>
    <row r="31" spans="1:33" ht="36.75" customHeight="1">
      <c r="A31" s="456">
        <f t="shared" si="3"/>
        <v>20</v>
      </c>
      <c r="B31" s="457" t="str">
        <f>IF(基本情報入力シート!C53="","",基本情報入力シート!C53)</f>
        <v/>
      </c>
      <c r="C31" s="458" t="str">
        <f>IF(基本情報入力シート!D53="","",基本情報入力シート!D53)</f>
        <v/>
      </c>
      <c r="D31" s="459" t="str">
        <f>IF(基本情報入力シート!E53="","",基本情報入力シート!E53)</f>
        <v/>
      </c>
      <c r="E31" s="459" t="str">
        <f>IF(基本情報入力シート!F53="","",基本情報入力シート!F53)</f>
        <v/>
      </c>
      <c r="F31" s="459" t="str">
        <f>IF(基本情報入力シート!G53="","",基本情報入力シート!G53)</f>
        <v/>
      </c>
      <c r="G31" s="459" t="str">
        <f>IF(基本情報入力シート!H53="","",基本情報入力シート!H53)</f>
        <v/>
      </c>
      <c r="H31" s="459" t="str">
        <f>IF(基本情報入力シート!I53="","",基本情報入力シート!I53)</f>
        <v/>
      </c>
      <c r="I31" s="459" t="str">
        <f>IF(基本情報入力シート!J53="","",基本情報入力シート!J53)</f>
        <v/>
      </c>
      <c r="J31" s="459" t="str">
        <f>IF(基本情報入力シート!K53="","",基本情報入力シート!K53)</f>
        <v/>
      </c>
      <c r="K31" s="460" t="str">
        <f>IF(基本情報入力シート!L53="","",基本情報入力シート!L53)</f>
        <v/>
      </c>
      <c r="L31" s="461" t="str">
        <f>IF(基本情報入力シート!M53="","",基本情報入力シート!M53)</f>
        <v/>
      </c>
      <c r="M31" s="461" t="str">
        <f>IF(基本情報入力シート!R53="","",基本情報入力シート!R53)</f>
        <v/>
      </c>
      <c r="N31" s="461" t="str">
        <f>IF(基本情報入力シート!W53="","",基本情報入力シート!W53)</f>
        <v/>
      </c>
      <c r="O31" s="456" t="str">
        <f>IF(基本情報入力シート!X53="","",基本情報入力シート!X53)</f>
        <v/>
      </c>
      <c r="P31" s="462" t="str">
        <f>IF(基本情報入力シート!Y53="","",基本情報入力シート!Y53)</f>
        <v/>
      </c>
      <c r="Q31" s="463" t="str">
        <f>IF(基本情報入力シート!AB53="","",基本情報入力シート!AB53)</f>
        <v/>
      </c>
      <c r="R31" s="464"/>
      <c r="S31" s="465"/>
      <c r="T31" s="488" t="str">
        <f>IF(P31="","",VLOOKUP(P31,【参考】数式用!$A$5:$H$34,MATCH(S31,【参考】数式用!$C$4:$E$4,0)+2,0))</f>
        <v/>
      </c>
      <c r="U31" s="101" t="s">
        <v>157</v>
      </c>
      <c r="V31" s="571"/>
      <c r="W31" s="98" t="s">
        <v>158</v>
      </c>
      <c r="X31" s="466"/>
      <c r="Y31" s="250" t="s">
        <v>159</v>
      </c>
      <c r="Z31" s="467"/>
      <c r="AA31" s="98" t="s">
        <v>158</v>
      </c>
      <c r="AB31" s="467"/>
      <c r="AC31" s="98" t="s">
        <v>160</v>
      </c>
      <c r="AD31" s="468" t="s">
        <v>161</v>
      </c>
      <c r="AE31" s="469" t="str">
        <f t="shared" si="0"/>
        <v/>
      </c>
      <c r="AF31" s="470" t="s">
        <v>162</v>
      </c>
      <c r="AG31" s="471" t="str">
        <f t="shared" si="1"/>
        <v/>
      </c>
    </row>
    <row r="32" spans="1:33" ht="36.75" customHeight="1">
      <c r="A32" s="456">
        <f t="shared" si="3"/>
        <v>21</v>
      </c>
      <c r="B32" s="457" t="str">
        <f>IF(基本情報入力シート!C54="","",基本情報入力シート!C54)</f>
        <v/>
      </c>
      <c r="C32" s="458" t="str">
        <f>IF(基本情報入力シート!D54="","",基本情報入力シート!D54)</f>
        <v/>
      </c>
      <c r="D32" s="459" t="str">
        <f>IF(基本情報入力シート!E54="","",基本情報入力シート!E54)</f>
        <v/>
      </c>
      <c r="E32" s="459" t="str">
        <f>IF(基本情報入力シート!F54="","",基本情報入力シート!F54)</f>
        <v/>
      </c>
      <c r="F32" s="459" t="str">
        <f>IF(基本情報入力シート!G54="","",基本情報入力シート!G54)</f>
        <v/>
      </c>
      <c r="G32" s="459" t="str">
        <f>IF(基本情報入力シート!H54="","",基本情報入力シート!H54)</f>
        <v/>
      </c>
      <c r="H32" s="459" t="str">
        <f>IF(基本情報入力シート!I54="","",基本情報入力シート!I54)</f>
        <v/>
      </c>
      <c r="I32" s="459" t="str">
        <f>IF(基本情報入力シート!J54="","",基本情報入力シート!J54)</f>
        <v/>
      </c>
      <c r="J32" s="459" t="str">
        <f>IF(基本情報入力シート!K54="","",基本情報入力シート!K54)</f>
        <v/>
      </c>
      <c r="K32" s="460" t="str">
        <f>IF(基本情報入力シート!L54="","",基本情報入力シート!L54)</f>
        <v/>
      </c>
      <c r="L32" s="461" t="str">
        <f>IF(基本情報入力シート!M54="","",基本情報入力シート!M54)</f>
        <v/>
      </c>
      <c r="M32" s="461" t="str">
        <f>IF(基本情報入力シート!R54="","",基本情報入力シート!R54)</f>
        <v/>
      </c>
      <c r="N32" s="461" t="str">
        <f>IF(基本情報入力シート!W54="","",基本情報入力シート!W54)</f>
        <v/>
      </c>
      <c r="O32" s="456" t="str">
        <f>IF(基本情報入力シート!X54="","",基本情報入力シート!X54)</f>
        <v/>
      </c>
      <c r="P32" s="462" t="str">
        <f>IF(基本情報入力シート!Y54="","",基本情報入力シート!Y54)</f>
        <v/>
      </c>
      <c r="Q32" s="463" t="str">
        <f>IF(基本情報入力シート!AB54="","",基本情報入力シート!AB54)</f>
        <v/>
      </c>
      <c r="R32" s="464"/>
      <c r="S32" s="465"/>
      <c r="T32" s="488" t="str">
        <f>IF(P32="","",VLOOKUP(P32,【参考】数式用!$A$5:$H$34,MATCH(S32,【参考】数式用!$C$4:$E$4,0)+2,0))</f>
        <v/>
      </c>
      <c r="U32" s="101" t="s">
        <v>157</v>
      </c>
      <c r="V32" s="571"/>
      <c r="W32" s="98" t="s">
        <v>158</v>
      </c>
      <c r="X32" s="466"/>
      <c r="Y32" s="250" t="s">
        <v>159</v>
      </c>
      <c r="Z32" s="467"/>
      <c r="AA32" s="98" t="s">
        <v>158</v>
      </c>
      <c r="AB32" s="467"/>
      <c r="AC32" s="98" t="s">
        <v>160</v>
      </c>
      <c r="AD32" s="468" t="s">
        <v>161</v>
      </c>
      <c r="AE32" s="469" t="str">
        <f t="shared" si="0"/>
        <v/>
      </c>
      <c r="AF32" s="470" t="s">
        <v>162</v>
      </c>
      <c r="AG32" s="471" t="str">
        <f t="shared" si="1"/>
        <v/>
      </c>
    </row>
    <row r="33" spans="1:33" ht="36.75" customHeight="1">
      <c r="A33" s="456">
        <f t="shared" si="3"/>
        <v>22</v>
      </c>
      <c r="B33" s="457" t="str">
        <f>IF(基本情報入力シート!C55="","",基本情報入力シート!C55)</f>
        <v/>
      </c>
      <c r="C33" s="458" t="str">
        <f>IF(基本情報入力シート!D55="","",基本情報入力シート!D55)</f>
        <v/>
      </c>
      <c r="D33" s="459" t="str">
        <f>IF(基本情報入力シート!E55="","",基本情報入力シート!E55)</f>
        <v/>
      </c>
      <c r="E33" s="459" t="str">
        <f>IF(基本情報入力シート!F55="","",基本情報入力シート!F55)</f>
        <v/>
      </c>
      <c r="F33" s="459" t="str">
        <f>IF(基本情報入力シート!G55="","",基本情報入力シート!G55)</f>
        <v/>
      </c>
      <c r="G33" s="459" t="str">
        <f>IF(基本情報入力シート!H55="","",基本情報入力シート!H55)</f>
        <v/>
      </c>
      <c r="H33" s="459" t="str">
        <f>IF(基本情報入力シート!I55="","",基本情報入力シート!I55)</f>
        <v/>
      </c>
      <c r="I33" s="459" t="str">
        <f>IF(基本情報入力シート!J55="","",基本情報入力シート!J55)</f>
        <v/>
      </c>
      <c r="J33" s="459" t="str">
        <f>IF(基本情報入力シート!K55="","",基本情報入力シート!K55)</f>
        <v/>
      </c>
      <c r="K33" s="460" t="str">
        <f>IF(基本情報入力シート!L55="","",基本情報入力シート!L55)</f>
        <v/>
      </c>
      <c r="L33" s="461" t="str">
        <f>IF(基本情報入力シート!M55="","",基本情報入力シート!M55)</f>
        <v/>
      </c>
      <c r="M33" s="461" t="str">
        <f>IF(基本情報入力シート!R55="","",基本情報入力シート!R55)</f>
        <v/>
      </c>
      <c r="N33" s="461" t="str">
        <f>IF(基本情報入力シート!W55="","",基本情報入力シート!W55)</f>
        <v/>
      </c>
      <c r="O33" s="456" t="str">
        <f>IF(基本情報入力シート!X55="","",基本情報入力シート!X55)</f>
        <v/>
      </c>
      <c r="P33" s="462" t="str">
        <f>IF(基本情報入力シート!Y55="","",基本情報入力シート!Y55)</f>
        <v/>
      </c>
      <c r="Q33" s="463" t="str">
        <f>IF(基本情報入力シート!AB55="","",基本情報入力シート!AB55)</f>
        <v/>
      </c>
      <c r="R33" s="464"/>
      <c r="S33" s="465"/>
      <c r="T33" s="488" t="str">
        <f>IF(P33="","",VLOOKUP(P33,【参考】数式用!$A$5:$H$34,MATCH(S33,【参考】数式用!$C$4:$E$4,0)+2,0))</f>
        <v/>
      </c>
      <c r="U33" s="101" t="s">
        <v>157</v>
      </c>
      <c r="V33" s="571"/>
      <c r="W33" s="98" t="s">
        <v>158</v>
      </c>
      <c r="X33" s="466"/>
      <c r="Y33" s="250" t="s">
        <v>159</v>
      </c>
      <c r="Z33" s="467"/>
      <c r="AA33" s="98" t="s">
        <v>158</v>
      </c>
      <c r="AB33" s="467"/>
      <c r="AC33" s="98" t="s">
        <v>160</v>
      </c>
      <c r="AD33" s="468" t="s">
        <v>161</v>
      </c>
      <c r="AE33" s="469" t="str">
        <f t="shared" si="0"/>
        <v/>
      </c>
      <c r="AF33" s="470" t="s">
        <v>162</v>
      </c>
      <c r="AG33" s="471" t="str">
        <f t="shared" si="1"/>
        <v/>
      </c>
    </row>
    <row r="34" spans="1:33" ht="36.75" customHeight="1">
      <c r="A34" s="456">
        <f t="shared" si="3"/>
        <v>23</v>
      </c>
      <c r="B34" s="457" t="str">
        <f>IF(基本情報入力シート!C56="","",基本情報入力シート!C56)</f>
        <v/>
      </c>
      <c r="C34" s="458" t="str">
        <f>IF(基本情報入力シート!D56="","",基本情報入力シート!D56)</f>
        <v/>
      </c>
      <c r="D34" s="459" t="str">
        <f>IF(基本情報入力シート!E56="","",基本情報入力シート!E56)</f>
        <v/>
      </c>
      <c r="E34" s="459" t="str">
        <f>IF(基本情報入力シート!F56="","",基本情報入力シート!F56)</f>
        <v/>
      </c>
      <c r="F34" s="459" t="str">
        <f>IF(基本情報入力シート!G56="","",基本情報入力シート!G56)</f>
        <v/>
      </c>
      <c r="G34" s="459" t="str">
        <f>IF(基本情報入力シート!H56="","",基本情報入力シート!H56)</f>
        <v/>
      </c>
      <c r="H34" s="459" t="str">
        <f>IF(基本情報入力シート!I56="","",基本情報入力シート!I56)</f>
        <v/>
      </c>
      <c r="I34" s="459" t="str">
        <f>IF(基本情報入力シート!J56="","",基本情報入力シート!J56)</f>
        <v/>
      </c>
      <c r="J34" s="459" t="str">
        <f>IF(基本情報入力シート!K56="","",基本情報入力シート!K56)</f>
        <v/>
      </c>
      <c r="K34" s="460" t="str">
        <f>IF(基本情報入力シート!L56="","",基本情報入力シート!L56)</f>
        <v/>
      </c>
      <c r="L34" s="461" t="str">
        <f>IF(基本情報入力シート!M56="","",基本情報入力シート!M56)</f>
        <v/>
      </c>
      <c r="M34" s="461" t="str">
        <f>IF(基本情報入力シート!R56="","",基本情報入力シート!R56)</f>
        <v/>
      </c>
      <c r="N34" s="461" t="str">
        <f>IF(基本情報入力シート!W56="","",基本情報入力シート!W56)</f>
        <v/>
      </c>
      <c r="O34" s="456" t="str">
        <f>IF(基本情報入力シート!X56="","",基本情報入力シート!X56)</f>
        <v/>
      </c>
      <c r="P34" s="462" t="str">
        <f>IF(基本情報入力シート!Y56="","",基本情報入力シート!Y56)</f>
        <v/>
      </c>
      <c r="Q34" s="463" t="str">
        <f>IF(基本情報入力シート!AB56="","",基本情報入力シート!AB56)</f>
        <v/>
      </c>
      <c r="R34" s="464"/>
      <c r="S34" s="465"/>
      <c r="T34" s="488" t="str">
        <f>IF(P34="","",VLOOKUP(P34,【参考】数式用!$A$5:$H$34,MATCH(S34,【参考】数式用!$C$4:$E$4,0)+2,0))</f>
        <v/>
      </c>
      <c r="U34" s="101" t="s">
        <v>157</v>
      </c>
      <c r="V34" s="571"/>
      <c r="W34" s="98" t="s">
        <v>158</v>
      </c>
      <c r="X34" s="466"/>
      <c r="Y34" s="250" t="s">
        <v>159</v>
      </c>
      <c r="Z34" s="467"/>
      <c r="AA34" s="98" t="s">
        <v>158</v>
      </c>
      <c r="AB34" s="467"/>
      <c r="AC34" s="98" t="s">
        <v>160</v>
      </c>
      <c r="AD34" s="468" t="s">
        <v>161</v>
      </c>
      <c r="AE34" s="469" t="str">
        <f t="shared" si="0"/>
        <v/>
      </c>
      <c r="AF34" s="470" t="s">
        <v>162</v>
      </c>
      <c r="AG34" s="471" t="str">
        <f t="shared" si="1"/>
        <v/>
      </c>
    </row>
    <row r="35" spans="1:33" ht="36.75" customHeight="1">
      <c r="A35" s="456">
        <f t="shared" si="3"/>
        <v>24</v>
      </c>
      <c r="B35" s="457" t="str">
        <f>IF(基本情報入力シート!C57="","",基本情報入力シート!C57)</f>
        <v/>
      </c>
      <c r="C35" s="458" t="str">
        <f>IF(基本情報入力シート!D57="","",基本情報入力シート!D57)</f>
        <v/>
      </c>
      <c r="D35" s="459" t="str">
        <f>IF(基本情報入力シート!E57="","",基本情報入力シート!E57)</f>
        <v/>
      </c>
      <c r="E35" s="459" t="str">
        <f>IF(基本情報入力シート!F57="","",基本情報入力シート!F57)</f>
        <v/>
      </c>
      <c r="F35" s="459" t="str">
        <f>IF(基本情報入力シート!G57="","",基本情報入力シート!G57)</f>
        <v/>
      </c>
      <c r="G35" s="459" t="str">
        <f>IF(基本情報入力シート!H57="","",基本情報入力シート!H57)</f>
        <v/>
      </c>
      <c r="H35" s="459" t="str">
        <f>IF(基本情報入力シート!I57="","",基本情報入力シート!I57)</f>
        <v/>
      </c>
      <c r="I35" s="459" t="str">
        <f>IF(基本情報入力シート!J57="","",基本情報入力シート!J57)</f>
        <v/>
      </c>
      <c r="J35" s="459" t="str">
        <f>IF(基本情報入力シート!K57="","",基本情報入力シート!K57)</f>
        <v/>
      </c>
      <c r="K35" s="460" t="str">
        <f>IF(基本情報入力シート!L57="","",基本情報入力シート!L57)</f>
        <v/>
      </c>
      <c r="L35" s="461" t="str">
        <f>IF(基本情報入力シート!M57="","",基本情報入力シート!M57)</f>
        <v/>
      </c>
      <c r="M35" s="461" t="str">
        <f>IF(基本情報入力シート!R57="","",基本情報入力シート!R57)</f>
        <v/>
      </c>
      <c r="N35" s="461" t="str">
        <f>IF(基本情報入力シート!W57="","",基本情報入力シート!W57)</f>
        <v/>
      </c>
      <c r="O35" s="456" t="str">
        <f>IF(基本情報入力シート!X57="","",基本情報入力シート!X57)</f>
        <v/>
      </c>
      <c r="P35" s="462" t="str">
        <f>IF(基本情報入力シート!Y57="","",基本情報入力シート!Y57)</f>
        <v/>
      </c>
      <c r="Q35" s="463" t="str">
        <f>IF(基本情報入力シート!AB57="","",基本情報入力シート!AB57)</f>
        <v/>
      </c>
      <c r="R35" s="464"/>
      <c r="S35" s="465"/>
      <c r="T35" s="488" t="str">
        <f>IF(P35="","",VLOOKUP(P35,【参考】数式用!$A$5:$H$34,MATCH(S35,【参考】数式用!$C$4:$E$4,0)+2,0))</f>
        <v/>
      </c>
      <c r="U35" s="101" t="s">
        <v>157</v>
      </c>
      <c r="V35" s="571"/>
      <c r="W35" s="98" t="s">
        <v>158</v>
      </c>
      <c r="X35" s="466"/>
      <c r="Y35" s="250" t="s">
        <v>159</v>
      </c>
      <c r="Z35" s="467"/>
      <c r="AA35" s="98" t="s">
        <v>158</v>
      </c>
      <c r="AB35" s="467"/>
      <c r="AC35" s="98" t="s">
        <v>160</v>
      </c>
      <c r="AD35" s="468" t="s">
        <v>161</v>
      </c>
      <c r="AE35" s="469" t="str">
        <f t="shared" si="0"/>
        <v/>
      </c>
      <c r="AF35" s="470" t="s">
        <v>162</v>
      </c>
      <c r="AG35" s="471" t="str">
        <f t="shared" si="1"/>
        <v/>
      </c>
    </row>
    <row r="36" spans="1:33" ht="36.75" customHeight="1">
      <c r="A36" s="456">
        <f t="shared" si="3"/>
        <v>25</v>
      </c>
      <c r="B36" s="457" t="str">
        <f>IF(基本情報入力シート!C58="","",基本情報入力シート!C58)</f>
        <v/>
      </c>
      <c r="C36" s="458" t="str">
        <f>IF(基本情報入力シート!D58="","",基本情報入力シート!D58)</f>
        <v/>
      </c>
      <c r="D36" s="459" t="str">
        <f>IF(基本情報入力シート!E58="","",基本情報入力シート!E58)</f>
        <v/>
      </c>
      <c r="E36" s="459" t="str">
        <f>IF(基本情報入力シート!F58="","",基本情報入力シート!F58)</f>
        <v/>
      </c>
      <c r="F36" s="459" t="str">
        <f>IF(基本情報入力シート!G58="","",基本情報入力シート!G58)</f>
        <v/>
      </c>
      <c r="G36" s="459" t="str">
        <f>IF(基本情報入力シート!H58="","",基本情報入力シート!H58)</f>
        <v/>
      </c>
      <c r="H36" s="459" t="str">
        <f>IF(基本情報入力シート!I58="","",基本情報入力シート!I58)</f>
        <v/>
      </c>
      <c r="I36" s="459" t="str">
        <f>IF(基本情報入力シート!J58="","",基本情報入力シート!J58)</f>
        <v/>
      </c>
      <c r="J36" s="459" t="str">
        <f>IF(基本情報入力シート!K58="","",基本情報入力シート!K58)</f>
        <v/>
      </c>
      <c r="K36" s="460" t="str">
        <f>IF(基本情報入力シート!L58="","",基本情報入力シート!L58)</f>
        <v/>
      </c>
      <c r="L36" s="461" t="str">
        <f>IF(基本情報入力シート!M58="","",基本情報入力シート!M58)</f>
        <v/>
      </c>
      <c r="M36" s="461" t="str">
        <f>IF(基本情報入力シート!R58="","",基本情報入力シート!R58)</f>
        <v/>
      </c>
      <c r="N36" s="461" t="str">
        <f>IF(基本情報入力シート!W58="","",基本情報入力シート!W58)</f>
        <v/>
      </c>
      <c r="O36" s="456" t="str">
        <f>IF(基本情報入力シート!X58="","",基本情報入力シート!X58)</f>
        <v/>
      </c>
      <c r="P36" s="462" t="str">
        <f>IF(基本情報入力シート!Y58="","",基本情報入力シート!Y58)</f>
        <v/>
      </c>
      <c r="Q36" s="463" t="str">
        <f>IF(基本情報入力シート!AB58="","",基本情報入力シート!AB58)</f>
        <v/>
      </c>
      <c r="R36" s="464"/>
      <c r="S36" s="465"/>
      <c r="T36" s="488" t="str">
        <f>IF(P36="","",VLOOKUP(P36,【参考】数式用!$A$5:$H$34,MATCH(S36,【参考】数式用!$C$4:$E$4,0)+2,0))</f>
        <v/>
      </c>
      <c r="U36" s="101" t="s">
        <v>157</v>
      </c>
      <c r="V36" s="571"/>
      <c r="W36" s="98" t="s">
        <v>158</v>
      </c>
      <c r="X36" s="466"/>
      <c r="Y36" s="250" t="s">
        <v>159</v>
      </c>
      <c r="Z36" s="467"/>
      <c r="AA36" s="98" t="s">
        <v>158</v>
      </c>
      <c r="AB36" s="467"/>
      <c r="AC36" s="98" t="s">
        <v>160</v>
      </c>
      <c r="AD36" s="468" t="s">
        <v>161</v>
      </c>
      <c r="AE36" s="469" t="str">
        <f t="shared" si="0"/>
        <v/>
      </c>
      <c r="AF36" s="470" t="s">
        <v>162</v>
      </c>
      <c r="AG36" s="471" t="str">
        <f t="shared" si="1"/>
        <v/>
      </c>
    </row>
    <row r="37" spans="1:33" ht="36.75" customHeight="1">
      <c r="A37" s="456">
        <f t="shared" si="3"/>
        <v>26</v>
      </c>
      <c r="B37" s="457" t="str">
        <f>IF(基本情報入力シート!C59="","",基本情報入力シート!C59)</f>
        <v/>
      </c>
      <c r="C37" s="458" t="str">
        <f>IF(基本情報入力シート!D59="","",基本情報入力シート!D59)</f>
        <v/>
      </c>
      <c r="D37" s="459" t="str">
        <f>IF(基本情報入力シート!E59="","",基本情報入力シート!E59)</f>
        <v/>
      </c>
      <c r="E37" s="459" t="str">
        <f>IF(基本情報入力シート!F59="","",基本情報入力シート!F59)</f>
        <v/>
      </c>
      <c r="F37" s="459" t="str">
        <f>IF(基本情報入力シート!G59="","",基本情報入力シート!G59)</f>
        <v/>
      </c>
      <c r="G37" s="459" t="str">
        <f>IF(基本情報入力シート!H59="","",基本情報入力シート!H59)</f>
        <v/>
      </c>
      <c r="H37" s="459" t="str">
        <f>IF(基本情報入力シート!I59="","",基本情報入力シート!I59)</f>
        <v/>
      </c>
      <c r="I37" s="459" t="str">
        <f>IF(基本情報入力シート!J59="","",基本情報入力シート!J59)</f>
        <v/>
      </c>
      <c r="J37" s="459" t="str">
        <f>IF(基本情報入力シート!K59="","",基本情報入力シート!K59)</f>
        <v/>
      </c>
      <c r="K37" s="460" t="str">
        <f>IF(基本情報入力シート!L59="","",基本情報入力シート!L59)</f>
        <v/>
      </c>
      <c r="L37" s="461" t="str">
        <f>IF(基本情報入力シート!M59="","",基本情報入力シート!M59)</f>
        <v/>
      </c>
      <c r="M37" s="461" t="str">
        <f>IF(基本情報入力シート!R59="","",基本情報入力シート!R59)</f>
        <v/>
      </c>
      <c r="N37" s="461" t="str">
        <f>IF(基本情報入力シート!W59="","",基本情報入力シート!W59)</f>
        <v/>
      </c>
      <c r="O37" s="456" t="str">
        <f>IF(基本情報入力シート!X59="","",基本情報入力シート!X59)</f>
        <v/>
      </c>
      <c r="P37" s="462" t="str">
        <f>IF(基本情報入力シート!Y59="","",基本情報入力シート!Y59)</f>
        <v/>
      </c>
      <c r="Q37" s="463" t="str">
        <f>IF(基本情報入力シート!AB59="","",基本情報入力シート!AB59)</f>
        <v/>
      </c>
      <c r="R37" s="464"/>
      <c r="S37" s="465"/>
      <c r="T37" s="488" t="str">
        <f>IF(P37="","",VLOOKUP(P37,【参考】数式用!$A$5:$H$34,MATCH(S37,【参考】数式用!$C$4:$E$4,0)+2,0))</f>
        <v/>
      </c>
      <c r="U37" s="101" t="s">
        <v>157</v>
      </c>
      <c r="V37" s="571"/>
      <c r="W37" s="98" t="s">
        <v>158</v>
      </c>
      <c r="X37" s="466"/>
      <c r="Y37" s="250" t="s">
        <v>159</v>
      </c>
      <c r="Z37" s="467"/>
      <c r="AA37" s="98" t="s">
        <v>158</v>
      </c>
      <c r="AB37" s="467"/>
      <c r="AC37" s="98" t="s">
        <v>160</v>
      </c>
      <c r="AD37" s="468" t="s">
        <v>161</v>
      </c>
      <c r="AE37" s="469" t="str">
        <f t="shared" si="0"/>
        <v/>
      </c>
      <c r="AF37" s="470" t="s">
        <v>162</v>
      </c>
      <c r="AG37" s="471" t="str">
        <f t="shared" si="1"/>
        <v/>
      </c>
    </row>
    <row r="38" spans="1:33" ht="36.75" customHeight="1">
      <c r="A38" s="456">
        <f t="shared" si="3"/>
        <v>27</v>
      </c>
      <c r="B38" s="457" t="str">
        <f>IF(基本情報入力シート!C60="","",基本情報入力シート!C60)</f>
        <v/>
      </c>
      <c r="C38" s="458" t="str">
        <f>IF(基本情報入力シート!D60="","",基本情報入力シート!D60)</f>
        <v/>
      </c>
      <c r="D38" s="459" t="str">
        <f>IF(基本情報入力シート!E60="","",基本情報入力シート!E60)</f>
        <v/>
      </c>
      <c r="E38" s="459" t="str">
        <f>IF(基本情報入力シート!F60="","",基本情報入力シート!F60)</f>
        <v/>
      </c>
      <c r="F38" s="459" t="str">
        <f>IF(基本情報入力シート!G60="","",基本情報入力シート!G60)</f>
        <v/>
      </c>
      <c r="G38" s="459" t="str">
        <f>IF(基本情報入力シート!H60="","",基本情報入力シート!H60)</f>
        <v/>
      </c>
      <c r="H38" s="459" t="str">
        <f>IF(基本情報入力シート!I60="","",基本情報入力シート!I60)</f>
        <v/>
      </c>
      <c r="I38" s="459" t="str">
        <f>IF(基本情報入力シート!J60="","",基本情報入力シート!J60)</f>
        <v/>
      </c>
      <c r="J38" s="459" t="str">
        <f>IF(基本情報入力シート!K60="","",基本情報入力シート!K60)</f>
        <v/>
      </c>
      <c r="K38" s="460" t="str">
        <f>IF(基本情報入力シート!L60="","",基本情報入力シート!L60)</f>
        <v/>
      </c>
      <c r="L38" s="461" t="str">
        <f>IF(基本情報入力シート!M60="","",基本情報入力シート!M60)</f>
        <v/>
      </c>
      <c r="M38" s="461" t="str">
        <f>IF(基本情報入力シート!R60="","",基本情報入力シート!R60)</f>
        <v/>
      </c>
      <c r="N38" s="461" t="str">
        <f>IF(基本情報入力シート!W60="","",基本情報入力シート!W60)</f>
        <v/>
      </c>
      <c r="O38" s="456" t="str">
        <f>IF(基本情報入力シート!X60="","",基本情報入力シート!X60)</f>
        <v/>
      </c>
      <c r="P38" s="462" t="str">
        <f>IF(基本情報入力シート!Y60="","",基本情報入力シート!Y60)</f>
        <v/>
      </c>
      <c r="Q38" s="463" t="str">
        <f>IF(基本情報入力シート!AB60="","",基本情報入力シート!AB60)</f>
        <v/>
      </c>
      <c r="R38" s="464"/>
      <c r="S38" s="465"/>
      <c r="T38" s="488" t="str">
        <f>IF(P38="","",VLOOKUP(P38,【参考】数式用!$A$5:$H$34,MATCH(S38,【参考】数式用!$C$4:$E$4,0)+2,0))</f>
        <v/>
      </c>
      <c r="U38" s="101" t="s">
        <v>157</v>
      </c>
      <c r="V38" s="571"/>
      <c r="W38" s="98" t="s">
        <v>158</v>
      </c>
      <c r="X38" s="466"/>
      <c r="Y38" s="250" t="s">
        <v>159</v>
      </c>
      <c r="Z38" s="467"/>
      <c r="AA38" s="98" t="s">
        <v>158</v>
      </c>
      <c r="AB38" s="467"/>
      <c r="AC38" s="98" t="s">
        <v>160</v>
      </c>
      <c r="AD38" s="468" t="s">
        <v>161</v>
      </c>
      <c r="AE38" s="469" t="str">
        <f t="shared" si="0"/>
        <v/>
      </c>
      <c r="AF38" s="470" t="s">
        <v>162</v>
      </c>
      <c r="AG38" s="471" t="str">
        <f t="shared" si="1"/>
        <v/>
      </c>
    </row>
    <row r="39" spans="1:33" ht="36.75" customHeight="1">
      <c r="A39" s="456">
        <f t="shared" si="3"/>
        <v>28</v>
      </c>
      <c r="B39" s="457" t="str">
        <f>IF(基本情報入力シート!C61="","",基本情報入力シート!C61)</f>
        <v/>
      </c>
      <c r="C39" s="458" t="str">
        <f>IF(基本情報入力シート!D61="","",基本情報入力シート!D61)</f>
        <v/>
      </c>
      <c r="D39" s="459" t="str">
        <f>IF(基本情報入力シート!E61="","",基本情報入力シート!E61)</f>
        <v/>
      </c>
      <c r="E39" s="459" t="str">
        <f>IF(基本情報入力シート!F61="","",基本情報入力シート!F61)</f>
        <v/>
      </c>
      <c r="F39" s="459" t="str">
        <f>IF(基本情報入力シート!G61="","",基本情報入力シート!G61)</f>
        <v/>
      </c>
      <c r="G39" s="459" t="str">
        <f>IF(基本情報入力シート!H61="","",基本情報入力シート!H61)</f>
        <v/>
      </c>
      <c r="H39" s="459" t="str">
        <f>IF(基本情報入力シート!I61="","",基本情報入力シート!I61)</f>
        <v/>
      </c>
      <c r="I39" s="459" t="str">
        <f>IF(基本情報入力シート!J61="","",基本情報入力シート!J61)</f>
        <v/>
      </c>
      <c r="J39" s="459" t="str">
        <f>IF(基本情報入力シート!K61="","",基本情報入力シート!K61)</f>
        <v/>
      </c>
      <c r="K39" s="460" t="str">
        <f>IF(基本情報入力シート!L61="","",基本情報入力シート!L61)</f>
        <v/>
      </c>
      <c r="L39" s="461" t="str">
        <f>IF(基本情報入力シート!M61="","",基本情報入力シート!M61)</f>
        <v/>
      </c>
      <c r="M39" s="461" t="str">
        <f>IF(基本情報入力シート!R61="","",基本情報入力シート!R61)</f>
        <v/>
      </c>
      <c r="N39" s="461" t="str">
        <f>IF(基本情報入力シート!W61="","",基本情報入力シート!W61)</f>
        <v/>
      </c>
      <c r="O39" s="456" t="str">
        <f>IF(基本情報入力シート!X61="","",基本情報入力シート!X61)</f>
        <v/>
      </c>
      <c r="P39" s="462" t="str">
        <f>IF(基本情報入力シート!Y61="","",基本情報入力シート!Y61)</f>
        <v/>
      </c>
      <c r="Q39" s="463" t="str">
        <f>IF(基本情報入力シート!AB61="","",基本情報入力シート!AB61)</f>
        <v/>
      </c>
      <c r="R39" s="464"/>
      <c r="S39" s="465"/>
      <c r="T39" s="488" t="str">
        <f>IF(P39="","",VLOOKUP(P39,【参考】数式用!$A$5:$H$34,MATCH(S39,【参考】数式用!$C$4:$E$4,0)+2,0))</f>
        <v/>
      </c>
      <c r="U39" s="101" t="s">
        <v>157</v>
      </c>
      <c r="V39" s="571"/>
      <c r="W39" s="98" t="s">
        <v>158</v>
      </c>
      <c r="X39" s="466"/>
      <c r="Y39" s="250" t="s">
        <v>159</v>
      </c>
      <c r="Z39" s="467"/>
      <c r="AA39" s="98" t="s">
        <v>158</v>
      </c>
      <c r="AB39" s="467"/>
      <c r="AC39" s="98" t="s">
        <v>160</v>
      </c>
      <c r="AD39" s="468" t="s">
        <v>161</v>
      </c>
      <c r="AE39" s="469" t="str">
        <f t="shared" si="0"/>
        <v/>
      </c>
      <c r="AF39" s="470" t="s">
        <v>162</v>
      </c>
      <c r="AG39" s="471" t="str">
        <f t="shared" si="1"/>
        <v/>
      </c>
    </row>
    <row r="40" spans="1:33" ht="36.75" customHeight="1">
      <c r="A40" s="456">
        <f t="shared" si="3"/>
        <v>29</v>
      </c>
      <c r="B40" s="457" t="str">
        <f>IF(基本情報入力シート!C62="","",基本情報入力シート!C62)</f>
        <v/>
      </c>
      <c r="C40" s="458" t="str">
        <f>IF(基本情報入力シート!D62="","",基本情報入力シート!D62)</f>
        <v/>
      </c>
      <c r="D40" s="459" t="str">
        <f>IF(基本情報入力シート!E62="","",基本情報入力シート!E62)</f>
        <v/>
      </c>
      <c r="E40" s="459" t="str">
        <f>IF(基本情報入力シート!F62="","",基本情報入力シート!F62)</f>
        <v/>
      </c>
      <c r="F40" s="459" t="str">
        <f>IF(基本情報入力シート!G62="","",基本情報入力シート!G62)</f>
        <v/>
      </c>
      <c r="G40" s="459" t="str">
        <f>IF(基本情報入力シート!H62="","",基本情報入力シート!H62)</f>
        <v/>
      </c>
      <c r="H40" s="459" t="str">
        <f>IF(基本情報入力シート!I62="","",基本情報入力シート!I62)</f>
        <v/>
      </c>
      <c r="I40" s="459" t="str">
        <f>IF(基本情報入力シート!J62="","",基本情報入力シート!J62)</f>
        <v/>
      </c>
      <c r="J40" s="459" t="str">
        <f>IF(基本情報入力シート!K62="","",基本情報入力シート!K62)</f>
        <v/>
      </c>
      <c r="K40" s="460" t="str">
        <f>IF(基本情報入力シート!L62="","",基本情報入力シート!L62)</f>
        <v/>
      </c>
      <c r="L40" s="461" t="str">
        <f>IF(基本情報入力シート!M62="","",基本情報入力シート!M62)</f>
        <v/>
      </c>
      <c r="M40" s="461" t="str">
        <f>IF(基本情報入力シート!R62="","",基本情報入力シート!R62)</f>
        <v/>
      </c>
      <c r="N40" s="461" t="str">
        <f>IF(基本情報入力シート!W62="","",基本情報入力シート!W62)</f>
        <v/>
      </c>
      <c r="O40" s="456" t="str">
        <f>IF(基本情報入力シート!X62="","",基本情報入力シート!X62)</f>
        <v/>
      </c>
      <c r="P40" s="462" t="str">
        <f>IF(基本情報入力シート!Y62="","",基本情報入力シート!Y62)</f>
        <v/>
      </c>
      <c r="Q40" s="463" t="str">
        <f>IF(基本情報入力シート!AB62="","",基本情報入力シート!AB62)</f>
        <v/>
      </c>
      <c r="R40" s="464"/>
      <c r="S40" s="465"/>
      <c r="T40" s="488" t="str">
        <f>IF(P40="","",VLOOKUP(P40,【参考】数式用!$A$5:$H$34,MATCH(S40,【参考】数式用!$C$4:$E$4,0)+2,0))</f>
        <v/>
      </c>
      <c r="U40" s="101" t="s">
        <v>157</v>
      </c>
      <c r="V40" s="571"/>
      <c r="W40" s="98" t="s">
        <v>158</v>
      </c>
      <c r="X40" s="466"/>
      <c r="Y40" s="250" t="s">
        <v>159</v>
      </c>
      <c r="Z40" s="467"/>
      <c r="AA40" s="98" t="s">
        <v>158</v>
      </c>
      <c r="AB40" s="467"/>
      <c r="AC40" s="98" t="s">
        <v>160</v>
      </c>
      <c r="AD40" s="468" t="s">
        <v>161</v>
      </c>
      <c r="AE40" s="469" t="str">
        <f t="shared" si="0"/>
        <v/>
      </c>
      <c r="AF40" s="470" t="s">
        <v>162</v>
      </c>
      <c r="AG40" s="471" t="str">
        <f t="shared" si="1"/>
        <v/>
      </c>
    </row>
    <row r="41" spans="1:33" ht="36.75" customHeight="1">
      <c r="A41" s="456">
        <f t="shared" si="3"/>
        <v>30</v>
      </c>
      <c r="B41" s="457" t="str">
        <f>IF(基本情報入力シート!C63="","",基本情報入力シート!C63)</f>
        <v/>
      </c>
      <c r="C41" s="458" t="str">
        <f>IF(基本情報入力シート!D63="","",基本情報入力シート!D63)</f>
        <v/>
      </c>
      <c r="D41" s="459" t="str">
        <f>IF(基本情報入力シート!E63="","",基本情報入力シート!E63)</f>
        <v/>
      </c>
      <c r="E41" s="459" t="str">
        <f>IF(基本情報入力シート!F63="","",基本情報入力シート!F63)</f>
        <v/>
      </c>
      <c r="F41" s="459" t="str">
        <f>IF(基本情報入力シート!G63="","",基本情報入力シート!G63)</f>
        <v/>
      </c>
      <c r="G41" s="459" t="str">
        <f>IF(基本情報入力シート!H63="","",基本情報入力シート!H63)</f>
        <v/>
      </c>
      <c r="H41" s="459" t="str">
        <f>IF(基本情報入力シート!I63="","",基本情報入力シート!I63)</f>
        <v/>
      </c>
      <c r="I41" s="459" t="str">
        <f>IF(基本情報入力シート!J63="","",基本情報入力シート!J63)</f>
        <v/>
      </c>
      <c r="J41" s="459" t="str">
        <f>IF(基本情報入力シート!K63="","",基本情報入力シート!K63)</f>
        <v/>
      </c>
      <c r="K41" s="460" t="str">
        <f>IF(基本情報入力シート!L63="","",基本情報入力シート!L63)</f>
        <v/>
      </c>
      <c r="L41" s="461" t="str">
        <f>IF(基本情報入力シート!M63="","",基本情報入力シート!M63)</f>
        <v/>
      </c>
      <c r="M41" s="461" t="str">
        <f>IF(基本情報入力シート!R63="","",基本情報入力シート!R63)</f>
        <v/>
      </c>
      <c r="N41" s="461" t="str">
        <f>IF(基本情報入力シート!W63="","",基本情報入力シート!W63)</f>
        <v/>
      </c>
      <c r="O41" s="456" t="str">
        <f>IF(基本情報入力シート!X63="","",基本情報入力シート!X63)</f>
        <v/>
      </c>
      <c r="P41" s="462" t="str">
        <f>IF(基本情報入力シート!Y63="","",基本情報入力シート!Y63)</f>
        <v/>
      </c>
      <c r="Q41" s="463" t="str">
        <f>IF(基本情報入力シート!AB63="","",基本情報入力シート!AB63)</f>
        <v/>
      </c>
      <c r="R41" s="464"/>
      <c r="S41" s="465"/>
      <c r="T41" s="488" t="str">
        <f>IF(P41="","",VLOOKUP(P41,【参考】数式用!$A$5:$H$34,MATCH(S41,【参考】数式用!$C$4:$E$4,0)+2,0))</f>
        <v/>
      </c>
      <c r="U41" s="101" t="s">
        <v>157</v>
      </c>
      <c r="V41" s="571"/>
      <c r="W41" s="98" t="s">
        <v>158</v>
      </c>
      <c r="X41" s="466"/>
      <c r="Y41" s="250" t="s">
        <v>159</v>
      </c>
      <c r="Z41" s="467"/>
      <c r="AA41" s="98" t="s">
        <v>158</v>
      </c>
      <c r="AB41" s="467"/>
      <c r="AC41" s="98" t="s">
        <v>160</v>
      </c>
      <c r="AD41" s="468" t="s">
        <v>161</v>
      </c>
      <c r="AE41" s="469" t="str">
        <f t="shared" si="0"/>
        <v/>
      </c>
      <c r="AF41" s="470" t="s">
        <v>162</v>
      </c>
      <c r="AG41" s="471" t="str">
        <f t="shared" si="1"/>
        <v/>
      </c>
    </row>
    <row r="42" spans="1:33" ht="36.75" customHeight="1">
      <c r="A42" s="456">
        <f t="shared" si="3"/>
        <v>31</v>
      </c>
      <c r="B42" s="457" t="str">
        <f>IF(基本情報入力シート!C64="","",基本情報入力シート!C64)</f>
        <v/>
      </c>
      <c r="C42" s="458" t="str">
        <f>IF(基本情報入力シート!D64="","",基本情報入力シート!D64)</f>
        <v/>
      </c>
      <c r="D42" s="459" t="str">
        <f>IF(基本情報入力シート!E64="","",基本情報入力シート!E64)</f>
        <v/>
      </c>
      <c r="E42" s="459" t="str">
        <f>IF(基本情報入力シート!F64="","",基本情報入力シート!F64)</f>
        <v/>
      </c>
      <c r="F42" s="459" t="str">
        <f>IF(基本情報入力シート!G64="","",基本情報入力シート!G64)</f>
        <v/>
      </c>
      <c r="G42" s="459" t="str">
        <f>IF(基本情報入力シート!H64="","",基本情報入力シート!H64)</f>
        <v/>
      </c>
      <c r="H42" s="459" t="str">
        <f>IF(基本情報入力シート!I64="","",基本情報入力シート!I64)</f>
        <v/>
      </c>
      <c r="I42" s="459" t="str">
        <f>IF(基本情報入力シート!J64="","",基本情報入力シート!J64)</f>
        <v/>
      </c>
      <c r="J42" s="459" t="str">
        <f>IF(基本情報入力シート!K64="","",基本情報入力シート!K64)</f>
        <v/>
      </c>
      <c r="K42" s="460" t="str">
        <f>IF(基本情報入力シート!L64="","",基本情報入力シート!L64)</f>
        <v/>
      </c>
      <c r="L42" s="461" t="str">
        <f>IF(基本情報入力シート!M64="","",基本情報入力シート!M64)</f>
        <v/>
      </c>
      <c r="M42" s="461" t="str">
        <f>IF(基本情報入力シート!R64="","",基本情報入力シート!R64)</f>
        <v/>
      </c>
      <c r="N42" s="461" t="str">
        <f>IF(基本情報入力シート!W64="","",基本情報入力シート!W64)</f>
        <v/>
      </c>
      <c r="O42" s="456" t="str">
        <f>IF(基本情報入力シート!X64="","",基本情報入力シート!X64)</f>
        <v/>
      </c>
      <c r="P42" s="462" t="str">
        <f>IF(基本情報入力シート!Y64="","",基本情報入力シート!Y64)</f>
        <v/>
      </c>
      <c r="Q42" s="463" t="str">
        <f>IF(基本情報入力シート!AB64="","",基本情報入力シート!AB64)</f>
        <v/>
      </c>
      <c r="R42" s="464"/>
      <c r="S42" s="465"/>
      <c r="T42" s="488" t="str">
        <f>IF(P42="","",VLOOKUP(P42,【参考】数式用!$A$5:$H$34,MATCH(S42,【参考】数式用!$C$4:$E$4,0)+2,0))</f>
        <v/>
      </c>
      <c r="U42" s="101" t="s">
        <v>157</v>
      </c>
      <c r="V42" s="571"/>
      <c r="W42" s="98" t="s">
        <v>158</v>
      </c>
      <c r="X42" s="466"/>
      <c r="Y42" s="250" t="s">
        <v>159</v>
      </c>
      <c r="Z42" s="467"/>
      <c r="AA42" s="98" t="s">
        <v>158</v>
      </c>
      <c r="AB42" s="467"/>
      <c r="AC42" s="98" t="s">
        <v>160</v>
      </c>
      <c r="AD42" s="468" t="s">
        <v>161</v>
      </c>
      <c r="AE42" s="469" t="str">
        <f t="shared" si="0"/>
        <v/>
      </c>
      <c r="AF42" s="470" t="s">
        <v>162</v>
      </c>
      <c r="AG42" s="471" t="str">
        <f t="shared" si="1"/>
        <v/>
      </c>
    </row>
    <row r="43" spans="1:33" ht="36.75" customHeight="1">
      <c r="A43" s="456">
        <f t="shared" si="3"/>
        <v>32</v>
      </c>
      <c r="B43" s="457" t="str">
        <f>IF(基本情報入力シート!C65="","",基本情報入力シート!C65)</f>
        <v/>
      </c>
      <c r="C43" s="458" t="str">
        <f>IF(基本情報入力シート!D65="","",基本情報入力シート!D65)</f>
        <v/>
      </c>
      <c r="D43" s="459" t="str">
        <f>IF(基本情報入力シート!E65="","",基本情報入力シート!E65)</f>
        <v/>
      </c>
      <c r="E43" s="459" t="str">
        <f>IF(基本情報入力シート!F65="","",基本情報入力シート!F65)</f>
        <v/>
      </c>
      <c r="F43" s="459" t="str">
        <f>IF(基本情報入力シート!G65="","",基本情報入力シート!G65)</f>
        <v/>
      </c>
      <c r="G43" s="459" t="str">
        <f>IF(基本情報入力シート!H65="","",基本情報入力シート!H65)</f>
        <v/>
      </c>
      <c r="H43" s="459" t="str">
        <f>IF(基本情報入力シート!I65="","",基本情報入力シート!I65)</f>
        <v/>
      </c>
      <c r="I43" s="459" t="str">
        <f>IF(基本情報入力シート!J65="","",基本情報入力シート!J65)</f>
        <v/>
      </c>
      <c r="J43" s="459" t="str">
        <f>IF(基本情報入力シート!K65="","",基本情報入力シート!K65)</f>
        <v/>
      </c>
      <c r="K43" s="460" t="str">
        <f>IF(基本情報入力シート!L65="","",基本情報入力シート!L65)</f>
        <v/>
      </c>
      <c r="L43" s="461" t="str">
        <f>IF(基本情報入力シート!M65="","",基本情報入力シート!M65)</f>
        <v/>
      </c>
      <c r="M43" s="461" t="str">
        <f>IF(基本情報入力シート!R65="","",基本情報入力シート!R65)</f>
        <v/>
      </c>
      <c r="N43" s="461" t="str">
        <f>IF(基本情報入力シート!W65="","",基本情報入力シート!W65)</f>
        <v/>
      </c>
      <c r="O43" s="456" t="str">
        <f>IF(基本情報入力シート!X65="","",基本情報入力シート!X65)</f>
        <v/>
      </c>
      <c r="P43" s="462" t="str">
        <f>IF(基本情報入力シート!Y65="","",基本情報入力シート!Y65)</f>
        <v/>
      </c>
      <c r="Q43" s="463" t="str">
        <f>IF(基本情報入力シート!AB65="","",基本情報入力シート!AB65)</f>
        <v/>
      </c>
      <c r="R43" s="464"/>
      <c r="S43" s="465"/>
      <c r="T43" s="488" t="str">
        <f>IF(P43="","",VLOOKUP(P43,【参考】数式用!$A$5:$H$34,MATCH(S43,【参考】数式用!$C$4:$E$4,0)+2,0))</f>
        <v/>
      </c>
      <c r="U43" s="101" t="s">
        <v>157</v>
      </c>
      <c r="V43" s="571"/>
      <c r="W43" s="98" t="s">
        <v>158</v>
      </c>
      <c r="X43" s="466"/>
      <c r="Y43" s="250" t="s">
        <v>159</v>
      </c>
      <c r="Z43" s="467"/>
      <c r="AA43" s="98" t="s">
        <v>158</v>
      </c>
      <c r="AB43" s="467"/>
      <c r="AC43" s="98" t="s">
        <v>160</v>
      </c>
      <c r="AD43" s="468" t="s">
        <v>161</v>
      </c>
      <c r="AE43" s="469" t="str">
        <f t="shared" si="0"/>
        <v/>
      </c>
      <c r="AF43" s="470" t="s">
        <v>162</v>
      </c>
      <c r="AG43" s="471" t="str">
        <f t="shared" si="1"/>
        <v/>
      </c>
    </row>
    <row r="44" spans="1:33" ht="36.75" customHeight="1">
      <c r="A44" s="456">
        <f t="shared" si="3"/>
        <v>33</v>
      </c>
      <c r="B44" s="457" t="str">
        <f>IF(基本情報入力シート!C66="","",基本情報入力シート!C66)</f>
        <v/>
      </c>
      <c r="C44" s="458" t="str">
        <f>IF(基本情報入力シート!D66="","",基本情報入力シート!D66)</f>
        <v/>
      </c>
      <c r="D44" s="459" t="str">
        <f>IF(基本情報入力シート!E66="","",基本情報入力シート!E66)</f>
        <v/>
      </c>
      <c r="E44" s="459" t="str">
        <f>IF(基本情報入力シート!F66="","",基本情報入力シート!F66)</f>
        <v/>
      </c>
      <c r="F44" s="459" t="str">
        <f>IF(基本情報入力シート!G66="","",基本情報入力シート!G66)</f>
        <v/>
      </c>
      <c r="G44" s="459" t="str">
        <f>IF(基本情報入力シート!H66="","",基本情報入力シート!H66)</f>
        <v/>
      </c>
      <c r="H44" s="459" t="str">
        <f>IF(基本情報入力シート!I66="","",基本情報入力シート!I66)</f>
        <v/>
      </c>
      <c r="I44" s="459" t="str">
        <f>IF(基本情報入力シート!J66="","",基本情報入力シート!J66)</f>
        <v/>
      </c>
      <c r="J44" s="459" t="str">
        <f>IF(基本情報入力シート!K66="","",基本情報入力シート!K66)</f>
        <v/>
      </c>
      <c r="K44" s="460" t="str">
        <f>IF(基本情報入力シート!L66="","",基本情報入力シート!L66)</f>
        <v/>
      </c>
      <c r="L44" s="461" t="str">
        <f>IF(基本情報入力シート!M66="","",基本情報入力シート!M66)</f>
        <v/>
      </c>
      <c r="M44" s="461" t="str">
        <f>IF(基本情報入力シート!R66="","",基本情報入力シート!R66)</f>
        <v/>
      </c>
      <c r="N44" s="461" t="str">
        <f>IF(基本情報入力シート!W66="","",基本情報入力シート!W66)</f>
        <v/>
      </c>
      <c r="O44" s="456" t="str">
        <f>IF(基本情報入力シート!X66="","",基本情報入力シート!X66)</f>
        <v/>
      </c>
      <c r="P44" s="462" t="str">
        <f>IF(基本情報入力シート!Y66="","",基本情報入力シート!Y66)</f>
        <v/>
      </c>
      <c r="Q44" s="463" t="str">
        <f>IF(基本情報入力シート!AB66="","",基本情報入力シート!AB66)</f>
        <v/>
      </c>
      <c r="R44" s="464"/>
      <c r="S44" s="465"/>
      <c r="T44" s="488" t="str">
        <f>IF(P44="","",VLOOKUP(P44,【参考】数式用!$A$5:$H$34,MATCH(S44,【参考】数式用!$C$4:$E$4,0)+2,0))</f>
        <v/>
      </c>
      <c r="U44" s="101" t="s">
        <v>157</v>
      </c>
      <c r="V44" s="571"/>
      <c r="W44" s="98" t="s">
        <v>158</v>
      </c>
      <c r="X44" s="466"/>
      <c r="Y44" s="250" t="s">
        <v>159</v>
      </c>
      <c r="Z44" s="467"/>
      <c r="AA44" s="98" t="s">
        <v>158</v>
      </c>
      <c r="AB44" s="467"/>
      <c r="AC44" s="98" t="s">
        <v>160</v>
      </c>
      <c r="AD44" s="468" t="s">
        <v>161</v>
      </c>
      <c r="AE44" s="469" t="str">
        <f t="shared" si="0"/>
        <v/>
      </c>
      <c r="AF44" s="470" t="s">
        <v>162</v>
      </c>
      <c r="AG44" s="471" t="str">
        <f t="shared" si="1"/>
        <v/>
      </c>
    </row>
    <row r="45" spans="1:33" ht="36.75" customHeight="1">
      <c r="A45" s="456">
        <f t="shared" si="3"/>
        <v>34</v>
      </c>
      <c r="B45" s="457" t="str">
        <f>IF(基本情報入力シート!C67="","",基本情報入力シート!C67)</f>
        <v/>
      </c>
      <c r="C45" s="458" t="str">
        <f>IF(基本情報入力シート!D67="","",基本情報入力シート!D67)</f>
        <v/>
      </c>
      <c r="D45" s="459" t="str">
        <f>IF(基本情報入力シート!E67="","",基本情報入力シート!E67)</f>
        <v/>
      </c>
      <c r="E45" s="459" t="str">
        <f>IF(基本情報入力シート!F67="","",基本情報入力シート!F67)</f>
        <v/>
      </c>
      <c r="F45" s="459" t="str">
        <f>IF(基本情報入力シート!G67="","",基本情報入力シート!G67)</f>
        <v/>
      </c>
      <c r="G45" s="459" t="str">
        <f>IF(基本情報入力シート!H67="","",基本情報入力シート!H67)</f>
        <v/>
      </c>
      <c r="H45" s="459" t="str">
        <f>IF(基本情報入力シート!I67="","",基本情報入力シート!I67)</f>
        <v/>
      </c>
      <c r="I45" s="459" t="str">
        <f>IF(基本情報入力シート!J67="","",基本情報入力シート!J67)</f>
        <v/>
      </c>
      <c r="J45" s="459" t="str">
        <f>IF(基本情報入力シート!K67="","",基本情報入力シート!K67)</f>
        <v/>
      </c>
      <c r="K45" s="460" t="str">
        <f>IF(基本情報入力シート!L67="","",基本情報入力シート!L67)</f>
        <v/>
      </c>
      <c r="L45" s="461" t="str">
        <f>IF(基本情報入力シート!M67="","",基本情報入力シート!M67)</f>
        <v/>
      </c>
      <c r="M45" s="461" t="str">
        <f>IF(基本情報入力シート!R67="","",基本情報入力シート!R67)</f>
        <v/>
      </c>
      <c r="N45" s="461" t="str">
        <f>IF(基本情報入力シート!W67="","",基本情報入力シート!W67)</f>
        <v/>
      </c>
      <c r="O45" s="456" t="str">
        <f>IF(基本情報入力シート!X67="","",基本情報入力シート!X67)</f>
        <v/>
      </c>
      <c r="P45" s="462" t="str">
        <f>IF(基本情報入力シート!Y67="","",基本情報入力シート!Y67)</f>
        <v/>
      </c>
      <c r="Q45" s="463" t="str">
        <f>IF(基本情報入力シート!AB67="","",基本情報入力シート!AB67)</f>
        <v/>
      </c>
      <c r="R45" s="464"/>
      <c r="S45" s="465"/>
      <c r="T45" s="488" t="str">
        <f>IF(P45="","",VLOOKUP(P45,【参考】数式用!$A$5:$H$34,MATCH(S45,【参考】数式用!$C$4:$E$4,0)+2,0))</f>
        <v/>
      </c>
      <c r="U45" s="101" t="s">
        <v>157</v>
      </c>
      <c r="V45" s="571"/>
      <c r="W45" s="98" t="s">
        <v>158</v>
      </c>
      <c r="X45" s="466"/>
      <c r="Y45" s="250" t="s">
        <v>159</v>
      </c>
      <c r="Z45" s="467"/>
      <c r="AA45" s="98" t="s">
        <v>158</v>
      </c>
      <c r="AB45" s="467"/>
      <c r="AC45" s="98" t="s">
        <v>160</v>
      </c>
      <c r="AD45" s="468" t="s">
        <v>161</v>
      </c>
      <c r="AE45" s="469" t="str">
        <f t="shared" si="0"/>
        <v/>
      </c>
      <c r="AF45" s="470" t="s">
        <v>162</v>
      </c>
      <c r="AG45" s="471" t="str">
        <f t="shared" si="1"/>
        <v/>
      </c>
    </row>
    <row r="46" spans="1:33" ht="36.75" customHeight="1">
      <c r="A46" s="456">
        <f t="shared" si="3"/>
        <v>35</v>
      </c>
      <c r="B46" s="457" t="str">
        <f>IF(基本情報入力シート!C68="","",基本情報入力シート!C68)</f>
        <v/>
      </c>
      <c r="C46" s="458" t="str">
        <f>IF(基本情報入力シート!D68="","",基本情報入力シート!D68)</f>
        <v/>
      </c>
      <c r="D46" s="459" t="str">
        <f>IF(基本情報入力シート!E68="","",基本情報入力シート!E68)</f>
        <v/>
      </c>
      <c r="E46" s="459" t="str">
        <f>IF(基本情報入力シート!F68="","",基本情報入力シート!F68)</f>
        <v/>
      </c>
      <c r="F46" s="459" t="str">
        <f>IF(基本情報入力シート!G68="","",基本情報入力シート!G68)</f>
        <v/>
      </c>
      <c r="G46" s="459" t="str">
        <f>IF(基本情報入力シート!H68="","",基本情報入力シート!H68)</f>
        <v/>
      </c>
      <c r="H46" s="459" t="str">
        <f>IF(基本情報入力シート!I68="","",基本情報入力シート!I68)</f>
        <v/>
      </c>
      <c r="I46" s="459" t="str">
        <f>IF(基本情報入力シート!J68="","",基本情報入力シート!J68)</f>
        <v/>
      </c>
      <c r="J46" s="459" t="str">
        <f>IF(基本情報入力シート!K68="","",基本情報入力シート!K68)</f>
        <v/>
      </c>
      <c r="K46" s="460" t="str">
        <f>IF(基本情報入力シート!L68="","",基本情報入力シート!L68)</f>
        <v/>
      </c>
      <c r="L46" s="461" t="str">
        <f>IF(基本情報入力シート!M68="","",基本情報入力シート!M68)</f>
        <v/>
      </c>
      <c r="M46" s="461" t="str">
        <f>IF(基本情報入力シート!R68="","",基本情報入力シート!R68)</f>
        <v/>
      </c>
      <c r="N46" s="461" t="str">
        <f>IF(基本情報入力シート!W68="","",基本情報入力シート!W68)</f>
        <v/>
      </c>
      <c r="O46" s="456" t="str">
        <f>IF(基本情報入力シート!X68="","",基本情報入力シート!X68)</f>
        <v/>
      </c>
      <c r="P46" s="462" t="str">
        <f>IF(基本情報入力シート!Y68="","",基本情報入力シート!Y68)</f>
        <v/>
      </c>
      <c r="Q46" s="463" t="str">
        <f>IF(基本情報入力シート!AB68="","",基本情報入力シート!AB68)</f>
        <v/>
      </c>
      <c r="R46" s="464"/>
      <c r="S46" s="465"/>
      <c r="T46" s="488" t="str">
        <f>IF(P46="","",VLOOKUP(P46,【参考】数式用!$A$5:$H$34,MATCH(S46,【参考】数式用!$C$4:$E$4,0)+2,0))</f>
        <v/>
      </c>
      <c r="U46" s="101" t="s">
        <v>157</v>
      </c>
      <c r="V46" s="571"/>
      <c r="W46" s="98" t="s">
        <v>158</v>
      </c>
      <c r="X46" s="466"/>
      <c r="Y46" s="250" t="s">
        <v>159</v>
      </c>
      <c r="Z46" s="467"/>
      <c r="AA46" s="98" t="s">
        <v>158</v>
      </c>
      <c r="AB46" s="467"/>
      <c r="AC46" s="98" t="s">
        <v>160</v>
      </c>
      <c r="AD46" s="468" t="s">
        <v>161</v>
      </c>
      <c r="AE46" s="469" t="str">
        <f t="shared" si="0"/>
        <v/>
      </c>
      <c r="AF46" s="470" t="s">
        <v>162</v>
      </c>
      <c r="AG46" s="471" t="str">
        <f t="shared" si="1"/>
        <v/>
      </c>
    </row>
    <row r="47" spans="1:33" ht="36.75" customHeight="1">
      <c r="A47" s="456">
        <f t="shared" si="3"/>
        <v>36</v>
      </c>
      <c r="B47" s="457" t="str">
        <f>IF(基本情報入力シート!C69="","",基本情報入力シート!C69)</f>
        <v/>
      </c>
      <c r="C47" s="458" t="str">
        <f>IF(基本情報入力シート!D69="","",基本情報入力シート!D69)</f>
        <v/>
      </c>
      <c r="D47" s="459" t="str">
        <f>IF(基本情報入力シート!E69="","",基本情報入力シート!E69)</f>
        <v/>
      </c>
      <c r="E47" s="459" t="str">
        <f>IF(基本情報入力シート!F69="","",基本情報入力シート!F69)</f>
        <v/>
      </c>
      <c r="F47" s="459" t="str">
        <f>IF(基本情報入力シート!G69="","",基本情報入力シート!G69)</f>
        <v/>
      </c>
      <c r="G47" s="459" t="str">
        <f>IF(基本情報入力シート!H69="","",基本情報入力シート!H69)</f>
        <v/>
      </c>
      <c r="H47" s="459" t="str">
        <f>IF(基本情報入力シート!I69="","",基本情報入力シート!I69)</f>
        <v/>
      </c>
      <c r="I47" s="459" t="str">
        <f>IF(基本情報入力シート!J69="","",基本情報入力シート!J69)</f>
        <v/>
      </c>
      <c r="J47" s="459" t="str">
        <f>IF(基本情報入力シート!K69="","",基本情報入力シート!K69)</f>
        <v/>
      </c>
      <c r="K47" s="460" t="str">
        <f>IF(基本情報入力シート!L69="","",基本情報入力シート!L69)</f>
        <v/>
      </c>
      <c r="L47" s="461" t="str">
        <f>IF(基本情報入力シート!M69="","",基本情報入力シート!M69)</f>
        <v/>
      </c>
      <c r="M47" s="461" t="str">
        <f>IF(基本情報入力シート!R69="","",基本情報入力シート!R69)</f>
        <v/>
      </c>
      <c r="N47" s="461" t="str">
        <f>IF(基本情報入力シート!W69="","",基本情報入力シート!W69)</f>
        <v/>
      </c>
      <c r="O47" s="456" t="str">
        <f>IF(基本情報入力シート!X69="","",基本情報入力シート!X69)</f>
        <v/>
      </c>
      <c r="P47" s="462" t="str">
        <f>IF(基本情報入力シート!Y69="","",基本情報入力シート!Y69)</f>
        <v/>
      </c>
      <c r="Q47" s="463" t="str">
        <f>IF(基本情報入力シート!AB69="","",基本情報入力シート!AB69)</f>
        <v/>
      </c>
      <c r="R47" s="464"/>
      <c r="S47" s="465"/>
      <c r="T47" s="488" t="str">
        <f>IF(P47="","",VLOOKUP(P47,【参考】数式用!$A$5:$H$34,MATCH(S47,【参考】数式用!$C$4:$E$4,0)+2,0))</f>
        <v/>
      </c>
      <c r="U47" s="101" t="s">
        <v>157</v>
      </c>
      <c r="V47" s="571"/>
      <c r="W47" s="98" t="s">
        <v>158</v>
      </c>
      <c r="X47" s="466"/>
      <c r="Y47" s="250" t="s">
        <v>159</v>
      </c>
      <c r="Z47" s="467"/>
      <c r="AA47" s="98" t="s">
        <v>158</v>
      </c>
      <c r="AB47" s="467"/>
      <c r="AC47" s="98" t="s">
        <v>160</v>
      </c>
      <c r="AD47" s="468" t="s">
        <v>161</v>
      </c>
      <c r="AE47" s="469" t="str">
        <f t="shared" si="0"/>
        <v/>
      </c>
      <c r="AF47" s="470" t="s">
        <v>162</v>
      </c>
      <c r="AG47" s="471" t="str">
        <f t="shared" si="1"/>
        <v/>
      </c>
    </row>
    <row r="48" spans="1:33" ht="36.75" customHeight="1">
      <c r="A48" s="456">
        <f t="shared" si="3"/>
        <v>37</v>
      </c>
      <c r="B48" s="457" t="str">
        <f>IF(基本情報入力シート!C70="","",基本情報入力シート!C70)</f>
        <v/>
      </c>
      <c r="C48" s="458" t="str">
        <f>IF(基本情報入力シート!D70="","",基本情報入力シート!D70)</f>
        <v/>
      </c>
      <c r="D48" s="459" t="str">
        <f>IF(基本情報入力シート!E70="","",基本情報入力シート!E70)</f>
        <v/>
      </c>
      <c r="E48" s="459" t="str">
        <f>IF(基本情報入力シート!F70="","",基本情報入力シート!F70)</f>
        <v/>
      </c>
      <c r="F48" s="459" t="str">
        <f>IF(基本情報入力シート!G70="","",基本情報入力シート!G70)</f>
        <v/>
      </c>
      <c r="G48" s="459" t="str">
        <f>IF(基本情報入力シート!H70="","",基本情報入力シート!H70)</f>
        <v/>
      </c>
      <c r="H48" s="459" t="str">
        <f>IF(基本情報入力シート!I70="","",基本情報入力シート!I70)</f>
        <v/>
      </c>
      <c r="I48" s="459" t="str">
        <f>IF(基本情報入力シート!J70="","",基本情報入力シート!J70)</f>
        <v/>
      </c>
      <c r="J48" s="459" t="str">
        <f>IF(基本情報入力シート!K70="","",基本情報入力シート!K70)</f>
        <v/>
      </c>
      <c r="K48" s="460" t="str">
        <f>IF(基本情報入力シート!L70="","",基本情報入力シート!L70)</f>
        <v/>
      </c>
      <c r="L48" s="461" t="str">
        <f>IF(基本情報入力シート!M70="","",基本情報入力シート!M70)</f>
        <v/>
      </c>
      <c r="M48" s="461" t="str">
        <f>IF(基本情報入力シート!R70="","",基本情報入力シート!R70)</f>
        <v/>
      </c>
      <c r="N48" s="461" t="str">
        <f>IF(基本情報入力シート!W70="","",基本情報入力シート!W70)</f>
        <v/>
      </c>
      <c r="O48" s="456" t="str">
        <f>IF(基本情報入力シート!X70="","",基本情報入力シート!X70)</f>
        <v/>
      </c>
      <c r="P48" s="462" t="str">
        <f>IF(基本情報入力シート!Y70="","",基本情報入力シート!Y70)</f>
        <v/>
      </c>
      <c r="Q48" s="463" t="str">
        <f>IF(基本情報入力シート!AB70="","",基本情報入力シート!AB70)</f>
        <v/>
      </c>
      <c r="R48" s="464"/>
      <c r="S48" s="465"/>
      <c r="T48" s="488" t="str">
        <f>IF(P48="","",VLOOKUP(P48,【参考】数式用!$A$5:$H$34,MATCH(S48,【参考】数式用!$C$4:$E$4,0)+2,0))</f>
        <v/>
      </c>
      <c r="U48" s="101" t="s">
        <v>157</v>
      </c>
      <c r="V48" s="571"/>
      <c r="W48" s="98" t="s">
        <v>158</v>
      </c>
      <c r="X48" s="466"/>
      <c r="Y48" s="250" t="s">
        <v>159</v>
      </c>
      <c r="Z48" s="467"/>
      <c r="AA48" s="98" t="s">
        <v>158</v>
      </c>
      <c r="AB48" s="467"/>
      <c r="AC48" s="98" t="s">
        <v>160</v>
      </c>
      <c r="AD48" s="468" t="s">
        <v>161</v>
      </c>
      <c r="AE48" s="469" t="str">
        <f t="shared" si="0"/>
        <v/>
      </c>
      <c r="AF48" s="470" t="s">
        <v>162</v>
      </c>
      <c r="AG48" s="471" t="str">
        <f t="shared" si="1"/>
        <v/>
      </c>
    </row>
    <row r="49" spans="1:33" ht="36.75" customHeight="1">
      <c r="A49" s="456">
        <f t="shared" si="3"/>
        <v>38</v>
      </c>
      <c r="B49" s="457" t="str">
        <f>IF(基本情報入力シート!C71="","",基本情報入力シート!C71)</f>
        <v/>
      </c>
      <c r="C49" s="458" t="str">
        <f>IF(基本情報入力シート!D71="","",基本情報入力シート!D71)</f>
        <v/>
      </c>
      <c r="D49" s="459" t="str">
        <f>IF(基本情報入力シート!E71="","",基本情報入力シート!E71)</f>
        <v/>
      </c>
      <c r="E49" s="459" t="str">
        <f>IF(基本情報入力シート!F71="","",基本情報入力シート!F71)</f>
        <v/>
      </c>
      <c r="F49" s="459" t="str">
        <f>IF(基本情報入力シート!G71="","",基本情報入力シート!G71)</f>
        <v/>
      </c>
      <c r="G49" s="459" t="str">
        <f>IF(基本情報入力シート!H71="","",基本情報入力シート!H71)</f>
        <v/>
      </c>
      <c r="H49" s="459" t="str">
        <f>IF(基本情報入力シート!I71="","",基本情報入力シート!I71)</f>
        <v/>
      </c>
      <c r="I49" s="459" t="str">
        <f>IF(基本情報入力シート!J71="","",基本情報入力シート!J71)</f>
        <v/>
      </c>
      <c r="J49" s="459" t="str">
        <f>IF(基本情報入力シート!K71="","",基本情報入力シート!K71)</f>
        <v/>
      </c>
      <c r="K49" s="460" t="str">
        <f>IF(基本情報入力シート!L71="","",基本情報入力シート!L71)</f>
        <v/>
      </c>
      <c r="L49" s="461" t="str">
        <f>IF(基本情報入力シート!M71="","",基本情報入力シート!M71)</f>
        <v/>
      </c>
      <c r="M49" s="461" t="str">
        <f>IF(基本情報入力シート!R71="","",基本情報入力シート!R71)</f>
        <v/>
      </c>
      <c r="N49" s="461" t="str">
        <f>IF(基本情報入力シート!W71="","",基本情報入力シート!W71)</f>
        <v/>
      </c>
      <c r="O49" s="456" t="str">
        <f>IF(基本情報入力シート!X71="","",基本情報入力シート!X71)</f>
        <v/>
      </c>
      <c r="P49" s="462" t="str">
        <f>IF(基本情報入力シート!Y71="","",基本情報入力シート!Y71)</f>
        <v/>
      </c>
      <c r="Q49" s="463" t="str">
        <f>IF(基本情報入力シート!AB71="","",基本情報入力シート!AB71)</f>
        <v/>
      </c>
      <c r="R49" s="464"/>
      <c r="S49" s="465"/>
      <c r="T49" s="488" t="str">
        <f>IF(P49="","",VLOOKUP(P49,【参考】数式用!$A$5:$H$34,MATCH(S49,【参考】数式用!$C$4:$E$4,0)+2,0))</f>
        <v/>
      </c>
      <c r="U49" s="101" t="s">
        <v>157</v>
      </c>
      <c r="V49" s="571"/>
      <c r="W49" s="98" t="s">
        <v>158</v>
      </c>
      <c r="X49" s="466"/>
      <c r="Y49" s="250" t="s">
        <v>159</v>
      </c>
      <c r="Z49" s="467"/>
      <c r="AA49" s="98" t="s">
        <v>158</v>
      </c>
      <c r="AB49" s="467"/>
      <c r="AC49" s="98" t="s">
        <v>160</v>
      </c>
      <c r="AD49" s="468" t="s">
        <v>161</v>
      </c>
      <c r="AE49" s="469" t="str">
        <f t="shared" si="0"/>
        <v/>
      </c>
      <c r="AF49" s="470" t="s">
        <v>162</v>
      </c>
      <c r="AG49" s="471" t="str">
        <f t="shared" si="1"/>
        <v/>
      </c>
    </row>
    <row r="50" spans="1:33" ht="36.75" customHeight="1">
      <c r="A50" s="456">
        <f t="shared" si="3"/>
        <v>39</v>
      </c>
      <c r="B50" s="457" t="str">
        <f>IF(基本情報入力シート!C72="","",基本情報入力シート!C72)</f>
        <v/>
      </c>
      <c r="C50" s="458" t="str">
        <f>IF(基本情報入力シート!D72="","",基本情報入力シート!D72)</f>
        <v/>
      </c>
      <c r="D50" s="459" t="str">
        <f>IF(基本情報入力シート!E72="","",基本情報入力シート!E72)</f>
        <v/>
      </c>
      <c r="E50" s="459" t="str">
        <f>IF(基本情報入力シート!F72="","",基本情報入力シート!F72)</f>
        <v/>
      </c>
      <c r="F50" s="459" t="str">
        <f>IF(基本情報入力シート!G72="","",基本情報入力シート!G72)</f>
        <v/>
      </c>
      <c r="G50" s="459" t="str">
        <f>IF(基本情報入力シート!H72="","",基本情報入力シート!H72)</f>
        <v/>
      </c>
      <c r="H50" s="459" t="str">
        <f>IF(基本情報入力シート!I72="","",基本情報入力シート!I72)</f>
        <v/>
      </c>
      <c r="I50" s="459" t="str">
        <f>IF(基本情報入力シート!J72="","",基本情報入力シート!J72)</f>
        <v/>
      </c>
      <c r="J50" s="459" t="str">
        <f>IF(基本情報入力シート!K72="","",基本情報入力シート!K72)</f>
        <v/>
      </c>
      <c r="K50" s="460" t="str">
        <f>IF(基本情報入力シート!L72="","",基本情報入力シート!L72)</f>
        <v/>
      </c>
      <c r="L50" s="461" t="str">
        <f>IF(基本情報入力シート!M72="","",基本情報入力シート!M72)</f>
        <v/>
      </c>
      <c r="M50" s="461" t="str">
        <f>IF(基本情報入力シート!R72="","",基本情報入力シート!R72)</f>
        <v/>
      </c>
      <c r="N50" s="461" t="str">
        <f>IF(基本情報入力シート!W72="","",基本情報入力シート!W72)</f>
        <v/>
      </c>
      <c r="O50" s="456" t="str">
        <f>IF(基本情報入力シート!X72="","",基本情報入力シート!X72)</f>
        <v/>
      </c>
      <c r="P50" s="462" t="str">
        <f>IF(基本情報入力シート!Y72="","",基本情報入力シート!Y72)</f>
        <v/>
      </c>
      <c r="Q50" s="463" t="str">
        <f>IF(基本情報入力シート!AB72="","",基本情報入力シート!AB72)</f>
        <v/>
      </c>
      <c r="R50" s="464"/>
      <c r="S50" s="465"/>
      <c r="T50" s="488" t="str">
        <f>IF(P50="","",VLOOKUP(P50,【参考】数式用!$A$5:$H$34,MATCH(S50,【参考】数式用!$C$4:$E$4,0)+2,0))</f>
        <v/>
      </c>
      <c r="U50" s="101" t="s">
        <v>157</v>
      </c>
      <c r="V50" s="571"/>
      <c r="W50" s="98" t="s">
        <v>158</v>
      </c>
      <c r="X50" s="466"/>
      <c r="Y50" s="250" t="s">
        <v>159</v>
      </c>
      <c r="Z50" s="467"/>
      <c r="AA50" s="98" t="s">
        <v>158</v>
      </c>
      <c r="AB50" s="467"/>
      <c r="AC50" s="98" t="s">
        <v>160</v>
      </c>
      <c r="AD50" s="468" t="s">
        <v>161</v>
      </c>
      <c r="AE50" s="469" t="str">
        <f t="shared" si="0"/>
        <v/>
      </c>
      <c r="AF50" s="470" t="s">
        <v>162</v>
      </c>
      <c r="AG50" s="471" t="str">
        <f t="shared" si="1"/>
        <v/>
      </c>
    </row>
    <row r="51" spans="1:33" ht="36.75" customHeight="1">
      <c r="A51" s="456">
        <f t="shared" si="3"/>
        <v>40</v>
      </c>
      <c r="B51" s="457" t="str">
        <f>IF(基本情報入力シート!C73="","",基本情報入力シート!C73)</f>
        <v/>
      </c>
      <c r="C51" s="458" t="str">
        <f>IF(基本情報入力シート!D73="","",基本情報入力シート!D73)</f>
        <v/>
      </c>
      <c r="D51" s="459" t="str">
        <f>IF(基本情報入力シート!E73="","",基本情報入力シート!E73)</f>
        <v/>
      </c>
      <c r="E51" s="459" t="str">
        <f>IF(基本情報入力シート!F73="","",基本情報入力シート!F73)</f>
        <v/>
      </c>
      <c r="F51" s="459" t="str">
        <f>IF(基本情報入力シート!G73="","",基本情報入力シート!G73)</f>
        <v/>
      </c>
      <c r="G51" s="459" t="str">
        <f>IF(基本情報入力シート!H73="","",基本情報入力シート!H73)</f>
        <v/>
      </c>
      <c r="H51" s="459" t="str">
        <f>IF(基本情報入力シート!I73="","",基本情報入力シート!I73)</f>
        <v/>
      </c>
      <c r="I51" s="459" t="str">
        <f>IF(基本情報入力シート!J73="","",基本情報入力シート!J73)</f>
        <v/>
      </c>
      <c r="J51" s="459" t="str">
        <f>IF(基本情報入力シート!K73="","",基本情報入力シート!K73)</f>
        <v/>
      </c>
      <c r="K51" s="460" t="str">
        <f>IF(基本情報入力シート!L73="","",基本情報入力シート!L73)</f>
        <v/>
      </c>
      <c r="L51" s="461" t="str">
        <f>IF(基本情報入力シート!M73="","",基本情報入力シート!M73)</f>
        <v/>
      </c>
      <c r="M51" s="461" t="str">
        <f>IF(基本情報入力シート!R73="","",基本情報入力シート!R73)</f>
        <v/>
      </c>
      <c r="N51" s="461" t="str">
        <f>IF(基本情報入力シート!W73="","",基本情報入力シート!W73)</f>
        <v/>
      </c>
      <c r="O51" s="456" t="str">
        <f>IF(基本情報入力シート!X73="","",基本情報入力シート!X73)</f>
        <v/>
      </c>
      <c r="P51" s="462" t="str">
        <f>IF(基本情報入力シート!Y73="","",基本情報入力シート!Y73)</f>
        <v/>
      </c>
      <c r="Q51" s="463" t="str">
        <f>IF(基本情報入力シート!AB73="","",基本情報入力シート!AB73)</f>
        <v/>
      </c>
      <c r="R51" s="464"/>
      <c r="S51" s="465"/>
      <c r="T51" s="488" t="str">
        <f>IF(P51="","",VLOOKUP(P51,【参考】数式用!$A$5:$H$34,MATCH(S51,【参考】数式用!$C$4:$E$4,0)+2,0))</f>
        <v/>
      </c>
      <c r="U51" s="101" t="s">
        <v>157</v>
      </c>
      <c r="V51" s="571"/>
      <c r="W51" s="98" t="s">
        <v>158</v>
      </c>
      <c r="X51" s="466"/>
      <c r="Y51" s="250" t="s">
        <v>159</v>
      </c>
      <c r="Z51" s="467"/>
      <c r="AA51" s="98" t="s">
        <v>158</v>
      </c>
      <c r="AB51" s="467"/>
      <c r="AC51" s="98" t="s">
        <v>160</v>
      </c>
      <c r="AD51" s="468" t="s">
        <v>161</v>
      </c>
      <c r="AE51" s="469" t="str">
        <f t="shared" si="0"/>
        <v/>
      </c>
      <c r="AF51" s="472" t="s">
        <v>162</v>
      </c>
      <c r="AG51" s="471" t="str">
        <f t="shared" si="1"/>
        <v/>
      </c>
    </row>
    <row r="52" spans="1:33" ht="36.75" customHeight="1">
      <c r="A52" s="456">
        <f t="shared" si="3"/>
        <v>41</v>
      </c>
      <c r="B52" s="457" t="str">
        <f>IF(基本情報入力シート!C74="","",基本情報入力シート!C74)</f>
        <v/>
      </c>
      <c r="C52" s="458" t="str">
        <f>IF(基本情報入力シート!D74="","",基本情報入力シート!D74)</f>
        <v/>
      </c>
      <c r="D52" s="459" t="str">
        <f>IF(基本情報入力シート!E74="","",基本情報入力シート!E74)</f>
        <v/>
      </c>
      <c r="E52" s="459" t="str">
        <f>IF(基本情報入力シート!F74="","",基本情報入力シート!F74)</f>
        <v/>
      </c>
      <c r="F52" s="459" t="str">
        <f>IF(基本情報入力シート!G74="","",基本情報入力シート!G74)</f>
        <v/>
      </c>
      <c r="G52" s="459" t="str">
        <f>IF(基本情報入力シート!H74="","",基本情報入力シート!H74)</f>
        <v/>
      </c>
      <c r="H52" s="459" t="str">
        <f>IF(基本情報入力シート!I74="","",基本情報入力シート!I74)</f>
        <v/>
      </c>
      <c r="I52" s="459" t="str">
        <f>IF(基本情報入力シート!J74="","",基本情報入力シート!J74)</f>
        <v/>
      </c>
      <c r="J52" s="459" t="str">
        <f>IF(基本情報入力シート!K74="","",基本情報入力シート!K74)</f>
        <v/>
      </c>
      <c r="K52" s="460" t="str">
        <f>IF(基本情報入力シート!L74="","",基本情報入力シート!L74)</f>
        <v/>
      </c>
      <c r="L52" s="461" t="str">
        <f>IF(基本情報入力シート!M74="","",基本情報入力シート!M74)</f>
        <v/>
      </c>
      <c r="M52" s="461" t="str">
        <f>IF(基本情報入力シート!R74="","",基本情報入力シート!R74)</f>
        <v/>
      </c>
      <c r="N52" s="461" t="str">
        <f>IF(基本情報入力シート!W74="","",基本情報入力シート!W74)</f>
        <v/>
      </c>
      <c r="O52" s="456" t="str">
        <f>IF(基本情報入力シート!X74="","",基本情報入力シート!X74)</f>
        <v/>
      </c>
      <c r="P52" s="462" t="str">
        <f>IF(基本情報入力シート!Y74="","",基本情報入力シート!Y74)</f>
        <v/>
      </c>
      <c r="Q52" s="463" t="str">
        <f>IF(基本情報入力シート!AB74="","",基本情報入力シート!AB74)</f>
        <v/>
      </c>
      <c r="R52" s="464"/>
      <c r="S52" s="465"/>
      <c r="T52" s="488" t="str">
        <f>IF(P52="","",VLOOKUP(P52,【参考】数式用!$A$5:$H$34,MATCH(S52,【参考】数式用!$C$4:$E$4,0)+2,0))</f>
        <v/>
      </c>
      <c r="U52" s="101" t="s">
        <v>157</v>
      </c>
      <c r="V52" s="571"/>
      <c r="W52" s="98" t="s">
        <v>158</v>
      </c>
      <c r="X52" s="466"/>
      <c r="Y52" s="250" t="s">
        <v>159</v>
      </c>
      <c r="Z52" s="467"/>
      <c r="AA52" s="98" t="s">
        <v>158</v>
      </c>
      <c r="AB52" s="467"/>
      <c r="AC52" s="98" t="s">
        <v>160</v>
      </c>
      <c r="AD52" s="468" t="s">
        <v>161</v>
      </c>
      <c r="AE52" s="469" t="str">
        <f t="shared" si="0"/>
        <v/>
      </c>
      <c r="AF52" s="472" t="s">
        <v>162</v>
      </c>
      <c r="AG52" s="471" t="str">
        <f t="shared" si="1"/>
        <v/>
      </c>
    </row>
    <row r="53" spans="1:33" ht="36.75" customHeight="1">
      <c r="A53" s="456">
        <f t="shared" si="3"/>
        <v>42</v>
      </c>
      <c r="B53" s="457" t="str">
        <f>IF(基本情報入力シート!C75="","",基本情報入力シート!C75)</f>
        <v/>
      </c>
      <c r="C53" s="458" t="str">
        <f>IF(基本情報入力シート!D75="","",基本情報入力シート!D75)</f>
        <v/>
      </c>
      <c r="D53" s="459" t="str">
        <f>IF(基本情報入力シート!E75="","",基本情報入力シート!E75)</f>
        <v/>
      </c>
      <c r="E53" s="459" t="str">
        <f>IF(基本情報入力シート!F75="","",基本情報入力シート!F75)</f>
        <v/>
      </c>
      <c r="F53" s="459" t="str">
        <f>IF(基本情報入力シート!G75="","",基本情報入力シート!G75)</f>
        <v/>
      </c>
      <c r="G53" s="459" t="str">
        <f>IF(基本情報入力シート!H75="","",基本情報入力シート!H75)</f>
        <v/>
      </c>
      <c r="H53" s="459" t="str">
        <f>IF(基本情報入力シート!I75="","",基本情報入力シート!I75)</f>
        <v/>
      </c>
      <c r="I53" s="459" t="str">
        <f>IF(基本情報入力シート!J75="","",基本情報入力シート!J75)</f>
        <v/>
      </c>
      <c r="J53" s="459" t="str">
        <f>IF(基本情報入力シート!K75="","",基本情報入力シート!K75)</f>
        <v/>
      </c>
      <c r="K53" s="460" t="str">
        <f>IF(基本情報入力シート!L75="","",基本情報入力シート!L75)</f>
        <v/>
      </c>
      <c r="L53" s="461" t="str">
        <f>IF(基本情報入力シート!M75="","",基本情報入力シート!M75)</f>
        <v/>
      </c>
      <c r="M53" s="461" t="str">
        <f>IF(基本情報入力シート!R75="","",基本情報入力シート!R75)</f>
        <v/>
      </c>
      <c r="N53" s="461" t="str">
        <f>IF(基本情報入力シート!W75="","",基本情報入力シート!W75)</f>
        <v/>
      </c>
      <c r="O53" s="456" t="str">
        <f>IF(基本情報入力シート!X75="","",基本情報入力シート!X75)</f>
        <v/>
      </c>
      <c r="P53" s="462" t="str">
        <f>IF(基本情報入力シート!Y75="","",基本情報入力シート!Y75)</f>
        <v/>
      </c>
      <c r="Q53" s="463" t="str">
        <f>IF(基本情報入力シート!AB75="","",基本情報入力シート!AB75)</f>
        <v/>
      </c>
      <c r="R53" s="464"/>
      <c r="S53" s="465"/>
      <c r="T53" s="488" t="str">
        <f>IF(P53="","",VLOOKUP(P53,【参考】数式用!$A$5:$H$34,MATCH(S53,【参考】数式用!$C$4:$E$4,0)+2,0))</f>
        <v/>
      </c>
      <c r="U53" s="101" t="s">
        <v>157</v>
      </c>
      <c r="V53" s="571"/>
      <c r="W53" s="98" t="s">
        <v>158</v>
      </c>
      <c r="X53" s="466"/>
      <c r="Y53" s="250" t="s">
        <v>159</v>
      </c>
      <c r="Z53" s="467"/>
      <c r="AA53" s="98" t="s">
        <v>158</v>
      </c>
      <c r="AB53" s="467"/>
      <c r="AC53" s="98" t="s">
        <v>160</v>
      </c>
      <c r="AD53" s="468" t="s">
        <v>161</v>
      </c>
      <c r="AE53" s="469" t="str">
        <f t="shared" si="0"/>
        <v/>
      </c>
      <c r="AF53" s="472" t="s">
        <v>162</v>
      </c>
      <c r="AG53" s="471" t="str">
        <f t="shared" si="1"/>
        <v/>
      </c>
    </row>
    <row r="54" spans="1:33" ht="36.75" customHeight="1">
      <c r="A54" s="456">
        <f t="shared" si="3"/>
        <v>43</v>
      </c>
      <c r="B54" s="457" t="str">
        <f>IF(基本情報入力シート!C76="","",基本情報入力シート!C76)</f>
        <v/>
      </c>
      <c r="C54" s="458" t="str">
        <f>IF(基本情報入力シート!D76="","",基本情報入力シート!D76)</f>
        <v/>
      </c>
      <c r="D54" s="459" t="str">
        <f>IF(基本情報入力シート!E76="","",基本情報入力シート!E76)</f>
        <v/>
      </c>
      <c r="E54" s="459" t="str">
        <f>IF(基本情報入力シート!F76="","",基本情報入力シート!F76)</f>
        <v/>
      </c>
      <c r="F54" s="459" t="str">
        <f>IF(基本情報入力シート!G76="","",基本情報入力シート!G76)</f>
        <v/>
      </c>
      <c r="G54" s="459" t="str">
        <f>IF(基本情報入力シート!H76="","",基本情報入力シート!H76)</f>
        <v/>
      </c>
      <c r="H54" s="459" t="str">
        <f>IF(基本情報入力シート!I76="","",基本情報入力シート!I76)</f>
        <v/>
      </c>
      <c r="I54" s="459" t="str">
        <f>IF(基本情報入力シート!J76="","",基本情報入力シート!J76)</f>
        <v/>
      </c>
      <c r="J54" s="459" t="str">
        <f>IF(基本情報入力シート!K76="","",基本情報入力シート!K76)</f>
        <v/>
      </c>
      <c r="K54" s="460" t="str">
        <f>IF(基本情報入力シート!L76="","",基本情報入力シート!L76)</f>
        <v/>
      </c>
      <c r="L54" s="461" t="str">
        <f>IF(基本情報入力シート!M76="","",基本情報入力シート!M76)</f>
        <v/>
      </c>
      <c r="M54" s="461" t="str">
        <f>IF(基本情報入力シート!R76="","",基本情報入力シート!R76)</f>
        <v/>
      </c>
      <c r="N54" s="461" t="str">
        <f>IF(基本情報入力シート!W76="","",基本情報入力シート!W76)</f>
        <v/>
      </c>
      <c r="O54" s="456" t="str">
        <f>IF(基本情報入力シート!X76="","",基本情報入力シート!X76)</f>
        <v/>
      </c>
      <c r="P54" s="462" t="str">
        <f>IF(基本情報入力シート!Y76="","",基本情報入力シート!Y76)</f>
        <v/>
      </c>
      <c r="Q54" s="463" t="str">
        <f>IF(基本情報入力シート!AB76="","",基本情報入力シート!AB76)</f>
        <v/>
      </c>
      <c r="R54" s="464"/>
      <c r="S54" s="465"/>
      <c r="T54" s="488" t="str">
        <f>IF(P54="","",VLOOKUP(P54,【参考】数式用!$A$5:$H$34,MATCH(S54,【参考】数式用!$C$4:$E$4,0)+2,0))</f>
        <v/>
      </c>
      <c r="U54" s="101" t="s">
        <v>157</v>
      </c>
      <c r="V54" s="571"/>
      <c r="W54" s="98" t="s">
        <v>158</v>
      </c>
      <c r="X54" s="466"/>
      <c r="Y54" s="250" t="s">
        <v>159</v>
      </c>
      <c r="Z54" s="467"/>
      <c r="AA54" s="98" t="s">
        <v>158</v>
      </c>
      <c r="AB54" s="467"/>
      <c r="AC54" s="98" t="s">
        <v>160</v>
      </c>
      <c r="AD54" s="468" t="s">
        <v>161</v>
      </c>
      <c r="AE54" s="469" t="str">
        <f t="shared" si="0"/>
        <v/>
      </c>
      <c r="AF54" s="472" t="s">
        <v>162</v>
      </c>
      <c r="AG54" s="471" t="str">
        <f t="shared" si="1"/>
        <v/>
      </c>
    </row>
    <row r="55" spans="1:33" ht="36.75" customHeight="1">
      <c r="A55" s="456">
        <f t="shared" si="3"/>
        <v>44</v>
      </c>
      <c r="B55" s="457" t="str">
        <f>IF(基本情報入力シート!C77="","",基本情報入力シート!C77)</f>
        <v/>
      </c>
      <c r="C55" s="458" t="str">
        <f>IF(基本情報入力シート!D77="","",基本情報入力シート!D77)</f>
        <v/>
      </c>
      <c r="D55" s="459" t="str">
        <f>IF(基本情報入力シート!E77="","",基本情報入力シート!E77)</f>
        <v/>
      </c>
      <c r="E55" s="459" t="str">
        <f>IF(基本情報入力シート!F77="","",基本情報入力シート!F77)</f>
        <v/>
      </c>
      <c r="F55" s="459" t="str">
        <f>IF(基本情報入力シート!G77="","",基本情報入力シート!G77)</f>
        <v/>
      </c>
      <c r="G55" s="459" t="str">
        <f>IF(基本情報入力シート!H77="","",基本情報入力シート!H77)</f>
        <v/>
      </c>
      <c r="H55" s="459" t="str">
        <f>IF(基本情報入力シート!I77="","",基本情報入力シート!I77)</f>
        <v/>
      </c>
      <c r="I55" s="459" t="str">
        <f>IF(基本情報入力シート!J77="","",基本情報入力シート!J77)</f>
        <v/>
      </c>
      <c r="J55" s="459" t="str">
        <f>IF(基本情報入力シート!K77="","",基本情報入力シート!K77)</f>
        <v/>
      </c>
      <c r="K55" s="460" t="str">
        <f>IF(基本情報入力シート!L77="","",基本情報入力シート!L77)</f>
        <v/>
      </c>
      <c r="L55" s="461" t="str">
        <f>IF(基本情報入力シート!M77="","",基本情報入力シート!M77)</f>
        <v/>
      </c>
      <c r="M55" s="461" t="str">
        <f>IF(基本情報入力シート!R77="","",基本情報入力シート!R77)</f>
        <v/>
      </c>
      <c r="N55" s="461" t="str">
        <f>IF(基本情報入力シート!W77="","",基本情報入力シート!W77)</f>
        <v/>
      </c>
      <c r="O55" s="456" t="str">
        <f>IF(基本情報入力シート!X77="","",基本情報入力シート!X77)</f>
        <v/>
      </c>
      <c r="P55" s="462" t="str">
        <f>IF(基本情報入力シート!Y77="","",基本情報入力シート!Y77)</f>
        <v/>
      </c>
      <c r="Q55" s="463" t="str">
        <f>IF(基本情報入力シート!AB77="","",基本情報入力シート!AB77)</f>
        <v/>
      </c>
      <c r="R55" s="464"/>
      <c r="S55" s="465"/>
      <c r="T55" s="488" t="str">
        <f>IF(P55="","",VLOOKUP(P55,【参考】数式用!$A$5:$H$34,MATCH(S55,【参考】数式用!$C$4:$E$4,0)+2,0))</f>
        <v/>
      </c>
      <c r="U55" s="101" t="s">
        <v>157</v>
      </c>
      <c r="V55" s="571"/>
      <c r="W55" s="98" t="s">
        <v>158</v>
      </c>
      <c r="X55" s="466"/>
      <c r="Y55" s="250" t="s">
        <v>159</v>
      </c>
      <c r="Z55" s="467"/>
      <c r="AA55" s="98" t="s">
        <v>158</v>
      </c>
      <c r="AB55" s="467"/>
      <c r="AC55" s="98" t="s">
        <v>160</v>
      </c>
      <c r="AD55" s="468" t="s">
        <v>161</v>
      </c>
      <c r="AE55" s="469" t="str">
        <f t="shared" si="0"/>
        <v/>
      </c>
      <c r="AF55" s="472" t="s">
        <v>162</v>
      </c>
      <c r="AG55" s="471" t="str">
        <f t="shared" si="1"/>
        <v/>
      </c>
    </row>
    <row r="56" spans="1:33" ht="36.75" customHeight="1">
      <c r="A56" s="456">
        <f t="shared" si="3"/>
        <v>45</v>
      </c>
      <c r="B56" s="457" t="str">
        <f>IF(基本情報入力シート!C78="","",基本情報入力シート!C78)</f>
        <v/>
      </c>
      <c r="C56" s="458" t="str">
        <f>IF(基本情報入力シート!D78="","",基本情報入力シート!D78)</f>
        <v/>
      </c>
      <c r="D56" s="459" t="str">
        <f>IF(基本情報入力シート!E78="","",基本情報入力シート!E78)</f>
        <v/>
      </c>
      <c r="E56" s="459" t="str">
        <f>IF(基本情報入力シート!F78="","",基本情報入力シート!F78)</f>
        <v/>
      </c>
      <c r="F56" s="459" t="str">
        <f>IF(基本情報入力シート!G78="","",基本情報入力シート!G78)</f>
        <v/>
      </c>
      <c r="G56" s="459" t="str">
        <f>IF(基本情報入力シート!H78="","",基本情報入力シート!H78)</f>
        <v/>
      </c>
      <c r="H56" s="459" t="str">
        <f>IF(基本情報入力シート!I78="","",基本情報入力シート!I78)</f>
        <v/>
      </c>
      <c r="I56" s="459" t="str">
        <f>IF(基本情報入力シート!J78="","",基本情報入力シート!J78)</f>
        <v/>
      </c>
      <c r="J56" s="459" t="str">
        <f>IF(基本情報入力シート!K78="","",基本情報入力シート!K78)</f>
        <v/>
      </c>
      <c r="K56" s="460" t="str">
        <f>IF(基本情報入力シート!L78="","",基本情報入力シート!L78)</f>
        <v/>
      </c>
      <c r="L56" s="461" t="str">
        <f>IF(基本情報入力シート!M78="","",基本情報入力シート!M78)</f>
        <v/>
      </c>
      <c r="M56" s="461" t="str">
        <f>IF(基本情報入力シート!R78="","",基本情報入力シート!R78)</f>
        <v/>
      </c>
      <c r="N56" s="461" t="str">
        <f>IF(基本情報入力シート!W78="","",基本情報入力シート!W78)</f>
        <v/>
      </c>
      <c r="O56" s="456" t="str">
        <f>IF(基本情報入力シート!X78="","",基本情報入力シート!X78)</f>
        <v/>
      </c>
      <c r="P56" s="462" t="str">
        <f>IF(基本情報入力シート!Y78="","",基本情報入力シート!Y78)</f>
        <v/>
      </c>
      <c r="Q56" s="463" t="str">
        <f>IF(基本情報入力シート!AB78="","",基本情報入力シート!AB78)</f>
        <v/>
      </c>
      <c r="R56" s="464"/>
      <c r="S56" s="465"/>
      <c r="T56" s="488" t="str">
        <f>IF(P56="","",VLOOKUP(P56,【参考】数式用!$A$5:$H$34,MATCH(S56,【参考】数式用!$C$4:$E$4,0)+2,0))</f>
        <v/>
      </c>
      <c r="U56" s="101" t="s">
        <v>157</v>
      </c>
      <c r="V56" s="571"/>
      <c r="W56" s="98" t="s">
        <v>158</v>
      </c>
      <c r="X56" s="466"/>
      <c r="Y56" s="250" t="s">
        <v>159</v>
      </c>
      <c r="Z56" s="467"/>
      <c r="AA56" s="98" t="s">
        <v>158</v>
      </c>
      <c r="AB56" s="467"/>
      <c r="AC56" s="98" t="s">
        <v>160</v>
      </c>
      <c r="AD56" s="468" t="s">
        <v>161</v>
      </c>
      <c r="AE56" s="469" t="str">
        <f t="shared" si="0"/>
        <v/>
      </c>
      <c r="AF56" s="472" t="s">
        <v>162</v>
      </c>
      <c r="AG56" s="471" t="str">
        <f t="shared" si="1"/>
        <v/>
      </c>
    </row>
    <row r="57" spans="1:33" ht="36.75" customHeight="1">
      <c r="A57" s="456">
        <f t="shared" si="3"/>
        <v>46</v>
      </c>
      <c r="B57" s="457" t="str">
        <f>IF(基本情報入力シート!C79="","",基本情報入力シート!C79)</f>
        <v/>
      </c>
      <c r="C57" s="458" t="str">
        <f>IF(基本情報入力シート!D79="","",基本情報入力シート!D79)</f>
        <v/>
      </c>
      <c r="D57" s="459" t="str">
        <f>IF(基本情報入力シート!E79="","",基本情報入力シート!E79)</f>
        <v/>
      </c>
      <c r="E57" s="459" t="str">
        <f>IF(基本情報入力シート!F79="","",基本情報入力シート!F79)</f>
        <v/>
      </c>
      <c r="F57" s="459" t="str">
        <f>IF(基本情報入力シート!G79="","",基本情報入力シート!G79)</f>
        <v/>
      </c>
      <c r="G57" s="459" t="str">
        <f>IF(基本情報入力シート!H79="","",基本情報入力シート!H79)</f>
        <v/>
      </c>
      <c r="H57" s="459" t="str">
        <f>IF(基本情報入力シート!I79="","",基本情報入力シート!I79)</f>
        <v/>
      </c>
      <c r="I57" s="459" t="str">
        <f>IF(基本情報入力シート!J79="","",基本情報入力シート!J79)</f>
        <v/>
      </c>
      <c r="J57" s="459" t="str">
        <f>IF(基本情報入力シート!K79="","",基本情報入力シート!K79)</f>
        <v/>
      </c>
      <c r="K57" s="460" t="str">
        <f>IF(基本情報入力シート!L79="","",基本情報入力シート!L79)</f>
        <v/>
      </c>
      <c r="L57" s="461" t="str">
        <f>IF(基本情報入力シート!M79="","",基本情報入力シート!M79)</f>
        <v/>
      </c>
      <c r="M57" s="461" t="str">
        <f>IF(基本情報入力シート!R79="","",基本情報入力シート!R79)</f>
        <v/>
      </c>
      <c r="N57" s="461" t="str">
        <f>IF(基本情報入力シート!W79="","",基本情報入力シート!W79)</f>
        <v/>
      </c>
      <c r="O57" s="456" t="str">
        <f>IF(基本情報入力シート!X79="","",基本情報入力シート!X79)</f>
        <v/>
      </c>
      <c r="P57" s="462" t="str">
        <f>IF(基本情報入力シート!Y79="","",基本情報入力シート!Y79)</f>
        <v/>
      </c>
      <c r="Q57" s="463" t="str">
        <f>IF(基本情報入力シート!AB79="","",基本情報入力シート!AB79)</f>
        <v/>
      </c>
      <c r="R57" s="464"/>
      <c r="S57" s="465"/>
      <c r="T57" s="488" t="str">
        <f>IF(P57="","",VLOOKUP(P57,【参考】数式用!$A$5:$H$34,MATCH(S57,【参考】数式用!$C$4:$E$4,0)+2,0))</f>
        <v/>
      </c>
      <c r="U57" s="101" t="s">
        <v>157</v>
      </c>
      <c r="V57" s="571"/>
      <c r="W57" s="98" t="s">
        <v>158</v>
      </c>
      <c r="X57" s="466"/>
      <c r="Y57" s="250" t="s">
        <v>159</v>
      </c>
      <c r="Z57" s="467"/>
      <c r="AA57" s="98" t="s">
        <v>158</v>
      </c>
      <c r="AB57" s="467"/>
      <c r="AC57" s="98" t="s">
        <v>160</v>
      </c>
      <c r="AD57" s="468" t="s">
        <v>161</v>
      </c>
      <c r="AE57" s="469" t="str">
        <f t="shared" si="0"/>
        <v/>
      </c>
      <c r="AF57" s="472" t="s">
        <v>162</v>
      </c>
      <c r="AG57" s="471" t="str">
        <f t="shared" si="1"/>
        <v/>
      </c>
    </row>
    <row r="58" spans="1:33" ht="36.75" customHeight="1">
      <c r="A58" s="456">
        <f t="shared" si="3"/>
        <v>47</v>
      </c>
      <c r="B58" s="457" t="str">
        <f>IF(基本情報入力シート!C80="","",基本情報入力シート!C80)</f>
        <v/>
      </c>
      <c r="C58" s="458" t="str">
        <f>IF(基本情報入力シート!D80="","",基本情報入力シート!D80)</f>
        <v/>
      </c>
      <c r="D58" s="459" t="str">
        <f>IF(基本情報入力シート!E80="","",基本情報入力シート!E80)</f>
        <v/>
      </c>
      <c r="E58" s="459" t="str">
        <f>IF(基本情報入力シート!F80="","",基本情報入力シート!F80)</f>
        <v/>
      </c>
      <c r="F58" s="459" t="str">
        <f>IF(基本情報入力シート!G80="","",基本情報入力シート!G80)</f>
        <v/>
      </c>
      <c r="G58" s="459" t="str">
        <f>IF(基本情報入力シート!H80="","",基本情報入力シート!H80)</f>
        <v/>
      </c>
      <c r="H58" s="459" t="str">
        <f>IF(基本情報入力シート!I80="","",基本情報入力シート!I80)</f>
        <v/>
      </c>
      <c r="I58" s="459" t="str">
        <f>IF(基本情報入力シート!J80="","",基本情報入力シート!J80)</f>
        <v/>
      </c>
      <c r="J58" s="459" t="str">
        <f>IF(基本情報入力シート!K80="","",基本情報入力シート!K80)</f>
        <v/>
      </c>
      <c r="K58" s="460" t="str">
        <f>IF(基本情報入力シート!L80="","",基本情報入力シート!L80)</f>
        <v/>
      </c>
      <c r="L58" s="461" t="str">
        <f>IF(基本情報入力シート!M80="","",基本情報入力シート!M80)</f>
        <v/>
      </c>
      <c r="M58" s="461" t="str">
        <f>IF(基本情報入力シート!R80="","",基本情報入力シート!R80)</f>
        <v/>
      </c>
      <c r="N58" s="461" t="str">
        <f>IF(基本情報入力シート!W80="","",基本情報入力シート!W80)</f>
        <v/>
      </c>
      <c r="O58" s="456" t="str">
        <f>IF(基本情報入力シート!X80="","",基本情報入力シート!X80)</f>
        <v/>
      </c>
      <c r="P58" s="462" t="str">
        <f>IF(基本情報入力シート!Y80="","",基本情報入力シート!Y80)</f>
        <v/>
      </c>
      <c r="Q58" s="463" t="str">
        <f>IF(基本情報入力シート!AB80="","",基本情報入力シート!AB80)</f>
        <v/>
      </c>
      <c r="R58" s="464"/>
      <c r="S58" s="465"/>
      <c r="T58" s="488" t="str">
        <f>IF(P58="","",VLOOKUP(P58,【参考】数式用!$A$5:$H$34,MATCH(S58,【参考】数式用!$C$4:$E$4,0)+2,0))</f>
        <v/>
      </c>
      <c r="U58" s="101" t="s">
        <v>157</v>
      </c>
      <c r="V58" s="571"/>
      <c r="W58" s="98" t="s">
        <v>158</v>
      </c>
      <c r="X58" s="466"/>
      <c r="Y58" s="250" t="s">
        <v>159</v>
      </c>
      <c r="Z58" s="467"/>
      <c r="AA58" s="98" t="s">
        <v>158</v>
      </c>
      <c r="AB58" s="467"/>
      <c r="AC58" s="98" t="s">
        <v>160</v>
      </c>
      <c r="AD58" s="468" t="s">
        <v>161</v>
      </c>
      <c r="AE58" s="469" t="str">
        <f t="shared" si="0"/>
        <v/>
      </c>
      <c r="AF58" s="472" t="s">
        <v>162</v>
      </c>
      <c r="AG58" s="471" t="str">
        <f t="shared" si="1"/>
        <v/>
      </c>
    </row>
    <row r="59" spans="1:33" ht="36.75" customHeight="1">
      <c r="A59" s="456">
        <f t="shared" si="3"/>
        <v>48</v>
      </c>
      <c r="B59" s="457" t="str">
        <f>IF(基本情報入力シート!C81="","",基本情報入力シート!C81)</f>
        <v/>
      </c>
      <c r="C59" s="458" t="str">
        <f>IF(基本情報入力シート!D81="","",基本情報入力シート!D81)</f>
        <v/>
      </c>
      <c r="D59" s="459" t="str">
        <f>IF(基本情報入力シート!E81="","",基本情報入力シート!E81)</f>
        <v/>
      </c>
      <c r="E59" s="459" t="str">
        <f>IF(基本情報入力シート!F81="","",基本情報入力シート!F81)</f>
        <v/>
      </c>
      <c r="F59" s="459" t="str">
        <f>IF(基本情報入力シート!G81="","",基本情報入力シート!G81)</f>
        <v/>
      </c>
      <c r="G59" s="459" t="str">
        <f>IF(基本情報入力シート!H81="","",基本情報入力シート!H81)</f>
        <v/>
      </c>
      <c r="H59" s="459" t="str">
        <f>IF(基本情報入力シート!I81="","",基本情報入力シート!I81)</f>
        <v/>
      </c>
      <c r="I59" s="459" t="str">
        <f>IF(基本情報入力シート!J81="","",基本情報入力シート!J81)</f>
        <v/>
      </c>
      <c r="J59" s="459" t="str">
        <f>IF(基本情報入力シート!K81="","",基本情報入力シート!K81)</f>
        <v/>
      </c>
      <c r="K59" s="460" t="str">
        <f>IF(基本情報入力シート!L81="","",基本情報入力シート!L81)</f>
        <v/>
      </c>
      <c r="L59" s="461" t="str">
        <f>IF(基本情報入力シート!M81="","",基本情報入力シート!M81)</f>
        <v/>
      </c>
      <c r="M59" s="461" t="str">
        <f>IF(基本情報入力シート!R81="","",基本情報入力シート!R81)</f>
        <v/>
      </c>
      <c r="N59" s="461" t="str">
        <f>IF(基本情報入力シート!W81="","",基本情報入力シート!W81)</f>
        <v/>
      </c>
      <c r="O59" s="456" t="str">
        <f>IF(基本情報入力シート!X81="","",基本情報入力シート!X81)</f>
        <v/>
      </c>
      <c r="P59" s="462" t="str">
        <f>IF(基本情報入力シート!Y81="","",基本情報入力シート!Y81)</f>
        <v/>
      </c>
      <c r="Q59" s="463" t="str">
        <f>IF(基本情報入力シート!AB81="","",基本情報入力シート!AB81)</f>
        <v/>
      </c>
      <c r="R59" s="464"/>
      <c r="S59" s="465"/>
      <c r="T59" s="488" t="str">
        <f>IF(P59="","",VLOOKUP(P59,【参考】数式用!$A$5:$H$34,MATCH(S59,【参考】数式用!$C$4:$E$4,0)+2,0))</f>
        <v/>
      </c>
      <c r="U59" s="101" t="s">
        <v>157</v>
      </c>
      <c r="V59" s="571"/>
      <c r="W59" s="98" t="s">
        <v>158</v>
      </c>
      <c r="X59" s="466"/>
      <c r="Y59" s="250" t="s">
        <v>159</v>
      </c>
      <c r="Z59" s="467"/>
      <c r="AA59" s="98" t="s">
        <v>158</v>
      </c>
      <c r="AB59" s="467"/>
      <c r="AC59" s="98" t="s">
        <v>160</v>
      </c>
      <c r="AD59" s="468" t="s">
        <v>161</v>
      </c>
      <c r="AE59" s="469" t="str">
        <f t="shared" si="0"/>
        <v/>
      </c>
      <c r="AF59" s="472" t="s">
        <v>162</v>
      </c>
      <c r="AG59" s="471" t="str">
        <f t="shared" si="1"/>
        <v/>
      </c>
    </row>
    <row r="60" spans="1:33" ht="36.75" customHeight="1">
      <c r="A60" s="456">
        <f t="shared" si="3"/>
        <v>49</v>
      </c>
      <c r="B60" s="457" t="str">
        <f>IF(基本情報入力シート!C82="","",基本情報入力シート!C82)</f>
        <v/>
      </c>
      <c r="C60" s="458" t="str">
        <f>IF(基本情報入力シート!D82="","",基本情報入力シート!D82)</f>
        <v/>
      </c>
      <c r="D60" s="459" t="str">
        <f>IF(基本情報入力シート!E82="","",基本情報入力シート!E82)</f>
        <v/>
      </c>
      <c r="E60" s="459" t="str">
        <f>IF(基本情報入力シート!F82="","",基本情報入力シート!F82)</f>
        <v/>
      </c>
      <c r="F60" s="459" t="str">
        <f>IF(基本情報入力シート!G82="","",基本情報入力シート!G82)</f>
        <v/>
      </c>
      <c r="G60" s="459" t="str">
        <f>IF(基本情報入力シート!H82="","",基本情報入力シート!H82)</f>
        <v/>
      </c>
      <c r="H60" s="459" t="str">
        <f>IF(基本情報入力シート!I82="","",基本情報入力シート!I82)</f>
        <v/>
      </c>
      <c r="I60" s="459" t="str">
        <f>IF(基本情報入力シート!J82="","",基本情報入力シート!J82)</f>
        <v/>
      </c>
      <c r="J60" s="459" t="str">
        <f>IF(基本情報入力シート!K82="","",基本情報入力シート!K82)</f>
        <v/>
      </c>
      <c r="K60" s="460" t="str">
        <f>IF(基本情報入力シート!L82="","",基本情報入力シート!L82)</f>
        <v/>
      </c>
      <c r="L60" s="461" t="str">
        <f>IF(基本情報入力シート!M82="","",基本情報入力シート!M82)</f>
        <v/>
      </c>
      <c r="M60" s="461" t="str">
        <f>IF(基本情報入力シート!R82="","",基本情報入力シート!R82)</f>
        <v/>
      </c>
      <c r="N60" s="461" t="str">
        <f>IF(基本情報入力シート!W82="","",基本情報入力シート!W82)</f>
        <v/>
      </c>
      <c r="O60" s="456" t="str">
        <f>IF(基本情報入力シート!X82="","",基本情報入力シート!X82)</f>
        <v/>
      </c>
      <c r="P60" s="462" t="str">
        <f>IF(基本情報入力シート!Y82="","",基本情報入力シート!Y82)</f>
        <v/>
      </c>
      <c r="Q60" s="463" t="str">
        <f>IF(基本情報入力シート!AB82="","",基本情報入力シート!AB82)</f>
        <v/>
      </c>
      <c r="R60" s="464"/>
      <c r="S60" s="465"/>
      <c r="T60" s="488" t="str">
        <f>IF(P60="","",VLOOKUP(P60,【参考】数式用!$A$5:$H$34,MATCH(S60,【参考】数式用!$C$4:$E$4,0)+2,0))</f>
        <v/>
      </c>
      <c r="U60" s="101" t="s">
        <v>157</v>
      </c>
      <c r="V60" s="571"/>
      <c r="W60" s="98" t="s">
        <v>158</v>
      </c>
      <c r="X60" s="466"/>
      <c r="Y60" s="250" t="s">
        <v>159</v>
      </c>
      <c r="Z60" s="467"/>
      <c r="AA60" s="98" t="s">
        <v>158</v>
      </c>
      <c r="AB60" s="467"/>
      <c r="AC60" s="98" t="s">
        <v>160</v>
      </c>
      <c r="AD60" s="468" t="s">
        <v>161</v>
      </c>
      <c r="AE60" s="469" t="str">
        <f t="shared" si="0"/>
        <v/>
      </c>
      <c r="AF60" s="472" t="s">
        <v>162</v>
      </c>
      <c r="AG60" s="471" t="str">
        <f t="shared" si="1"/>
        <v/>
      </c>
    </row>
    <row r="61" spans="1:33" ht="36.75" customHeight="1">
      <c r="A61" s="456">
        <f t="shared" si="3"/>
        <v>50</v>
      </c>
      <c r="B61" s="457" t="str">
        <f>IF(基本情報入力シート!C83="","",基本情報入力シート!C83)</f>
        <v/>
      </c>
      <c r="C61" s="458" t="str">
        <f>IF(基本情報入力シート!D83="","",基本情報入力シート!D83)</f>
        <v/>
      </c>
      <c r="D61" s="459" t="str">
        <f>IF(基本情報入力シート!E83="","",基本情報入力シート!E83)</f>
        <v/>
      </c>
      <c r="E61" s="459" t="str">
        <f>IF(基本情報入力シート!F83="","",基本情報入力シート!F83)</f>
        <v/>
      </c>
      <c r="F61" s="459" t="str">
        <f>IF(基本情報入力シート!G83="","",基本情報入力シート!G83)</f>
        <v/>
      </c>
      <c r="G61" s="459" t="str">
        <f>IF(基本情報入力シート!H83="","",基本情報入力シート!H83)</f>
        <v/>
      </c>
      <c r="H61" s="459" t="str">
        <f>IF(基本情報入力シート!I83="","",基本情報入力シート!I83)</f>
        <v/>
      </c>
      <c r="I61" s="459" t="str">
        <f>IF(基本情報入力シート!J83="","",基本情報入力シート!J83)</f>
        <v/>
      </c>
      <c r="J61" s="459" t="str">
        <f>IF(基本情報入力シート!K83="","",基本情報入力シート!K83)</f>
        <v/>
      </c>
      <c r="K61" s="460" t="str">
        <f>IF(基本情報入力シート!L83="","",基本情報入力シート!L83)</f>
        <v/>
      </c>
      <c r="L61" s="461" t="str">
        <f>IF(基本情報入力シート!M83="","",基本情報入力シート!M83)</f>
        <v/>
      </c>
      <c r="M61" s="461" t="str">
        <f>IF(基本情報入力シート!R83="","",基本情報入力シート!R83)</f>
        <v/>
      </c>
      <c r="N61" s="461" t="str">
        <f>IF(基本情報入力シート!W83="","",基本情報入力シート!W83)</f>
        <v/>
      </c>
      <c r="O61" s="456" t="str">
        <f>IF(基本情報入力シート!X83="","",基本情報入力シート!X83)</f>
        <v/>
      </c>
      <c r="P61" s="462" t="str">
        <f>IF(基本情報入力シート!Y83="","",基本情報入力シート!Y83)</f>
        <v/>
      </c>
      <c r="Q61" s="463" t="str">
        <f>IF(基本情報入力シート!AB83="","",基本情報入力シート!AB83)</f>
        <v/>
      </c>
      <c r="R61" s="464"/>
      <c r="S61" s="465"/>
      <c r="T61" s="488" t="str">
        <f>IF(P61="","",VLOOKUP(P61,【参考】数式用!$A$5:$H$34,MATCH(S61,【参考】数式用!$C$4:$E$4,0)+2,0))</f>
        <v/>
      </c>
      <c r="U61" s="101" t="s">
        <v>157</v>
      </c>
      <c r="V61" s="571"/>
      <c r="W61" s="98" t="s">
        <v>158</v>
      </c>
      <c r="X61" s="466"/>
      <c r="Y61" s="250" t="s">
        <v>159</v>
      </c>
      <c r="Z61" s="467"/>
      <c r="AA61" s="98" t="s">
        <v>158</v>
      </c>
      <c r="AB61" s="467"/>
      <c r="AC61" s="98" t="s">
        <v>160</v>
      </c>
      <c r="AD61" s="468" t="s">
        <v>161</v>
      </c>
      <c r="AE61" s="469" t="str">
        <f t="shared" si="0"/>
        <v/>
      </c>
      <c r="AF61" s="472" t="s">
        <v>162</v>
      </c>
      <c r="AG61" s="471" t="str">
        <f t="shared" si="1"/>
        <v/>
      </c>
    </row>
    <row r="62" spans="1:33" ht="36.75" customHeight="1">
      <c r="A62" s="456">
        <f t="shared" si="3"/>
        <v>51</v>
      </c>
      <c r="B62" s="457" t="str">
        <f>IF(基本情報入力シート!C84="","",基本情報入力シート!C84)</f>
        <v/>
      </c>
      <c r="C62" s="458" t="str">
        <f>IF(基本情報入力シート!D84="","",基本情報入力シート!D84)</f>
        <v/>
      </c>
      <c r="D62" s="459" t="str">
        <f>IF(基本情報入力シート!E84="","",基本情報入力シート!E84)</f>
        <v/>
      </c>
      <c r="E62" s="459" t="str">
        <f>IF(基本情報入力シート!F84="","",基本情報入力シート!F84)</f>
        <v/>
      </c>
      <c r="F62" s="459" t="str">
        <f>IF(基本情報入力シート!G84="","",基本情報入力シート!G84)</f>
        <v/>
      </c>
      <c r="G62" s="459" t="str">
        <f>IF(基本情報入力シート!H84="","",基本情報入力シート!H84)</f>
        <v/>
      </c>
      <c r="H62" s="459" t="str">
        <f>IF(基本情報入力シート!I84="","",基本情報入力シート!I84)</f>
        <v/>
      </c>
      <c r="I62" s="459" t="str">
        <f>IF(基本情報入力シート!J84="","",基本情報入力シート!J84)</f>
        <v/>
      </c>
      <c r="J62" s="459" t="str">
        <f>IF(基本情報入力シート!K84="","",基本情報入力シート!K84)</f>
        <v/>
      </c>
      <c r="K62" s="460" t="str">
        <f>IF(基本情報入力シート!L84="","",基本情報入力シート!L84)</f>
        <v/>
      </c>
      <c r="L62" s="461" t="str">
        <f>IF(基本情報入力シート!M84="","",基本情報入力シート!M84)</f>
        <v/>
      </c>
      <c r="M62" s="461" t="str">
        <f>IF(基本情報入力シート!R84="","",基本情報入力シート!R84)</f>
        <v/>
      </c>
      <c r="N62" s="461" t="str">
        <f>IF(基本情報入力シート!W84="","",基本情報入力シート!W84)</f>
        <v/>
      </c>
      <c r="O62" s="456" t="str">
        <f>IF(基本情報入力シート!X84="","",基本情報入力シート!X84)</f>
        <v/>
      </c>
      <c r="P62" s="462" t="str">
        <f>IF(基本情報入力シート!Y84="","",基本情報入力シート!Y84)</f>
        <v/>
      </c>
      <c r="Q62" s="463" t="str">
        <f>IF(基本情報入力シート!AB84="","",基本情報入力シート!AB84)</f>
        <v/>
      </c>
      <c r="R62" s="464"/>
      <c r="S62" s="465"/>
      <c r="T62" s="488" t="str">
        <f>IF(P62="","",VLOOKUP(P62,【参考】数式用!$A$5:$H$34,MATCH(S62,【参考】数式用!$C$4:$E$4,0)+2,0))</f>
        <v/>
      </c>
      <c r="U62" s="101" t="s">
        <v>157</v>
      </c>
      <c r="V62" s="571"/>
      <c r="W62" s="98" t="s">
        <v>158</v>
      </c>
      <c r="X62" s="466"/>
      <c r="Y62" s="250" t="s">
        <v>159</v>
      </c>
      <c r="Z62" s="467"/>
      <c r="AA62" s="98" t="s">
        <v>158</v>
      </c>
      <c r="AB62" s="467"/>
      <c r="AC62" s="98" t="s">
        <v>160</v>
      </c>
      <c r="AD62" s="468" t="s">
        <v>161</v>
      </c>
      <c r="AE62" s="469" t="str">
        <f t="shared" si="0"/>
        <v/>
      </c>
      <c r="AF62" s="472" t="s">
        <v>162</v>
      </c>
      <c r="AG62" s="471" t="str">
        <f t="shared" si="1"/>
        <v/>
      </c>
    </row>
    <row r="63" spans="1:33" ht="36.75" customHeight="1">
      <c r="A63" s="456">
        <f t="shared" si="3"/>
        <v>52</v>
      </c>
      <c r="B63" s="457" t="str">
        <f>IF(基本情報入力シート!C85="","",基本情報入力シート!C85)</f>
        <v/>
      </c>
      <c r="C63" s="458" t="str">
        <f>IF(基本情報入力シート!D85="","",基本情報入力シート!D85)</f>
        <v/>
      </c>
      <c r="D63" s="459" t="str">
        <f>IF(基本情報入力シート!E85="","",基本情報入力シート!E85)</f>
        <v/>
      </c>
      <c r="E63" s="459" t="str">
        <f>IF(基本情報入力シート!F85="","",基本情報入力シート!F85)</f>
        <v/>
      </c>
      <c r="F63" s="459" t="str">
        <f>IF(基本情報入力シート!G85="","",基本情報入力シート!G85)</f>
        <v/>
      </c>
      <c r="G63" s="459" t="str">
        <f>IF(基本情報入力シート!H85="","",基本情報入力シート!H85)</f>
        <v/>
      </c>
      <c r="H63" s="459" t="str">
        <f>IF(基本情報入力シート!I85="","",基本情報入力シート!I85)</f>
        <v/>
      </c>
      <c r="I63" s="459" t="str">
        <f>IF(基本情報入力シート!J85="","",基本情報入力シート!J85)</f>
        <v/>
      </c>
      <c r="J63" s="459" t="str">
        <f>IF(基本情報入力シート!K85="","",基本情報入力シート!K85)</f>
        <v/>
      </c>
      <c r="K63" s="460" t="str">
        <f>IF(基本情報入力シート!L85="","",基本情報入力シート!L85)</f>
        <v/>
      </c>
      <c r="L63" s="461" t="str">
        <f>IF(基本情報入力シート!M85="","",基本情報入力シート!M85)</f>
        <v/>
      </c>
      <c r="M63" s="461" t="str">
        <f>IF(基本情報入力シート!R85="","",基本情報入力シート!R85)</f>
        <v/>
      </c>
      <c r="N63" s="461" t="str">
        <f>IF(基本情報入力シート!W85="","",基本情報入力シート!W85)</f>
        <v/>
      </c>
      <c r="O63" s="456" t="str">
        <f>IF(基本情報入力シート!X85="","",基本情報入力シート!X85)</f>
        <v/>
      </c>
      <c r="P63" s="462" t="str">
        <f>IF(基本情報入力シート!Y85="","",基本情報入力シート!Y85)</f>
        <v/>
      </c>
      <c r="Q63" s="463" t="str">
        <f>IF(基本情報入力シート!AB85="","",基本情報入力シート!AB85)</f>
        <v/>
      </c>
      <c r="R63" s="464"/>
      <c r="S63" s="465"/>
      <c r="T63" s="488" t="str">
        <f>IF(P63="","",VLOOKUP(P63,【参考】数式用!$A$5:$H$34,MATCH(S63,【参考】数式用!$C$4:$E$4,0)+2,0))</f>
        <v/>
      </c>
      <c r="U63" s="101" t="s">
        <v>157</v>
      </c>
      <c r="V63" s="571"/>
      <c r="W63" s="98" t="s">
        <v>158</v>
      </c>
      <c r="X63" s="466"/>
      <c r="Y63" s="250" t="s">
        <v>159</v>
      </c>
      <c r="Z63" s="467"/>
      <c r="AA63" s="98" t="s">
        <v>158</v>
      </c>
      <c r="AB63" s="467"/>
      <c r="AC63" s="98" t="s">
        <v>160</v>
      </c>
      <c r="AD63" s="468" t="s">
        <v>161</v>
      </c>
      <c r="AE63" s="469" t="str">
        <f t="shared" si="0"/>
        <v/>
      </c>
      <c r="AF63" s="472" t="s">
        <v>162</v>
      </c>
      <c r="AG63" s="471" t="str">
        <f t="shared" si="1"/>
        <v/>
      </c>
    </row>
    <row r="64" spans="1:33" ht="36.75" customHeight="1">
      <c r="A64" s="456">
        <f t="shared" si="3"/>
        <v>53</v>
      </c>
      <c r="B64" s="457" t="str">
        <f>IF(基本情報入力シート!C86="","",基本情報入力シート!C86)</f>
        <v/>
      </c>
      <c r="C64" s="458" t="str">
        <f>IF(基本情報入力シート!D86="","",基本情報入力シート!D86)</f>
        <v/>
      </c>
      <c r="D64" s="459" t="str">
        <f>IF(基本情報入力シート!E86="","",基本情報入力シート!E86)</f>
        <v/>
      </c>
      <c r="E64" s="459" t="str">
        <f>IF(基本情報入力シート!F86="","",基本情報入力シート!F86)</f>
        <v/>
      </c>
      <c r="F64" s="459" t="str">
        <f>IF(基本情報入力シート!G86="","",基本情報入力シート!G86)</f>
        <v/>
      </c>
      <c r="G64" s="459" t="str">
        <f>IF(基本情報入力シート!H86="","",基本情報入力シート!H86)</f>
        <v/>
      </c>
      <c r="H64" s="459" t="str">
        <f>IF(基本情報入力シート!I86="","",基本情報入力シート!I86)</f>
        <v/>
      </c>
      <c r="I64" s="459" t="str">
        <f>IF(基本情報入力シート!J86="","",基本情報入力シート!J86)</f>
        <v/>
      </c>
      <c r="J64" s="459" t="str">
        <f>IF(基本情報入力シート!K86="","",基本情報入力シート!K86)</f>
        <v/>
      </c>
      <c r="K64" s="460" t="str">
        <f>IF(基本情報入力シート!L86="","",基本情報入力シート!L86)</f>
        <v/>
      </c>
      <c r="L64" s="461" t="str">
        <f>IF(基本情報入力シート!M86="","",基本情報入力シート!M86)</f>
        <v/>
      </c>
      <c r="M64" s="461" t="str">
        <f>IF(基本情報入力シート!R86="","",基本情報入力シート!R86)</f>
        <v/>
      </c>
      <c r="N64" s="461" t="str">
        <f>IF(基本情報入力シート!W86="","",基本情報入力シート!W86)</f>
        <v/>
      </c>
      <c r="O64" s="456" t="str">
        <f>IF(基本情報入力シート!X86="","",基本情報入力シート!X86)</f>
        <v/>
      </c>
      <c r="P64" s="462" t="str">
        <f>IF(基本情報入力シート!Y86="","",基本情報入力シート!Y86)</f>
        <v/>
      </c>
      <c r="Q64" s="463" t="str">
        <f>IF(基本情報入力シート!AB86="","",基本情報入力シート!AB86)</f>
        <v/>
      </c>
      <c r="R64" s="464"/>
      <c r="S64" s="465"/>
      <c r="T64" s="488" t="str">
        <f>IF(P64="","",VLOOKUP(P64,【参考】数式用!$A$5:$H$34,MATCH(S64,【参考】数式用!$C$4:$E$4,0)+2,0))</f>
        <v/>
      </c>
      <c r="U64" s="101" t="s">
        <v>157</v>
      </c>
      <c r="V64" s="571"/>
      <c r="W64" s="98" t="s">
        <v>158</v>
      </c>
      <c r="X64" s="466"/>
      <c r="Y64" s="250" t="s">
        <v>159</v>
      </c>
      <c r="Z64" s="467"/>
      <c r="AA64" s="98" t="s">
        <v>158</v>
      </c>
      <c r="AB64" s="467"/>
      <c r="AC64" s="98" t="s">
        <v>160</v>
      </c>
      <c r="AD64" s="468" t="s">
        <v>161</v>
      </c>
      <c r="AE64" s="469" t="str">
        <f t="shared" si="0"/>
        <v/>
      </c>
      <c r="AF64" s="472" t="s">
        <v>162</v>
      </c>
      <c r="AG64" s="471" t="str">
        <f t="shared" si="1"/>
        <v/>
      </c>
    </row>
    <row r="65" spans="1:33" ht="36.75" customHeight="1">
      <c r="A65" s="456">
        <f t="shared" si="3"/>
        <v>54</v>
      </c>
      <c r="B65" s="457" t="str">
        <f>IF(基本情報入力シート!C87="","",基本情報入力シート!C87)</f>
        <v/>
      </c>
      <c r="C65" s="458" t="str">
        <f>IF(基本情報入力シート!D87="","",基本情報入力シート!D87)</f>
        <v/>
      </c>
      <c r="D65" s="459" t="str">
        <f>IF(基本情報入力シート!E87="","",基本情報入力シート!E87)</f>
        <v/>
      </c>
      <c r="E65" s="459" t="str">
        <f>IF(基本情報入力シート!F87="","",基本情報入力シート!F87)</f>
        <v/>
      </c>
      <c r="F65" s="459" t="str">
        <f>IF(基本情報入力シート!G87="","",基本情報入力シート!G87)</f>
        <v/>
      </c>
      <c r="G65" s="459" t="str">
        <f>IF(基本情報入力シート!H87="","",基本情報入力シート!H87)</f>
        <v/>
      </c>
      <c r="H65" s="459" t="str">
        <f>IF(基本情報入力シート!I87="","",基本情報入力シート!I87)</f>
        <v/>
      </c>
      <c r="I65" s="459" t="str">
        <f>IF(基本情報入力シート!J87="","",基本情報入力シート!J87)</f>
        <v/>
      </c>
      <c r="J65" s="459" t="str">
        <f>IF(基本情報入力シート!K87="","",基本情報入力シート!K87)</f>
        <v/>
      </c>
      <c r="K65" s="460" t="str">
        <f>IF(基本情報入力シート!L87="","",基本情報入力シート!L87)</f>
        <v/>
      </c>
      <c r="L65" s="461" t="str">
        <f>IF(基本情報入力シート!M87="","",基本情報入力シート!M87)</f>
        <v/>
      </c>
      <c r="M65" s="461" t="str">
        <f>IF(基本情報入力シート!R87="","",基本情報入力シート!R87)</f>
        <v/>
      </c>
      <c r="N65" s="461" t="str">
        <f>IF(基本情報入力シート!W87="","",基本情報入力シート!W87)</f>
        <v/>
      </c>
      <c r="O65" s="456" t="str">
        <f>IF(基本情報入力シート!X87="","",基本情報入力シート!X87)</f>
        <v/>
      </c>
      <c r="P65" s="462" t="str">
        <f>IF(基本情報入力シート!Y87="","",基本情報入力シート!Y87)</f>
        <v/>
      </c>
      <c r="Q65" s="463" t="str">
        <f>IF(基本情報入力シート!AB87="","",基本情報入力シート!AB87)</f>
        <v/>
      </c>
      <c r="R65" s="464"/>
      <c r="S65" s="465"/>
      <c r="T65" s="488" t="str">
        <f>IF(P65="","",VLOOKUP(P65,【参考】数式用!$A$5:$H$34,MATCH(S65,【参考】数式用!$C$4:$E$4,0)+2,0))</f>
        <v/>
      </c>
      <c r="U65" s="101" t="s">
        <v>157</v>
      </c>
      <c r="V65" s="571"/>
      <c r="W65" s="98" t="s">
        <v>158</v>
      </c>
      <c r="X65" s="466"/>
      <c r="Y65" s="250" t="s">
        <v>159</v>
      </c>
      <c r="Z65" s="467"/>
      <c r="AA65" s="98" t="s">
        <v>158</v>
      </c>
      <c r="AB65" s="467"/>
      <c r="AC65" s="98" t="s">
        <v>160</v>
      </c>
      <c r="AD65" s="468" t="s">
        <v>161</v>
      </c>
      <c r="AE65" s="469" t="str">
        <f t="shared" si="0"/>
        <v/>
      </c>
      <c r="AF65" s="472" t="s">
        <v>162</v>
      </c>
      <c r="AG65" s="471" t="str">
        <f t="shared" si="1"/>
        <v/>
      </c>
    </row>
    <row r="66" spans="1:33" ht="36.75" customHeight="1">
      <c r="A66" s="456">
        <f t="shared" si="3"/>
        <v>55</v>
      </c>
      <c r="B66" s="457" t="str">
        <f>IF(基本情報入力シート!C88="","",基本情報入力シート!C88)</f>
        <v/>
      </c>
      <c r="C66" s="458" t="str">
        <f>IF(基本情報入力シート!D88="","",基本情報入力シート!D88)</f>
        <v/>
      </c>
      <c r="D66" s="459" t="str">
        <f>IF(基本情報入力シート!E88="","",基本情報入力シート!E88)</f>
        <v/>
      </c>
      <c r="E66" s="459" t="str">
        <f>IF(基本情報入力シート!F88="","",基本情報入力シート!F88)</f>
        <v/>
      </c>
      <c r="F66" s="459" t="str">
        <f>IF(基本情報入力シート!G88="","",基本情報入力シート!G88)</f>
        <v/>
      </c>
      <c r="G66" s="459" t="str">
        <f>IF(基本情報入力シート!H88="","",基本情報入力シート!H88)</f>
        <v/>
      </c>
      <c r="H66" s="459" t="str">
        <f>IF(基本情報入力シート!I88="","",基本情報入力シート!I88)</f>
        <v/>
      </c>
      <c r="I66" s="459" t="str">
        <f>IF(基本情報入力シート!J88="","",基本情報入力シート!J88)</f>
        <v/>
      </c>
      <c r="J66" s="459" t="str">
        <f>IF(基本情報入力シート!K88="","",基本情報入力シート!K88)</f>
        <v/>
      </c>
      <c r="K66" s="460" t="str">
        <f>IF(基本情報入力シート!L88="","",基本情報入力シート!L88)</f>
        <v/>
      </c>
      <c r="L66" s="461" t="str">
        <f>IF(基本情報入力シート!M88="","",基本情報入力シート!M88)</f>
        <v/>
      </c>
      <c r="M66" s="461" t="str">
        <f>IF(基本情報入力シート!R88="","",基本情報入力シート!R88)</f>
        <v/>
      </c>
      <c r="N66" s="461" t="str">
        <f>IF(基本情報入力シート!W88="","",基本情報入力シート!W88)</f>
        <v/>
      </c>
      <c r="O66" s="456" t="str">
        <f>IF(基本情報入力シート!X88="","",基本情報入力シート!X88)</f>
        <v/>
      </c>
      <c r="P66" s="462" t="str">
        <f>IF(基本情報入力シート!Y88="","",基本情報入力シート!Y88)</f>
        <v/>
      </c>
      <c r="Q66" s="463" t="str">
        <f>IF(基本情報入力シート!AB88="","",基本情報入力シート!AB88)</f>
        <v/>
      </c>
      <c r="R66" s="464"/>
      <c r="S66" s="465"/>
      <c r="T66" s="488" t="str">
        <f>IF(P66="","",VLOOKUP(P66,【参考】数式用!$A$5:$H$34,MATCH(S66,【参考】数式用!$C$4:$E$4,0)+2,0))</f>
        <v/>
      </c>
      <c r="U66" s="101" t="s">
        <v>157</v>
      </c>
      <c r="V66" s="571"/>
      <c r="W66" s="98" t="s">
        <v>158</v>
      </c>
      <c r="X66" s="466"/>
      <c r="Y66" s="250" t="s">
        <v>159</v>
      </c>
      <c r="Z66" s="467"/>
      <c r="AA66" s="98" t="s">
        <v>158</v>
      </c>
      <c r="AB66" s="467"/>
      <c r="AC66" s="98" t="s">
        <v>160</v>
      </c>
      <c r="AD66" s="468" t="s">
        <v>161</v>
      </c>
      <c r="AE66" s="469" t="str">
        <f t="shared" si="0"/>
        <v/>
      </c>
      <c r="AF66" s="472" t="s">
        <v>162</v>
      </c>
      <c r="AG66" s="471" t="str">
        <f t="shared" si="1"/>
        <v/>
      </c>
    </row>
    <row r="67" spans="1:33" ht="36.75" customHeight="1">
      <c r="A67" s="456">
        <f t="shared" si="3"/>
        <v>56</v>
      </c>
      <c r="B67" s="457" t="str">
        <f>IF(基本情報入力シート!C89="","",基本情報入力シート!C89)</f>
        <v/>
      </c>
      <c r="C67" s="458" t="str">
        <f>IF(基本情報入力シート!D89="","",基本情報入力シート!D89)</f>
        <v/>
      </c>
      <c r="D67" s="459" t="str">
        <f>IF(基本情報入力シート!E89="","",基本情報入力シート!E89)</f>
        <v/>
      </c>
      <c r="E67" s="459" t="str">
        <f>IF(基本情報入力シート!F89="","",基本情報入力シート!F89)</f>
        <v/>
      </c>
      <c r="F67" s="459" t="str">
        <f>IF(基本情報入力シート!G89="","",基本情報入力シート!G89)</f>
        <v/>
      </c>
      <c r="G67" s="459" t="str">
        <f>IF(基本情報入力シート!H89="","",基本情報入力シート!H89)</f>
        <v/>
      </c>
      <c r="H67" s="459" t="str">
        <f>IF(基本情報入力シート!I89="","",基本情報入力シート!I89)</f>
        <v/>
      </c>
      <c r="I67" s="459" t="str">
        <f>IF(基本情報入力シート!J89="","",基本情報入力シート!J89)</f>
        <v/>
      </c>
      <c r="J67" s="459" t="str">
        <f>IF(基本情報入力シート!K89="","",基本情報入力シート!K89)</f>
        <v/>
      </c>
      <c r="K67" s="460" t="str">
        <f>IF(基本情報入力シート!L89="","",基本情報入力シート!L89)</f>
        <v/>
      </c>
      <c r="L67" s="461" t="str">
        <f>IF(基本情報入力シート!M89="","",基本情報入力シート!M89)</f>
        <v/>
      </c>
      <c r="M67" s="461" t="str">
        <f>IF(基本情報入力シート!R89="","",基本情報入力シート!R89)</f>
        <v/>
      </c>
      <c r="N67" s="461" t="str">
        <f>IF(基本情報入力シート!W89="","",基本情報入力シート!W89)</f>
        <v/>
      </c>
      <c r="O67" s="456" t="str">
        <f>IF(基本情報入力シート!X89="","",基本情報入力シート!X89)</f>
        <v/>
      </c>
      <c r="P67" s="462" t="str">
        <f>IF(基本情報入力シート!Y89="","",基本情報入力シート!Y89)</f>
        <v/>
      </c>
      <c r="Q67" s="463" t="str">
        <f>IF(基本情報入力シート!AB89="","",基本情報入力シート!AB89)</f>
        <v/>
      </c>
      <c r="R67" s="464"/>
      <c r="S67" s="465"/>
      <c r="T67" s="488" t="str">
        <f>IF(P67="","",VLOOKUP(P67,【参考】数式用!$A$5:$H$34,MATCH(S67,【参考】数式用!$C$4:$E$4,0)+2,0))</f>
        <v/>
      </c>
      <c r="U67" s="101" t="s">
        <v>157</v>
      </c>
      <c r="V67" s="571"/>
      <c r="W67" s="98" t="s">
        <v>158</v>
      </c>
      <c r="X67" s="466"/>
      <c r="Y67" s="250" t="s">
        <v>159</v>
      </c>
      <c r="Z67" s="467"/>
      <c r="AA67" s="98" t="s">
        <v>158</v>
      </c>
      <c r="AB67" s="467"/>
      <c r="AC67" s="98" t="s">
        <v>160</v>
      </c>
      <c r="AD67" s="468" t="s">
        <v>161</v>
      </c>
      <c r="AE67" s="469" t="str">
        <f t="shared" si="0"/>
        <v/>
      </c>
      <c r="AF67" s="472" t="s">
        <v>162</v>
      </c>
      <c r="AG67" s="471" t="str">
        <f t="shared" si="1"/>
        <v/>
      </c>
    </row>
    <row r="68" spans="1:33" ht="36.75" customHeight="1">
      <c r="A68" s="456">
        <f t="shared" si="3"/>
        <v>57</v>
      </c>
      <c r="B68" s="457" t="str">
        <f>IF(基本情報入力シート!C90="","",基本情報入力シート!C90)</f>
        <v/>
      </c>
      <c r="C68" s="458" t="str">
        <f>IF(基本情報入力シート!D90="","",基本情報入力シート!D90)</f>
        <v/>
      </c>
      <c r="D68" s="459" t="str">
        <f>IF(基本情報入力シート!E90="","",基本情報入力シート!E90)</f>
        <v/>
      </c>
      <c r="E68" s="459" t="str">
        <f>IF(基本情報入力シート!F90="","",基本情報入力シート!F90)</f>
        <v/>
      </c>
      <c r="F68" s="459" t="str">
        <f>IF(基本情報入力シート!G90="","",基本情報入力シート!G90)</f>
        <v/>
      </c>
      <c r="G68" s="459" t="str">
        <f>IF(基本情報入力シート!H90="","",基本情報入力シート!H90)</f>
        <v/>
      </c>
      <c r="H68" s="459" t="str">
        <f>IF(基本情報入力シート!I90="","",基本情報入力シート!I90)</f>
        <v/>
      </c>
      <c r="I68" s="459" t="str">
        <f>IF(基本情報入力シート!J90="","",基本情報入力シート!J90)</f>
        <v/>
      </c>
      <c r="J68" s="459" t="str">
        <f>IF(基本情報入力シート!K90="","",基本情報入力シート!K90)</f>
        <v/>
      </c>
      <c r="K68" s="460" t="str">
        <f>IF(基本情報入力シート!L90="","",基本情報入力シート!L90)</f>
        <v/>
      </c>
      <c r="L68" s="461" t="str">
        <f>IF(基本情報入力シート!M90="","",基本情報入力シート!M90)</f>
        <v/>
      </c>
      <c r="M68" s="461" t="str">
        <f>IF(基本情報入力シート!R90="","",基本情報入力シート!R90)</f>
        <v/>
      </c>
      <c r="N68" s="461" t="str">
        <f>IF(基本情報入力シート!W90="","",基本情報入力シート!W90)</f>
        <v/>
      </c>
      <c r="O68" s="456" t="str">
        <f>IF(基本情報入力シート!X90="","",基本情報入力シート!X90)</f>
        <v/>
      </c>
      <c r="P68" s="462" t="str">
        <f>IF(基本情報入力シート!Y90="","",基本情報入力シート!Y90)</f>
        <v/>
      </c>
      <c r="Q68" s="463" t="str">
        <f>IF(基本情報入力シート!AB90="","",基本情報入力シート!AB90)</f>
        <v/>
      </c>
      <c r="R68" s="464"/>
      <c r="S68" s="465"/>
      <c r="T68" s="488" t="str">
        <f>IF(P68="","",VLOOKUP(P68,【参考】数式用!$A$5:$H$34,MATCH(S68,【参考】数式用!$C$4:$E$4,0)+2,0))</f>
        <v/>
      </c>
      <c r="U68" s="101" t="s">
        <v>157</v>
      </c>
      <c r="V68" s="571"/>
      <c r="W68" s="98" t="s">
        <v>158</v>
      </c>
      <c r="X68" s="466"/>
      <c r="Y68" s="250" t="s">
        <v>159</v>
      </c>
      <c r="Z68" s="467"/>
      <c r="AA68" s="98" t="s">
        <v>158</v>
      </c>
      <c r="AB68" s="467"/>
      <c r="AC68" s="98" t="s">
        <v>160</v>
      </c>
      <c r="AD68" s="468" t="s">
        <v>161</v>
      </c>
      <c r="AE68" s="469" t="str">
        <f t="shared" si="0"/>
        <v/>
      </c>
      <c r="AF68" s="472" t="s">
        <v>162</v>
      </c>
      <c r="AG68" s="471" t="str">
        <f t="shared" si="1"/>
        <v/>
      </c>
    </row>
    <row r="69" spans="1:33" ht="36.75" customHeight="1">
      <c r="A69" s="456">
        <f t="shared" si="3"/>
        <v>58</v>
      </c>
      <c r="B69" s="457" t="str">
        <f>IF(基本情報入力シート!C91="","",基本情報入力シート!C91)</f>
        <v/>
      </c>
      <c r="C69" s="458" t="str">
        <f>IF(基本情報入力シート!D91="","",基本情報入力シート!D91)</f>
        <v/>
      </c>
      <c r="D69" s="459" t="str">
        <f>IF(基本情報入力シート!E91="","",基本情報入力シート!E91)</f>
        <v/>
      </c>
      <c r="E69" s="459" t="str">
        <f>IF(基本情報入力シート!F91="","",基本情報入力シート!F91)</f>
        <v/>
      </c>
      <c r="F69" s="459" t="str">
        <f>IF(基本情報入力シート!G91="","",基本情報入力シート!G91)</f>
        <v/>
      </c>
      <c r="G69" s="459" t="str">
        <f>IF(基本情報入力シート!H91="","",基本情報入力シート!H91)</f>
        <v/>
      </c>
      <c r="H69" s="459" t="str">
        <f>IF(基本情報入力シート!I91="","",基本情報入力シート!I91)</f>
        <v/>
      </c>
      <c r="I69" s="459" t="str">
        <f>IF(基本情報入力シート!J91="","",基本情報入力シート!J91)</f>
        <v/>
      </c>
      <c r="J69" s="459" t="str">
        <f>IF(基本情報入力シート!K91="","",基本情報入力シート!K91)</f>
        <v/>
      </c>
      <c r="K69" s="460" t="str">
        <f>IF(基本情報入力シート!L91="","",基本情報入力シート!L91)</f>
        <v/>
      </c>
      <c r="L69" s="461" t="str">
        <f>IF(基本情報入力シート!M91="","",基本情報入力シート!M91)</f>
        <v/>
      </c>
      <c r="M69" s="461" t="str">
        <f>IF(基本情報入力シート!R91="","",基本情報入力シート!R91)</f>
        <v/>
      </c>
      <c r="N69" s="461" t="str">
        <f>IF(基本情報入力シート!W91="","",基本情報入力シート!W91)</f>
        <v/>
      </c>
      <c r="O69" s="456" t="str">
        <f>IF(基本情報入力シート!X91="","",基本情報入力シート!X91)</f>
        <v/>
      </c>
      <c r="P69" s="462" t="str">
        <f>IF(基本情報入力シート!Y91="","",基本情報入力シート!Y91)</f>
        <v/>
      </c>
      <c r="Q69" s="463" t="str">
        <f>IF(基本情報入力シート!AB91="","",基本情報入力シート!AB91)</f>
        <v/>
      </c>
      <c r="R69" s="464"/>
      <c r="S69" s="465"/>
      <c r="T69" s="488" t="str">
        <f>IF(P69="","",VLOOKUP(P69,【参考】数式用!$A$5:$H$34,MATCH(S69,【参考】数式用!$C$4:$E$4,0)+2,0))</f>
        <v/>
      </c>
      <c r="U69" s="101" t="s">
        <v>157</v>
      </c>
      <c r="V69" s="571"/>
      <c r="W69" s="98" t="s">
        <v>158</v>
      </c>
      <c r="X69" s="466"/>
      <c r="Y69" s="250" t="s">
        <v>159</v>
      </c>
      <c r="Z69" s="467"/>
      <c r="AA69" s="98" t="s">
        <v>158</v>
      </c>
      <c r="AB69" s="467"/>
      <c r="AC69" s="98" t="s">
        <v>160</v>
      </c>
      <c r="AD69" s="468" t="s">
        <v>161</v>
      </c>
      <c r="AE69" s="469" t="str">
        <f t="shared" si="0"/>
        <v/>
      </c>
      <c r="AF69" s="472" t="s">
        <v>162</v>
      </c>
      <c r="AG69" s="471" t="str">
        <f t="shared" si="1"/>
        <v/>
      </c>
    </row>
    <row r="70" spans="1:33" ht="36.75" customHeight="1">
      <c r="A70" s="456">
        <f t="shared" si="3"/>
        <v>59</v>
      </c>
      <c r="B70" s="457" t="str">
        <f>IF(基本情報入力シート!C92="","",基本情報入力シート!C92)</f>
        <v/>
      </c>
      <c r="C70" s="458" t="str">
        <f>IF(基本情報入力シート!D92="","",基本情報入力シート!D92)</f>
        <v/>
      </c>
      <c r="D70" s="459" t="str">
        <f>IF(基本情報入力シート!E92="","",基本情報入力シート!E92)</f>
        <v/>
      </c>
      <c r="E70" s="459" t="str">
        <f>IF(基本情報入力シート!F92="","",基本情報入力シート!F92)</f>
        <v/>
      </c>
      <c r="F70" s="459" t="str">
        <f>IF(基本情報入力シート!G92="","",基本情報入力シート!G92)</f>
        <v/>
      </c>
      <c r="G70" s="459" t="str">
        <f>IF(基本情報入力シート!H92="","",基本情報入力シート!H92)</f>
        <v/>
      </c>
      <c r="H70" s="459" t="str">
        <f>IF(基本情報入力シート!I92="","",基本情報入力シート!I92)</f>
        <v/>
      </c>
      <c r="I70" s="459" t="str">
        <f>IF(基本情報入力シート!J92="","",基本情報入力シート!J92)</f>
        <v/>
      </c>
      <c r="J70" s="459" t="str">
        <f>IF(基本情報入力シート!K92="","",基本情報入力シート!K92)</f>
        <v/>
      </c>
      <c r="K70" s="460" t="str">
        <f>IF(基本情報入力シート!L92="","",基本情報入力シート!L92)</f>
        <v/>
      </c>
      <c r="L70" s="461" t="str">
        <f>IF(基本情報入力シート!M92="","",基本情報入力シート!M92)</f>
        <v/>
      </c>
      <c r="M70" s="461" t="str">
        <f>IF(基本情報入力シート!R92="","",基本情報入力シート!R92)</f>
        <v/>
      </c>
      <c r="N70" s="461" t="str">
        <f>IF(基本情報入力シート!W92="","",基本情報入力シート!W92)</f>
        <v/>
      </c>
      <c r="O70" s="456" t="str">
        <f>IF(基本情報入力シート!X92="","",基本情報入力シート!X92)</f>
        <v/>
      </c>
      <c r="P70" s="462" t="str">
        <f>IF(基本情報入力シート!Y92="","",基本情報入力シート!Y92)</f>
        <v/>
      </c>
      <c r="Q70" s="463" t="str">
        <f>IF(基本情報入力シート!AB92="","",基本情報入力シート!AB92)</f>
        <v/>
      </c>
      <c r="R70" s="464"/>
      <c r="S70" s="465"/>
      <c r="T70" s="488" t="str">
        <f>IF(P70="","",VLOOKUP(P70,【参考】数式用!$A$5:$H$34,MATCH(S70,【参考】数式用!$C$4:$E$4,0)+2,0))</f>
        <v/>
      </c>
      <c r="U70" s="101" t="s">
        <v>157</v>
      </c>
      <c r="V70" s="571"/>
      <c r="W70" s="98" t="s">
        <v>158</v>
      </c>
      <c r="X70" s="466"/>
      <c r="Y70" s="250" t="s">
        <v>159</v>
      </c>
      <c r="Z70" s="467"/>
      <c r="AA70" s="98" t="s">
        <v>158</v>
      </c>
      <c r="AB70" s="467"/>
      <c r="AC70" s="98" t="s">
        <v>160</v>
      </c>
      <c r="AD70" s="468" t="s">
        <v>161</v>
      </c>
      <c r="AE70" s="469" t="str">
        <f t="shared" si="0"/>
        <v/>
      </c>
      <c r="AF70" s="472" t="s">
        <v>162</v>
      </c>
      <c r="AG70" s="471" t="str">
        <f t="shared" si="1"/>
        <v/>
      </c>
    </row>
    <row r="71" spans="1:33" ht="36.75" customHeight="1">
      <c r="A71" s="456">
        <f t="shared" si="3"/>
        <v>60</v>
      </c>
      <c r="B71" s="457" t="str">
        <f>IF(基本情報入力シート!C93="","",基本情報入力シート!C93)</f>
        <v/>
      </c>
      <c r="C71" s="458" t="str">
        <f>IF(基本情報入力シート!D93="","",基本情報入力シート!D93)</f>
        <v/>
      </c>
      <c r="D71" s="459" t="str">
        <f>IF(基本情報入力シート!E93="","",基本情報入力シート!E93)</f>
        <v/>
      </c>
      <c r="E71" s="459" t="str">
        <f>IF(基本情報入力シート!F93="","",基本情報入力シート!F93)</f>
        <v/>
      </c>
      <c r="F71" s="459" t="str">
        <f>IF(基本情報入力シート!G93="","",基本情報入力シート!G93)</f>
        <v/>
      </c>
      <c r="G71" s="459" t="str">
        <f>IF(基本情報入力シート!H93="","",基本情報入力シート!H93)</f>
        <v/>
      </c>
      <c r="H71" s="459" t="str">
        <f>IF(基本情報入力シート!I93="","",基本情報入力シート!I93)</f>
        <v/>
      </c>
      <c r="I71" s="459" t="str">
        <f>IF(基本情報入力シート!J93="","",基本情報入力シート!J93)</f>
        <v/>
      </c>
      <c r="J71" s="459" t="str">
        <f>IF(基本情報入力シート!K93="","",基本情報入力シート!K93)</f>
        <v/>
      </c>
      <c r="K71" s="460" t="str">
        <f>IF(基本情報入力シート!L93="","",基本情報入力シート!L93)</f>
        <v/>
      </c>
      <c r="L71" s="461" t="str">
        <f>IF(基本情報入力シート!M93="","",基本情報入力シート!M93)</f>
        <v/>
      </c>
      <c r="M71" s="461" t="str">
        <f>IF(基本情報入力シート!R93="","",基本情報入力シート!R93)</f>
        <v/>
      </c>
      <c r="N71" s="461" t="str">
        <f>IF(基本情報入力シート!W93="","",基本情報入力シート!W93)</f>
        <v/>
      </c>
      <c r="O71" s="456" t="str">
        <f>IF(基本情報入力シート!X93="","",基本情報入力シート!X93)</f>
        <v/>
      </c>
      <c r="P71" s="462" t="str">
        <f>IF(基本情報入力シート!Y93="","",基本情報入力シート!Y93)</f>
        <v/>
      </c>
      <c r="Q71" s="463" t="str">
        <f>IF(基本情報入力シート!AB93="","",基本情報入力シート!AB93)</f>
        <v/>
      </c>
      <c r="R71" s="464"/>
      <c r="S71" s="465"/>
      <c r="T71" s="488" t="str">
        <f>IF(P71="","",VLOOKUP(P71,【参考】数式用!$A$5:$H$34,MATCH(S71,【参考】数式用!$C$4:$E$4,0)+2,0))</f>
        <v/>
      </c>
      <c r="U71" s="101" t="s">
        <v>157</v>
      </c>
      <c r="V71" s="571"/>
      <c r="W71" s="98" t="s">
        <v>158</v>
      </c>
      <c r="X71" s="466"/>
      <c r="Y71" s="250" t="s">
        <v>159</v>
      </c>
      <c r="Z71" s="467"/>
      <c r="AA71" s="98" t="s">
        <v>158</v>
      </c>
      <c r="AB71" s="467"/>
      <c r="AC71" s="98" t="s">
        <v>160</v>
      </c>
      <c r="AD71" s="468" t="s">
        <v>161</v>
      </c>
      <c r="AE71" s="469" t="str">
        <f t="shared" si="0"/>
        <v/>
      </c>
      <c r="AF71" s="472" t="s">
        <v>162</v>
      </c>
      <c r="AG71" s="471" t="str">
        <f t="shared" si="1"/>
        <v/>
      </c>
    </row>
    <row r="72" spans="1:33" ht="36.75" customHeight="1">
      <c r="A72" s="456">
        <f t="shared" si="3"/>
        <v>61</v>
      </c>
      <c r="B72" s="457" t="str">
        <f>IF(基本情報入力シート!C94="","",基本情報入力シート!C94)</f>
        <v/>
      </c>
      <c r="C72" s="458" t="str">
        <f>IF(基本情報入力シート!D94="","",基本情報入力シート!D94)</f>
        <v/>
      </c>
      <c r="D72" s="459" t="str">
        <f>IF(基本情報入力シート!E94="","",基本情報入力シート!E94)</f>
        <v/>
      </c>
      <c r="E72" s="459" t="str">
        <f>IF(基本情報入力シート!F94="","",基本情報入力シート!F94)</f>
        <v/>
      </c>
      <c r="F72" s="459" t="str">
        <f>IF(基本情報入力シート!G94="","",基本情報入力シート!G94)</f>
        <v/>
      </c>
      <c r="G72" s="459" t="str">
        <f>IF(基本情報入力シート!H94="","",基本情報入力シート!H94)</f>
        <v/>
      </c>
      <c r="H72" s="459" t="str">
        <f>IF(基本情報入力シート!I94="","",基本情報入力シート!I94)</f>
        <v/>
      </c>
      <c r="I72" s="459" t="str">
        <f>IF(基本情報入力シート!J94="","",基本情報入力シート!J94)</f>
        <v/>
      </c>
      <c r="J72" s="459" t="str">
        <f>IF(基本情報入力シート!K94="","",基本情報入力シート!K94)</f>
        <v/>
      </c>
      <c r="K72" s="460" t="str">
        <f>IF(基本情報入力シート!L94="","",基本情報入力シート!L94)</f>
        <v/>
      </c>
      <c r="L72" s="461" t="str">
        <f>IF(基本情報入力シート!M94="","",基本情報入力シート!M94)</f>
        <v/>
      </c>
      <c r="M72" s="461" t="str">
        <f>IF(基本情報入力シート!R94="","",基本情報入力シート!R94)</f>
        <v/>
      </c>
      <c r="N72" s="461" t="str">
        <f>IF(基本情報入力シート!W94="","",基本情報入力シート!W94)</f>
        <v/>
      </c>
      <c r="O72" s="456" t="str">
        <f>IF(基本情報入力シート!X94="","",基本情報入力シート!X94)</f>
        <v/>
      </c>
      <c r="P72" s="462" t="str">
        <f>IF(基本情報入力シート!Y94="","",基本情報入力シート!Y94)</f>
        <v/>
      </c>
      <c r="Q72" s="463" t="str">
        <f>IF(基本情報入力シート!AB94="","",基本情報入力シート!AB94)</f>
        <v/>
      </c>
      <c r="R72" s="464"/>
      <c r="S72" s="465"/>
      <c r="T72" s="488" t="str">
        <f>IF(P72="","",VLOOKUP(P72,【参考】数式用!$A$5:$H$34,MATCH(S72,【参考】数式用!$C$4:$E$4,0)+2,0))</f>
        <v/>
      </c>
      <c r="U72" s="101" t="s">
        <v>157</v>
      </c>
      <c r="V72" s="571"/>
      <c r="W72" s="98" t="s">
        <v>158</v>
      </c>
      <c r="X72" s="466"/>
      <c r="Y72" s="250" t="s">
        <v>159</v>
      </c>
      <c r="Z72" s="467"/>
      <c r="AA72" s="98" t="s">
        <v>158</v>
      </c>
      <c r="AB72" s="467"/>
      <c r="AC72" s="98" t="s">
        <v>160</v>
      </c>
      <c r="AD72" s="468" t="s">
        <v>161</v>
      </c>
      <c r="AE72" s="469" t="str">
        <f t="shared" si="0"/>
        <v/>
      </c>
      <c r="AF72" s="472" t="s">
        <v>162</v>
      </c>
      <c r="AG72" s="471" t="str">
        <f t="shared" si="1"/>
        <v/>
      </c>
    </row>
    <row r="73" spans="1:33" ht="36.75" customHeight="1">
      <c r="A73" s="456">
        <f t="shared" si="3"/>
        <v>62</v>
      </c>
      <c r="B73" s="457" t="str">
        <f>IF(基本情報入力シート!C95="","",基本情報入力シート!C95)</f>
        <v/>
      </c>
      <c r="C73" s="458" t="str">
        <f>IF(基本情報入力シート!D95="","",基本情報入力シート!D95)</f>
        <v/>
      </c>
      <c r="D73" s="459" t="str">
        <f>IF(基本情報入力シート!E95="","",基本情報入力シート!E95)</f>
        <v/>
      </c>
      <c r="E73" s="459" t="str">
        <f>IF(基本情報入力シート!F95="","",基本情報入力シート!F95)</f>
        <v/>
      </c>
      <c r="F73" s="459" t="str">
        <f>IF(基本情報入力シート!G95="","",基本情報入力シート!G95)</f>
        <v/>
      </c>
      <c r="G73" s="459" t="str">
        <f>IF(基本情報入力シート!H95="","",基本情報入力シート!H95)</f>
        <v/>
      </c>
      <c r="H73" s="459" t="str">
        <f>IF(基本情報入力シート!I95="","",基本情報入力シート!I95)</f>
        <v/>
      </c>
      <c r="I73" s="459" t="str">
        <f>IF(基本情報入力シート!J95="","",基本情報入力シート!J95)</f>
        <v/>
      </c>
      <c r="J73" s="459" t="str">
        <f>IF(基本情報入力シート!K95="","",基本情報入力シート!K95)</f>
        <v/>
      </c>
      <c r="K73" s="460" t="str">
        <f>IF(基本情報入力シート!L95="","",基本情報入力シート!L95)</f>
        <v/>
      </c>
      <c r="L73" s="461" t="str">
        <f>IF(基本情報入力シート!M95="","",基本情報入力シート!M95)</f>
        <v/>
      </c>
      <c r="M73" s="461" t="str">
        <f>IF(基本情報入力シート!R95="","",基本情報入力シート!R95)</f>
        <v/>
      </c>
      <c r="N73" s="461" t="str">
        <f>IF(基本情報入力シート!W95="","",基本情報入力シート!W95)</f>
        <v/>
      </c>
      <c r="O73" s="456" t="str">
        <f>IF(基本情報入力シート!X95="","",基本情報入力シート!X95)</f>
        <v/>
      </c>
      <c r="P73" s="462" t="str">
        <f>IF(基本情報入力シート!Y95="","",基本情報入力シート!Y95)</f>
        <v/>
      </c>
      <c r="Q73" s="463" t="str">
        <f>IF(基本情報入力シート!AB95="","",基本情報入力シート!AB95)</f>
        <v/>
      </c>
      <c r="R73" s="464"/>
      <c r="S73" s="465"/>
      <c r="T73" s="488" t="str">
        <f>IF(P73="","",VLOOKUP(P73,【参考】数式用!$A$5:$H$34,MATCH(S73,【参考】数式用!$C$4:$E$4,0)+2,0))</f>
        <v/>
      </c>
      <c r="U73" s="101" t="s">
        <v>157</v>
      </c>
      <c r="V73" s="571"/>
      <c r="W73" s="98" t="s">
        <v>158</v>
      </c>
      <c r="X73" s="466"/>
      <c r="Y73" s="250" t="s">
        <v>159</v>
      </c>
      <c r="Z73" s="467"/>
      <c r="AA73" s="98" t="s">
        <v>158</v>
      </c>
      <c r="AB73" s="467"/>
      <c r="AC73" s="98" t="s">
        <v>160</v>
      </c>
      <c r="AD73" s="468" t="s">
        <v>161</v>
      </c>
      <c r="AE73" s="469" t="str">
        <f t="shared" si="0"/>
        <v/>
      </c>
      <c r="AF73" s="472" t="s">
        <v>162</v>
      </c>
      <c r="AG73" s="471" t="str">
        <f t="shared" si="1"/>
        <v/>
      </c>
    </row>
    <row r="74" spans="1:33" ht="36.75" customHeight="1">
      <c r="A74" s="456">
        <f t="shared" si="3"/>
        <v>63</v>
      </c>
      <c r="B74" s="457" t="str">
        <f>IF(基本情報入力シート!C96="","",基本情報入力シート!C96)</f>
        <v/>
      </c>
      <c r="C74" s="458" t="str">
        <f>IF(基本情報入力シート!D96="","",基本情報入力シート!D96)</f>
        <v/>
      </c>
      <c r="D74" s="459" t="str">
        <f>IF(基本情報入力シート!E96="","",基本情報入力シート!E96)</f>
        <v/>
      </c>
      <c r="E74" s="459" t="str">
        <f>IF(基本情報入力シート!F96="","",基本情報入力シート!F96)</f>
        <v/>
      </c>
      <c r="F74" s="459" t="str">
        <f>IF(基本情報入力シート!G96="","",基本情報入力シート!G96)</f>
        <v/>
      </c>
      <c r="G74" s="459" t="str">
        <f>IF(基本情報入力シート!H96="","",基本情報入力シート!H96)</f>
        <v/>
      </c>
      <c r="H74" s="459" t="str">
        <f>IF(基本情報入力シート!I96="","",基本情報入力シート!I96)</f>
        <v/>
      </c>
      <c r="I74" s="459" t="str">
        <f>IF(基本情報入力シート!J96="","",基本情報入力シート!J96)</f>
        <v/>
      </c>
      <c r="J74" s="459" t="str">
        <f>IF(基本情報入力シート!K96="","",基本情報入力シート!K96)</f>
        <v/>
      </c>
      <c r="K74" s="460" t="str">
        <f>IF(基本情報入力シート!L96="","",基本情報入力シート!L96)</f>
        <v/>
      </c>
      <c r="L74" s="461" t="str">
        <f>IF(基本情報入力シート!M96="","",基本情報入力シート!M96)</f>
        <v/>
      </c>
      <c r="M74" s="461" t="str">
        <f>IF(基本情報入力シート!R96="","",基本情報入力シート!R96)</f>
        <v/>
      </c>
      <c r="N74" s="461" t="str">
        <f>IF(基本情報入力シート!W96="","",基本情報入力シート!W96)</f>
        <v/>
      </c>
      <c r="O74" s="456" t="str">
        <f>IF(基本情報入力シート!X96="","",基本情報入力シート!X96)</f>
        <v/>
      </c>
      <c r="P74" s="462" t="str">
        <f>IF(基本情報入力シート!Y96="","",基本情報入力シート!Y96)</f>
        <v/>
      </c>
      <c r="Q74" s="463" t="str">
        <f>IF(基本情報入力シート!AB96="","",基本情報入力シート!AB96)</f>
        <v/>
      </c>
      <c r="R74" s="464"/>
      <c r="S74" s="465"/>
      <c r="T74" s="488" t="str">
        <f>IF(P74="","",VLOOKUP(P74,【参考】数式用!$A$5:$H$34,MATCH(S74,【参考】数式用!$C$4:$E$4,0)+2,0))</f>
        <v/>
      </c>
      <c r="U74" s="101" t="s">
        <v>157</v>
      </c>
      <c r="V74" s="571"/>
      <c r="W74" s="98" t="s">
        <v>158</v>
      </c>
      <c r="X74" s="466"/>
      <c r="Y74" s="250" t="s">
        <v>159</v>
      </c>
      <c r="Z74" s="467"/>
      <c r="AA74" s="98" t="s">
        <v>158</v>
      </c>
      <c r="AB74" s="467"/>
      <c r="AC74" s="98" t="s">
        <v>160</v>
      </c>
      <c r="AD74" s="468" t="s">
        <v>161</v>
      </c>
      <c r="AE74" s="469" t="str">
        <f t="shared" si="0"/>
        <v/>
      </c>
      <c r="AF74" s="472" t="s">
        <v>162</v>
      </c>
      <c r="AG74" s="471" t="str">
        <f t="shared" si="1"/>
        <v/>
      </c>
    </row>
    <row r="75" spans="1:33" ht="36.75" customHeight="1">
      <c r="A75" s="456">
        <f t="shared" si="3"/>
        <v>64</v>
      </c>
      <c r="B75" s="457" t="str">
        <f>IF(基本情報入力シート!C97="","",基本情報入力シート!C97)</f>
        <v/>
      </c>
      <c r="C75" s="458" t="str">
        <f>IF(基本情報入力シート!D97="","",基本情報入力シート!D97)</f>
        <v/>
      </c>
      <c r="D75" s="459" t="str">
        <f>IF(基本情報入力シート!E97="","",基本情報入力シート!E97)</f>
        <v/>
      </c>
      <c r="E75" s="459" t="str">
        <f>IF(基本情報入力シート!F97="","",基本情報入力シート!F97)</f>
        <v/>
      </c>
      <c r="F75" s="459" t="str">
        <f>IF(基本情報入力シート!G97="","",基本情報入力シート!G97)</f>
        <v/>
      </c>
      <c r="G75" s="459" t="str">
        <f>IF(基本情報入力シート!H97="","",基本情報入力シート!H97)</f>
        <v/>
      </c>
      <c r="H75" s="459" t="str">
        <f>IF(基本情報入力シート!I97="","",基本情報入力シート!I97)</f>
        <v/>
      </c>
      <c r="I75" s="459" t="str">
        <f>IF(基本情報入力シート!J97="","",基本情報入力シート!J97)</f>
        <v/>
      </c>
      <c r="J75" s="459" t="str">
        <f>IF(基本情報入力シート!K97="","",基本情報入力シート!K97)</f>
        <v/>
      </c>
      <c r="K75" s="460" t="str">
        <f>IF(基本情報入力シート!L97="","",基本情報入力シート!L97)</f>
        <v/>
      </c>
      <c r="L75" s="461" t="str">
        <f>IF(基本情報入力シート!M97="","",基本情報入力シート!M97)</f>
        <v/>
      </c>
      <c r="M75" s="461" t="str">
        <f>IF(基本情報入力シート!R97="","",基本情報入力シート!R97)</f>
        <v/>
      </c>
      <c r="N75" s="461" t="str">
        <f>IF(基本情報入力シート!W97="","",基本情報入力シート!W97)</f>
        <v/>
      </c>
      <c r="O75" s="456" t="str">
        <f>IF(基本情報入力シート!X97="","",基本情報入力シート!X97)</f>
        <v/>
      </c>
      <c r="P75" s="462" t="str">
        <f>IF(基本情報入力シート!Y97="","",基本情報入力シート!Y97)</f>
        <v/>
      </c>
      <c r="Q75" s="463" t="str">
        <f>IF(基本情報入力シート!AB97="","",基本情報入力シート!AB97)</f>
        <v/>
      </c>
      <c r="R75" s="464"/>
      <c r="S75" s="465"/>
      <c r="T75" s="488" t="str">
        <f>IF(P75="","",VLOOKUP(P75,【参考】数式用!$A$5:$H$34,MATCH(S75,【参考】数式用!$C$4:$E$4,0)+2,0))</f>
        <v/>
      </c>
      <c r="U75" s="101" t="s">
        <v>157</v>
      </c>
      <c r="V75" s="571"/>
      <c r="W75" s="98" t="s">
        <v>158</v>
      </c>
      <c r="X75" s="466"/>
      <c r="Y75" s="250" t="s">
        <v>159</v>
      </c>
      <c r="Z75" s="467"/>
      <c r="AA75" s="98" t="s">
        <v>158</v>
      </c>
      <c r="AB75" s="467"/>
      <c r="AC75" s="98" t="s">
        <v>160</v>
      </c>
      <c r="AD75" s="468" t="s">
        <v>161</v>
      </c>
      <c r="AE75" s="469" t="str">
        <f t="shared" si="0"/>
        <v/>
      </c>
      <c r="AF75" s="472" t="s">
        <v>162</v>
      </c>
      <c r="AG75" s="471" t="str">
        <f t="shared" si="1"/>
        <v/>
      </c>
    </row>
    <row r="76" spans="1:33" ht="36.75" customHeight="1">
      <c r="A76" s="456">
        <f t="shared" si="3"/>
        <v>65</v>
      </c>
      <c r="B76" s="457" t="str">
        <f>IF(基本情報入力シート!C98="","",基本情報入力シート!C98)</f>
        <v/>
      </c>
      <c r="C76" s="458" t="str">
        <f>IF(基本情報入力シート!D98="","",基本情報入力シート!D98)</f>
        <v/>
      </c>
      <c r="D76" s="459" t="str">
        <f>IF(基本情報入力シート!E98="","",基本情報入力シート!E98)</f>
        <v/>
      </c>
      <c r="E76" s="459" t="str">
        <f>IF(基本情報入力シート!F98="","",基本情報入力シート!F98)</f>
        <v/>
      </c>
      <c r="F76" s="459" t="str">
        <f>IF(基本情報入力シート!G98="","",基本情報入力シート!G98)</f>
        <v/>
      </c>
      <c r="G76" s="459" t="str">
        <f>IF(基本情報入力シート!H98="","",基本情報入力シート!H98)</f>
        <v/>
      </c>
      <c r="H76" s="459" t="str">
        <f>IF(基本情報入力シート!I98="","",基本情報入力シート!I98)</f>
        <v/>
      </c>
      <c r="I76" s="459" t="str">
        <f>IF(基本情報入力シート!J98="","",基本情報入力シート!J98)</f>
        <v/>
      </c>
      <c r="J76" s="459" t="str">
        <f>IF(基本情報入力シート!K98="","",基本情報入力シート!K98)</f>
        <v/>
      </c>
      <c r="K76" s="460" t="str">
        <f>IF(基本情報入力シート!L98="","",基本情報入力シート!L98)</f>
        <v/>
      </c>
      <c r="L76" s="461" t="str">
        <f>IF(基本情報入力シート!M98="","",基本情報入力シート!M98)</f>
        <v/>
      </c>
      <c r="M76" s="461" t="str">
        <f>IF(基本情報入力シート!R98="","",基本情報入力シート!R98)</f>
        <v/>
      </c>
      <c r="N76" s="461" t="str">
        <f>IF(基本情報入力シート!W98="","",基本情報入力シート!W98)</f>
        <v/>
      </c>
      <c r="O76" s="456" t="str">
        <f>IF(基本情報入力シート!X98="","",基本情報入力シート!X98)</f>
        <v/>
      </c>
      <c r="P76" s="462" t="str">
        <f>IF(基本情報入力シート!Y98="","",基本情報入力シート!Y98)</f>
        <v/>
      </c>
      <c r="Q76" s="463" t="str">
        <f>IF(基本情報入力シート!AB98="","",基本情報入力シート!AB98)</f>
        <v/>
      </c>
      <c r="R76" s="464"/>
      <c r="S76" s="465"/>
      <c r="T76" s="488" t="str">
        <f>IF(P76="","",VLOOKUP(P76,【参考】数式用!$A$5:$H$34,MATCH(S76,【参考】数式用!$C$4:$E$4,0)+2,0))</f>
        <v/>
      </c>
      <c r="U76" s="101" t="s">
        <v>157</v>
      </c>
      <c r="V76" s="571"/>
      <c r="W76" s="98" t="s">
        <v>158</v>
      </c>
      <c r="X76" s="466"/>
      <c r="Y76" s="250" t="s">
        <v>159</v>
      </c>
      <c r="Z76" s="467"/>
      <c r="AA76" s="98" t="s">
        <v>158</v>
      </c>
      <c r="AB76" s="467"/>
      <c r="AC76" s="98" t="s">
        <v>160</v>
      </c>
      <c r="AD76" s="468" t="s">
        <v>161</v>
      </c>
      <c r="AE76" s="469" t="str">
        <f t="shared" si="0"/>
        <v/>
      </c>
      <c r="AF76" s="472" t="s">
        <v>162</v>
      </c>
      <c r="AG76" s="471" t="str">
        <f t="shared" si="1"/>
        <v/>
      </c>
    </row>
    <row r="77" spans="1:33" ht="36.75" customHeight="1">
      <c r="A77" s="456">
        <f t="shared" si="3"/>
        <v>66</v>
      </c>
      <c r="B77" s="457" t="str">
        <f>IF(基本情報入力シート!C99="","",基本情報入力シート!C99)</f>
        <v/>
      </c>
      <c r="C77" s="458" t="str">
        <f>IF(基本情報入力シート!D99="","",基本情報入力シート!D99)</f>
        <v/>
      </c>
      <c r="D77" s="459" t="str">
        <f>IF(基本情報入力シート!E99="","",基本情報入力シート!E99)</f>
        <v/>
      </c>
      <c r="E77" s="459" t="str">
        <f>IF(基本情報入力シート!F99="","",基本情報入力シート!F99)</f>
        <v/>
      </c>
      <c r="F77" s="459" t="str">
        <f>IF(基本情報入力シート!G99="","",基本情報入力シート!G99)</f>
        <v/>
      </c>
      <c r="G77" s="459" t="str">
        <f>IF(基本情報入力シート!H99="","",基本情報入力シート!H99)</f>
        <v/>
      </c>
      <c r="H77" s="459" t="str">
        <f>IF(基本情報入力シート!I99="","",基本情報入力シート!I99)</f>
        <v/>
      </c>
      <c r="I77" s="459" t="str">
        <f>IF(基本情報入力シート!J99="","",基本情報入力シート!J99)</f>
        <v/>
      </c>
      <c r="J77" s="459" t="str">
        <f>IF(基本情報入力シート!K99="","",基本情報入力シート!K99)</f>
        <v/>
      </c>
      <c r="K77" s="460" t="str">
        <f>IF(基本情報入力シート!L99="","",基本情報入力シート!L99)</f>
        <v/>
      </c>
      <c r="L77" s="461" t="str">
        <f>IF(基本情報入力シート!M99="","",基本情報入力シート!M99)</f>
        <v/>
      </c>
      <c r="M77" s="461" t="str">
        <f>IF(基本情報入力シート!R99="","",基本情報入力シート!R99)</f>
        <v/>
      </c>
      <c r="N77" s="461" t="str">
        <f>IF(基本情報入力シート!W99="","",基本情報入力シート!W99)</f>
        <v/>
      </c>
      <c r="O77" s="456" t="str">
        <f>IF(基本情報入力シート!X99="","",基本情報入力シート!X99)</f>
        <v/>
      </c>
      <c r="P77" s="462" t="str">
        <f>IF(基本情報入力シート!Y99="","",基本情報入力シート!Y99)</f>
        <v/>
      </c>
      <c r="Q77" s="463" t="str">
        <f>IF(基本情報入力シート!AB99="","",基本情報入力シート!AB99)</f>
        <v/>
      </c>
      <c r="R77" s="464"/>
      <c r="S77" s="465"/>
      <c r="T77" s="488" t="str">
        <f>IF(P77="","",VLOOKUP(P77,【参考】数式用!$A$5:$H$34,MATCH(S77,【参考】数式用!$C$4:$E$4,0)+2,0))</f>
        <v/>
      </c>
      <c r="U77" s="101" t="s">
        <v>157</v>
      </c>
      <c r="V77" s="571"/>
      <c r="W77" s="98" t="s">
        <v>158</v>
      </c>
      <c r="X77" s="466"/>
      <c r="Y77" s="250" t="s">
        <v>159</v>
      </c>
      <c r="Z77" s="467"/>
      <c r="AA77" s="98" t="s">
        <v>158</v>
      </c>
      <c r="AB77" s="467"/>
      <c r="AC77" s="98" t="s">
        <v>160</v>
      </c>
      <c r="AD77" s="468" t="s">
        <v>161</v>
      </c>
      <c r="AE77" s="469" t="str">
        <f t="shared" ref="AE77:AE111" si="4">IF(AND(V77&gt;=1,X77&gt;=1,Z77&gt;=1,AB77&gt;=1),(Z77*12+AB77)-(V77*12+X77)+1,"")</f>
        <v/>
      </c>
      <c r="AF77" s="472" t="s">
        <v>162</v>
      </c>
      <c r="AG77" s="471" t="str">
        <f t="shared" ref="AG77:AG111" si="5">IFERROR(ROUNDDOWN(Q77*T77,0)*AE77,"")</f>
        <v/>
      </c>
    </row>
    <row r="78" spans="1:33" ht="36.75" customHeight="1">
      <c r="A78" s="456">
        <f t="shared" si="3"/>
        <v>67</v>
      </c>
      <c r="B78" s="457" t="str">
        <f>IF(基本情報入力シート!C100="","",基本情報入力シート!C100)</f>
        <v/>
      </c>
      <c r="C78" s="458" t="str">
        <f>IF(基本情報入力シート!D100="","",基本情報入力シート!D100)</f>
        <v/>
      </c>
      <c r="D78" s="459" t="str">
        <f>IF(基本情報入力シート!E100="","",基本情報入力シート!E100)</f>
        <v/>
      </c>
      <c r="E78" s="459" t="str">
        <f>IF(基本情報入力シート!F100="","",基本情報入力シート!F100)</f>
        <v/>
      </c>
      <c r="F78" s="459" t="str">
        <f>IF(基本情報入力シート!G100="","",基本情報入力シート!G100)</f>
        <v/>
      </c>
      <c r="G78" s="459" t="str">
        <f>IF(基本情報入力シート!H100="","",基本情報入力シート!H100)</f>
        <v/>
      </c>
      <c r="H78" s="459" t="str">
        <f>IF(基本情報入力シート!I100="","",基本情報入力シート!I100)</f>
        <v/>
      </c>
      <c r="I78" s="459" t="str">
        <f>IF(基本情報入力シート!J100="","",基本情報入力シート!J100)</f>
        <v/>
      </c>
      <c r="J78" s="459" t="str">
        <f>IF(基本情報入力シート!K100="","",基本情報入力シート!K100)</f>
        <v/>
      </c>
      <c r="K78" s="460" t="str">
        <f>IF(基本情報入力シート!L100="","",基本情報入力シート!L100)</f>
        <v/>
      </c>
      <c r="L78" s="461" t="str">
        <f>IF(基本情報入力シート!M100="","",基本情報入力シート!M100)</f>
        <v/>
      </c>
      <c r="M78" s="461" t="str">
        <f>IF(基本情報入力シート!R100="","",基本情報入力シート!R100)</f>
        <v/>
      </c>
      <c r="N78" s="461" t="str">
        <f>IF(基本情報入力シート!W100="","",基本情報入力シート!W100)</f>
        <v/>
      </c>
      <c r="O78" s="456" t="str">
        <f>IF(基本情報入力シート!X100="","",基本情報入力シート!X100)</f>
        <v/>
      </c>
      <c r="P78" s="462" t="str">
        <f>IF(基本情報入力シート!Y100="","",基本情報入力シート!Y100)</f>
        <v/>
      </c>
      <c r="Q78" s="463" t="str">
        <f>IF(基本情報入力シート!AB100="","",基本情報入力シート!AB100)</f>
        <v/>
      </c>
      <c r="R78" s="464"/>
      <c r="S78" s="465"/>
      <c r="T78" s="488" t="str">
        <f>IF(P78="","",VLOOKUP(P78,【参考】数式用!$A$5:$H$34,MATCH(S78,【参考】数式用!$C$4:$E$4,0)+2,0))</f>
        <v/>
      </c>
      <c r="U78" s="101" t="s">
        <v>157</v>
      </c>
      <c r="V78" s="571"/>
      <c r="W78" s="98" t="s">
        <v>158</v>
      </c>
      <c r="X78" s="466"/>
      <c r="Y78" s="250" t="s">
        <v>159</v>
      </c>
      <c r="Z78" s="467"/>
      <c r="AA78" s="98" t="s">
        <v>158</v>
      </c>
      <c r="AB78" s="467"/>
      <c r="AC78" s="98" t="s">
        <v>160</v>
      </c>
      <c r="AD78" s="468" t="s">
        <v>161</v>
      </c>
      <c r="AE78" s="469" t="str">
        <f t="shared" si="4"/>
        <v/>
      </c>
      <c r="AF78" s="472" t="s">
        <v>162</v>
      </c>
      <c r="AG78" s="471" t="str">
        <f t="shared" si="5"/>
        <v/>
      </c>
    </row>
    <row r="79" spans="1:33" ht="36.75" customHeight="1">
      <c r="A79" s="456">
        <f t="shared" si="3"/>
        <v>68</v>
      </c>
      <c r="B79" s="457" t="str">
        <f>IF(基本情報入力シート!C101="","",基本情報入力シート!C101)</f>
        <v/>
      </c>
      <c r="C79" s="458" t="str">
        <f>IF(基本情報入力シート!D101="","",基本情報入力シート!D101)</f>
        <v/>
      </c>
      <c r="D79" s="459" t="str">
        <f>IF(基本情報入力シート!E101="","",基本情報入力シート!E101)</f>
        <v/>
      </c>
      <c r="E79" s="459" t="str">
        <f>IF(基本情報入力シート!F101="","",基本情報入力シート!F101)</f>
        <v/>
      </c>
      <c r="F79" s="459" t="str">
        <f>IF(基本情報入力シート!G101="","",基本情報入力シート!G101)</f>
        <v/>
      </c>
      <c r="G79" s="459" t="str">
        <f>IF(基本情報入力シート!H101="","",基本情報入力シート!H101)</f>
        <v/>
      </c>
      <c r="H79" s="459" t="str">
        <f>IF(基本情報入力シート!I101="","",基本情報入力シート!I101)</f>
        <v/>
      </c>
      <c r="I79" s="459" t="str">
        <f>IF(基本情報入力シート!J101="","",基本情報入力シート!J101)</f>
        <v/>
      </c>
      <c r="J79" s="459" t="str">
        <f>IF(基本情報入力シート!K101="","",基本情報入力シート!K101)</f>
        <v/>
      </c>
      <c r="K79" s="460" t="str">
        <f>IF(基本情報入力シート!L101="","",基本情報入力シート!L101)</f>
        <v/>
      </c>
      <c r="L79" s="461" t="str">
        <f>IF(基本情報入力シート!M101="","",基本情報入力シート!M101)</f>
        <v/>
      </c>
      <c r="M79" s="461" t="str">
        <f>IF(基本情報入力シート!R101="","",基本情報入力シート!R101)</f>
        <v/>
      </c>
      <c r="N79" s="461" t="str">
        <f>IF(基本情報入力シート!W101="","",基本情報入力シート!W101)</f>
        <v/>
      </c>
      <c r="O79" s="456" t="str">
        <f>IF(基本情報入力シート!X101="","",基本情報入力シート!X101)</f>
        <v/>
      </c>
      <c r="P79" s="462" t="str">
        <f>IF(基本情報入力シート!Y101="","",基本情報入力シート!Y101)</f>
        <v/>
      </c>
      <c r="Q79" s="463" t="str">
        <f>IF(基本情報入力シート!AB101="","",基本情報入力シート!AB101)</f>
        <v/>
      </c>
      <c r="R79" s="464"/>
      <c r="S79" s="465"/>
      <c r="T79" s="488" t="str">
        <f>IF(P79="","",VLOOKUP(P79,【参考】数式用!$A$5:$H$34,MATCH(S79,【参考】数式用!$C$4:$E$4,0)+2,0))</f>
        <v/>
      </c>
      <c r="U79" s="101" t="s">
        <v>157</v>
      </c>
      <c r="V79" s="571"/>
      <c r="W79" s="98" t="s">
        <v>158</v>
      </c>
      <c r="X79" s="466"/>
      <c r="Y79" s="250" t="s">
        <v>159</v>
      </c>
      <c r="Z79" s="467"/>
      <c r="AA79" s="98" t="s">
        <v>158</v>
      </c>
      <c r="AB79" s="467"/>
      <c r="AC79" s="98" t="s">
        <v>160</v>
      </c>
      <c r="AD79" s="468" t="s">
        <v>161</v>
      </c>
      <c r="AE79" s="469" t="str">
        <f t="shared" si="4"/>
        <v/>
      </c>
      <c r="AF79" s="472" t="s">
        <v>162</v>
      </c>
      <c r="AG79" s="471" t="str">
        <f t="shared" si="5"/>
        <v/>
      </c>
    </row>
    <row r="80" spans="1:33" ht="36.75" customHeight="1">
      <c r="A80" s="456">
        <f t="shared" si="3"/>
        <v>69</v>
      </c>
      <c r="B80" s="457" t="str">
        <f>IF(基本情報入力シート!C102="","",基本情報入力シート!C102)</f>
        <v/>
      </c>
      <c r="C80" s="458" t="str">
        <f>IF(基本情報入力シート!D102="","",基本情報入力シート!D102)</f>
        <v/>
      </c>
      <c r="D80" s="459" t="str">
        <f>IF(基本情報入力シート!E102="","",基本情報入力シート!E102)</f>
        <v/>
      </c>
      <c r="E80" s="459" t="str">
        <f>IF(基本情報入力シート!F102="","",基本情報入力シート!F102)</f>
        <v/>
      </c>
      <c r="F80" s="459" t="str">
        <f>IF(基本情報入力シート!G102="","",基本情報入力シート!G102)</f>
        <v/>
      </c>
      <c r="G80" s="459" t="str">
        <f>IF(基本情報入力シート!H102="","",基本情報入力シート!H102)</f>
        <v/>
      </c>
      <c r="H80" s="459" t="str">
        <f>IF(基本情報入力シート!I102="","",基本情報入力シート!I102)</f>
        <v/>
      </c>
      <c r="I80" s="459" t="str">
        <f>IF(基本情報入力シート!J102="","",基本情報入力シート!J102)</f>
        <v/>
      </c>
      <c r="J80" s="459" t="str">
        <f>IF(基本情報入力シート!K102="","",基本情報入力シート!K102)</f>
        <v/>
      </c>
      <c r="K80" s="460" t="str">
        <f>IF(基本情報入力シート!L102="","",基本情報入力シート!L102)</f>
        <v/>
      </c>
      <c r="L80" s="461" t="str">
        <f>IF(基本情報入力シート!M102="","",基本情報入力シート!M102)</f>
        <v/>
      </c>
      <c r="M80" s="461" t="str">
        <f>IF(基本情報入力シート!R102="","",基本情報入力シート!R102)</f>
        <v/>
      </c>
      <c r="N80" s="461" t="str">
        <f>IF(基本情報入力シート!W102="","",基本情報入力シート!W102)</f>
        <v/>
      </c>
      <c r="O80" s="456" t="str">
        <f>IF(基本情報入力シート!X102="","",基本情報入力シート!X102)</f>
        <v/>
      </c>
      <c r="P80" s="462" t="str">
        <f>IF(基本情報入力シート!Y102="","",基本情報入力シート!Y102)</f>
        <v/>
      </c>
      <c r="Q80" s="463" t="str">
        <f>IF(基本情報入力シート!AB102="","",基本情報入力シート!AB102)</f>
        <v/>
      </c>
      <c r="R80" s="464"/>
      <c r="S80" s="465"/>
      <c r="T80" s="488" t="str">
        <f>IF(P80="","",VLOOKUP(P80,【参考】数式用!$A$5:$H$34,MATCH(S80,【参考】数式用!$C$4:$E$4,0)+2,0))</f>
        <v/>
      </c>
      <c r="U80" s="101" t="s">
        <v>157</v>
      </c>
      <c r="V80" s="571"/>
      <c r="W80" s="98" t="s">
        <v>158</v>
      </c>
      <c r="X80" s="466"/>
      <c r="Y80" s="250" t="s">
        <v>159</v>
      </c>
      <c r="Z80" s="467"/>
      <c r="AA80" s="98" t="s">
        <v>158</v>
      </c>
      <c r="AB80" s="467"/>
      <c r="AC80" s="98" t="s">
        <v>160</v>
      </c>
      <c r="AD80" s="468" t="s">
        <v>161</v>
      </c>
      <c r="AE80" s="469" t="str">
        <f t="shared" si="4"/>
        <v/>
      </c>
      <c r="AF80" s="472" t="s">
        <v>162</v>
      </c>
      <c r="AG80" s="471" t="str">
        <f t="shared" si="5"/>
        <v/>
      </c>
    </row>
    <row r="81" spans="1:33" ht="36.75" customHeight="1">
      <c r="A81" s="456">
        <f t="shared" si="3"/>
        <v>70</v>
      </c>
      <c r="B81" s="457" t="str">
        <f>IF(基本情報入力シート!C103="","",基本情報入力シート!C103)</f>
        <v/>
      </c>
      <c r="C81" s="458" t="str">
        <f>IF(基本情報入力シート!D103="","",基本情報入力シート!D103)</f>
        <v/>
      </c>
      <c r="D81" s="459" t="str">
        <f>IF(基本情報入力シート!E103="","",基本情報入力シート!E103)</f>
        <v/>
      </c>
      <c r="E81" s="459" t="str">
        <f>IF(基本情報入力シート!F103="","",基本情報入力シート!F103)</f>
        <v/>
      </c>
      <c r="F81" s="459" t="str">
        <f>IF(基本情報入力シート!G103="","",基本情報入力シート!G103)</f>
        <v/>
      </c>
      <c r="G81" s="459" t="str">
        <f>IF(基本情報入力シート!H103="","",基本情報入力シート!H103)</f>
        <v/>
      </c>
      <c r="H81" s="459" t="str">
        <f>IF(基本情報入力シート!I103="","",基本情報入力シート!I103)</f>
        <v/>
      </c>
      <c r="I81" s="459" t="str">
        <f>IF(基本情報入力シート!J103="","",基本情報入力シート!J103)</f>
        <v/>
      </c>
      <c r="J81" s="459" t="str">
        <f>IF(基本情報入力シート!K103="","",基本情報入力シート!K103)</f>
        <v/>
      </c>
      <c r="K81" s="460" t="str">
        <f>IF(基本情報入力シート!L103="","",基本情報入力シート!L103)</f>
        <v/>
      </c>
      <c r="L81" s="461" t="str">
        <f>IF(基本情報入力シート!M103="","",基本情報入力シート!M103)</f>
        <v/>
      </c>
      <c r="M81" s="461" t="str">
        <f>IF(基本情報入力シート!R103="","",基本情報入力シート!R103)</f>
        <v/>
      </c>
      <c r="N81" s="461" t="str">
        <f>IF(基本情報入力シート!W103="","",基本情報入力シート!W103)</f>
        <v/>
      </c>
      <c r="O81" s="456" t="str">
        <f>IF(基本情報入力シート!X103="","",基本情報入力シート!X103)</f>
        <v/>
      </c>
      <c r="P81" s="462" t="str">
        <f>IF(基本情報入力シート!Y103="","",基本情報入力シート!Y103)</f>
        <v/>
      </c>
      <c r="Q81" s="463" t="str">
        <f>IF(基本情報入力シート!AB103="","",基本情報入力シート!AB103)</f>
        <v/>
      </c>
      <c r="R81" s="464"/>
      <c r="S81" s="465"/>
      <c r="T81" s="488" t="str">
        <f>IF(P81="","",VLOOKUP(P81,【参考】数式用!$A$5:$H$34,MATCH(S81,【参考】数式用!$C$4:$E$4,0)+2,0))</f>
        <v/>
      </c>
      <c r="U81" s="101" t="s">
        <v>157</v>
      </c>
      <c r="V81" s="571"/>
      <c r="W81" s="98" t="s">
        <v>158</v>
      </c>
      <c r="X81" s="466"/>
      <c r="Y81" s="250" t="s">
        <v>159</v>
      </c>
      <c r="Z81" s="467"/>
      <c r="AA81" s="98" t="s">
        <v>158</v>
      </c>
      <c r="AB81" s="467"/>
      <c r="AC81" s="98" t="s">
        <v>160</v>
      </c>
      <c r="AD81" s="468" t="s">
        <v>161</v>
      </c>
      <c r="AE81" s="469" t="str">
        <f t="shared" si="4"/>
        <v/>
      </c>
      <c r="AF81" s="472" t="s">
        <v>162</v>
      </c>
      <c r="AG81" s="471" t="str">
        <f t="shared" si="5"/>
        <v/>
      </c>
    </row>
    <row r="82" spans="1:33" ht="36.75" customHeight="1">
      <c r="A82" s="456">
        <f t="shared" si="3"/>
        <v>71</v>
      </c>
      <c r="B82" s="457" t="str">
        <f>IF(基本情報入力シート!C104="","",基本情報入力シート!C104)</f>
        <v/>
      </c>
      <c r="C82" s="458" t="str">
        <f>IF(基本情報入力シート!D104="","",基本情報入力シート!D104)</f>
        <v/>
      </c>
      <c r="D82" s="459" t="str">
        <f>IF(基本情報入力シート!E104="","",基本情報入力シート!E104)</f>
        <v/>
      </c>
      <c r="E82" s="459" t="str">
        <f>IF(基本情報入力シート!F104="","",基本情報入力シート!F104)</f>
        <v/>
      </c>
      <c r="F82" s="459" t="str">
        <f>IF(基本情報入力シート!G104="","",基本情報入力シート!G104)</f>
        <v/>
      </c>
      <c r="G82" s="459" t="str">
        <f>IF(基本情報入力シート!H104="","",基本情報入力シート!H104)</f>
        <v/>
      </c>
      <c r="H82" s="459" t="str">
        <f>IF(基本情報入力シート!I104="","",基本情報入力シート!I104)</f>
        <v/>
      </c>
      <c r="I82" s="459" t="str">
        <f>IF(基本情報入力シート!J104="","",基本情報入力シート!J104)</f>
        <v/>
      </c>
      <c r="J82" s="459" t="str">
        <f>IF(基本情報入力シート!K104="","",基本情報入力シート!K104)</f>
        <v/>
      </c>
      <c r="K82" s="460" t="str">
        <f>IF(基本情報入力シート!L104="","",基本情報入力シート!L104)</f>
        <v/>
      </c>
      <c r="L82" s="461" t="str">
        <f>IF(基本情報入力シート!M104="","",基本情報入力シート!M104)</f>
        <v/>
      </c>
      <c r="M82" s="461" t="str">
        <f>IF(基本情報入力シート!R104="","",基本情報入力シート!R104)</f>
        <v/>
      </c>
      <c r="N82" s="461" t="str">
        <f>IF(基本情報入力シート!W104="","",基本情報入力シート!W104)</f>
        <v/>
      </c>
      <c r="O82" s="456" t="str">
        <f>IF(基本情報入力シート!X104="","",基本情報入力シート!X104)</f>
        <v/>
      </c>
      <c r="P82" s="462" t="str">
        <f>IF(基本情報入力シート!Y104="","",基本情報入力シート!Y104)</f>
        <v/>
      </c>
      <c r="Q82" s="463" t="str">
        <f>IF(基本情報入力シート!AB104="","",基本情報入力シート!AB104)</f>
        <v/>
      </c>
      <c r="R82" s="464"/>
      <c r="S82" s="465"/>
      <c r="T82" s="488" t="str">
        <f>IF(P82="","",VLOOKUP(P82,【参考】数式用!$A$5:$H$34,MATCH(S82,【参考】数式用!$C$4:$E$4,0)+2,0))</f>
        <v/>
      </c>
      <c r="U82" s="101" t="s">
        <v>157</v>
      </c>
      <c r="V82" s="571"/>
      <c r="W82" s="98" t="s">
        <v>158</v>
      </c>
      <c r="X82" s="466"/>
      <c r="Y82" s="250" t="s">
        <v>159</v>
      </c>
      <c r="Z82" s="467"/>
      <c r="AA82" s="98" t="s">
        <v>158</v>
      </c>
      <c r="AB82" s="467"/>
      <c r="AC82" s="98" t="s">
        <v>160</v>
      </c>
      <c r="AD82" s="468" t="s">
        <v>161</v>
      </c>
      <c r="AE82" s="469" t="str">
        <f t="shared" si="4"/>
        <v/>
      </c>
      <c r="AF82" s="472" t="s">
        <v>162</v>
      </c>
      <c r="AG82" s="471" t="str">
        <f t="shared" si="5"/>
        <v/>
      </c>
    </row>
    <row r="83" spans="1:33" ht="36.75" customHeight="1">
      <c r="A83" s="456">
        <f t="shared" si="3"/>
        <v>72</v>
      </c>
      <c r="B83" s="457" t="str">
        <f>IF(基本情報入力シート!C105="","",基本情報入力シート!C105)</f>
        <v/>
      </c>
      <c r="C83" s="458" t="str">
        <f>IF(基本情報入力シート!D105="","",基本情報入力シート!D105)</f>
        <v/>
      </c>
      <c r="D83" s="459" t="str">
        <f>IF(基本情報入力シート!E105="","",基本情報入力シート!E105)</f>
        <v/>
      </c>
      <c r="E83" s="459" t="str">
        <f>IF(基本情報入力シート!F105="","",基本情報入力シート!F105)</f>
        <v/>
      </c>
      <c r="F83" s="459" t="str">
        <f>IF(基本情報入力シート!G105="","",基本情報入力シート!G105)</f>
        <v/>
      </c>
      <c r="G83" s="459" t="str">
        <f>IF(基本情報入力シート!H105="","",基本情報入力シート!H105)</f>
        <v/>
      </c>
      <c r="H83" s="459" t="str">
        <f>IF(基本情報入力シート!I105="","",基本情報入力シート!I105)</f>
        <v/>
      </c>
      <c r="I83" s="459" t="str">
        <f>IF(基本情報入力シート!J105="","",基本情報入力シート!J105)</f>
        <v/>
      </c>
      <c r="J83" s="459" t="str">
        <f>IF(基本情報入力シート!K105="","",基本情報入力シート!K105)</f>
        <v/>
      </c>
      <c r="K83" s="460" t="str">
        <f>IF(基本情報入力シート!L105="","",基本情報入力シート!L105)</f>
        <v/>
      </c>
      <c r="L83" s="461" t="str">
        <f>IF(基本情報入力シート!M105="","",基本情報入力シート!M105)</f>
        <v/>
      </c>
      <c r="M83" s="461" t="str">
        <f>IF(基本情報入力シート!R105="","",基本情報入力シート!R105)</f>
        <v/>
      </c>
      <c r="N83" s="461" t="str">
        <f>IF(基本情報入力シート!W105="","",基本情報入力シート!W105)</f>
        <v/>
      </c>
      <c r="O83" s="456" t="str">
        <f>IF(基本情報入力シート!X105="","",基本情報入力シート!X105)</f>
        <v/>
      </c>
      <c r="P83" s="462" t="str">
        <f>IF(基本情報入力シート!Y105="","",基本情報入力シート!Y105)</f>
        <v/>
      </c>
      <c r="Q83" s="463" t="str">
        <f>IF(基本情報入力シート!AB105="","",基本情報入力シート!AB105)</f>
        <v/>
      </c>
      <c r="R83" s="464"/>
      <c r="S83" s="465"/>
      <c r="T83" s="488" t="str">
        <f>IF(P83="","",VLOOKUP(P83,【参考】数式用!$A$5:$H$34,MATCH(S83,【参考】数式用!$C$4:$E$4,0)+2,0))</f>
        <v/>
      </c>
      <c r="U83" s="101" t="s">
        <v>157</v>
      </c>
      <c r="V83" s="571"/>
      <c r="W83" s="98" t="s">
        <v>158</v>
      </c>
      <c r="X83" s="466"/>
      <c r="Y83" s="250" t="s">
        <v>159</v>
      </c>
      <c r="Z83" s="467"/>
      <c r="AA83" s="98" t="s">
        <v>158</v>
      </c>
      <c r="AB83" s="467"/>
      <c r="AC83" s="98" t="s">
        <v>160</v>
      </c>
      <c r="AD83" s="468" t="s">
        <v>161</v>
      </c>
      <c r="AE83" s="469" t="str">
        <f t="shared" si="4"/>
        <v/>
      </c>
      <c r="AF83" s="472" t="s">
        <v>162</v>
      </c>
      <c r="AG83" s="471" t="str">
        <f t="shared" si="5"/>
        <v/>
      </c>
    </row>
    <row r="84" spans="1:33" ht="36.75" customHeight="1">
      <c r="A84" s="456">
        <f t="shared" si="3"/>
        <v>73</v>
      </c>
      <c r="B84" s="457" t="str">
        <f>IF(基本情報入力シート!C106="","",基本情報入力シート!C106)</f>
        <v/>
      </c>
      <c r="C84" s="458" t="str">
        <f>IF(基本情報入力シート!D106="","",基本情報入力シート!D106)</f>
        <v/>
      </c>
      <c r="D84" s="459" t="str">
        <f>IF(基本情報入力シート!E106="","",基本情報入力シート!E106)</f>
        <v/>
      </c>
      <c r="E84" s="459" t="str">
        <f>IF(基本情報入力シート!F106="","",基本情報入力シート!F106)</f>
        <v/>
      </c>
      <c r="F84" s="459" t="str">
        <f>IF(基本情報入力シート!G106="","",基本情報入力シート!G106)</f>
        <v/>
      </c>
      <c r="G84" s="459" t="str">
        <f>IF(基本情報入力シート!H106="","",基本情報入力シート!H106)</f>
        <v/>
      </c>
      <c r="H84" s="459" t="str">
        <f>IF(基本情報入力シート!I106="","",基本情報入力シート!I106)</f>
        <v/>
      </c>
      <c r="I84" s="459" t="str">
        <f>IF(基本情報入力シート!J106="","",基本情報入力シート!J106)</f>
        <v/>
      </c>
      <c r="J84" s="459" t="str">
        <f>IF(基本情報入力シート!K106="","",基本情報入力シート!K106)</f>
        <v/>
      </c>
      <c r="K84" s="460" t="str">
        <f>IF(基本情報入力シート!L106="","",基本情報入力シート!L106)</f>
        <v/>
      </c>
      <c r="L84" s="461" t="str">
        <f>IF(基本情報入力シート!M106="","",基本情報入力シート!M106)</f>
        <v/>
      </c>
      <c r="M84" s="461" t="str">
        <f>IF(基本情報入力シート!R106="","",基本情報入力シート!R106)</f>
        <v/>
      </c>
      <c r="N84" s="461" t="str">
        <f>IF(基本情報入力シート!W106="","",基本情報入力シート!W106)</f>
        <v/>
      </c>
      <c r="O84" s="456" t="str">
        <f>IF(基本情報入力シート!X106="","",基本情報入力シート!X106)</f>
        <v/>
      </c>
      <c r="P84" s="462" t="str">
        <f>IF(基本情報入力シート!Y106="","",基本情報入力シート!Y106)</f>
        <v/>
      </c>
      <c r="Q84" s="463" t="str">
        <f>IF(基本情報入力シート!AB106="","",基本情報入力シート!AB106)</f>
        <v/>
      </c>
      <c r="R84" s="464"/>
      <c r="S84" s="465"/>
      <c r="T84" s="488" t="str">
        <f>IF(P84="","",VLOOKUP(P84,【参考】数式用!$A$5:$H$34,MATCH(S84,【参考】数式用!$C$4:$E$4,0)+2,0))</f>
        <v/>
      </c>
      <c r="U84" s="101" t="s">
        <v>157</v>
      </c>
      <c r="V84" s="571"/>
      <c r="W84" s="98" t="s">
        <v>158</v>
      </c>
      <c r="X84" s="466"/>
      <c r="Y84" s="250" t="s">
        <v>159</v>
      </c>
      <c r="Z84" s="467"/>
      <c r="AA84" s="98" t="s">
        <v>158</v>
      </c>
      <c r="AB84" s="467"/>
      <c r="AC84" s="98" t="s">
        <v>160</v>
      </c>
      <c r="AD84" s="468" t="s">
        <v>161</v>
      </c>
      <c r="AE84" s="469" t="str">
        <f t="shared" si="4"/>
        <v/>
      </c>
      <c r="AF84" s="472" t="s">
        <v>162</v>
      </c>
      <c r="AG84" s="471" t="str">
        <f t="shared" si="5"/>
        <v/>
      </c>
    </row>
    <row r="85" spans="1:33" ht="36.75" customHeight="1">
      <c r="A85" s="456">
        <f t="shared" si="3"/>
        <v>74</v>
      </c>
      <c r="B85" s="457" t="str">
        <f>IF(基本情報入力シート!C107="","",基本情報入力シート!C107)</f>
        <v/>
      </c>
      <c r="C85" s="458" t="str">
        <f>IF(基本情報入力シート!D107="","",基本情報入力シート!D107)</f>
        <v/>
      </c>
      <c r="D85" s="459" t="str">
        <f>IF(基本情報入力シート!E107="","",基本情報入力シート!E107)</f>
        <v/>
      </c>
      <c r="E85" s="459" t="str">
        <f>IF(基本情報入力シート!F107="","",基本情報入力シート!F107)</f>
        <v/>
      </c>
      <c r="F85" s="459" t="str">
        <f>IF(基本情報入力シート!G107="","",基本情報入力シート!G107)</f>
        <v/>
      </c>
      <c r="G85" s="459" t="str">
        <f>IF(基本情報入力シート!H107="","",基本情報入力シート!H107)</f>
        <v/>
      </c>
      <c r="H85" s="459" t="str">
        <f>IF(基本情報入力シート!I107="","",基本情報入力シート!I107)</f>
        <v/>
      </c>
      <c r="I85" s="459" t="str">
        <f>IF(基本情報入力シート!J107="","",基本情報入力シート!J107)</f>
        <v/>
      </c>
      <c r="J85" s="459" t="str">
        <f>IF(基本情報入力シート!K107="","",基本情報入力シート!K107)</f>
        <v/>
      </c>
      <c r="K85" s="460" t="str">
        <f>IF(基本情報入力シート!L107="","",基本情報入力シート!L107)</f>
        <v/>
      </c>
      <c r="L85" s="461" t="str">
        <f>IF(基本情報入力シート!M107="","",基本情報入力シート!M107)</f>
        <v/>
      </c>
      <c r="M85" s="461" t="str">
        <f>IF(基本情報入力シート!R107="","",基本情報入力シート!R107)</f>
        <v/>
      </c>
      <c r="N85" s="461" t="str">
        <f>IF(基本情報入力シート!W107="","",基本情報入力シート!W107)</f>
        <v/>
      </c>
      <c r="O85" s="456" t="str">
        <f>IF(基本情報入力シート!X107="","",基本情報入力シート!X107)</f>
        <v/>
      </c>
      <c r="P85" s="462" t="str">
        <f>IF(基本情報入力シート!Y107="","",基本情報入力シート!Y107)</f>
        <v/>
      </c>
      <c r="Q85" s="463" t="str">
        <f>IF(基本情報入力シート!AB107="","",基本情報入力シート!AB107)</f>
        <v/>
      </c>
      <c r="R85" s="464"/>
      <c r="S85" s="465"/>
      <c r="T85" s="488" t="str">
        <f>IF(P85="","",VLOOKUP(P85,【参考】数式用!$A$5:$H$34,MATCH(S85,【参考】数式用!$C$4:$E$4,0)+2,0))</f>
        <v/>
      </c>
      <c r="U85" s="101" t="s">
        <v>157</v>
      </c>
      <c r="V85" s="571"/>
      <c r="W85" s="98" t="s">
        <v>158</v>
      </c>
      <c r="X85" s="466"/>
      <c r="Y85" s="250" t="s">
        <v>159</v>
      </c>
      <c r="Z85" s="467"/>
      <c r="AA85" s="98" t="s">
        <v>158</v>
      </c>
      <c r="AB85" s="467"/>
      <c r="AC85" s="98" t="s">
        <v>160</v>
      </c>
      <c r="AD85" s="468" t="s">
        <v>161</v>
      </c>
      <c r="AE85" s="469" t="str">
        <f t="shared" si="4"/>
        <v/>
      </c>
      <c r="AF85" s="472" t="s">
        <v>162</v>
      </c>
      <c r="AG85" s="471" t="str">
        <f t="shared" si="5"/>
        <v/>
      </c>
    </row>
    <row r="86" spans="1:33" ht="36.75" customHeight="1">
      <c r="A86" s="456">
        <f t="shared" si="3"/>
        <v>75</v>
      </c>
      <c r="B86" s="457" t="str">
        <f>IF(基本情報入力シート!C108="","",基本情報入力シート!C108)</f>
        <v/>
      </c>
      <c r="C86" s="458" t="str">
        <f>IF(基本情報入力シート!D108="","",基本情報入力シート!D108)</f>
        <v/>
      </c>
      <c r="D86" s="459" t="str">
        <f>IF(基本情報入力シート!E108="","",基本情報入力シート!E108)</f>
        <v/>
      </c>
      <c r="E86" s="459" t="str">
        <f>IF(基本情報入力シート!F108="","",基本情報入力シート!F108)</f>
        <v/>
      </c>
      <c r="F86" s="459" t="str">
        <f>IF(基本情報入力シート!G108="","",基本情報入力シート!G108)</f>
        <v/>
      </c>
      <c r="G86" s="459" t="str">
        <f>IF(基本情報入力シート!H108="","",基本情報入力シート!H108)</f>
        <v/>
      </c>
      <c r="H86" s="459" t="str">
        <f>IF(基本情報入力シート!I108="","",基本情報入力シート!I108)</f>
        <v/>
      </c>
      <c r="I86" s="459" t="str">
        <f>IF(基本情報入力シート!J108="","",基本情報入力シート!J108)</f>
        <v/>
      </c>
      <c r="J86" s="459" t="str">
        <f>IF(基本情報入力シート!K108="","",基本情報入力シート!K108)</f>
        <v/>
      </c>
      <c r="K86" s="460" t="str">
        <f>IF(基本情報入力シート!L108="","",基本情報入力シート!L108)</f>
        <v/>
      </c>
      <c r="L86" s="461" t="str">
        <f>IF(基本情報入力シート!M108="","",基本情報入力シート!M108)</f>
        <v/>
      </c>
      <c r="M86" s="461" t="str">
        <f>IF(基本情報入力シート!R108="","",基本情報入力シート!R108)</f>
        <v/>
      </c>
      <c r="N86" s="461" t="str">
        <f>IF(基本情報入力シート!W108="","",基本情報入力シート!W108)</f>
        <v/>
      </c>
      <c r="O86" s="456" t="str">
        <f>IF(基本情報入力シート!X108="","",基本情報入力シート!X108)</f>
        <v/>
      </c>
      <c r="P86" s="462" t="str">
        <f>IF(基本情報入力シート!Y108="","",基本情報入力シート!Y108)</f>
        <v/>
      </c>
      <c r="Q86" s="463" t="str">
        <f>IF(基本情報入力シート!AB108="","",基本情報入力シート!AB108)</f>
        <v/>
      </c>
      <c r="R86" s="464"/>
      <c r="S86" s="465"/>
      <c r="T86" s="488" t="str">
        <f>IF(P86="","",VLOOKUP(P86,【参考】数式用!$A$5:$H$34,MATCH(S86,【参考】数式用!$C$4:$E$4,0)+2,0))</f>
        <v/>
      </c>
      <c r="U86" s="101" t="s">
        <v>157</v>
      </c>
      <c r="V86" s="571"/>
      <c r="W86" s="98" t="s">
        <v>158</v>
      </c>
      <c r="X86" s="466"/>
      <c r="Y86" s="250" t="s">
        <v>159</v>
      </c>
      <c r="Z86" s="467"/>
      <c r="AA86" s="98" t="s">
        <v>158</v>
      </c>
      <c r="AB86" s="467"/>
      <c r="AC86" s="98" t="s">
        <v>160</v>
      </c>
      <c r="AD86" s="468" t="s">
        <v>161</v>
      </c>
      <c r="AE86" s="469" t="str">
        <f t="shared" si="4"/>
        <v/>
      </c>
      <c r="AF86" s="472" t="s">
        <v>162</v>
      </c>
      <c r="AG86" s="471" t="str">
        <f t="shared" si="5"/>
        <v/>
      </c>
    </row>
    <row r="87" spans="1:33" ht="36.75" customHeight="1">
      <c r="A87" s="456">
        <f t="shared" si="3"/>
        <v>76</v>
      </c>
      <c r="B87" s="457" t="str">
        <f>IF(基本情報入力シート!C109="","",基本情報入力シート!C109)</f>
        <v/>
      </c>
      <c r="C87" s="458" t="str">
        <f>IF(基本情報入力シート!D109="","",基本情報入力シート!D109)</f>
        <v/>
      </c>
      <c r="D87" s="459" t="str">
        <f>IF(基本情報入力シート!E109="","",基本情報入力シート!E109)</f>
        <v/>
      </c>
      <c r="E87" s="459" t="str">
        <f>IF(基本情報入力シート!F109="","",基本情報入力シート!F109)</f>
        <v/>
      </c>
      <c r="F87" s="459" t="str">
        <f>IF(基本情報入力シート!G109="","",基本情報入力シート!G109)</f>
        <v/>
      </c>
      <c r="G87" s="459" t="str">
        <f>IF(基本情報入力シート!H109="","",基本情報入力シート!H109)</f>
        <v/>
      </c>
      <c r="H87" s="459" t="str">
        <f>IF(基本情報入力シート!I109="","",基本情報入力シート!I109)</f>
        <v/>
      </c>
      <c r="I87" s="459" t="str">
        <f>IF(基本情報入力シート!J109="","",基本情報入力シート!J109)</f>
        <v/>
      </c>
      <c r="J87" s="459" t="str">
        <f>IF(基本情報入力シート!K109="","",基本情報入力シート!K109)</f>
        <v/>
      </c>
      <c r="K87" s="460" t="str">
        <f>IF(基本情報入力シート!L109="","",基本情報入力シート!L109)</f>
        <v/>
      </c>
      <c r="L87" s="461" t="str">
        <f>IF(基本情報入力シート!M109="","",基本情報入力シート!M109)</f>
        <v/>
      </c>
      <c r="M87" s="461" t="str">
        <f>IF(基本情報入力シート!R109="","",基本情報入力シート!R109)</f>
        <v/>
      </c>
      <c r="N87" s="461" t="str">
        <f>IF(基本情報入力シート!W109="","",基本情報入力シート!W109)</f>
        <v/>
      </c>
      <c r="O87" s="456" t="str">
        <f>IF(基本情報入力シート!X109="","",基本情報入力シート!X109)</f>
        <v/>
      </c>
      <c r="P87" s="462" t="str">
        <f>IF(基本情報入力シート!Y109="","",基本情報入力シート!Y109)</f>
        <v/>
      </c>
      <c r="Q87" s="463" t="str">
        <f>IF(基本情報入力シート!AB109="","",基本情報入力シート!AB109)</f>
        <v/>
      </c>
      <c r="R87" s="464"/>
      <c r="S87" s="465"/>
      <c r="T87" s="488" t="str">
        <f>IF(P87="","",VLOOKUP(P87,【参考】数式用!$A$5:$H$34,MATCH(S87,【参考】数式用!$C$4:$E$4,0)+2,0))</f>
        <v/>
      </c>
      <c r="U87" s="101" t="s">
        <v>157</v>
      </c>
      <c r="V87" s="571"/>
      <c r="W87" s="98" t="s">
        <v>158</v>
      </c>
      <c r="X87" s="466"/>
      <c r="Y87" s="250" t="s">
        <v>159</v>
      </c>
      <c r="Z87" s="467"/>
      <c r="AA87" s="98" t="s">
        <v>158</v>
      </c>
      <c r="AB87" s="467"/>
      <c r="AC87" s="98" t="s">
        <v>160</v>
      </c>
      <c r="AD87" s="468" t="s">
        <v>161</v>
      </c>
      <c r="AE87" s="469" t="str">
        <f t="shared" si="4"/>
        <v/>
      </c>
      <c r="AF87" s="472" t="s">
        <v>162</v>
      </c>
      <c r="AG87" s="471" t="str">
        <f t="shared" si="5"/>
        <v/>
      </c>
    </row>
    <row r="88" spans="1:33" ht="36.75" customHeight="1">
      <c r="A88" s="456">
        <f t="shared" si="3"/>
        <v>77</v>
      </c>
      <c r="B88" s="457" t="str">
        <f>IF(基本情報入力シート!C110="","",基本情報入力シート!C110)</f>
        <v/>
      </c>
      <c r="C88" s="458" t="str">
        <f>IF(基本情報入力シート!D110="","",基本情報入力シート!D110)</f>
        <v/>
      </c>
      <c r="D88" s="459" t="str">
        <f>IF(基本情報入力シート!E110="","",基本情報入力シート!E110)</f>
        <v/>
      </c>
      <c r="E88" s="459" t="str">
        <f>IF(基本情報入力シート!F110="","",基本情報入力シート!F110)</f>
        <v/>
      </c>
      <c r="F88" s="459" t="str">
        <f>IF(基本情報入力シート!G110="","",基本情報入力シート!G110)</f>
        <v/>
      </c>
      <c r="G88" s="459" t="str">
        <f>IF(基本情報入力シート!H110="","",基本情報入力シート!H110)</f>
        <v/>
      </c>
      <c r="H88" s="459" t="str">
        <f>IF(基本情報入力シート!I110="","",基本情報入力シート!I110)</f>
        <v/>
      </c>
      <c r="I88" s="459" t="str">
        <f>IF(基本情報入力シート!J110="","",基本情報入力シート!J110)</f>
        <v/>
      </c>
      <c r="J88" s="459" t="str">
        <f>IF(基本情報入力シート!K110="","",基本情報入力シート!K110)</f>
        <v/>
      </c>
      <c r="K88" s="460" t="str">
        <f>IF(基本情報入力シート!L110="","",基本情報入力シート!L110)</f>
        <v/>
      </c>
      <c r="L88" s="461" t="str">
        <f>IF(基本情報入力シート!M110="","",基本情報入力シート!M110)</f>
        <v/>
      </c>
      <c r="M88" s="461" t="str">
        <f>IF(基本情報入力シート!R110="","",基本情報入力シート!R110)</f>
        <v/>
      </c>
      <c r="N88" s="461" t="str">
        <f>IF(基本情報入力シート!W110="","",基本情報入力シート!W110)</f>
        <v/>
      </c>
      <c r="O88" s="456" t="str">
        <f>IF(基本情報入力シート!X110="","",基本情報入力シート!X110)</f>
        <v/>
      </c>
      <c r="P88" s="462" t="str">
        <f>IF(基本情報入力シート!Y110="","",基本情報入力シート!Y110)</f>
        <v/>
      </c>
      <c r="Q88" s="463" t="str">
        <f>IF(基本情報入力シート!AB110="","",基本情報入力シート!AB110)</f>
        <v/>
      </c>
      <c r="R88" s="464"/>
      <c r="S88" s="465"/>
      <c r="T88" s="488" t="str">
        <f>IF(P88="","",VLOOKUP(P88,【参考】数式用!$A$5:$H$34,MATCH(S88,【参考】数式用!$C$4:$E$4,0)+2,0))</f>
        <v/>
      </c>
      <c r="U88" s="101" t="s">
        <v>157</v>
      </c>
      <c r="V88" s="571"/>
      <c r="W88" s="98" t="s">
        <v>158</v>
      </c>
      <c r="X88" s="466"/>
      <c r="Y88" s="250" t="s">
        <v>159</v>
      </c>
      <c r="Z88" s="467"/>
      <c r="AA88" s="98" t="s">
        <v>158</v>
      </c>
      <c r="AB88" s="467"/>
      <c r="AC88" s="98" t="s">
        <v>160</v>
      </c>
      <c r="AD88" s="468" t="s">
        <v>161</v>
      </c>
      <c r="AE88" s="469" t="str">
        <f t="shared" si="4"/>
        <v/>
      </c>
      <c r="AF88" s="472" t="s">
        <v>162</v>
      </c>
      <c r="AG88" s="471" t="str">
        <f t="shared" si="5"/>
        <v/>
      </c>
    </row>
    <row r="89" spans="1:33" ht="36.75" customHeight="1">
      <c r="A89" s="456">
        <f t="shared" si="3"/>
        <v>78</v>
      </c>
      <c r="B89" s="457" t="str">
        <f>IF(基本情報入力シート!C111="","",基本情報入力シート!C111)</f>
        <v/>
      </c>
      <c r="C89" s="458" t="str">
        <f>IF(基本情報入力シート!D111="","",基本情報入力シート!D111)</f>
        <v/>
      </c>
      <c r="D89" s="459" t="str">
        <f>IF(基本情報入力シート!E111="","",基本情報入力シート!E111)</f>
        <v/>
      </c>
      <c r="E89" s="459" t="str">
        <f>IF(基本情報入力シート!F111="","",基本情報入力シート!F111)</f>
        <v/>
      </c>
      <c r="F89" s="459" t="str">
        <f>IF(基本情報入力シート!G111="","",基本情報入力シート!G111)</f>
        <v/>
      </c>
      <c r="G89" s="459" t="str">
        <f>IF(基本情報入力シート!H111="","",基本情報入力シート!H111)</f>
        <v/>
      </c>
      <c r="H89" s="459" t="str">
        <f>IF(基本情報入力シート!I111="","",基本情報入力シート!I111)</f>
        <v/>
      </c>
      <c r="I89" s="459" t="str">
        <f>IF(基本情報入力シート!J111="","",基本情報入力シート!J111)</f>
        <v/>
      </c>
      <c r="J89" s="459" t="str">
        <f>IF(基本情報入力シート!K111="","",基本情報入力シート!K111)</f>
        <v/>
      </c>
      <c r="K89" s="460" t="str">
        <f>IF(基本情報入力シート!L111="","",基本情報入力シート!L111)</f>
        <v/>
      </c>
      <c r="L89" s="461" t="str">
        <f>IF(基本情報入力シート!M111="","",基本情報入力シート!M111)</f>
        <v/>
      </c>
      <c r="M89" s="461" t="str">
        <f>IF(基本情報入力シート!R111="","",基本情報入力シート!R111)</f>
        <v/>
      </c>
      <c r="N89" s="461" t="str">
        <f>IF(基本情報入力シート!W111="","",基本情報入力シート!W111)</f>
        <v/>
      </c>
      <c r="O89" s="456" t="str">
        <f>IF(基本情報入力シート!X111="","",基本情報入力シート!X111)</f>
        <v/>
      </c>
      <c r="P89" s="462" t="str">
        <f>IF(基本情報入力シート!Y111="","",基本情報入力シート!Y111)</f>
        <v/>
      </c>
      <c r="Q89" s="463" t="str">
        <f>IF(基本情報入力シート!AB111="","",基本情報入力シート!AB111)</f>
        <v/>
      </c>
      <c r="R89" s="464"/>
      <c r="S89" s="465"/>
      <c r="T89" s="488" t="str">
        <f>IF(P89="","",VLOOKUP(P89,【参考】数式用!$A$5:$H$34,MATCH(S89,【参考】数式用!$C$4:$E$4,0)+2,0))</f>
        <v/>
      </c>
      <c r="U89" s="101" t="s">
        <v>157</v>
      </c>
      <c r="V89" s="571"/>
      <c r="W89" s="98" t="s">
        <v>158</v>
      </c>
      <c r="X89" s="466"/>
      <c r="Y89" s="250" t="s">
        <v>159</v>
      </c>
      <c r="Z89" s="467"/>
      <c r="AA89" s="98" t="s">
        <v>158</v>
      </c>
      <c r="AB89" s="467"/>
      <c r="AC89" s="98" t="s">
        <v>160</v>
      </c>
      <c r="AD89" s="468" t="s">
        <v>161</v>
      </c>
      <c r="AE89" s="469" t="str">
        <f t="shared" si="4"/>
        <v/>
      </c>
      <c r="AF89" s="472" t="s">
        <v>162</v>
      </c>
      <c r="AG89" s="471" t="str">
        <f t="shared" si="5"/>
        <v/>
      </c>
    </row>
    <row r="90" spans="1:33" ht="36.75" customHeight="1">
      <c r="A90" s="456">
        <f t="shared" si="3"/>
        <v>79</v>
      </c>
      <c r="B90" s="457" t="str">
        <f>IF(基本情報入力シート!C112="","",基本情報入力シート!C112)</f>
        <v/>
      </c>
      <c r="C90" s="458" t="str">
        <f>IF(基本情報入力シート!D112="","",基本情報入力シート!D112)</f>
        <v/>
      </c>
      <c r="D90" s="459" t="str">
        <f>IF(基本情報入力シート!E112="","",基本情報入力シート!E112)</f>
        <v/>
      </c>
      <c r="E90" s="459" t="str">
        <f>IF(基本情報入力シート!F112="","",基本情報入力シート!F112)</f>
        <v/>
      </c>
      <c r="F90" s="459" t="str">
        <f>IF(基本情報入力シート!G112="","",基本情報入力シート!G112)</f>
        <v/>
      </c>
      <c r="G90" s="459" t="str">
        <f>IF(基本情報入力シート!H112="","",基本情報入力シート!H112)</f>
        <v/>
      </c>
      <c r="H90" s="459" t="str">
        <f>IF(基本情報入力シート!I112="","",基本情報入力シート!I112)</f>
        <v/>
      </c>
      <c r="I90" s="459" t="str">
        <f>IF(基本情報入力シート!J112="","",基本情報入力シート!J112)</f>
        <v/>
      </c>
      <c r="J90" s="459" t="str">
        <f>IF(基本情報入力シート!K112="","",基本情報入力シート!K112)</f>
        <v/>
      </c>
      <c r="K90" s="460" t="str">
        <f>IF(基本情報入力シート!L112="","",基本情報入力シート!L112)</f>
        <v/>
      </c>
      <c r="L90" s="461" t="str">
        <f>IF(基本情報入力シート!M112="","",基本情報入力シート!M112)</f>
        <v/>
      </c>
      <c r="M90" s="461" t="str">
        <f>IF(基本情報入力シート!R112="","",基本情報入力シート!R112)</f>
        <v/>
      </c>
      <c r="N90" s="461" t="str">
        <f>IF(基本情報入力シート!W112="","",基本情報入力シート!W112)</f>
        <v/>
      </c>
      <c r="O90" s="456" t="str">
        <f>IF(基本情報入力シート!X112="","",基本情報入力シート!X112)</f>
        <v/>
      </c>
      <c r="P90" s="462" t="str">
        <f>IF(基本情報入力シート!Y112="","",基本情報入力シート!Y112)</f>
        <v/>
      </c>
      <c r="Q90" s="463" t="str">
        <f>IF(基本情報入力シート!AB112="","",基本情報入力シート!AB112)</f>
        <v/>
      </c>
      <c r="R90" s="464"/>
      <c r="S90" s="465"/>
      <c r="T90" s="488" t="str">
        <f>IF(P90="","",VLOOKUP(P90,【参考】数式用!$A$5:$H$34,MATCH(S90,【参考】数式用!$C$4:$E$4,0)+2,0))</f>
        <v/>
      </c>
      <c r="U90" s="101" t="s">
        <v>157</v>
      </c>
      <c r="V90" s="571"/>
      <c r="W90" s="98" t="s">
        <v>158</v>
      </c>
      <c r="X90" s="466"/>
      <c r="Y90" s="250" t="s">
        <v>159</v>
      </c>
      <c r="Z90" s="467"/>
      <c r="AA90" s="98" t="s">
        <v>158</v>
      </c>
      <c r="AB90" s="467"/>
      <c r="AC90" s="98" t="s">
        <v>160</v>
      </c>
      <c r="AD90" s="468" t="s">
        <v>161</v>
      </c>
      <c r="AE90" s="469" t="str">
        <f t="shared" si="4"/>
        <v/>
      </c>
      <c r="AF90" s="472" t="s">
        <v>162</v>
      </c>
      <c r="AG90" s="471" t="str">
        <f t="shared" si="5"/>
        <v/>
      </c>
    </row>
    <row r="91" spans="1:33" ht="36.75" customHeight="1">
      <c r="A91" s="456">
        <f t="shared" ref="A91:A111" si="6">A90+1</f>
        <v>80</v>
      </c>
      <c r="B91" s="457" t="str">
        <f>IF(基本情報入力シート!C113="","",基本情報入力シート!C113)</f>
        <v/>
      </c>
      <c r="C91" s="458" t="str">
        <f>IF(基本情報入力シート!D113="","",基本情報入力シート!D113)</f>
        <v/>
      </c>
      <c r="D91" s="459" t="str">
        <f>IF(基本情報入力シート!E113="","",基本情報入力シート!E113)</f>
        <v/>
      </c>
      <c r="E91" s="459" t="str">
        <f>IF(基本情報入力シート!F113="","",基本情報入力シート!F113)</f>
        <v/>
      </c>
      <c r="F91" s="459" t="str">
        <f>IF(基本情報入力シート!G113="","",基本情報入力シート!G113)</f>
        <v/>
      </c>
      <c r="G91" s="459" t="str">
        <f>IF(基本情報入力シート!H113="","",基本情報入力シート!H113)</f>
        <v/>
      </c>
      <c r="H91" s="459" t="str">
        <f>IF(基本情報入力シート!I113="","",基本情報入力シート!I113)</f>
        <v/>
      </c>
      <c r="I91" s="459" t="str">
        <f>IF(基本情報入力シート!J113="","",基本情報入力シート!J113)</f>
        <v/>
      </c>
      <c r="J91" s="459" t="str">
        <f>IF(基本情報入力シート!K113="","",基本情報入力シート!K113)</f>
        <v/>
      </c>
      <c r="K91" s="460" t="str">
        <f>IF(基本情報入力シート!L113="","",基本情報入力シート!L113)</f>
        <v/>
      </c>
      <c r="L91" s="461" t="str">
        <f>IF(基本情報入力シート!M113="","",基本情報入力シート!M113)</f>
        <v/>
      </c>
      <c r="M91" s="461" t="str">
        <f>IF(基本情報入力シート!R113="","",基本情報入力シート!R113)</f>
        <v/>
      </c>
      <c r="N91" s="461" t="str">
        <f>IF(基本情報入力シート!W113="","",基本情報入力シート!W113)</f>
        <v/>
      </c>
      <c r="O91" s="456" t="str">
        <f>IF(基本情報入力シート!X113="","",基本情報入力シート!X113)</f>
        <v/>
      </c>
      <c r="P91" s="462" t="str">
        <f>IF(基本情報入力シート!Y113="","",基本情報入力シート!Y113)</f>
        <v/>
      </c>
      <c r="Q91" s="463" t="str">
        <f>IF(基本情報入力シート!AB113="","",基本情報入力シート!AB113)</f>
        <v/>
      </c>
      <c r="R91" s="464"/>
      <c r="S91" s="465"/>
      <c r="T91" s="488" t="str">
        <f>IF(P91="","",VLOOKUP(P91,【参考】数式用!$A$5:$H$34,MATCH(S91,【参考】数式用!$C$4:$E$4,0)+2,0))</f>
        <v/>
      </c>
      <c r="U91" s="101" t="s">
        <v>157</v>
      </c>
      <c r="V91" s="571"/>
      <c r="W91" s="98" t="s">
        <v>158</v>
      </c>
      <c r="X91" s="466"/>
      <c r="Y91" s="250" t="s">
        <v>159</v>
      </c>
      <c r="Z91" s="467"/>
      <c r="AA91" s="98" t="s">
        <v>158</v>
      </c>
      <c r="AB91" s="467"/>
      <c r="AC91" s="98" t="s">
        <v>160</v>
      </c>
      <c r="AD91" s="468" t="s">
        <v>161</v>
      </c>
      <c r="AE91" s="469" t="str">
        <f t="shared" si="4"/>
        <v/>
      </c>
      <c r="AF91" s="472" t="s">
        <v>162</v>
      </c>
      <c r="AG91" s="471" t="str">
        <f t="shared" si="5"/>
        <v/>
      </c>
    </row>
    <row r="92" spans="1:33" ht="36.75" customHeight="1">
      <c r="A92" s="456">
        <f t="shared" si="6"/>
        <v>81</v>
      </c>
      <c r="B92" s="457" t="str">
        <f>IF(基本情報入力シート!C114="","",基本情報入力シート!C114)</f>
        <v/>
      </c>
      <c r="C92" s="458" t="str">
        <f>IF(基本情報入力シート!D114="","",基本情報入力シート!D114)</f>
        <v/>
      </c>
      <c r="D92" s="459" t="str">
        <f>IF(基本情報入力シート!E114="","",基本情報入力シート!E114)</f>
        <v/>
      </c>
      <c r="E92" s="459" t="str">
        <f>IF(基本情報入力シート!F114="","",基本情報入力シート!F114)</f>
        <v/>
      </c>
      <c r="F92" s="459" t="str">
        <f>IF(基本情報入力シート!G114="","",基本情報入力シート!G114)</f>
        <v/>
      </c>
      <c r="G92" s="459" t="str">
        <f>IF(基本情報入力シート!H114="","",基本情報入力シート!H114)</f>
        <v/>
      </c>
      <c r="H92" s="459" t="str">
        <f>IF(基本情報入力シート!I114="","",基本情報入力シート!I114)</f>
        <v/>
      </c>
      <c r="I92" s="459" t="str">
        <f>IF(基本情報入力シート!J114="","",基本情報入力シート!J114)</f>
        <v/>
      </c>
      <c r="J92" s="459" t="str">
        <f>IF(基本情報入力シート!K114="","",基本情報入力シート!K114)</f>
        <v/>
      </c>
      <c r="K92" s="460" t="str">
        <f>IF(基本情報入力シート!L114="","",基本情報入力シート!L114)</f>
        <v/>
      </c>
      <c r="L92" s="461" t="str">
        <f>IF(基本情報入力シート!M114="","",基本情報入力シート!M114)</f>
        <v/>
      </c>
      <c r="M92" s="461" t="str">
        <f>IF(基本情報入力シート!R114="","",基本情報入力シート!R114)</f>
        <v/>
      </c>
      <c r="N92" s="461" t="str">
        <f>IF(基本情報入力シート!W114="","",基本情報入力シート!W114)</f>
        <v/>
      </c>
      <c r="O92" s="456" t="str">
        <f>IF(基本情報入力シート!X114="","",基本情報入力シート!X114)</f>
        <v/>
      </c>
      <c r="P92" s="462" t="str">
        <f>IF(基本情報入力シート!Y114="","",基本情報入力シート!Y114)</f>
        <v/>
      </c>
      <c r="Q92" s="463" t="str">
        <f>IF(基本情報入力シート!AB114="","",基本情報入力シート!AB114)</f>
        <v/>
      </c>
      <c r="R92" s="464"/>
      <c r="S92" s="465"/>
      <c r="T92" s="488" t="str">
        <f>IF(P92="","",VLOOKUP(P92,【参考】数式用!$A$5:$H$34,MATCH(S92,【参考】数式用!$C$4:$E$4,0)+2,0))</f>
        <v/>
      </c>
      <c r="U92" s="101" t="s">
        <v>157</v>
      </c>
      <c r="V92" s="571"/>
      <c r="W92" s="98" t="s">
        <v>158</v>
      </c>
      <c r="X92" s="466"/>
      <c r="Y92" s="250" t="s">
        <v>159</v>
      </c>
      <c r="Z92" s="467"/>
      <c r="AA92" s="98" t="s">
        <v>158</v>
      </c>
      <c r="AB92" s="467"/>
      <c r="AC92" s="98" t="s">
        <v>160</v>
      </c>
      <c r="AD92" s="468" t="s">
        <v>161</v>
      </c>
      <c r="AE92" s="469" t="str">
        <f t="shared" si="4"/>
        <v/>
      </c>
      <c r="AF92" s="472" t="s">
        <v>162</v>
      </c>
      <c r="AG92" s="471" t="str">
        <f t="shared" si="5"/>
        <v/>
      </c>
    </row>
    <row r="93" spans="1:33" ht="36.75" customHeight="1">
      <c r="A93" s="456">
        <f t="shared" si="6"/>
        <v>82</v>
      </c>
      <c r="B93" s="457" t="str">
        <f>IF(基本情報入力シート!C115="","",基本情報入力シート!C115)</f>
        <v/>
      </c>
      <c r="C93" s="458" t="str">
        <f>IF(基本情報入力シート!D115="","",基本情報入力シート!D115)</f>
        <v/>
      </c>
      <c r="D93" s="459" t="str">
        <f>IF(基本情報入力シート!E115="","",基本情報入力シート!E115)</f>
        <v/>
      </c>
      <c r="E93" s="459" t="str">
        <f>IF(基本情報入力シート!F115="","",基本情報入力シート!F115)</f>
        <v/>
      </c>
      <c r="F93" s="459" t="str">
        <f>IF(基本情報入力シート!G115="","",基本情報入力シート!G115)</f>
        <v/>
      </c>
      <c r="G93" s="459" t="str">
        <f>IF(基本情報入力シート!H115="","",基本情報入力シート!H115)</f>
        <v/>
      </c>
      <c r="H93" s="459" t="str">
        <f>IF(基本情報入力シート!I115="","",基本情報入力シート!I115)</f>
        <v/>
      </c>
      <c r="I93" s="459" t="str">
        <f>IF(基本情報入力シート!J115="","",基本情報入力シート!J115)</f>
        <v/>
      </c>
      <c r="J93" s="459" t="str">
        <f>IF(基本情報入力シート!K115="","",基本情報入力シート!K115)</f>
        <v/>
      </c>
      <c r="K93" s="460" t="str">
        <f>IF(基本情報入力シート!L115="","",基本情報入力シート!L115)</f>
        <v/>
      </c>
      <c r="L93" s="461" t="str">
        <f>IF(基本情報入力シート!M115="","",基本情報入力シート!M115)</f>
        <v/>
      </c>
      <c r="M93" s="461" t="str">
        <f>IF(基本情報入力シート!R115="","",基本情報入力シート!R115)</f>
        <v/>
      </c>
      <c r="N93" s="461" t="str">
        <f>IF(基本情報入力シート!W115="","",基本情報入力シート!W115)</f>
        <v/>
      </c>
      <c r="O93" s="456" t="str">
        <f>IF(基本情報入力シート!X115="","",基本情報入力シート!X115)</f>
        <v/>
      </c>
      <c r="P93" s="462" t="str">
        <f>IF(基本情報入力シート!Y115="","",基本情報入力シート!Y115)</f>
        <v/>
      </c>
      <c r="Q93" s="463" t="str">
        <f>IF(基本情報入力シート!AB115="","",基本情報入力シート!AB115)</f>
        <v/>
      </c>
      <c r="R93" s="464"/>
      <c r="S93" s="465"/>
      <c r="T93" s="488" t="str">
        <f>IF(P93="","",VLOOKUP(P93,【参考】数式用!$A$5:$H$34,MATCH(S93,【参考】数式用!$C$4:$E$4,0)+2,0))</f>
        <v/>
      </c>
      <c r="U93" s="101" t="s">
        <v>157</v>
      </c>
      <c r="V93" s="571"/>
      <c r="W93" s="98" t="s">
        <v>158</v>
      </c>
      <c r="X93" s="466"/>
      <c r="Y93" s="250" t="s">
        <v>159</v>
      </c>
      <c r="Z93" s="467"/>
      <c r="AA93" s="98" t="s">
        <v>158</v>
      </c>
      <c r="AB93" s="467"/>
      <c r="AC93" s="98" t="s">
        <v>160</v>
      </c>
      <c r="AD93" s="468" t="s">
        <v>161</v>
      </c>
      <c r="AE93" s="469" t="str">
        <f t="shared" si="4"/>
        <v/>
      </c>
      <c r="AF93" s="472" t="s">
        <v>162</v>
      </c>
      <c r="AG93" s="471" t="str">
        <f t="shared" si="5"/>
        <v/>
      </c>
    </row>
    <row r="94" spans="1:33" ht="36.75" customHeight="1">
      <c r="A94" s="456">
        <f t="shared" si="6"/>
        <v>83</v>
      </c>
      <c r="B94" s="457" t="str">
        <f>IF(基本情報入力シート!C116="","",基本情報入力シート!C116)</f>
        <v/>
      </c>
      <c r="C94" s="458" t="str">
        <f>IF(基本情報入力シート!D116="","",基本情報入力シート!D116)</f>
        <v/>
      </c>
      <c r="D94" s="459" t="str">
        <f>IF(基本情報入力シート!E116="","",基本情報入力シート!E116)</f>
        <v/>
      </c>
      <c r="E94" s="459" t="str">
        <f>IF(基本情報入力シート!F116="","",基本情報入力シート!F116)</f>
        <v/>
      </c>
      <c r="F94" s="459" t="str">
        <f>IF(基本情報入力シート!G116="","",基本情報入力シート!G116)</f>
        <v/>
      </c>
      <c r="G94" s="459" t="str">
        <f>IF(基本情報入力シート!H116="","",基本情報入力シート!H116)</f>
        <v/>
      </c>
      <c r="H94" s="459" t="str">
        <f>IF(基本情報入力シート!I116="","",基本情報入力シート!I116)</f>
        <v/>
      </c>
      <c r="I94" s="459" t="str">
        <f>IF(基本情報入力シート!J116="","",基本情報入力シート!J116)</f>
        <v/>
      </c>
      <c r="J94" s="459" t="str">
        <f>IF(基本情報入力シート!K116="","",基本情報入力シート!K116)</f>
        <v/>
      </c>
      <c r="K94" s="460" t="str">
        <f>IF(基本情報入力シート!L116="","",基本情報入力シート!L116)</f>
        <v/>
      </c>
      <c r="L94" s="461" t="str">
        <f>IF(基本情報入力シート!M116="","",基本情報入力シート!M116)</f>
        <v/>
      </c>
      <c r="M94" s="461" t="str">
        <f>IF(基本情報入力シート!R116="","",基本情報入力シート!R116)</f>
        <v/>
      </c>
      <c r="N94" s="461" t="str">
        <f>IF(基本情報入力シート!W116="","",基本情報入力シート!W116)</f>
        <v/>
      </c>
      <c r="O94" s="456" t="str">
        <f>IF(基本情報入力シート!X116="","",基本情報入力シート!X116)</f>
        <v/>
      </c>
      <c r="P94" s="462" t="str">
        <f>IF(基本情報入力シート!Y116="","",基本情報入力シート!Y116)</f>
        <v/>
      </c>
      <c r="Q94" s="463" t="str">
        <f>IF(基本情報入力シート!AB116="","",基本情報入力シート!AB116)</f>
        <v/>
      </c>
      <c r="R94" s="464"/>
      <c r="S94" s="465"/>
      <c r="T94" s="488" t="str">
        <f>IF(P94="","",VLOOKUP(P94,【参考】数式用!$A$5:$H$34,MATCH(S94,【参考】数式用!$C$4:$E$4,0)+2,0))</f>
        <v/>
      </c>
      <c r="U94" s="101" t="s">
        <v>157</v>
      </c>
      <c r="V94" s="571"/>
      <c r="W94" s="98" t="s">
        <v>158</v>
      </c>
      <c r="X94" s="466"/>
      <c r="Y94" s="250" t="s">
        <v>159</v>
      </c>
      <c r="Z94" s="467"/>
      <c r="AA94" s="98" t="s">
        <v>158</v>
      </c>
      <c r="AB94" s="467"/>
      <c r="AC94" s="98" t="s">
        <v>160</v>
      </c>
      <c r="AD94" s="468" t="s">
        <v>161</v>
      </c>
      <c r="AE94" s="469" t="str">
        <f t="shared" si="4"/>
        <v/>
      </c>
      <c r="AF94" s="472" t="s">
        <v>162</v>
      </c>
      <c r="AG94" s="471" t="str">
        <f t="shared" si="5"/>
        <v/>
      </c>
    </row>
    <row r="95" spans="1:33" ht="36.75" customHeight="1">
      <c r="A95" s="456">
        <f t="shared" si="6"/>
        <v>84</v>
      </c>
      <c r="B95" s="457" t="str">
        <f>IF(基本情報入力シート!C117="","",基本情報入力シート!C117)</f>
        <v/>
      </c>
      <c r="C95" s="458" t="str">
        <f>IF(基本情報入力シート!D117="","",基本情報入力シート!D117)</f>
        <v/>
      </c>
      <c r="D95" s="459" t="str">
        <f>IF(基本情報入力シート!E117="","",基本情報入力シート!E117)</f>
        <v/>
      </c>
      <c r="E95" s="459" t="str">
        <f>IF(基本情報入力シート!F117="","",基本情報入力シート!F117)</f>
        <v/>
      </c>
      <c r="F95" s="459" t="str">
        <f>IF(基本情報入力シート!G117="","",基本情報入力シート!G117)</f>
        <v/>
      </c>
      <c r="G95" s="459" t="str">
        <f>IF(基本情報入力シート!H117="","",基本情報入力シート!H117)</f>
        <v/>
      </c>
      <c r="H95" s="459" t="str">
        <f>IF(基本情報入力シート!I117="","",基本情報入力シート!I117)</f>
        <v/>
      </c>
      <c r="I95" s="459" t="str">
        <f>IF(基本情報入力シート!J117="","",基本情報入力シート!J117)</f>
        <v/>
      </c>
      <c r="J95" s="459" t="str">
        <f>IF(基本情報入力シート!K117="","",基本情報入力シート!K117)</f>
        <v/>
      </c>
      <c r="K95" s="460" t="str">
        <f>IF(基本情報入力シート!L117="","",基本情報入力シート!L117)</f>
        <v/>
      </c>
      <c r="L95" s="461" t="str">
        <f>IF(基本情報入力シート!M117="","",基本情報入力シート!M117)</f>
        <v/>
      </c>
      <c r="M95" s="461" t="str">
        <f>IF(基本情報入力シート!R117="","",基本情報入力シート!R117)</f>
        <v/>
      </c>
      <c r="N95" s="461" t="str">
        <f>IF(基本情報入力シート!W117="","",基本情報入力シート!W117)</f>
        <v/>
      </c>
      <c r="O95" s="456" t="str">
        <f>IF(基本情報入力シート!X117="","",基本情報入力シート!X117)</f>
        <v/>
      </c>
      <c r="P95" s="462" t="str">
        <f>IF(基本情報入力シート!Y117="","",基本情報入力シート!Y117)</f>
        <v/>
      </c>
      <c r="Q95" s="463" t="str">
        <f>IF(基本情報入力シート!AB117="","",基本情報入力シート!AB117)</f>
        <v/>
      </c>
      <c r="R95" s="464"/>
      <c r="S95" s="465"/>
      <c r="T95" s="488" t="str">
        <f>IF(P95="","",VLOOKUP(P95,【参考】数式用!$A$5:$H$34,MATCH(S95,【参考】数式用!$C$4:$E$4,0)+2,0))</f>
        <v/>
      </c>
      <c r="U95" s="101" t="s">
        <v>157</v>
      </c>
      <c r="V95" s="571"/>
      <c r="W95" s="98" t="s">
        <v>158</v>
      </c>
      <c r="X95" s="466"/>
      <c r="Y95" s="250" t="s">
        <v>159</v>
      </c>
      <c r="Z95" s="467"/>
      <c r="AA95" s="98" t="s">
        <v>158</v>
      </c>
      <c r="AB95" s="467"/>
      <c r="AC95" s="98" t="s">
        <v>160</v>
      </c>
      <c r="AD95" s="468" t="s">
        <v>161</v>
      </c>
      <c r="AE95" s="469" t="str">
        <f t="shared" si="4"/>
        <v/>
      </c>
      <c r="AF95" s="472" t="s">
        <v>162</v>
      </c>
      <c r="AG95" s="471" t="str">
        <f t="shared" si="5"/>
        <v/>
      </c>
    </row>
    <row r="96" spans="1:33" ht="36.75" customHeight="1">
      <c r="A96" s="456">
        <f t="shared" si="6"/>
        <v>85</v>
      </c>
      <c r="B96" s="457" t="str">
        <f>IF(基本情報入力シート!C118="","",基本情報入力シート!C118)</f>
        <v/>
      </c>
      <c r="C96" s="458" t="str">
        <f>IF(基本情報入力シート!D118="","",基本情報入力シート!D118)</f>
        <v/>
      </c>
      <c r="D96" s="459" t="str">
        <f>IF(基本情報入力シート!E118="","",基本情報入力シート!E118)</f>
        <v/>
      </c>
      <c r="E96" s="459" t="str">
        <f>IF(基本情報入力シート!F118="","",基本情報入力シート!F118)</f>
        <v/>
      </c>
      <c r="F96" s="459" t="str">
        <f>IF(基本情報入力シート!G118="","",基本情報入力シート!G118)</f>
        <v/>
      </c>
      <c r="G96" s="459" t="str">
        <f>IF(基本情報入力シート!H118="","",基本情報入力シート!H118)</f>
        <v/>
      </c>
      <c r="H96" s="459" t="str">
        <f>IF(基本情報入力シート!I118="","",基本情報入力シート!I118)</f>
        <v/>
      </c>
      <c r="I96" s="459" t="str">
        <f>IF(基本情報入力シート!J118="","",基本情報入力シート!J118)</f>
        <v/>
      </c>
      <c r="J96" s="459" t="str">
        <f>IF(基本情報入力シート!K118="","",基本情報入力シート!K118)</f>
        <v/>
      </c>
      <c r="K96" s="460" t="str">
        <f>IF(基本情報入力シート!L118="","",基本情報入力シート!L118)</f>
        <v/>
      </c>
      <c r="L96" s="461" t="str">
        <f>IF(基本情報入力シート!M118="","",基本情報入力シート!M118)</f>
        <v/>
      </c>
      <c r="M96" s="461" t="str">
        <f>IF(基本情報入力シート!R118="","",基本情報入力シート!R118)</f>
        <v/>
      </c>
      <c r="N96" s="461" t="str">
        <f>IF(基本情報入力シート!W118="","",基本情報入力シート!W118)</f>
        <v/>
      </c>
      <c r="O96" s="456" t="str">
        <f>IF(基本情報入力シート!X118="","",基本情報入力シート!X118)</f>
        <v/>
      </c>
      <c r="P96" s="462" t="str">
        <f>IF(基本情報入力シート!Y118="","",基本情報入力シート!Y118)</f>
        <v/>
      </c>
      <c r="Q96" s="463" t="str">
        <f>IF(基本情報入力シート!AB118="","",基本情報入力シート!AB118)</f>
        <v/>
      </c>
      <c r="R96" s="464"/>
      <c r="S96" s="465"/>
      <c r="T96" s="488" t="str">
        <f>IF(P96="","",VLOOKUP(P96,【参考】数式用!$A$5:$H$34,MATCH(S96,【参考】数式用!$C$4:$E$4,0)+2,0))</f>
        <v/>
      </c>
      <c r="U96" s="101" t="s">
        <v>157</v>
      </c>
      <c r="V96" s="571"/>
      <c r="W96" s="98" t="s">
        <v>158</v>
      </c>
      <c r="X96" s="466"/>
      <c r="Y96" s="250" t="s">
        <v>159</v>
      </c>
      <c r="Z96" s="467"/>
      <c r="AA96" s="98" t="s">
        <v>158</v>
      </c>
      <c r="AB96" s="467"/>
      <c r="AC96" s="98" t="s">
        <v>160</v>
      </c>
      <c r="AD96" s="468" t="s">
        <v>161</v>
      </c>
      <c r="AE96" s="469" t="str">
        <f t="shared" si="4"/>
        <v/>
      </c>
      <c r="AF96" s="472" t="s">
        <v>162</v>
      </c>
      <c r="AG96" s="471" t="str">
        <f t="shared" si="5"/>
        <v/>
      </c>
    </row>
    <row r="97" spans="1:33" ht="36.75" customHeight="1">
      <c r="A97" s="456">
        <f t="shared" si="6"/>
        <v>86</v>
      </c>
      <c r="B97" s="457" t="str">
        <f>IF(基本情報入力シート!C119="","",基本情報入力シート!C119)</f>
        <v/>
      </c>
      <c r="C97" s="458" t="str">
        <f>IF(基本情報入力シート!D119="","",基本情報入力シート!D119)</f>
        <v/>
      </c>
      <c r="D97" s="459" t="str">
        <f>IF(基本情報入力シート!E119="","",基本情報入力シート!E119)</f>
        <v/>
      </c>
      <c r="E97" s="459" t="str">
        <f>IF(基本情報入力シート!F119="","",基本情報入力シート!F119)</f>
        <v/>
      </c>
      <c r="F97" s="459" t="str">
        <f>IF(基本情報入力シート!G119="","",基本情報入力シート!G119)</f>
        <v/>
      </c>
      <c r="G97" s="459" t="str">
        <f>IF(基本情報入力シート!H119="","",基本情報入力シート!H119)</f>
        <v/>
      </c>
      <c r="H97" s="459" t="str">
        <f>IF(基本情報入力シート!I119="","",基本情報入力シート!I119)</f>
        <v/>
      </c>
      <c r="I97" s="459" t="str">
        <f>IF(基本情報入力シート!J119="","",基本情報入力シート!J119)</f>
        <v/>
      </c>
      <c r="J97" s="459" t="str">
        <f>IF(基本情報入力シート!K119="","",基本情報入力シート!K119)</f>
        <v/>
      </c>
      <c r="K97" s="460" t="str">
        <f>IF(基本情報入力シート!L119="","",基本情報入力シート!L119)</f>
        <v/>
      </c>
      <c r="L97" s="461" t="str">
        <f>IF(基本情報入力シート!M119="","",基本情報入力シート!M119)</f>
        <v/>
      </c>
      <c r="M97" s="461" t="str">
        <f>IF(基本情報入力シート!R119="","",基本情報入力シート!R119)</f>
        <v/>
      </c>
      <c r="N97" s="461" t="str">
        <f>IF(基本情報入力シート!W119="","",基本情報入力シート!W119)</f>
        <v/>
      </c>
      <c r="O97" s="456" t="str">
        <f>IF(基本情報入力シート!X119="","",基本情報入力シート!X119)</f>
        <v/>
      </c>
      <c r="P97" s="462" t="str">
        <f>IF(基本情報入力シート!Y119="","",基本情報入力シート!Y119)</f>
        <v/>
      </c>
      <c r="Q97" s="463" t="str">
        <f>IF(基本情報入力シート!AB119="","",基本情報入力シート!AB119)</f>
        <v/>
      </c>
      <c r="R97" s="464"/>
      <c r="S97" s="465"/>
      <c r="T97" s="488" t="str">
        <f>IF(P97="","",VLOOKUP(P97,【参考】数式用!$A$5:$H$34,MATCH(S97,【参考】数式用!$C$4:$E$4,0)+2,0))</f>
        <v/>
      </c>
      <c r="U97" s="101" t="s">
        <v>157</v>
      </c>
      <c r="V97" s="571"/>
      <c r="W97" s="98" t="s">
        <v>158</v>
      </c>
      <c r="X97" s="466"/>
      <c r="Y97" s="250" t="s">
        <v>159</v>
      </c>
      <c r="Z97" s="467"/>
      <c r="AA97" s="98" t="s">
        <v>158</v>
      </c>
      <c r="AB97" s="467"/>
      <c r="AC97" s="98" t="s">
        <v>160</v>
      </c>
      <c r="AD97" s="468" t="s">
        <v>161</v>
      </c>
      <c r="AE97" s="469" t="str">
        <f t="shared" si="4"/>
        <v/>
      </c>
      <c r="AF97" s="472" t="s">
        <v>162</v>
      </c>
      <c r="AG97" s="471" t="str">
        <f t="shared" si="5"/>
        <v/>
      </c>
    </row>
    <row r="98" spans="1:33" ht="36.75" customHeight="1">
      <c r="A98" s="456">
        <f t="shared" si="6"/>
        <v>87</v>
      </c>
      <c r="B98" s="457" t="str">
        <f>IF(基本情報入力シート!C120="","",基本情報入力シート!C120)</f>
        <v/>
      </c>
      <c r="C98" s="458" t="str">
        <f>IF(基本情報入力シート!D120="","",基本情報入力シート!D120)</f>
        <v/>
      </c>
      <c r="D98" s="459" t="str">
        <f>IF(基本情報入力シート!E120="","",基本情報入力シート!E120)</f>
        <v/>
      </c>
      <c r="E98" s="459" t="str">
        <f>IF(基本情報入力シート!F120="","",基本情報入力シート!F120)</f>
        <v/>
      </c>
      <c r="F98" s="459" t="str">
        <f>IF(基本情報入力シート!G120="","",基本情報入力シート!G120)</f>
        <v/>
      </c>
      <c r="G98" s="459" t="str">
        <f>IF(基本情報入力シート!H120="","",基本情報入力シート!H120)</f>
        <v/>
      </c>
      <c r="H98" s="459" t="str">
        <f>IF(基本情報入力シート!I120="","",基本情報入力シート!I120)</f>
        <v/>
      </c>
      <c r="I98" s="459" t="str">
        <f>IF(基本情報入力シート!J120="","",基本情報入力シート!J120)</f>
        <v/>
      </c>
      <c r="J98" s="459" t="str">
        <f>IF(基本情報入力シート!K120="","",基本情報入力シート!K120)</f>
        <v/>
      </c>
      <c r="K98" s="460" t="str">
        <f>IF(基本情報入力シート!L120="","",基本情報入力シート!L120)</f>
        <v/>
      </c>
      <c r="L98" s="461" t="str">
        <f>IF(基本情報入力シート!M120="","",基本情報入力シート!M120)</f>
        <v/>
      </c>
      <c r="M98" s="461" t="str">
        <f>IF(基本情報入力シート!R120="","",基本情報入力シート!R120)</f>
        <v/>
      </c>
      <c r="N98" s="461" t="str">
        <f>IF(基本情報入力シート!W120="","",基本情報入力シート!W120)</f>
        <v/>
      </c>
      <c r="O98" s="456" t="str">
        <f>IF(基本情報入力シート!X120="","",基本情報入力シート!X120)</f>
        <v/>
      </c>
      <c r="P98" s="462" t="str">
        <f>IF(基本情報入力シート!Y120="","",基本情報入力シート!Y120)</f>
        <v/>
      </c>
      <c r="Q98" s="463" t="str">
        <f>IF(基本情報入力シート!AB120="","",基本情報入力シート!AB120)</f>
        <v/>
      </c>
      <c r="R98" s="464"/>
      <c r="S98" s="465"/>
      <c r="T98" s="488" t="str">
        <f>IF(P98="","",VLOOKUP(P98,【参考】数式用!$A$5:$H$34,MATCH(S98,【参考】数式用!$C$4:$E$4,0)+2,0))</f>
        <v/>
      </c>
      <c r="U98" s="101" t="s">
        <v>157</v>
      </c>
      <c r="V98" s="571"/>
      <c r="W98" s="98" t="s">
        <v>158</v>
      </c>
      <c r="X98" s="466"/>
      <c r="Y98" s="250" t="s">
        <v>159</v>
      </c>
      <c r="Z98" s="467"/>
      <c r="AA98" s="98" t="s">
        <v>158</v>
      </c>
      <c r="AB98" s="467"/>
      <c r="AC98" s="98" t="s">
        <v>160</v>
      </c>
      <c r="AD98" s="468" t="s">
        <v>161</v>
      </c>
      <c r="AE98" s="469" t="str">
        <f t="shared" si="4"/>
        <v/>
      </c>
      <c r="AF98" s="472" t="s">
        <v>162</v>
      </c>
      <c r="AG98" s="471" t="str">
        <f t="shared" si="5"/>
        <v/>
      </c>
    </row>
    <row r="99" spans="1:33" ht="36.75" customHeight="1">
      <c r="A99" s="456">
        <f t="shared" si="6"/>
        <v>88</v>
      </c>
      <c r="B99" s="457" t="str">
        <f>IF(基本情報入力シート!C121="","",基本情報入力シート!C121)</f>
        <v/>
      </c>
      <c r="C99" s="458" t="str">
        <f>IF(基本情報入力シート!D121="","",基本情報入力シート!D121)</f>
        <v/>
      </c>
      <c r="D99" s="459" t="str">
        <f>IF(基本情報入力シート!E121="","",基本情報入力シート!E121)</f>
        <v/>
      </c>
      <c r="E99" s="459" t="str">
        <f>IF(基本情報入力シート!F121="","",基本情報入力シート!F121)</f>
        <v/>
      </c>
      <c r="F99" s="459" t="str">
        <f>IF(基本情報入力シート!G121="","",基本情報入力シート!G121)</f>
        <v/>
      </c>
      <c r="G99" s="459" t="str">
        <f>IF(基本情報入力シート!H121="","",基本情報入力シート!H121)</f>
        <v/>
      </c>
      <c r="H99" s="459" t="str">
        <f>IF(基本情報入力シート!I121="","",基本情報入力シート!I121)</f>
        <v/>
      </c>
      <c r="I99" s="459" t="str">
        <f>IF(基本情報入力シート!J121="","",基本情報入力シート!J121)</f>
        <v/>
      </c>
      <c r="J99" s="459" t="str">
        <f>IF(基本情報入力シート!K121="","",基本情報入力シート!K121)</f>
        <v/>
      </c>
      <c r="K99" s="460" t="str">
        <f>IF(基本情報入力シート!L121="","",基本情報入力シート!L121)</f>
        <v/>
      </c>
      <c r="L99" s="461" t="str">
        <f>IF(基本情報入力シート!M121="","",基本情報入力シート!M121)</f>
        <v/>
      </c>
      <c r="M99" s="461" t="str">
        <f>IF(基本情報入力シート!R121="","",基本情報入力シート!R121)</f>
        <v/>
      </c>
      <c r="N99" s="461" t="str">
        <f>IF(基本情報入力シート!W121="","",基本情報入力シート!W121)</f>
        <v/>
      </c>
      <c r="O99" s="456" t="str">
        <f>IF(基本情報入力シート!X121="","",基本情報入力シート!X121)</f>
        <v/>
      </c>
      <c r="P99" s="462" t="str">
        <f>IF(基本情報入力シート!Y121="","",基本情報入力シート!Y121)</f>
        <v/>
      </c>
      <c r="Q99" s="463" t="str">
        <f>IF(基本情報入力シート!AB121="","",基本情報入力シート!AB121)</f>
        <v/>
      </c>
      <c r="R99" s="464"/>
      <c r="S99" s="465"/>
      <c r="T99" s="488" t="str">
        <f>IF(P99="","",VLOOKUP(P99,【参考】数式用!$A$5:$H$34,MATCH(S99,【参考】数式用!$C$4:$E$4,0)+2,0))</f>
        <v/>
      </c>
      <c r="U99" s="101" t="s">
        <v>157</v>
      </c>
      <c r="V99" s="571"/>
      <c r="W99" s="98" t="s">
        <v>158</v>
      </c>
      <c r="X99" s="466"/>
      <c r="Y99" s="250" t="s">
        <v>159</v>
      </c>
      <c r="Z99" s="467"/>
      <c r="AA99" s="98" t="s">
        <v>158</v>
      </c>
      <c r="AB99" s="467"/>
      <c r="AC99" s="98" t="s">
        <v>160</v>
      </c>
      <c r="AD99" s="468" t="s">
        <v>161</v>
      </c>
      <c r="AE99" s="469" t="str">
        <f t="shared" si="4"/>
        <v/>
      </c>
      <c r="AF99" s="472" t="s">
        <v>162</v>
      </c>
      <c r="AG99" s="471" t="str">
        <f t="shared" si="5"/>
        <v/>
      </c>
    </row>
    <row r="100" spans="1:33" ht="36.75" customHeight="1">
      <c r="A100" s="456">
        <f t="shared" si="6"/>
        <v>89</v>
      </c>
      <c r="B100" s="457" t="str">
        <f>IF(基本情報入力シート!C122="","",基本情報入力シート!C122)</f>
        <v/>
      </c>
      <c r="C100" s="458" t="str">
        <f>IF(基本情報入力シート!D122="","",基本情報入力シート!D122)</f>
        <v/>
      </c>
      <c r="D100" s="459" t="str">
        <f>IF(基本情報入力シート!E122="","",基本情報入力シート!E122)</f>
        <v/>
      </c>
      <c r="E100" s="459" t="str">
        <f>IF(基本情報入力シート!F122="","",基本情報入力シート!F122)</f>
        <v/>
      </c>
      <c r="F100" s="459" t="str">
        <f>IF(基本情報入力シート!G122="","",基本情報入力シート!G122)</f>
        <v/>
      </c>
      <c r="G100" s="459" t="str">
        <f>IF(基本情報入力シート!H122="","",基本情報入力シート!H122)</f>
        <v/>
      </c>
      <c r="H100" s="459" t="str">
        <f>IF(基本情報入力シート!I122="","",基本情報入力シート!I122)</f>
        <v/>
      </c>
      <c r="I100" s="459" t="str">
        <f>IF(基本情報入力シート!J122="","",基本情報入力シート!J122)</f>
        <v/>
      </c>
      <c r="J100" s="459" t="str">
        <f>IF(基本情報入力シート!K122="","",基本情報入力シート!K122)</f>
        <v/>
      </c>
      <c r="K100" s="460" t="str">
        <f>IF(基本情報入力シート!L122="","",基本情報入力シート!L122)</f>
        <v/>
      </c>
      <c r="L100" s="461" t="str">
        <f>IF(基本情報入力シート!M122="","",基本情報入力シート!M122)</f>
        <v/>
      </c>
      <c r="M100" s="461" t="str">
        <f>IF(基本情報入力シート!R122="","",基本情報入力シート!R122)</f>
        <v/>
      </c>
      <c r="N100" s="461" t="str">
        <f>IF(基本情報入力シート!W122="","",基本情報入力シート!W122)</f>
        <v/>
      </c>
      <c r="O100" s="456" t="str">
        <f>IF(基本情報入力シート!X122="","",基本情報入力シート!X122)</f>
        <v/>
      </c>
      <c r="P100" s="462" t="str">
        <f>IF(基本情報入力シート!Y122="","",基本情報入力シート!Y122)</f>
        <v/>
      </c>
      <c r="Q100" s="463" t="str">
        <f>IF(基本情報入力シート!AB122="","",基本情報入力シート!AB122)</f>
        <v/>
      </c>
      <c r="R100" s="464"/>
      <c r="S100" s="465"/>
      <c r="T100" s="488" t="str">
        <f>IF(P100="","",VLOOKUP(P100,【参考】数式用!$A$5:$H$34,MATCH(S100,【参考】数式用!$C$4:$E$4,0)+2,0))</f>
        <v/>
      </c>
      <c r="U100" s="101" t="s">
        <v>157</v>
      </c>
      <c r="V100" s="571"/>
      <c r="W100" s="98" t="s">
        <v>158</v>
      </c>
      <c r="X100" s="466"/>
      <c r="Y100" s="250" t="s">
        <v>159</v>
      </c>
      <c r="Z100" s="467"/>
      <c r="AA100" s="98" t="s">
        <v>158</v>
      </c>
      <c r="AB100" s="467"/>
      <c r="AC100" s="98" t="s">
        <v>160</v>
      </c>
      <c r="AD100" s="468" t="s">
        <v>161</v>
      </c>
      <c r="AE100" s="469" t="str">
        <f t="shared" si="4"/>
        <v/>
      </c>
      <c r="AF100" s="472" t="s">
        <v>162</v>
      </c>
      <c r="AG100" s="471" t="str">
        <f t="shared" si="5"/>
        <v/>
      </c>
    </row>
    <row r="101" spans="1:33" ht="36.75" customHeight="1">
      <c r="A101" s="456">
        <f t="shared" si="6"/>
        <v>90</v>
      </c>
      <c r="B101" s="457" t="str">
        <f>IF(基本情報入力シート!C123="","",基本情報入力シート!C123)</f>
        <v/>
      </c>
      <c r="C101" s="458" t="str">
        <f>IF(基本情報入力シート!D123="","",基本情報入力シート!D123)</f>
        <v/>
      </c>
      <c r="D101" s="459" t="str">
        <f>IF(基本情報入力シート!E123="","",基本情報入力シート!E123)</f>
        <v/>
      </c>
      <c r="E101" s="459" t="str">
        <f>IF(基本情報入力シート!F123="","",基本情報入力シート!F123)</f>
        <v/>
      </c>
      <c r="F101" s="459" t="str">
        <f>IF(基本情報入力シート!G123="","",基本情報入力シート!G123)</f>
        <v/>
      </c>
      <c r="G101" s="459" t="str">
        <f>IF(基本情報入力シート!H123="","",基本情報入力シート!H123)</f>
        <v/>
      </c>
      <c r="H101" s="459" t="str">
        <f>IF(基本情報入力シート!I123="","",基本情報入力シート!I123)</f>
        <v/>
      </c>
      <c r="I101" s="459" t="str">
        <f>IF(基本情報入力シート!J123="","",基本情報入力シート!J123)</f>
        <v/>
      </c>
      <c r="J101" s="459" t="str">
        <f>IF(基本情報入力シート!K123="","",基本情報入力シート!K123)</f>
        <v/>
      </c>
      <c r="K101" s="460" t="str">
        <f>IF(基本情報入力シート!L123="","",基本情報入力シート!L123)</f>
        <v/>
      </c>
      <c r="L101" s="461" t="str">
        <f>IF(基本情報入力シート!M123="","",基本情報入力シート!M123)</f>
        <v/>
      </c>
      <c r="M101" s="461" t="str">
        <f>IF(基本情報入力シート!R123="","",基本情報入力シート!R123)</f>
        <v/>
      </c>
      <c r="N101" s="461" t="str">
        <f>IF(基本情報入力シート!W123="","",基本情報入力シート!W123)</f>
        <v/>
      </c>
      <c r="O101" s="456" t="str">
        <f>IF(基本情報入力シート!X123="","",基本情報入力シート!X123)</f>
        <v/>
      </c>
      <c r="P101" s="462" t="str">
        <f>IF(基本情報入力シート!Y123="","",基本情報入力シート!Y123)</f>
        <v/>
      </c>
      <c r="Q101" s="463" t="str">
        <f>IF(基本情報入力シート!AB123="","",基本情報入力シート!AB123)</f>
        <v/>
      </c>
      <c r="R101" s="464"/>
      <c r="S101" s="465"/>
      <c r="T101" s="488" t="str">
        <f>IF(P101="","",VLOOKUP(P101,【参考】数式用!$A$5:$H$34,MATCH(S101,【参考】数式用!$C$4:$E$4,0)+2,0))</f>
        <v/>
      </c>
      <c r="U101" s="101" t="s">
        <v>157</v>
      </c>
      <c r="V101" s="571"/>
      <c r="W101" s="98" t="s">
        <v>158</v>
      </c>
      <c r="X101" s="466"/>
      <c r="Y101" s="250" t="s">
        <v>159</v>
      </c>
      <c r="Z101" s="467"/>
      <c r="AA101" s="98" t="s">
        <v>158</v>
      </c>
      <c r="AB101" s="467"/>
      <c r="AC101" s="98" t="s">
        <v>160</v>
      </c>
      <c r="AD101" s="468" t="s">
        <v>161</v>
      </c>
      <c r="AE101" s="469" t="str">
        <f t="shared" si="4"/>
        <v/>
      </c>
      <c r="AF101" s="472" t="s">
        <v>162</v>
      </c>
      <c r="AG101" s="471" t="str">
        <f t="shared" si="5"/>
        <v/>
      </c>
    </row>
    <row r="102" spans="1:33" ht="36.75" customHeight="1">
      <c r="A102" s="456">
        <f t="shared" si="6"/>
        <v>91</v>
      </c>
      <c r="B102" s="457" t="str">
        <f>IF(基本情報入力シート!C124="","",基本情報入力シート!C124)</f>
        <v/>
      </c>
      <c r="C102" s="458" t="str">
        <f>IF(基本情報入力シート!D124="","",基本情報入力シート!D124)</f>
        <v/>
      </c>
      <c r="D102" s="459" t="str">
        <f>IF(基本情報入力シート!E124="","",基本情報入力シート!E124)</f>
        <v/>
      </c>
      <c r="E102" s="459" t="str">
        <f>IF(基本情報入力シート!F124="","",基本情報入力シート!F124)</f>
        <v/>
      </c>
      <c r="F102" s="459" t="str">
        <f>IF(基本情報入力シート!G124="","",基本情報入力シート!G124)</f>
        <v/>
      </c>
      <c r="G102" s="459" t="str">
        <f>IF(基本情報入力シート!H124="","",基本情報入力シート!H124)</f>
        <v/>
      </c>
      <c r="H102" s="459" t="str">
        <f>IF(基本情報入力シート!I124="","",基本情報入力シート!I124)</f>
        <v/>
      </c>
      <c r="I102" s="459" t="str">
        <f>IF(基本情報入力シート!J124="","",基本情報入力シート!J124)</f>
        <v/>
      </c>
      <c r="J102" s="459" t="str">
        <f>IF(基本情報入力シート!K124="","",基本情報入力シート!K124)</f>
        <v/>
      </c>
      <c r="K102" s="460" t="str">
        <f>IF(基本情報入力シート!L124="","",基本情報入力シート!L124)</f>
        <v/>
      </c>
      <c r="L102" s="461" t="str">
        <f>IF(基本情報入力シート!M124="","",基本情報入力シート!M124)</f>
        <v/>
      </c>
      <c r="M102" s="461" t="str">
        <f>IF(基本情報入力シート!R124="","",基本情報入力シート!R124)</f>
        <v/>
      </c>
      <c r="N102" s="461" t="str">
        <f>IF(基本情報入力シート!W124="","",基本情報入力シート!W124)</f>
        <v/>
      </c>
      <c r="O102" s="456" t="str">
        <f>IF(基本情報入力シート!X124="","",基本情報入力シート!X124)</f>
        <v/>
      </c>
      <c r="P102" s="462" t="str">
        <f>IF(基本情報入力シート!Y124="","",基本情報入力シート!Y124)</f>
        <v/>
      </c>
      <c r="Q102" s="463" t="str">
        <f>IF(基本情報入力シート!AB124="","",基本情報入力シート!AB124)</f>
        <v/>
      </c>
      <c r="R102" s="464"/>
      <c r="S102" s="465"/>
      <c r="T102" s="488" t="str">
        <f>IF(P102="","",VLOOKUP(P102,【参考】数式用!$A$5:$H$34,MATCH(S102,【参考】数式用!$C$4:$E$4,0)+2,0))</f>
        <v/>
      </c>
      <c r="U102" s="101" t="s">
        <v>157</v>
      </c>
      <c r="V102" s="571"/>
      <c r="W102" s="98" t="s">
        <v>158</v>
      </c>
      <c r="X102" s="466"/>
      <c r="Y102" s="250" t="s">
        <v>159</v>
      </c>
      <c r="Z102" s="467"/>
      <c r="AA102" s="98" t="s">
        <v>158</v>
      </c>
      <c r="AB102" s="467"/>
      <c r="AC102" s="98" t="s">
        <v>160</v>
      </c>
      <c r="AD102" s="468" t="s">
        <v>161</v>
      </c>
      <c r="AE102" s="469" t="str">
        <f t="shared" si="4"/>
        <v/>
      </c>
      <c r="AF102" s="472" t="s">
        <v>162</v>
      </c>
      <c r="AG102" s="471" t="str">
        <f t="shared" si="5"/>
        <v/>
      </c>
    </row>
    <row r="103" spans="1:33" ht="36.75" customHeight="1">
      <c r="A103" s="456">
        <f t="shared" si="6"/>
        <v>92</v>
      </c>
      <c r="B103" s="457" t="str">
        <f>IF(基本情報入力シート!C125="","",基本情報入力シート!C125)</f>
        <v/>
      </c>
      <c r="C103" s="458" t="str">
        <f>IF(基本情報入力シート!D125="","",基本情報入力シート!D125)</f>
        <v/>
      </c>
      <c r="D103" s="459" t="str">
        <f>IF(基本情報入力シート!E125="","",基本情報入力シート!E125)</f>
        <v/>
      </c>
      <c r="E103" s="459" t="str">
        <f>IF(基本情報入力シート!F125="","",基本情報入力シート!F125)</f>
        <v/>
      </c>
      <c r="F103" s="459" t="str">
        <f>IF(基本情報入力シート!G125="","",基本情報入力シート!G125)</f>
        <v/>
      </c>
      <c r="G103" s="459" t="str">
        <f>IF(基本情報入力シート!H125="","",基本情報入力シート!H125)</f>
        <v/>
      </c>
      <c r="H103" s="459" t="str">
        <f>IF(基本情報入力シート!I125="","",基本情報入力シート!I125)</f>
        <v/>
      </c>
      <c r="I103" s="459" t="str">
        <f>IF(基本情報入力シート!J125="","",基本情報入力シート!J125)</f>
        <v/>
      </c>
      <c r="J103" s="459" t="str">
        <f>IF(基本情報入力シート!K125="","",基本情報入力シート!K125)</f>
        <v/>
      </c>
      <c r="K103" s="460" t="str">
        <f>IF(基本情報入力シート!L125="","",基本情報入力シート!L125)</f>
        <v/>
      </c>
      <c r="L103" s="461" t="str">
        <f>IF(基本情報入力シート!M125="","",基本情報入力シート!M125)</f>
        <v/>
      </c>
      <c r="M103" s="461" t="str">
        <f>IF(基本情報入力シート!R125="","",基本情報入力シート!R125)</f>
        <v/>
      </c>
      <c r="N103" s="461" t="str">
        <f>IF(基本情報入力シート!W125="","",基本情報入力シート!W125)</f>
        <v/>
      </c>
      <c r="O103" s="456" t="str">
        <f>IF(基本情報入力シート!X125="","",基本情報入力シート!X125)</f>
        <v/>
      </c>
      <c r="P103" s="462" t="str">
        <f>IF(基本情報入力シート!Y125="","",基本情報入力シート!Y125)</f>
        <v/>
      </c>
      <c r="Q103" s="463" t="str">
        <f>IF(基本情報入力シート!AB125="","",基本情報入力シート!AB125)</f>
        <v/>
      </c>
      <c r="R103" s="464"/>
      <c r="S103" s="465"/>
      <c r="T103" s="488" t="str">
        <f>IF(P103="","",VLOOKUP(P103,【参考】数式用!$A$5:$H$34,MATCH(S103,【参考】数式用!$C$4:$E$4,0)+2,0))</f>
        <v/>
      </c>
      <c r="U103" s="101" t="s">
        <v>157</v>
      </c>
      <c r="V103" s="571"/>
      <c r="W103" s="98" t="s">
        <v>158</v>
      </c>
      <c r="X103" s="466"/>
      <c r="Y103" s="250" t="s">
        <v>159</v>
      </c>
      <c r="Z103" s="467"/>
      <c r="AA103" s="98" t="s">
        <v>158</v>
      </c>
      <c r="AB103" s="467"/>
      <c r="AC103" s="98" t="s">
        <v>160</v>
      </c>
      <c r="AD103" s="468" t="s">
        <v>161</v>
      </c>
      <c r="AE103" s="469" t="str">
        <f t="shared" si="4"/>
        <v/>
      </c>
      <c r="AF103" s="472" t="s">
        <v>162</v>
      </c>
      <c r="AG103" s="471" t="str">
        <f t="shared" si="5"/>
        <v/>
      </c>
    </row>
    <row r="104" spans="1:33" ht="36.75" customHeight="1">
      <c r="A104" s="456">
        <f t="shared" si="6"/>
        <v>93</v>
      </c>
      <c r="B104" s="457" t="str">
        <f>IF(基本情報入力シート!C126="","",基本情報入力シート!C126)</f>
        <v/>
      </c>
      <c r="C104" s="458" t="str">
        <f>IF(基本情報入力シート!D126="","",基本情報入力シート!D126)</f>
        <v/>
      </c>
      <c r="D104" s="459" t="str">
        <f>IF(基本情報入力シート!E126="","",基本情報入力シート!E126)</f>
        <v/>
      </c>
      <c r="E104" s="459" t="str">
        <f>IF(基本情報入力シート!F126="","",基本情報入力シート!F126)</f>
        <v/>
      </c>
      <c r="F104" s="459" t="str">
        <f>IF(基本情報入力シート!G126="","",基本情報入力シート!G126)</f>
        <v/>
      </c>
      <c r="G104" s="459" t="str">
        <f>IF(基本情報入力シート!H126="","",基本情報入力シート!H126)</f>
        <v/>
      </c>
      <c r="H104" s="459" t="str">
        <f>IF(基本情報入力シート!I126="","",基本情報入力シート!I126)</f>
        <v/>
      </c>
      <c r="I104" s="459" t="str">
        <f>IF(基本情報入力シート!J126="","",基本情報入力シート!J126)</f>
        <v/>
      </c>
      <c r="J104" s="459" t="str">
        <f>IF(基本情報入力シート!K126="","",基本情報入力シート!K126)</f>
        <v/>
      </c>
      <c r="K104" s="460" t="str">
        <f>IF(基本情報入力シート!L126="","",基本情報入力シート!L126)</f>
        <v/>
      </c>
      <c r="L104" s="461" t="str">
        <f>IF(基本情報入力シート!M126="","",基本情報入力シート!M126)</f>
        <v/>
      </c>
      <c r="M104" s="461" t="str">
        <f>IF(基本情報入力シート!R126="","",基本情報入力シート!R126)</f>
        <v/>
      </c>
      <c r="N104" s="461" t="str">
        <f>IF(基本情報入力シート!W126="","",基本情報入力シート!W126)</f>
        <v/>
      </c>
      <c r="O104" s="456" t="str">
        <f>IF(基本情報入力シート!X126="","",基本情報入力シート!X126)</f>
        <v/>
      </c>
      <c r="P104" s="462" t="str">
        <f>IF(基本情報入力シート!Y126="","",基本情報入力シート!Y126)</f>
        <v/>
      </c>
      <c r="Q104" s="463" t="str">
        <f>IF(基本情報入力シート!AB126="","",基本情報入力シート!AB126)</f>
        <v/>
      </c>
      <c r="R104" s="464"/>
      <c r="S104" s="465"/>
      <c r="T104" s="488" t="str">
        <f>IF(P104="","",VLOOKUP(P104,【参考】数式用!$A$5:$H$34,MATCH(S104,【参考】数式用!$C$4:$E$4,0)+2,0))</f>
        <v/>
      </c>
      <c r="U104" s="101" t="s">
        <v>157</v>
      </c>
      <c r="V104" s="571"/>
      <c r="W104" s="98" t="s">
        <v>158</v>
      </c>
      <c r="X104" s="466"/>
      <c r="Y104" s="250" t="s">
        <v>159</v>
      </c>
      <c r="Z104" s="467"/>
      <c r="AA104" s="98" t="s">
        <v>158</v>
      </c>
      <c r="AB104" s="467"/>
      <c r="AC104" s="98" t="s">
        <v>160</v>
      </c>
      <c r="AD104" s="468" t="s">
        <v>161</v>
      </c>
      <c r="AE104" s="469" t="str">
        <f t="shared" si="4"/>
        <v/>
      </c>
      <c r="AF104" s="472" t="s">
        <v>162</v>
      </c>
      <c r="AG104" s="471" t="str">
        <f t="shared" si="5"/>
        <v/>
      </c>
    </row>
    <row r="105" spans="1:33" ht="36.75" customHeight="1">
      <c r="A105" s="456">
        <f t="shared" si="6"/>
        <v>94</v>
      </c>
      <c r="B105" s="457" t="str">
        <f>IF(基本情報入力シート!C127="","",基本情報入力シート!C127)</f>
        <v/>
      </c>
      <c r="C105" s="458" t="str">
        <f>IF(基本情報入力シート!D127="","",基本情報入力シート!D127)</f>
        <v/>
      </c>
      <c r="D105" s="459" t="str">
        <f>IF(基本情報入力シート!E127="","",基本情報入力シート!E127)</f>
        <v/>
      </c>
      <c r="E105" s="459" t="str">
        <f>IF(基本情報入力シート!F127="","",基本情報入力シート!F127)</f>
        <v/>
      </c>
      <c r="F105" s="459" t="str">
        <f>IF(基本情報入力シート!G127="","",基本情報入力シート!G127)</f>
        <v/>
      </c>
      <c r="G105" s="459" t="str">
        <f>IF(基本情報入力シート!H127="","",基本情報入力シート!H127)</f>
        <v/>
      </c>
      <c r="H105" s="459" t="str">
        <f>IF(基本情報入力シート!I127="","",基本情報入力シート!I127)</f>
        <v/>
      </c>
      <c r="I105" s="459" t="str">
        <f>IF(基本情報入力シート!J127="","",基本情報入力シート!J127)</f>
        <v/>
      </c>
      <c r="J105" s="459" t="str">
        <f>IF(基本情報入力シート!K127="","",基本情報入力シート!K127)</f>
        <v/>
      </c>
      <c r="K105" s="460" t="str">
        <f>IF(基本情報入力シート!L127="","",基本情報入力シート!L127)</f>
        <v/>
      </c>
      <c r="L105" s="461" t="str">
        <f>IF(基本情報入力シート!M127="","",基本情報入力シート!M127)</f>
        <v/>
      </c>
      <c r="M105" s="461" t="str">
        <f>IF(基本情報入力シート!R127="","",基本情報入力シート!R127)</f>
        <v/>
      </c>
      <c r="N105" s="461" t="str">
        <f>IF(基本情報入力シート!W127="","",基本情報入力シート!W127)</f>
        <v/>
      </c>
      <c r="O105" s="456" t="str">
        <f>IF(基本情報入力シート!X127="","",基本情報入力シート!X127)</f>
        <v/>
      </c>
      <c r="P105" s="462" t="str">
        <f>IF(基本情報入力シート!Y127="","",基本情報入力シート!Y127)</f>
        <v/>
      </c>
      <c r="Q105" s="463" t="str">
        <f>IF(基本情報入力シート!AB127="","",基本情報入力シート!AB127)</f>
        <v/>
      </c>
      <c r="R105" s="464"/>
      <c r="S105" s="465"/>
      <c r="T105" s="488" t="str">
        <f>IF(P105="","",VLOOKUP(P105,【参考】数式用!$A$5:$H$34,MATCH(S105,【参考】数式用!$C$4:$E$4,0)+2,0))</f>
        <v/>
      </c>
      <c r="U105" s="101" t="s">
        <v>157</v>
      </c>
      <c r="V105" s="571"/>
      <c r="W105" s="98" t="s">
        <v>158</v>
      </c>
      <c r="X105" s="466"/>
      <c r="Y105" s="250" t="s">
        <v>159</v>
      </c>
      <c r="Z105" s="467"/>
      <c r="AA105" s="98" t="s">
        <v>158</v>
      </c>
      <c r="AB105" s="467"/>
      <c r="AC105" s="98" t="s">
        <v>160</v>
      </c>
      <c r="AD105" s="468" t="s">
        <v>161</v>
      </c>
      <c r="AE105" s="469" t="str">
        <f t="shared" si="4"/>
        <v/>
      </c>
      <c r="AF105" s="472" t="s">
        <v>162</v>
      </c>
      <c r="AG105" s="471" t="str">
        <f t="shared" si="5"/>
        <v/>
      </c>
    </row>
    <row r="106" spans="1:33" ht="36.75" customHeight="1">
      <c r="A106" s="456">
        <f t="shared" si="6"/>
        <v>95</v>
      </c>
      <c r="B106" s="457" t="str">
        <f>IF(基本情報入力シート!C128="","",基本情報入力シート!C128)</f>
        <v/>
      </c>
      <c r="C106" s="458" t="str">
        <f>IF(基本情報入力シート!D128="","",基本情報入力シート!D128)</f>
        <v/>
      </c>
      <c r="D106" s="459" t="str">
        <f>IF(基本情報入力シート!E128="","",基本情報入力シート!E128)</f>
        <v/>
      </c>
      <c r="E106" s="459" t="str">
        <f>IF(基本情報入力シート!F128="","",基本情報入力シート!F128)</f>
        <v/>
      </c>
      <c r="F106" s="459" t="str">
        <f>IF(基本情報入力シート!G128="","",基本情報入力シート!G128)</f>
        <v/>
      </c>
      <c r="G106" s="459" t="str">
        <f>IF(基本情報入力シート!H128="","",基本情報入力シート!H128)</f>
        <v/>
      </c>
      <c r="H106" s="459" t="str">
        <f>IF(基本情報入力シート!I128="","",基本情報入力シート!I128)</f>
        <v/>
      </c>
      <c r="I106" s="459" t="str">
        <f>IF(基本情報入力シート!J128="","",基本情報入力シート!J128)</f>
        <v/>
      </c>
      <c r="J106" s="459" t="str">
        <f>IF(基本情報入力シート!K128="","",基本情報入力シート!K128)</f>
        <v/>
      </c>
      <c r="K106" s="460" t="str">
        <f>IF(基本情報入力シート!L128="","",基本情報入力シート!L128)</f>
        <v/>
      </c>
      <c r="L106" s="461" t="str">
        <f>IF(基本情報入力シート!M128="","",基本情報入力シート!M128)</f>
        <v/>
      </c>
      <c r="M106" s="461" t="str">
        <f>IF(基本情報入力シート!R128="","",基本情報入力シート!R128)</f>
        <v/>
      </c>
      <c r="N106" s="461" t="str">
        <f>IF(基本情報入力シート!W128="","",基本情報入力シート!W128)</f>
        <v/>
      </c>
      <c r="O106" s="456" t="str">
        <f>IF(基本情報入力シート!X128="","",基本情報入力シート!X128)</f>
        <v/>
      </c>
      <c r="P106" s="462" t="str">
        <f>IF(基本情報入力シート!Y128="","",基本情報入力シート!Y128)</f>
        <v/>
      </c>
      <c r="Q106" s="463" t="str">
        <f>IF(基本情報入力シート!AB128="","",基本情報入力シート!AB128)</f>
        <v/>
      </c>
      <c r="R106" s="464"/>
      <c r="S106" s="465"/>
      <c r="T106" s="488" t="str">
        <f>IF(P106="","",VLOOKUP(P106,【参考】数式用!$A$5:$H$34,MATCH(S106,【参考】数式用!$C$4:$E$4,0)+2,0))</f>
        <v/>
      </c>
      <c r="U106" s="101" t="s">
        <v>157</v>
      </c>
      <c r="V106" s="571"/>
      <c r="W106" s="98" t="s">
        <v>158</v>
      </c>
      <c r="X106" s="466"/>
      <c r="Y106" s="250" t="s">
        <v>159</v>
      </c>
      <c r="Z106" s="467"/>
      <c r="AA106" s="98" t="s">
        <v>158</v>
      </c>
      <c r="AB106" s="467"/>
      <c r="AC106" s="98" t="s">
        <v>160</v>
      </c>
      <c r="AD106" s="468" t="s">
        <v>161</v>
      </c>
      <c r="AE106" s="469" t="str">
        <f t="shared" si="4"/>
        <v/>
      </c>
      <c r="AF106" s="472" t="s">
        <v>162</v>
      </c>
      <c r="AG106" s="471" t="str">
        <f t="shared" si="5"/>
        <v/>
      </c>
    </row>
    <row r="107" spans="1:33" ht="36.75" customHeight="1">
      <c r="A107" s="456">
        <f t="shared" si="6"/>
        <v>96</v>
      </c>
      <c r="B107" s="457" t="str">
        <f>IF(基本情報入力シート!C129="","",基本情報入力シート!C129)</f>
        <v/>
      </c>
      <c r="C107" s="458" t="str">
        <f>IF(基本情報入力シート!D129="","",基本情報入力シート!D129)</f>
        <v/>
      </c>
      <c r="D107" s="459" t="str">
        <f>IF(基本情報入力シート!E129="","",基本情報入力シート!E129)</f>
        <v/>
      </c>
      <c r="E107" s="459" t="str">
        <f>IF(基本情報入力シート!F129="","",基本情報入力シート!F129)</f>
        <v/>
      </c>
      <c r="F107" s="459" t="str">
        <f>IF(基本情報入力シート!G129="","",基本情報入力シート!G129)</f>
        <v/>
      </c>
      <c r="G107" s="459" t="str">
        <f>IF(基本情報入力シート!H129="","",基本情報入力シート!H129)</f>
        <v/>
      </c>
      <c r="H107" s="459" t="str">
        <f>IF(基本情報入力シート!I129="","",基本情報入力シート!I129)</f>
        <v/>
      </c>
      <c r="I107" s="459" t="str">
        <f>IF(基本情報入力シート!J129="","",基本情報入力シート!J129)</f>
        <v/>
      </c>
      <c r="J107" s="459" t="str">
        <f>IF(基本情報入力シート!K129="","",基本情報入力シート!K129)</f>
        <v/>
      </c>
      <c r="K107" s="460" t="str">
        <f>IF(基本情報入力シート!L129="","",基本情報入力シート!L129)</f>
        <v/>
      </c>
      <c r="L107" s="461" t="str">
        <f>IF(基本情報入力シート!M129="","",基本情報入力シート!M129)</f>
        <v/>
      </c>
      <c r="M107" s="461" t="str">
        <f>IF(基本情報入力シート!R129="","",基本情報入力シート!R129)</f>
        <v/>
      </c>
      <c r="N107" s="461" t="str">
        <f>IF(基本情報入力シート!W129="","",基本情報入力シート!W129)</f>
        <v/>
      </c>
      <c r="O107" s="456" t="str">
        <f>IF(基本情報入力シート!X129="","",基本情報入力シート!X129)</f>
        <v/>
      </c>
      <c r="P107" s="462" t="str">
        <f>IF(基本情報入力シート!Y129="","",基本情報入力シート!Y129)</f>
        <v/>
      </c>
      <c r="Q107" s="463" t="str">
        <f>IF(基本情報入力シート!AB129="","",基本情報入力シート!AB129)</f>
        <v/>
      </c>
      <c r="R107" s="464"/>
      <c r="S107" s="465"/>
      <c r="T107" s="488" t="str">
        <f>IF(P107="","",VLOOKUP(P107,【参考】数式用!$A$5:$H$34,MATCH(S107,【参考】数式用!$C$4:$E$4,0)+2,0))</f>
        <v/>
      </c>
      <c r="U107" s="101" t="s">
        <v>157</v>
      </c>
      <c r="V107" s="571"/>
      <c r="W107" s="98" t="s">
        <v>158</v>
      </c>
      <c r="X107" s="466"/>
      <c r="Y107" s="250" t="s">
        <v>159</v>
      </c>
      <c r="Z107" s="467"/>
      <c r="AA107" s="98" t="s">
        <v>158</v>
      </c>
      <c r="AB107" s="467"/>
      <c r="AC107" s="98" t="s">
        <v>160</v>
      </c>
      <c r="AD107" s="468" t="s">
        <v>161</v>
      </c>
      <c r="AE107" s="469" t="str">
        <f t="shared" si="4"/>
        <v/>
      </c>
      <c r="AF107" s="472" t="s">
        <v>162</v>
      </c>
      <c r="AG107" s="471" t="str">
        <f t="shared" si="5"/>
        <v/>
      </c>
    </row>
    <row r="108" spans="1:33" ht="36.75" customHeight="1">
      <c r="A108" s="456">
        <f t="shared" si="6"/>
        <v>97</v>
      </c>
      <c r="B108" s="457" t="str">
        <f>IF(基本情報入力シート!C130="","",基本情報入力シート!C130)</f>
        <v/>
      </c>
      <c r="C108" s="458" t="str">
        <f>IF(基本情報入力シート!D130="","",基本情報入力シート!D130)</f>
        <v/>
      </c>
      <c r="D108" s="459" t="str">
        <f>IF(基本情報入力シート!E130="","",基本情報入力シート!E130)</f>
        <v/>
      </c>
      <c r="E108" s="459" t="str">
        <f>IF(基本情報入力シート!F130="","",基本情報入力シート!F130)</f>
        <v/>
      </c>
      <c r="F108" s="459" t="str">
        <f>IF(基本情報入力シート!G130="","",基本情報入力シート!G130)</f>
        <v/>
      </c>
      <c r="G108" s="459" t="str">
        <f>IF(基本情報入力シート!H130="","",基本情報入力シート!H130)</f>
        <v/>
      </c>
      <c r="H108" s="459" t="str">
        <f>IF(基本情報入力シート!I130="","",基本情報入力シート!I130)</f>
        <v/>
      </c>
      <c r="I108" s="459" t="str">
        <f>IF(基本情報入力シート!J130="","",基本情報入力シート!J130)</f>
        <v/>
      </c>
      <c r="J108" s="459" t="str">
        <f>IF(基本情報入力シート!K130="","",基本情報入力シート!K130)</f>
        <v/>
      </c>
      <c r="K108" s="460" t="str">
        <f>IF(基本情報入力シート!L130="","",基本情報入力シート!L130)</f>
        <v/>
      </c>
      <c r="L108" s="461" t="str">
        <f>IF(基本情報入力シート!M130="","",基本情報入力シート!M130)</f>
        <v/>
      </c>
      <c r="M108" s="461" t="str">
        <f>IF(基本情報入力シート!R130="","",基本情報入力シート!R130)</f>
        <v/>
      </c>
      <c r="N108" s="461" t="str">
        <f>IF(基本情報入力シート!W130="","",基本情報入力シート!W130)</f>
        <v/>
      </c>
      <c r="O108" s="456" t="str">
        <f>IF(基本情報入力シート!X130="","",基本情報入力シート!X130)</f>
        <v/>
      </c>
      <c r="P108" s="462" t="str">
        <f>IF(基本情報入力シート!Y130="","",基本情報入力シート!Y130)</f>
        <v/>
      </c>
      <c r="Q108" s="463" t="str">
        <f>IF(基本情報入力シート!AB130="","",基本情報入力シート!AB130)</f>
        <v/>
      </c>
      <c r="R108" s="464"/>
      <c r="S108" s="465"/>
      <c r="T108" s="488" t="str">
        <f>IF(P108="","",VLOOKUP(P108,【参考】数式用!$A$5:$H$34,MATCH(S108,【参考】数式用!$C$4:$E$4,0)+2,0))</f>
        <v/>
      </c>
      <c r="U108" s="101" t="s">
        <v>157</v>
      </c>
      <c r="V108" s="571"/>
      <c r="W108" s="98" t="s">
        <v>158</v>
      </c>
      <c r="X108" s="466"/>
      <c r="Y108" s="250" t="s">
        <v>159</v>
      </c>
      <c r="Z108" s="467"/>
      <c r="AA108" s="98" t="s">
        <v>158</v>
      </c>
      <c r="AB108" s="467"/>
      <c r="AC108" s="98" t="s">
        <v>160</v>
      </c>
      <c r="AD108" s="468" t="s">
        <v>161</v>
      </c>
      <c r="AE108" s="469" t="str">
        <f t="shared" si="4"/>
        <v/>
      </c>
      <c r="AF108" s="472" t="s">
        <v>162</v>
      </c>
      <c r="AG108" s="471" t="str">
        <f t="shared" si="5"/>
        <v/>
      </c>
    </row>
    <row r="109" spans="1:33" ht="36.75" customHeight="1">
      <c r="A109" s="456">
        <f t="shared" si="6"/>
        <v>98</v>
      </c>
      <c r="B109" s="457" t="str">
        <f>IF(基本情報入力シート!C131="","",基本情報入力シート!C131)</f>
        <v/>
      </c>
      <c r="C109" s="458" t="str">
        <f>IF(基本情報入力シート!D131="","",基本情報入力シート!D131)</f>
        <v/>
      </c>
      <c r="D109" s="459" t="str">
        <f>IF(基本情報入力シート!E131="","",基本情報入力シート!E131)</f>
        <v/>
      </c>
      <c r="E109" s="459" t="str">
        <f>IF(基本情報入力シート!F131="","",基本情報入力シート!F131)</f>
        <v/>
      </c>
      <c r="F109" s="459" t="str">
        <f>IF(基本情報入力シート!G131="","",基本情報入力シート!G131)</f>
        <v/>
      </c>
      <c r="G109" s="459" t="str">
        <f>IF(基本情報入力シート!H131="","",基本情報入力シート!H131)</f>
        <v/>
      </c>
      <c r="H109" s="459" t="str">
        <f>IF(基本情報入力シート!I131="","",基本情報入力シート!I131)</f>
        <v/>
      </c>
      <c r="I109" s="459" t="str">
        <f>IF(基本情報入力シート!J131="","",基本情報入力シート!J131)</f>
        <v/>
      </c>
      <c r="J109" s="459" t="str">
        <f>IF(基本情報入力シート!K131="","",基本情報入力シート!K131)</f>
        <v/>
      </c>
      <c r="K109" s="460" t="str">
        <f>IF(基本情報入力シート!L131="","",基本情報入力シート!L131)</f>
        <v/>
      </c>
      <c r="L109" s="461" t="str">
        <f>IF(基本情報入力シート!M131="","",基本情報入力シート!M131)</f>
        <v/>
      </c>
      <c r="M109" s="461" t="str">
        <f>IF(基本情報入力シート!R131="","",基本情報入力シート!R131)</f>
        <v/>
      </c>
      <c r="N109" s="461" t="str">
        <f>IF(基本情報入力シート!W131="","",基本情報入力シート!W131)</f>
        <v/>
      </c>
      <c r="O109" s="456" t="str">
        <f>IF(基本情報入力シート!X131="","",基本情報入力シート!X131)</f>
        <v/>
      </c>
      <c r="P109" s="462" t="str">
        <f>IF(基本情報入力シート!Y131="","",基本情報入力シート!Y131)</f>
        <v/>
      </c>
      <c r="Q109" s="463" t="str">
        <f>IF(基本情報入力シート!AB131="","",基本情報入力シート!AB131)</f>
        <v/>
      </c>
      <c r="R109" s="464"/>
      <c r="S109" s="465"/>
      <c r="T109" s="488" t="str">
        <f>IF(P109="","",VLOOKUP(P109,【参考】数式用!$A$5:$H$34,MATCH(S109,【参考】数式用!$C$4:$E$4,0)+2,0))</f>
        <v/>
      </c>
      <c r="U109" s="101" t="s">
        <v>157</v>
      </c>
      <c r="V109" s="571"/>
      <c r="W109" s="98" t="s">
        <v>158</v>
      </c>
      <c r="X109" s="466"/>
      <c r="Y109" s="250" t="s">
        <v>159</v>
      </c>
      <c r="Z109" s="467"/>
      <c r="AA109" s="98" t="s">
        <v>158</v>
      </c>
      <c r="AB109" s="467"/>
      <c r="AC109" s="98" t="s">
        <v>160</v>
      </c>
      <c r="AD109" s="468" t="s">
        <v>161</v>
      </c>
      <c r="AE109" s="469" t="str">
        <f t="shared" si="4"/>
        <v/>
      </c>
      <c r="AF109" s="472" t="s">
        <v>162</v>
      </c>
      <c r="AG109" s="471" t="str">
        <f t="shared" si="5"/>
        <v/>
      </c>
    </row>
    <row r="110" spans="1:33" ht="36.75" customHeight="1">
      <c r="A110" s="456">
        <f t="shared" si="6"/>
        <v>99</v>
      </c>
      <c r="B110" s="457" t="str">
        <f>IF(基本情報入力シート!C132="","",基本情報入力シート!C132)</f>
        <v/>
      </c>
      <c r="C110" s="458" t="str">
        <f>IF(基本情報入力シート!D132="","",基本情報入力シート!D132)</f>
        <v/>
      </c>
      <c r="D110" s="459" t="str">
        <f>IF(基本情報入力シート!E132="","",基本情報入力シート!E132)</f>
        <v/>
      </c>
      <c r="E110" s="459" t="str">
        <f>IF(基本情報入力シート!F132="","",基本情報入力シート!F132)</f>
        <v/>
      </c>
      <c r="F110" s="459" t="str">
        <f>IF(基本情報入力シート!G132="","",基本情報入力シート!G132)</f>
        <v/>
      </c>
      <c r="G110" s="459" t="str">
        <f>IF(基本情報入力シート!H132="","",基本情報入力シート!H132)</f>
        <v/>
      </c>
      <c r="H110" s="459" t="str">
        <f>IF(基本情報入力シート!I132="","",基本情報入力シート!I132)</f>
        <v/>
      </c>
      <c r="I110" s="459" t="str">
        <f>IF(基本情報入力シート!J132="","",基本情報入力シート!J132)</f>
        <v/>
      </c>
      <c r="J110" s="459" t="str">
        <f>IF(基本情報入力シート!K132="","",基本情報入力シート!K132)</f>
        <v/>
      </c>
      <c r="K110" s="460" t="str">
        <f>IF(基本情報入力シート!L132="","",基本情報入力シート!L132)</f>
        <v/>
      </c>
      <c r="L110" s="461" t="str">
        <f>IF(基本情報入力シート!M132="","",基本情報入力シート!M132)</f>
        <v/>
      </c>
      <c r="M110" s="461" t="str">
        <f>IF(基本情報入力シート!R132="","",基本情報入力シート!R132)</f>
        <v/>
      </c>
      <c r="N110" s="461" t="str">
        <f>IF(基本情報入力シート!W132="","",基本情報入力シート!W132)</f>
        <v/>
      </c>
      <c r="O110" s="456" t="str">
        <f>IF(基本情報入力シート!X132="","",基本情報入力シート!X132)</f>
        <v/>
      </c>
      <c r="P110" s="462" t="str">
        <f>IF(基本情報入力シート!Y132="","",基本情報入力シート!Y132)</f>
        <v/>
      </c>
      <c r="Q110" s="463" t="str">
        <f>IF(基本情報入力シート!AB132="","",基本情報入力シート!AB132)</f>
        <v/>
      </c>
      <c r="R110" s="464"/>
      <c r="S110" s="465"/>
      <c r="T110" s="488" t="str">
        <f>IF(P110="","",VLOOKUP(P110,【参考】数式用!$A$5:$H$34,MATCH(S110,【参考】数式用!$C$4:$E$4,0)+2,0))</f>
        <v/>
      </c>
      <c r="U110" s="101" t="s">
        <v>157</v>
      </c>
      <c r="V110" s="571"/>
      <c r="W110" s="98" t="s">
        <v>158</v>
      </c>
      <c r="X110" s="466"/>
      <c r="Y110" s="250" t="s">
        <v>159</v>
      </c>
      <c r="Z110" s="467"/>
      <c r="AA110" s="98" t="s">
        <v>158</v>
      </c>
      <c r="AB110" s="467"/>
      <c r="AC110" s="98" t="s">
        <v>160</v>
      </c>
      <c r="AD110" s="468" t="s">
        <v>161</v>
      </c>
      <c r="AE110" s="469" t="str">
        <f t="shared" si="4"/>
        <v/>
      </c>
      <c r="AF110" s="472" t="s">
        <v>162</v>
      </c>
      <c r="AG110" s="471" t="str">
        <f t="shared" si="5"/>
        <v/>
      </c>
    </row>
    <row r="111" spans="1:33" ht="36.75" customHeight="1">
      <c r="A111" s="456">
        <f t="shared" si="6"/>
        <v>100</v>
      </c>
      <c r="B111" s="457" t="str">
        <f>IF(基本情報入力シート!C133="","",基本情報入力シート!C133)</f>
        <v/>
      </c>
      <c r="C111" s="458" t="str">
        <f>IF(基本情報入力シート!D133="","",基本情報入力シート!D133)</f>
        <v/>
      </c>
      <c r="D111" s="459" t="str">
        <f>IF(基本情報入力シート!E133="","",基本情報入力シート!E133)</f>
        <v/>
      </c>
      <c r="E111" s="459" t="str">
        <f>IF(基本情報入力シート!F133="","",基本情報入力シート!F133)</f>
        <v/>
      </c>
      <c r="F111" s="459" t="str">
        <f>IF(基本情報入力シート!G133="","",基本情報入力シート!G133)</f>
        <v/>
      </c>
      <c r="G111" s="459" t="str">
        <f>IF(基本情報入力シート!H133="","",基本情報入力シート!H133)</f>
        <v/>
      </c>
      <c r="H111" s="459" t="str">
        <f>IF(基本情報入力シート!I133="","",基本情報入力シート!I133)</f>
        <v/>
      </c>
      <c r="I111" s="459" t="str">
        <f>IF(基本情報入力シート!J133="","",基本情報入力シート!J133)</f>
        <v/>
      </c>
      <c r="J111" s="459" t="str">
        <f>IF(基本情報入力シート!K133="","",基本情報入力シート!K133)</f>
        <v/>
      </c>
      <c r="K111" s="460" t="str">
        <f>IF(基本情報入力シート!L133="","",基本情報入力シート!L133)</f>
        <v/>
      </c>
      <c r="L111" s="461" t="str">
        <f>IF(基本情報入力シート!M133="","",基本情報入力シート!M133)</f>
        <v/>
      </c>
      <c r="M111" s="461" t="str">
        <f>IF(基本情報入力シート!R133="","",基本情報入力シート!R133)</f>
        <v/>
      </c>
      <c r="N111" s="461" t="str">
        <f>IF(基本情報入力シート!W133="","",基本情報入力シート!W133)</f>
        <v/>
      </c>
      <c r="O111" s="456" t="str">
        <f>IF(基本情報入力シート!X133="","",基本情報入力シート!X133)</f>
        <v/>
      </c>
      <c r="P111" s="462" t="str">
        <f>IF(基本情報入力シート!Y133="","",基本情報入力シート!Y133)</f>
        <v/>
      </c>
      <c r="Q111" s="463" t="str">
        <f>IF(基本情報入力シート!AB133="","",基本情報入力シート!AB133)</f>
        <v/>
      </c>
      <c r="R111" s="464"/>
      <c r="S111" s="465"/>
      <c r="T111" s="488" t="str">
        <f>IF(P111="","",VLOOKUP(P111,【参考】数式用!$A$5:$H$34,MATCH(S111,【参考】数式用!$C$4:$E$4,0)+2,0))</f>
        <v/>
      </c>
      <c r="U111" s="101" t="s">
        <v>157</v>
      </c>
      <c r="V111" s="571"/>
      <c r="W111" s="98" t="s">
        <v>158</v>
      </c>
      <c r="X111" s="466"/>
      <c r="Y111" s="250" t="s">
        <v>159</v>
      </c>
      <c r="Z111" s="467"/>
      <c r="AA111" s="98" t="s">
        <v>158</v>
      </c>
      <c r="AB111" s="467"/>
      <c r="AC111" s="98" t="s">
        <v>160</v>
      </c>
      <c r="AD111" s="468" t="s">
        <v>161</v>
      </c>
      <c r="AE111" s="469" t="str">
        <f t="shared" si="4"/>
        <v/>
      </c>
      <c r="AF111" s="472" t="s">
        <v>162</v>
      </c>
      <c r="AG111" s="471"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V9" sqref="V9:AG10"/>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27" t="s">
        <v>461</v>
      </c>
      <c r="H1" s="59" t="s">
        <v>331</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428"/>
      <c r="AE2" s="428"/>
      <c r="AF2" s="428"/>
      <c r="AG2" s="428"/>
      <c r="AH2" s="428"/>
    </row>
    <row r="3" spans="1:45" ht="27" customHeight="1" thickBot="1">
      <c r="A3" s="1058" t="s">
        <v>6</v>
      </c>
      <c r="B3" s="1058"/>
      <c r="C3" s="1059"/>
      <c r="D3" s="1055" t="str">
        <f>IF(基本情報入力シート!M16="","",基本情報入力シート!M16)</f>
        <v>○○ケアサービス</v>
      </c>
      <c r="E3" s="1056"/>
      <c r="F3" s="1056"/>
      <c r="G3" s="1056"/>
      <c r="H3" s="1056"/>
      <c r="I3" s="1056"/>
      <c r="J3" s="1056"/>
      <c r="K3" s="1056"/>
      <c r="L3" s="1056"/>
      <c r="M3" s="1056"/>
      <c r="N3" s="1056"/>
      <c r="O3" s="1057"/>
      <c r="P3" s="429"/>
      <c r="Q3" s="430"/>
      <c r="V3" s="430"/>
      <c r="W3" s="430"/>
      <c r="X3" s="430"/>
      <c r="Y3" s="430"/>
    </row>
    <row r="4" spans="1:45" ht="21" customHeight="1" thickBot="1">
      <c r="A4" s="431"/>
      <c r="B4" s="431"/>
      <c r="C4" s="431"/>
      <c r="D4" s="432"/>
      <c r="E4" s="432"/>
      <c r="F4" s="432"/>
      <c r="G4" s="432"/>
      <c r="H4" s="432"/>
      <c r="I4" s="432"/>
      <c r="J4" s="432"/>
      <c r="K4" s="432"/>
      <c r="L4" s="432"/>
      <c r="M4" s="432"/>
      <c r="N4" s="432"/>
      <c r="O4" s="432"/>
      <c r="P4" s="432"/>
      <c r="Q4" s="430"/>
      <c r="V4" s="430"/>
      <c r="W4" s="430"/>
      <c r="X4" s="430"/>
      <c r="Y4" s="430"/>
    </row>
    <row r="5" spans="1:45" ht="27" customHeight="1" thickBot="1">
      <c r="A5" s="473" t="s">
        <v>332</v>
      </c>
      <c r="B5" s="474"/>
      <c r="C5" s="474"/>
      <c r="D5" s="475"/>
      <c r="E5" s="475"/>
      <c r="F5" s="475"/>
      <c r="G5" s="475"/>
      <c r="H5" s="475"/>
      <c r="I5" s="475"/>
      <c r="J5" s="475"/>
      <c r="K5" s="475"/>
      <c r="L5" s="475"/>
      <c r="M5" s="475"/>
      <c r="N5" s="475"/>
      <c r="O5" s="476">
        <f>SUM(AH12:AH111)</f>
        <v>6715800</v>
      </c>
      <c r="P5" s="432"/>
      <c r="R5" s="62"/>
      <c r="S5" s="62"/>
      <c r="T5" s="62"/>
      <c r="U5" s="62"/>
      <c r="V5" s="430"/>
      <c r="W5" s="430"/>
      <c r="X5" s="430"/>
      <c r="Y5" s="430"/>
      <c r="Z5" s="62"/>
      <c r="AA5" s="62"/>
      <c r="AB5" s="62"/>
      <c r="AC5" s="62"/>
      <c r="AD5" s="62"/>
      <c r="AE5" s="62"/>
      <c r="AF5" s="62"/>
      <c r="AG5" s="62"/>
      <c r="AH5" s="62"/>
    </row>
    <row r="6" spans="1:45" ht="21" customHeight="1" thickBot="1">
      <c r="Q6" s="107"/>
    </row>
    <row r="7" spans="1:45" ht="18" customHeight="1">
      <c r="A7" s="1062"/>
      <c r="B7" s="1064" t="s">
        <v>330</v>
      </c>
      <c r="C7" s="1065"/>
      <c r="D7" s="1065"/>
      <c r="E7" s="1065"/>
      <c r="F7" s="1065"/>
      <c r="G7" s="1065"/>
      <c r="H7" s="1065"/>
      <c r="I7" s="1065"/>
      <c r="J7" s="1065"/>
      <c r="K7" s="1066"/>
      <c r="L7" s="1070" t="s">
        <v>96</v>
      </c>
      <c r="M7" s="1080" t="s">
        <v>171</v>
      </c>
      <c r="N7" s="1081"/>
      <c r="O7" s="1072" t="s">
        <v>110</v>
      </c>
      <c r="P7" s="1074" t="s">
        <v>56</v>
      </c>
      <c r="Q7" s="1076" t="s">
        <v>382</v>
      </c>
      <c r="R7" s="477" t="s">
        <v>310</v>
      </c>
      <c r="S7" s="478"/>
      <c r="T7" s="478"/>
      <c r="U7" s="479"/>
      <c r="V7" s="479"/>
      <c r="W7" s="479"/>
      <c r="X7" s="479"/>
      <c r="Y7" s="479"/>
      <c r="Z7" s="479"/>
      <c r="AA7" s="479"/>
      <c r="AB7" s="479"/>
      <c r="AC7" s="479"/>
      <c r="AD7" s="479"/>
      <c r="AE7" s="479"/>
      <c r="AF7" s="479"/>
      <c r="AG7" s="479"/>
      <c r="AH7" s="480"/>
    </row>
    <row r="8" spans="1:45" ht="14.25" customHeight="1">
      <c r="A8" s="1063"/>
      <c r="B8" s="1067"/>
      <c r="C8" s="1068"/>
      <c r="D8" s="1068"/>
      <c r="E8" s="1068"/>
      <c r="F8" s="1068"/>
      <c r="G8" s="1068"/>
      <c r="H8" s="1068"/>
      <c r="I8" s="1068"/>
      <c r="J8" s="1068"/>
      <c r="K8" s="1069"/>
      <c r="L8" s="1071"/>
      <c r="M8" s="1082"/>
      <c r="N8" s="1083"/>
      <c r="O8" s="1073"/>
      <c r="P8" s="1075"/>
      <c r="Q8" s="1077"/>
      <c r="R8" s="481"/>
      <c r="S8" s="1104" t="s">
        <v>9</v>
      </c>
      <c r="T8" s="1105"/>
      <c r="U8" s="504"/>
      <c r="V8" s="1106" t="s">
        <v>20</v>
      </c>
      <c r="W8" s="1107"/>
      <c r="X8" s="1107"/>
      <c r="Y8" s="1107"/>
      <c r="Z8" s="1107"/>
      <c r="AA8" s="1107"/>
      <c r="AB8" s="1107"/>
      <c r="AC8" s="1107"/>
      <c r="AD8" s="1107"/>
      <c r="AE8" s="1107"/>
      <c r="AF8" s="1107"/>
      <c r="AG8" s="1107"/>
      <c r="AH8" s="482" t="s">
        <v>340</v>
      </c>
    </row>
    <row r="9" spans="1:45" ht="13.5" customHeight="1">
      <c r="A9" s="1063"/>
      <c r="B9" s="1067"/>
      <c r="C9" s="1068"/>
      <c r="D9" s="1068"/>
      <c r="E9" s="1068"/>
      <c r="F9" s="1068"/>
      <c r="G9" s="1068"/>
      <c r="H9" s="1068"/>
      <c r="I9" s="1068"/>
      <c r="J9" s="1068"/>
      <c r="K9" s="1069"/>
      <c r="L9" s="1071"/>
      <c r="M9" s="1084"/>
      <c r="N9" s="1085"/>
      <c r="O9" s="1073"/>
      <c r="P9" s="1075"/>
      <c r="Q9" s="1077"/>
      <c r="R9" s="1110" t="s">
        <v>87</v>
      </c>
      <c r="S9" s="1111" t="s">
        <v>333</v>
      </c>
      <c r="T9" s="1101" t="s">
        <v>380</v>
      </c>
      <c r="U9" s="1108" t="s">
        <v>266</v>
      </c>
      <c r="V9" s="1080" t="s">
        <v>381</v>
      </c>
      <c r="W9" s="1102"/>
      <c r="X9" s="1102"/>
      <c r="Y9" s="1102"/>
      <c r="Z9" s="1102"/>
      <c r="AA9" s="1102"/>
      <c r="AB9" s="1102"/>
      <c r="AC9" s="1102"/>
      <c r="AD9" s="1102"/>
      <c r="AE9" s="1102"/>
      <c r="AF9" s="1102"/>
      <c r="AG9" s="1102"/>
      <c r="AH9" s="1098" t="s">
        <v>379</v>
      </c>
    </row>
    <row r="10" spans="1:45" ht="120" customHeight="1">
      <c r="A10" s="1063"/>
      <c r="B10" s="1067"/>
      <c r="C10" s="1068"/>
      <c r="D10" s="1068"/>
      <c r="E10" s="1068"/>
      <c r="F10" s="1068"/>
      <c r="G10" s="1068"/>
      <c r="H10" s="1068"/>
      <c r="I10" s="1068"/>
      <c r="J10" s="1068"/>
      <c r="K10" s="1069"/>
      <c r="L10" s="1071"/>
      <c r="M10" s="441" t="s">
        <v>172</v>
      </c>
      <c r="N10" s="441" t="s">
        <v>173</v>
      </c>
      <c r="O10" s="1073"/>
      <c r="P10" s="1075"/>
      <c r="Q10" s="1077"/>
      <c r="R10" s="1110"/>
      <c r="S10" s="1111"/>
      <c r="T10" s="1101"/>
      <c r="U10" s="1109"/>
      <c r="V10" s="1082"/>
      <c r="W10" s="1103"/>
      <c r="X10" s="1103"/>
      <c r="Y10" s="1103"/>
      <c r="Z10" s="1103"/>
      <c r="AA10" s="1103"/>
      <c r="AB10" s="1103"/>
      <c r="AC10" s="1103"/>
      <c r="AD10" s="1103"/>
      <c r="AE10" s="1103"/>
      <c r="AF10" s="1103"/>
      <c r="AG10" s="1103"/>
      <c r="AH10" s="1098"/>
    </row>
    <row r="11" spans="1:45" ht="15" thickBot="1">
      <c r="A11" s="442"/>
      <c r="B11" s="443"/>
      <c r="C11" s="444"/>
      <c r="D11" s="444"/>
      <c r="E11" s="444"/>
      <c r="F11" s="444"/>
      <c r="G11" s="444"/>
      <c r="H11" s="444"/>
      <c r="I11" s="444"/>
      <c r="J11" s="444"/>
      <c r="K11" s="445"/>
      <c r="L11" s="446"/>
      <c r="M11" s="446"/>
      <c r="N11" s="446"/>
      <c r="O11" s="447"/>
      <c r="P11" s="448"/>
      <c r="Q11" s="449"/>
      <c r="R11" s="440"/>
      <c r="S11" s="483"/>
      <c r="T11" s="484"/>
      <c r="U11" s="485"/>
      <c r="V11" s="502"/>
      <c r="W11" s="455"/>
      <c r="X11" s="455"/>
      <c r="Y11" s="455"/>
      <c r="Z11" s="455"/>
      <c r="AA11" s="455"/>
      <c r="AB11" s="455"/>
      <c r="AC11" s="455"/>
      <c r="AD11" s="455"/>
      <c r="AE11" s="455"/>
      <c r="AF11" s="455"/>
      <c r="AG11" s="455"/>
      <c r="AH11" s="450"/>
    </row>
    <row r="12" spans="1:45" ht="33" customHeight="1" thickBot="1">
      <c r="A12" s="456">
        <v>1</v>
      </c>
      <c r="B12" s="457">
        <f>IF(基本情報入力シート!C34="","",基本情報入力シート!C34)</f>
        <v>1</v>
      </c>
      <c r="C12" s="458">
        <f>IF(基本情報入力シート!D34="","",基本情報入力シート!D34)</f>
        <v>3</v>
      </c>
      <c r="D12" s="459">
        <f>IF(基本情報入力シート!E34="","",基本情報入力シート!E34)</f>
        <v>1</v>
      </c>
      <c r="E12" s="459">
        <f>IF(基本情報入力シート!F34="","",基本情報入力シート!F34)</f>
        <v>4</v>
      </c>
      <c r="F12" s="459">
        <f>IF(基本情報入力シート!G34="","",基本情報入力シート!G34)</f>
        <v>5</v>
      </c>
      <c r="G12" s="459">
        <f>IF(基本情報入力シート!H34="","",基本情報入力シート!H34)</f>
        <v>6</v>
      </c>
      <c r="H12" s="459">
        <f>IF(基本情報入力シート!I34="","",基本情報入力シート!I34)</f>
        <v>7</v>
      </c>
      <c r="I12" s="459">
        <f>IF(基本情報入力シート!J34="","",基本情報入力シート!J34)</f>
        <v>8</v>
      </c>
      <c r="J12" s="459">
        <f>IF(基本情報入力シート!K34="","",基本情報入力シート!K34)</f>
        <v>9</v>
      </c>
      <c r="K12" s="460">
        <f>IF(基本情報入力シート!L34="","",基本情報入力シート!L34)</f>
        <v>1</v>
      </c>
      <c r="L12" s="461" t="str">
        <f>IF(基本情報入力シート!M34="","",基本情報入力シート!M34)</f>
        <v>東京都</v>
      </c>
      <c r="M12" s="461" t="str">
        <f>IF(基本情報入力シート!R34="","",基本情報入力シート!R34)</f>
        <v>東京都</v>
      </c>
      <c r="N12" s="461" t="str">
        <f>IF(基本情報入力シート!W34="","",基本情報入力シート!W34)</f>
        <v>千代田区</v>
      </c>
      <c r="O12" s="456" t="str">
        <f>IF(基本情報入力シート!X34="","",基本情報入力シート!X34)</f>
        <v>障害福祉事業所名称０１</v>
      </c>
      <c r="P12" s="462" t="str">
        <f>IF(基本情報入力シート!Y34="","",基本情報入力シート!Y34)</f>
        <v>居宅介護</v>
      </c>
      <c r="Q12" s="463">
        <f>IF(基本情報入力シート!AB34="","",基本情報入力シート!AB34)</f>
        <v>620000</v>
      </c>
      <c r="R12" s="486" t="s">
        <v>488</v>
      </c>
      <c r="S12" s="487" t="s">
        <v>22</v>
      </c>
      <c r="T12" s="488">
        <f>IFERROR(IF(R12="","",VLOOKUP(P12,【参考】数式用!$A$5:$H$34,MATCH(S12,【参考】数式用!$F$4:$H$4,0)+5,0)),"")</f>
        <v>5.5E-2</v>
      </c>
      <c r="U12" s="505" t="str">
        <f>IF(S12="特定加算Ⅰ",VLOOKUP(P12,【参考】数式用!$A$5:$I$28,9,FALSE),"-")</f>
        <v>-</v>
      </c>
      <c r="V12" s="101" t="s">
        <v>19</v>
      </c>
      <c r="W12" s="489">
        <v>3</v>
      </c>
      <c r="X12" s="139" t="s">
        <v>11</v>
      </c>
      <c r="Y12" s="489">
        <v>4</v>
      </c>
      <c r="Z12" s="250" t="s">
        <v>73</v>
      </c>
      <c r="AA12" s="489">
        <v>4</v>
      </c>
      <c r="AB12" s="139" t="s">
        <v>11</v>
      </c>
      <c r="AC12" s="489">
        <v>3</v>
      </c>
      <c r="AD12" s="139" t="s">
        <v>15</v>
      </c>
      <c r="AE12" s="468" t="s">
        <v>30</v>
      </c>
      <c r="AF12" s="470">
        <f>IF(AND(W12&gt;=1,Y12&gt;=1,AA12&gt;=1,AC12&gt;=1),(AA12*12+AC12)-(W12*12+Y12)+1,"")</f>
        <v>12</v>
      </c>
      <c r="AG12" s="470" t="s">
        <v>50</v>
      </c>
      <c r="AH12" s="471">
        <f>IFERROR(ROUNDDOWN(Q12*T12,0)*AF12,"")</f>
        <v>409200</v>
      </c>
      <c r="AJ12" s="110" t="str">
        <f>IFERROR(IF(T12="エラー","☓","○"),"")</f>
        <v>○</v>
      </c>
      <c r="AK12" s="111" t="str">
        <f t="shared" ref="AK12:AK43" si="0">IFERROR(IF(T12="エラー","当該サービスに存在しない加算区分が選択されていますので、修正してください。",""),"")</f>
        <v/>
      </c>
      <c r="AL12" s="111"/>
      <c r="AM12" s="111"/>
      <c r="AN12" s="111"/>
      <c r="AO12" s="111"/>
      <c r="AP12" s="111"/>
      <c r="AQ12" s="111"/>
      <c r="AR12" s="111"/>
      <c r="AS12" s="490"/>
    </row>
    <row r="13" spans="1:45" ht="33" customHeight="1" thickBot="1">
      <c r="A13" s="456">
        <f>A12+1</f>
        <v>2</v>
      </c>
      <c r="B13" s="457">
        <f>IF(基本情報入力シート!C35="","",基本情報入力シート!C35)</f>
        <v>1</v>
      </c>
      <c r="C13" s="458">
        <f>IF(基本情報入力シート!D35="","",基本情報入力シート!D35)</f>
        <v>3</v>
      </c>
      <c r="D13" s="459">
        <f>IF(基本情報入力シート!E35="","",基本情報入力シート!E35)</f>
        <v>1</v>
      </c>
      <c r="E13" s="459">
        <f>IF(基本情報入力シート!F35="","",基本情報入力シート!F35)</f>
        <v>4</v>
      </c>
      <c r="F13" s="459">
        <f>IF(基本情報入力シート!G35="","",基本情報入力シート!G35)</f>
        <v>5</v>
      </c>
      <c r="G13" s="459">
        <f>IF(基本情報入力シート!H35="","",基本情報入力シート!H35)</f>
        <v>6</v>
      </c>
      <c r="H13" s="459">
        <f>IF(基本情報入力シート!I35="","",基本情報入力シート!I35)</f>
        <v>7</v>
      </c>
      <c r="I13" s="459">
        <f>IF(基本情報入力シート!J35="","",基本情報入力シート!J35)</f>
        <v>8</v>
      </c>
      <c r="J13" s="459">
        <f>IF(基本情報入力シート!K35="","",基本情報入力シート!K35)</f>
        <v>9</v>
      </c>
      <c r="K13" s="460">
        <f>IF(基本情報入力シート!L35="","",基本情報入力シート!L35)</f>
        <v>2</v>
      </c>
      <c r="L13" s="461" t="str">
        <f>IF(基本情報入力シート!M35="","",基本情報入力シート!M35)</f>
        <v>東京都</v>
      </c>
      <c r="M13" s="461" t="str">
        <f>IF(基本情報入力シート!R35="","",基本情報入力シート!R35)</f>
        <v>東京都</v>
      </c>
      <c r="N13" s="461" t="str">
        <f>IF(基本情報入力シート!W35="","",基本情報入力シート!W35)</f>
        <v>豊島区</v>
      </c>
      <c r="O13" s="456" t="str">
        <f>IF(基本情報入力シート!X35="","",基本情報入力シート!X35)</f>
        <v>障害福祉事業所名称０２</v>
      </c>
      <c r="P13" s="462" t="str">
        <f>IF(基本情報入力シート!Y35="","",基本情報入力シート!Y35)</f>
        <v>居宅介護</v>
      </c>
      <c r="Q13" s="463">
        <f>IF(基本情報入力シート!AB35="","",基本情報入力シート!AB35)</f>
        <v>770000</v>
      </c>
      <c r="R13" s="486" t="s">
        <v>486</v>
      </c>
      <c r="S13" s="487" t="s">
        <v>21</v>
      </c>
      <c r="T13" s="488">
        <f>IFERROR(IF(R13="","",VLOOKUP(P13,【参考】数式用!$A$5:$H$34,MATCH(S13,【参考】数式用!$F$4:$H$4,0)+5,0)),"")</f>
        <v>7.0000000000000007E-2</v>
      </c>
      <c r="U13" s="505" t="str">
        <f>IF(S13="特定加算Ⅰ",VLOOKUP(P13,【参考】数式用!$A$5:$I$28,9,FALSE),"-")</f>
        <v>特定事業所加算</v>
      </c>
      <c r="V13" s="101" t="s">
        <v>19</v>
      </c>
      <c r="W13" s="489">
        <v>3</v>
      </c>
      <c r="X13" s="139" t="s">
        <v>11</v>
      </c>
      <c r="Y13" s="489">
        <v>4</v>
      </c>
      <c r="Z13" s="250" t="s">
        <v>73</v>
      </c>
      <c r="AA13" s="489">
        <v>4</v>
      </c>
      <c r="AB13" s="139" t="s">
        <v>11</v>
      </c>
      <c r="AC13" s="489">
        <v>3</v>
      </c>
      <c r="AD13" s="139" t="s">
        <v>15</v>
      </c>
      <c r="AE13" s="468" t="s">
        <v>30</v>
      </c>
      <c r="AF13" s="469">
        <f t="shared" ref="AF13:AF76" si="1">IF(AND(W13&gt;=1,Y13&gt;=1,AA13&gt;=1,AC13&gt;=1),(AA13*12+AC13)-(W13*12+Y13)+1,"")</f>
        <v>12</v>
      </c>
      <c r="AG13" s="470" t="s">
        <v>50</v>
      </c>
      <c r="AH13" s="471">
        <f t="shared" ref="AH13:AH76" si="2">IFERROR(ROUNDDOWN(Q13*T13,0)*AF13,"")</f>
        <v>646800</v>
      </c>
      <c r="AJ13" s="110" t="str">
        <f t="shared" ref="AJ13:AJ76" si="3">IFERROR(IF(T13="エラー","☓","○"),"")</f>
        <v>○</v>
      </c>
      <c r="AK13" s="111" t="str">
        <f t="shared" si="0"/>
        <v/>
      </c>
      <c r="AL13" s="111"/>
      <c r="AM13" s="111"/>
      <c r="AN13" s="111"/>
      <c r="AO13" s="111"/>
      <c r="AP13" s="111"/>
      <c r="AQ13" s="111"/>
      <c r="AR13" s="111"/>
      <c r="AS13" s="490"/>
    </row>
    <row r="14" spans="1:45" ht="33" customHeight="1" thickBot="1">
      <c r="A14" s="456">
        <f t="shared" ref="A14:A111" si="4">A13+1</f>
        <v>3</v>
      </c>
      <c r="B14" s="457">
        <f>IF(基本情報入力シート!C36="","",基本情報入力シート!C36)</f>
        <v>1</v>
      </c>
      <c r="C14" s="458">
        <f>IF(基本情報入力シート!D36="","",基本情報入力シート!D36)</f>
        <v>3</v>
      </c>
      <c r="D14" s="459">
        <f>IF(基本情報入力シート!E36="","",基本情報入力シート!E36)</f>
        <v>1</v>
      </c>
      <c r="E14" s="459">
        <f>IF(基本情報入力シート!F36="","",基本情報入力シート!F36)</f>
        <v>4</v>
      </c>
      <c r="F14" s="459">
        <f>IF(基本情報入力シート!G36="","",基本情報入力シート!G36)</f>
        <v>5</v>
      </c>
      <c r="G14" s="459">
        <f>IF(基本情報入力シート!H36="","",基本情報入力シート!H36)</f>
        <v>6</v>
      </c>
      <c r="H14" s="459">
        <f>IF(基本情報入力シート!I36="","",基本情報入力シート!I36)</f>
        <v>7</v>
      </c>
      <c r="I14" s="459">
        <f>IF(基本情報入力シート!J36="","",基本情報入力シート!J36)</f>
        <v>8</v>
      </c>
      <c r="J14" s="459">
        <f>IF(基本情報入力シート!K36="","",基本情報入力シート!K36)</f>
        <v>9</v>
      </c>
      <c r="K14" s="460">
        <f>IF(基本情報入力シート!L36="","",基本情報入力シート!L36)</f>
        <v>3</v>
      </c>
      <c r="L14" s="461" t="str">
        <f>IF(基本情報入力シート!M36="","",基本情報入力シート!M36)</f>
        <v>東京都</v>
      </c>
      <c r="M14" s="461" t="str">
        <f>IF(基本情報入力シート!R36="","",基本情報入力シート!R36)</f>
        <v>東京都</v>
      </c>
      <c r="N14" s="461" t="str">
        <f>IF(基本情報入力シート!W36="","",基本情報入力シート!W36)</f>
        <v>世田谷区</v>
      </c>
      <c r="O14" s="456" t="str">
        <f>IF(基本情報入力シート!X36="","",基本情報入力シート!X36)</f>
        <v>障害福祉事業所名称０３</v>
      </c>
      <c r="P14" s="462" t="str">
        <f>IF(基本情報入力シート!Y36="","",基本情報入力シート!Y36)</f>
        <v>生活介護</v>
      </c>
      <c r="Q14" s="463">
        <f>IF(基本情報入力シート!AB36="","",基本情報入力シート!AB36)</f>
        <v>4740000</v>
      </c>
      <c r="R14" s="486" t="s">
        <v>486</v>
      </c>
      <c r="S14" s="487" t="s">
        <v>21</v>
      </c>
      <c r="T14" s="488">
        <f>IFERROR(IF(R14="","",VLOOKUP(P14,【参考】数式用!$A$5:$H$34,MATCH(S14,【参考】数式用!$F$4:$H$4,0)+5,0)),"")</f>
        <v>1.4E-2</v>
      </c>
      <c r="U14" s="505" t="str">
        <f>IF(S14="特定加算Ⅰ",VLOOKUP(P14,【参考】数式用!$A$5:$I$28,9,FALSE),"-")</f>
        <v>福祉専門職員配置等加算</v>
      </c>
      <c r="V14" s="101" t="s">
        <v>19</v>
      </c>
      <c r="W14" s="489">
        <v>3</v>
      </c>
      <c r="X14" s="139" t="s">
        <v>11</v>
      </c>
      <c r="Y14" s="489">
        <v>4</v>
      </c>
      <c r="Z14" s="250" t="s">
        <v>73</v>
      </c>
      <c r="AA14" s="489">
        <v>4</v>
      </c>
      <c r="AB14" s="139" t="s">
        <v>11</v>
      </c>
      <c r="AC14" s="489">
        <v>3</v>
      </c>
      <c r="AD14" s="139" t="s">
        <v>15</v>
      </c>
      <c r="AE14" s="468" t="s">
        <v>30</v>
      </c>
      <c r="AF14" s="469">
        <f t="shared" si="1"/>
        <v>12</v>
      </c>
      <c r="AG14" s="470" t="s">
        <v>50</v>
      </c>
      <c r="AH14" s="471">
        <f t="shared" si="2"/>
        <v>796320</v>
      </c>
      <c r="AJ14" s="110" t="str">
        <f t="shared" si="3"/>
        <v>○</v>
      </c>
      <c r="AK14" s="111" t="str">
        <f t="shared" si="0"/>
        <v/>
      </c>
      <c r="AL14" s="111"/>
      <c r="AM14" s="111"/>
      <c r="AN14" s="111"/>
      <c r="AO14" s="111"/>
      <c r="AP14" s="111"/>
      <c r="AQ14" s="111"/>
      <c r="AR14" s="111"/>
      <c r="AS14" s="490"/>
    </row>
    <row r="15" spans="1:45" ht="33" customHeight="1" thickBot="1">
      <c r="A15" s="456">
        <f t="shared" si="4"/>
        <v>4</v>
      </c>
      <c r="B15" s="457">
        <f>IF(基本情報入力シート!C37="","",基本情報入力シート!C37)</f>
        <v>1</v>
      </c>
      <c r="C15" s="458">
        <f>IF(基本情報入力シート!D37="","",基本情報入力シート!D37)</f>
        <v>1</v>
      </c>
      <c r="D15" s="459">
        <f>IF(基本情報入力シート!E37="","",基本情報入力シート!E37)</f>
        <v>1</v>
      </c>
      <c r="E15" s="459">
        <f>IF(基本情報入力シート!F37="","",基本情報入力シート!F37)</f>
        <v>4</v>
      </c>
      <c r="F15" s="459">
        <f>IF(基本情報入力シート!G37="","",基本情報入力シート!G37)</f>
        <v>5</v>
      </c>
      <c r="G15" s="459">
        <f>IF(基本情報入力シート!H37="","",基本情報入力シート!H37)</f>
        <v>6</v>
      </c>
      <c r="H15" s="459">
        <f>IF(基本情報入力シート!I37="","",基本情報入力シート!I37)</f>
        <v>7</v>
      </c>
      <c r="I15" s="459">
        <f>IF(基本情報入力シート!J37="","",基本情報入力シート!J37)</f>
        <v>8</v>
      </c>
      <c r="J15" s="459">
        <f>IF(基本情報入力シート!K37="","",基本情報入力シート!K37)</f>
        <v>9</v>
      </c>
      <c r="K15" s="460">
        <f>IF(基本情報入力シート!L37="","",基本情報入力シート!L37)</f>
        <v>4</v>
      </c>
      <c r="L15" s="461" t="str">
        <f>IF(基本情報入力シート!M37="","",基本情報入力シート!M37)</f>
        <v>さいたま市</v>
      </c>
      <c r="M15" s="461" t="str">
        <f>IF(基本情報入力シート!R37="","",基本情報入力シート!R37)</f>
        <v>埼玉県</v>
      </c>
      <c r="N15" s="461" t="str">
        <f>IF(基本情報入力シート!W37="","",基本情報入力シート!W37)</f>
        <v>さいたま市</v>
      </c>
      <c r="O15" s="456" t="str">
        <f>IF(基本情報入力シート!X37="","",基本情報入力シート!X37)</f>
        <v>障害福祉事業所名称０４</v>
      </c>
      <c r="P15" s="462" t="str">
        <f>IF(基本情報入力シート!Y37="","",基本情報入力シート!Y37)</f>
        <v>就労継続支援Ｂ型</v>
      </c>
      <c r="Q15" s="463">
        <f>IF(基本情報入力シート!AB37="","",基本情報入力シート!AB37)</f>
        <v>2370000</v>
      </c>
      <c r="R15" s="486" t="s">
        <v>487</v>
      </c>
      <c r="S15" s="487" t="s">
        <v>21</v>
      </c>
      <c r="T15" s="488">
        <f>IFERROR(IF(R15="","",VLOOKUP(P15,【参考】数式用!$A$5:$H$34,MATCH(S15,【参考】数式用!$F$4:$H$4,0)+5,0)),"")</f>
        <v>1.7000000000000001E-2</v>
      </c>
      <c r="U15" s="505" t="str">
        <f>IF(S15="特定加算Ⅰ",VLOOKUP(P15,【参考】数式用!$A$5:$I$28,9,FALSE),"-")</f>
        <v>福祉専門職員配置等加算</v>
      </c>
      <c r="V15" s="101" t="s">
        <v>19</v>
      </c>
      <c r="W15" s="489">
        <v>3</v>
      </c>
      <c r="X15" s="139" t="s">
        <v>11</v>
      </c>
      <c r="Y15" s="489">
        <v>4</v>
      </c>
      <c r="Z15" s="250" t="s">
        <v>73</v>
      </c>
      <c r="AA15" s="489">
        <v>4</v>
      </c>
      <c r="AB15" s="139" t="s">
        <v>11</v>
      </c>
      <c r="AC15" s="489">
        <v>3</v>
      </c>
      <c r="AD15" s="139" t="s">
        <v>15</v>
      </c>
      <c r="AE15" s="468" t="s">
        <v>30</v>
      </c>
      <c r="AF15" s="469">
        <f t="shared" si="1"/>
        <v>12</v>
      </c>
      <c r="AG15" s="470" t="s">
        <v>50</v>
      </c>
      <c r="AH15" s="471">
        <f t="shared" si="2"/>
        <v>483480</v>
      </c>
      <c r="AJ15" s="110" t="str">
        <f t="shared" si="3"/>
        <v>○</v>
      </c>
      <c r="AK15" s="111" t="str">
        <f t="shared" si="0"/>
        <v/>
      </c>
      <c r="AL15" s="111"/>
      <c r="AM15" s="111"/>
      <c r="AN15" s="111"/>
      <c r="AO15" s="111"/>
      <c r="AP15" s="111"/>
      <c r="AQ15" s="111"/>
      <c r="AR15" s="111"/>
      <c r="AS15" s="490"/>
    </row>
    <row r="16" spans="1:45" ht="33" customHeight="1" thickBot="1">
      <c r="A16" s="456">
        <f t="shared" si="4"/>
        <v>5</v>
      </c>
      <c r="B16" s="457">
        <f>IF(基本情報入力シート!C38="","",基本情報入力シート!C38)</f>
        <v>1</v>
      </c>
      <c r="C16" s="458">
        <f>IF(基本情報入力シート!D38="","",基本情報入力シート!D38)</f>
        <v>2</v>
      </c>
      <c r="D16" s="459">
        <f>IF(基本情報入力シート!E38="","",基本情報入力シート!E38)</f>
        <v>1</v>
      </c>
      <c r="E16" s="459">
        <f>IF(基本情報入力シート!F38="","",基本情報入力シート!F38)</f>
        <v>4</v>
      </c>
      <c r="F16" s="459">
        <f>IF(基本情報入力シート!G38="","",基本情報入力シート!G38)</f>
        <v>5</v>
      </c>
      <c r="G16" s="459">
        <f>IF(基本情報入力シート!H38="","",基本情報入力シート!H38)</f>
        <v>6</v>
      </c>
      <c r="H16" s="459">
        <f>IF(基本情報入力シート!I38="","",基本情報入力シート!I38)</f>
        <v>7</v>
      </c>
      <c r="I16" s="459">
        <f>IF(基本情報入力シート!J38="","",基本情報入力シート!J38)</f>
        <v>8</v>
      </c>
      <c r="J16" s="459">
        <f>IF(基本情報入力シート!K38="","",基本情報入力シート!K38)</f>
        <v>9</v>
      </c>
      <c r="K16" s="460">
        <f>IF(基本情報入力シート!L38="","",基本情報入力シート!L38)</f>
        <v>5</v>
      </c>
      <c r="L16" s="461" t="str">
        <f>IF(基本情報入力シート!M38="","",基本情報入力シート!M38)</f>
        <v>千葉市</v>
      </c>
      <c r="M16" s="461" t="str">
        <f>IF(基本情報入力シート!R38="","",基本情報入力シート!R38)</f>
        <v>千葉県</v>
      </c>
      <c r="N16" s="461" t="str">
        <f>IF(基本情報入力シート!W38="","",基本情報入力シート!W38)</f>
        <v>千葉市</v>
      </c>
      <c r="O16" s="456" t="str">
        <f>IF(基本情報入力シート!X38="","",基本情報入力シート!X38)</f>
        <v>障害福祉事業所名称０５</v>
      </c>
      <c r="P16" s="462" t="str">
        <f>IF(基本情報入力シート!Y38="","",基本情報入力シート!Y38)</f>
        <v>施設入所支援</v>
      </c>
      <c r="Q16" s="463">
        <f>IF(基本情報入力シート!AB38="","",基本情報入力シート!AB38)</f>
        <v>7100000</v>
      </c>
      <c r="R16" s="486" t="s">
        <v>486</v>
      </c>
      <c r="S16" s="487" t="s">
        <v>334</v>
      </c>
      <c r="T16" s="488">
        <f>IFERROR(IF(R16="","",VLOOKUP(P16,【参考】数式用!$A$5:$H$34,MATCH(S16,【参考】数式用!$F$4:$H$4,0)+5,0)),"")</f>
        <v>2.1000000000000001E-2</v>
      </c>
      <c r="U16" s="505" t="str">
        <f>IF(S16="特定加算Ⅰ",VLOOKUP(P16,【参考】数式用!$A$5:$I$28,9,FALSE),"-")</f>
        <v>-</v>
      </c>
      <c r="V16" s="101" t="s">
        <v>19</v>
      </c>
      <c r="W16" s="489">
        <v>3</v>
      </c>
      <c r="X16" s="139" t="s">
        <v>11</v>
      </c>
      <c r="Y16" s="489">
        <v>4</v>
      </c>
      <c r="Z16" s="250" t="s">
        <v>73</v>
      </c>
      <c r="AA16" s="489">
        <v>4</v>
      </c>
      <c r="AB16" s="139" t="s">
        <v>11</v>
      </c>
      <c r="AC16" s="489">
        <v>3</v>
      </c>
      <c r="AD16" s="139" t="s">
        <v>15</v>
      </c>
      <c r="AE16" s="468" t="s">
        <v>30</v>
      </c>
      <c r="AF16" s="469">
        <f t="shared" si="1"/>
        <v>12</v>
      </c>
      <c r="AG16" s="470" t="s">
        <v>50</v>
      </c>
      <c r="AH16" s="471">
        <f t="shared" si="2"/>
        <v>1789200</v>
      </c>
      <c r="AJ16" s="110" t="str">
        <f t="shared" si="3"/>
        <v>○</v>
      </c>
      <c r="AK16" s="111" t="str">
        <f t="shared" si="0"/>
        <v/>
      </c>
      <c r="AL16" s="111"/>
      <c r="AM16" s="111"/>
      <c r="AN16" s="111"/>
      <c r="AO16" s="111"/>
      <c r="AP16" s="111"/>
      <c r="AQ16" s="111"/>
      <c r="AR16" s="111"/>
      <c r="AS16" s="490"/>
    </row>
    <row r="17" spans="1:45" ht="33" customHeight="1" thickBot="1">
      <c r="A17" s="456">
        <f t="shared" si="4"/>
        <v>6</v>
      </c>
      <c r="B17" s="457">
        <f>IF(基本情報入力シート!C39="","",基本情報入力シート!C39)</f>
        <v>1</v>
      </c>
      <c r="C17" s="458">
        <f>IF(基本情報入力シート!D39="","",基本情報入力シート!D39)</f>
        <v>2</v>
      </c>
      <c r="D17" s="459">
        <f>IF(基本情報入力シート!E39="","",基本情報入力シート!E39)</f>
        <v>1</v>
      </c>
      <c r="E17" s="459">
        <f>IF(基本情報入力シート!F39="","",基本情報入力シート!F39)</f>
        <v>4</v>
      </c>
      <c r="F17" s="459">
        <f>IF(基本情報入力シート!G39="","",基本情報入力シート!G39)</f>
        <v>5</v>
      </c>
      <c r="G17" s="459">
        <f>IF(基本情報入力シート!H39="","",基本情報入力シート!H39)</f>
        <v>6</v>
      </c>
      <c r="H17" s="459">
        <f>IF(基本情報入力シート!I39="","",基本情報入力シート!I39)</f>
        <v>7</v>
      </c>
      <c r="I17" s="459">
        <f>IF(基本情報入力シート!J39="","",基本情報入力シート!J39)</f>
        <v>8</v>
      </c>
      <c r="J17" s="459">
        <f>IF(基本情報入力シート!K39="","",基本情報入力シート!K39)</f>
        <v>9</v>
      </c>
      <c r="K17" s="460">
        <f>IF(基本情報入力シート!L39="","",基本情報入力シート!L39)</f>
        <v>5</v>
      </c>
      <c r="L17" s="461" t="str">
        <f>IF(基本情報入力シート!M39="","",基本情報入力シート!M39)</f>
        <v>千葉市</v>
      </c>
      <c r="M17" s="461" t="str">
        <f>IF(基本情報入力シート!R39="","",基本情報入力シート!R39)</f>
        <v>千葉県</v>
      </c>
      <c r="N17" s="461" t="str">
        <f>IF(基本情報入力シート!W39="","",基本情報入力シート!W39)</f>
        <v>千葉市</v>
      </c>
      <c r="O17" s="456" t="str">
        <f>IF(基本情報入力シート!X39="","",基本情報入力シート!X39)</f>
        <v>障害福祉事業所名称０５</v>
      </c>
      <c r="P17" s="462" t="str">
        <f>IF(基本情報入力シート!Y39="","",基本情報入力シート!Y39)</f>
        <v>障害者支援施設：生活介護</v>
      </c>
      <c r="Q17" s="463">
        <f>IF(基本情報入力シート!AB39="","",基本情報入力シート!AB39)</f>
        <v>12700000</v>
      </c>
      <c r="R17" s="486" t="s">
        <v>486</v>
      </c>
      <c r="S17" s="487" t="s">
        <v>334</v>
      </c>
      <c r="T17" s="488">
        <f>IFERROR(IF(R17="","",VLOOKUP(P17,【参考】数式用!$A$5:$H$34,MATCH(S17,【参考】数式用!$F$4:$H$4,0)+5,0)),"")</f>
        <v>1.7000000000000001E-2</v>
      </c>
      <c r="U17" s="505" t="str">
        <f>IF(S17="特定加算Ⅰ",VLOOKUP(P17,【参考】数式用!$A$5:$I$28,9,FALSE),"-")</f>
        <v>-</v>
      </c>
      <c r="V17" s="101" t="s">
        <v>157</v>
      </c>
      <c r="W17" s="489">
        <v>3</v>
      </c>
      <c r="X17" s="139" t="s">
        <v>158</v>
      </c>
      <c r="Y17" s="489">
        <v>4</v>
      </c>
      <c r="Z17" s="250" t="s">
        <v>159</v>
      </c>
      <c r="AA17" s="489">
        <v>4</v>
      </c>
      <c r="AB17" s="139" t="s">
        <v>158</v>
      </c>
      <c r="AC17" s="489">
        <v>3</v>
      </c>
      <c r="AD17" s="139" t="s">
        <v>160</v>
      </c>
      <c r="AE17" s="468" t="s">
        <v>161</v>
      </c>
      <c r="AF17" s="469">
        <f t="shared" si="1"/>
        <v>12</v>
      </c>
      <c r="AG17" s="470" t="s">
        <v>162</v>
      </c>
      <c r="AH17" s="471">
        <f t="shared" si="2"/>
        <v>2590800</v>
      </c>
      <c r="AJ17" s="110" t="str">
        <f t="shared" si="3"/>
        <v>○</v>
      </c>
      <c r="AK17" s="111" t="str">
        <f t="shared" si="0"/>
        <v/>
      </c>
      <c r="AL17" s="111"/>
      <c r="AM17" s="111"/>
      <c r="AN17" s="111"/>
      <c r="AO17" s="111"/>
      <c r="AP17" s="111"/>
      <c r="AQ17" s="111"/>
      <c r="AR17" s="111"/>
      <c r="AS17" s="490"/>
    </row>
    <row r="18" spans="1:45" ht="33" customHeight="1" thickBot="1">
      <c r="A18" s="456">
        <f t="shared" si="4"/>
        <v>7</v>
      </c>
      <c r="B18" s="457" t="str">
        <f>IF(基本情報入力シート!C40="","",基本情報入力シート!C40)</f>
        <v/>
      </c>
      <c r="C18" s="458" t="str">
        <f>IF(基本情報入力シート!D40="","",基本情報入力シート!D40)</f>
        <v/>
      </c>
      <c r="D18" s="459" t="str">
        <f>IF(基本情報入力シート!E40="","",基本情報入力シート!E40)</f>
        <v/>
      </c>
      <c r="E18" s="459" t="str">
        <f>IF(基本情報入力シート!F40="","",基本情報入力シート!F40)</f>
        <v/>
      </c>
      <c r="F18" s="459" t="str">
        <f>IF(基本情報入力シート!G40="","",基本情報入力シート!G40)</f>
        <v/>
      </c>
      <c r="G18" s="459" t="str">
        <f>IF(基本情報入力シート!H40="","",基本情報入力シート!H40)</f>
        <v/>
      </c>
      <c r="H18" s="459" t="str">
        <f>IF(基本情報入力シート!I40="","",基本情報入力シート!I40)</f>
        <v/>
      </c>
      <c r="I18" s="459" t="str">
        <f>IF(基本情報入力シート!J40="","",基本情報入力シート!J40)</f>
        <v/>
      </c>
      <c r="J18" s="459" t="str">
        <f>IF(基本情報入力シート!K40="","",基本情報入力シート!K40)</f>
        <v/>
      </c>
      <c r="K18" s="460" t="str">
        <f>IF(基本情報入力シート!L40="","",基本情報入力シート!L40)</f>
        <v/>
      </c>
      <c r="L18" s="461" t="str">
        <f>IF(基本情報入力シート!M40="","",基本情報入力シート!M40)</f>
        <v/>
      </c>
      <c r="M18" s="461" t="str">
        <f>IF(基本情報入力シート!R40="","",基本情報入力シート!R40)</f>
        <v/>
      </c>
      <c r="N18" s="461" t="str">
        <f>IF(基本情報入力シート!W40="","",基本情報入力シート!W40)</f>
        <v/>
      </c>
      <c r="O18" s="456" t="str">
        <f>IF(基本情報入力シート!X40="","",基本情報入力シート!X40)</f>
        <v/>
      </c>
      <c r="P18" s="462" t="str">
        <f>IF(基本情報入力シート!Y40="","",基本情報入力シート!Y40)</f>
        <v/>
      </c>
      <c r="Q18" s="463" t="str">
        <f>IF(基本情報入力シート!AB40="","",基本情報入力シート!AB40)</f>
        <v/>
      </c>
      <c r="R18" s="486"/>
      <c r="S18" s="487"/>
      <c r="T18" s="488" t="str">
        <f>IFERROR(IF(R18="","",VLOOKUP(P18,【参考】数式用!$A$5:$H$34,MATCH(S18,【参考】数式用!$F$4:$H$4,0)+5,0)),"")</f>
        <v/>
      </c>
      <c r="U18" s="505" t="str">
        <f>IF(S18="特定加算Ⅰ",VLOOKUP(P18,【参考】数式用!$A$5:$I$28,9,FALSE),"-")</f>
        <v>-</v>
      </c>
      <c r="V18" s="101" t="s">
        <v>157</v>
      </c>
      <c r="W18" s="489"/>
      <c r="X18" s="139" t="s">
        <v>158</v>
      </c>
      <c r="Y18" s="489"/>
      <c r="Z18" s="250" t="s">
        <v>159</v>
      </c>
      <c r="AA18" s="489"/>
      <c r="AB18" s="139" t="s">
        <v>158</v>
      </c>
      <c r="AC18" s="489"/>
      <c r="AD18" s="139" t="s">
        <v>160</v>
      </c>
      <c r="AE18" s="468" t="s">
        <v>161</v>
      </c>
      <c r="AF18" s="469" t="str">
        <f t="shared" si="1"/>
        <v/>
      </c>
      <c r="AG18" s="470" t="s">
        <v>162</v>
      </c>
      <c r="AH18" s="471" t="str">
        <f t="shared" si="2"/>
        <v/>
      </c>
      <c r="AJ18" s="110" t="str">
        <f t="shared" si="3"/>
        <v>○</v>
      </c>
      <c r="AK18" s="111" t="str">
        <f t="shared" si="0"/>
        <v/>
      </c>
      <c r="AL18" s="111"/>
      <c r="AM18" s="111"/>
      <c r="AN18" s="111"/>
      <c r="AO18" s="111"/>
      <c r="AP18" s="111"/>
      <c r="AQ18" s="111"/>
      <c r="AR18" s="111"/>
      <c r="AS18" s="490"/>
    </row>
    <row r="19" spans="1:45" ht="33" customHeight="1" thickBot="1">
      <c r="A19" s="456">
        <f t="shared" si="4"/>
        <v>8</v>
      </c>
      <c r="B19" s="457" t="str">
        <f>IF(基本情報入力シート!C41="","",基本情報入力シート!C41)</f>
        <v/>
      </c>
      <c r="C19" s="458" t="str">
        <f>IF(基本情報入力シート!D41="","",基本情報入力シート!D41)</f>
        <v/>
      </c>
      <c r="D19" s="459" t="str">
        <f>IF(基本情報入力シート!E41="","",基本情報入力シート!E41)</f>
        <v/>
      </c>
      <c r="E19" s="459" t="str">
        <f>IF(基本情報入力シート!F41="","",基本情報入力シート!F41)</f>
        <v/>
      </c>
      <c r="F19" s="459" t="str">
        <f>IF(基本情報入力シート!G41="","",基本情報入力シート!G41)</f>
        <v/>
      </c>
      <c r="G19" s="459" t="str">
        <f>IF(基本情報入力シート!H41="","",基本情報入力シート!H41)</f>
        <v/>
      </c>
      <c r="H19" s="459" t="str">
        <f>IF(基本情報入力シート!I41="","",基本情報入力シート!I41)</f>
        <v/>
      </c>
      <c r="I19" s="459" t="str">
        <f>IF(基本情報入力シート!J41="","",基本情報入力シート!J41)</f>
        <v/>
      </c>
      <c r="J19" s="459" t="str">
        <f>IF(基本情報入力シート!K41="","",基本情報入力シート!K41)</f>
        <v/>
      </c>
      <c r="K19" s="460" t="str">
        <f>IF(基本情報入力シート!L41="","",基本情報入力シート!L41)</f>
        <v/>
      </c>
      <c r="L19" s="461" t="str">
        <f>IF(基本情報入力シート!M41="","",基本情報入力シート!M41)</f>
        <v/>
      </c>
      <c r="M19" s="461" t="str">
        <f>IF(基本情報入力シート!R41="","",基本情報入力シート!R41)</f>
        <v/>
      </c>
      <c r="N19" s="461" t="str">
        <f>IF(基本情報入力シート!W41="","",基本情報入力シート!W41)</f>
        <v/>
      </c>
      <c r="O19" s="456" t="str">
        <f>IF(基本情報入力シート!X41="","",基本情報入力シート!X41)</f>
        <v/>
      </c>
      <c r="P19" s="462" t="str">
        <f>IF(基本情報入力シート!Y41="","",基本情報入力シート!Y41)</f>
        <v/>
      </c>
      <c r="Q19" s="463" t="str">
        <f>IF(基本情報入力シート!AB41="","",基本情報入力シート!AB41)</f>
        <v/>
      </c>
      <c r="R19" s="486"/>
      <c r="S19" s="487"/>
      <c r="T19" s="488" t="str">
        <f>IFERROR(IF(R19="","",VLOOKUP(P19,【参考】数式用!$A$5:$H$34,MATCH(S19,【参考】数式用!$F$4:$H$4,0)+5,0)),"")</f>
        <v/>
      </c>
      <c r="U19" s="505" t="str">
        <f>IF(S19="特定加算Ⅰ",VLOOKUP(P19,【参考】数式用!$A$5:$I$28,9,FALSE),"-")</f>
        <v>-</v>
      </c>
      <c r="V19" s="101" t="s">
        <v>157</v>
      </c>
      <c r="W19" s="489"/>
      <c r="X19" s="139" t="s">
        <v>158</v>
      </c>
      <c r="Y19" s="489"/>
      <c r="Z19" s="250" t="s">
        <v>159</v>
      </c>
      <c r="AA19" s="489"/>
      <c r="AB19" s="139" t="s">
        <v>158</v>
      </c>
      <c r="AC19" s="489"/>
      <c r="AD19" s="139" t="s">
        <v>160</v>
      </c>
      <c r="AE19" s="468" t="s">
        <v>161</v>
      </c>
      <c r="AF19" s="469" t="str">
        <f t="shared" si="1"/>
        <v/>
      </c>
      <c r="AG19" s="470" t="s">
        <v>162</v>
      </c>
      <c r="AH19" s="471" t="str">
        <f t="shared" si="2"/>
        <v/>
      </c>
      <c r="AJ19" s="110" t="str">
        <f t="shared" si="3"/>
        <v>○</v>
      </c>
      <c r="AK19" s="111" t="str">
        <f t="shared" si="0"/>
        <v/>
      </c>
      <c r="AL19" s="111"/>
      <c r="AM19" s="111"/>
      <c r="AN19" s="111"/>
      <c r="AO19" s="111"/>
      <c r="AP19" s="111"/>
      <c r="AQ19" s="111"/>
      <c r="AR19" s="111"/>
      <c r="AS19" s="490"/>
    </row>
    <row r="20" spans="1:45" ht="33" customHeight="1" thickBot="1">
      <c r="A20" s="456">
        <f t="shared" si="4"/>
        <v>9</v>
      </c>
      <c r="B20" s="457" t="str">
        <f>IF(基本情報入力シート!C42="","",基本情報入力シート!C42)</f>
        <v/>
      </c>
      <c r="C20" s="458" t="str">
        <f>IF(基本情報入力シート!D42="","",基本情報入力シート!D42)</f>
        <v/>
      </c>
      <c r="D20" s="459" t="str">
        <f>IF(基本情報入力シート!E42="","",基本情報入力シート!E42)</f>
        <v/>
      </c>
      <c r="E20" s="459" t="str">
        <f>IF(基本情報入力シート!F42="","",基本情報入力シート!F42)</f>
        <v/>
      </c>
      <c r="F20" s="459" t="str">
        <f>IF(基本情報入力シート!G42="","",基本情報入力シート!G42)</f>
        <v/>
      </c>
      <c r="G20" s="459" t="str">
        <f>IF(基本情報入力シート!H42="","",基本情報入力シート!H42)</f>
        <v/>
      </c>
      <c r="H20" s="459" t="str">
        <f>IF(基本情報入力シート!I42="","",基本情報入力シート!I42)</f>
        <v/>
      </c>
      <c r="I20" s="459" t="str">
        <f>IF(基本情報入力シート!J42="","",基本情報入力シート!J42)</f>
        <v/>
      </c>
      <c r="J20" s="459" t="str">
        <f>IF(基本情報入力シート!K42="","",基本情報入力シート!K42)</f>
        <v/>
      </c>
      <c r="K20" s="460" t="str">
        <f>IF(基本情報入力シート!L42="","",基本情報入力シート!L42)</f>
        <v/>
      </c>
      <c r="L20" s="461" t="str">
        <f>IF(基本情報入力シート!M42="","",基本情報入力シート!M42)</f>
        <v/>
      </c>
      <c r="M20" s="461" t="str">
        <f>IF(基本情報入力シート!R42="","",基本情報入力シート!R42)</f>
        <v/>
      </c>
      <c r="N20" s="461" t="str">
        <f>IF(基本情報入力シート!W42="","",基本情報入力シート!W42)</f>
        <v/>
      </c>
      <c r="O20" s="456" t="str">
        <f>IF(基本情報入力シート!X42="","",基本情報入力シート!X42)</f>
        <v/>
      </c>
      <c r="P20" s="462" t="str">
        <f>IF(基本情報入力シート!Y42="","",基本情報入力シート!Y42)</f>
        <v/>
      </c>
      <c r="Q20" s="463" t="str">
        <f>IF(基本情報入力シート!AB42="","",基本情報入力シート!AB42)</f>
        <v/>
      </c>
      <c r="R20" s="486"/>
      <c r="S20" s="487"/>
      <c r="T20" s="488" t="str">
        <f>IFERROR(IF(R20="","",VLOOKUP(P20,【参考】数式用!$A$5:$H$34,MATCH(S20,【参考】数式用!$F$4:$H$4,0)+5,0)),"")</f>
        <v/>
      </c>
      <c r="U20" s="505" t="str">
        <f>IF(S20="特定加算Ⅰ",VLOOKUP(P20,【参考】数式用!$A$5:$I$28,9,FALSE),"-")</f>
        <v>-</v>
      </c>
      <c r="V20" s="101" t="s">
        <v>157</v>
      </c>
      <c r="W20" s="489"/>
      <c r="X20" s="139" t="s">
        <v>158</v>
      </c>
      <c r="Y20" s="489"/>
      <c r="Z20" s="250" t="s">
        <v>159</v>
      </c>
      <c r="AA20" s="489"/>
      <c r="AB20" s="139" t="s">
        <v>158</v>
      </c>
      <c r="AC20" s="489"/>
      <c r="AD20" s="139" t="s">
        <v>160</v>
      </c>
      <c r="AE20" s="468" t="s">
        <v>161</v>
      </c>
      <c r="AF20" s="469" t="str">
        <f t="shared" si="1"/>
        <v/>
      </c>
      <c r="AG20" s="470" t="s">
        <v>162</v>
      </c>
      <c r="AH20" s="471" t="str">
        <f t="shared" si="2"/>
        <v/>
      </c>
      <c r="AJ20" s="110" t="str">
        <f t="shared" si="3"/>
        <v>○</v>
      </c>
      <c r="AK20" s="111" t="str">
        <f t="shared" si="0"/>
        <v/>
      </c>
      <c r="AL20" s="111"/>
      <c r="AM20" s="111"/>
      <c r="AN20" s="111"/>
      <c r="AO20" s="111"/>
      <c r="AP20" s="111"/>
      <c r="AQ20" s="111"/>
      <c r="AR20" s="111"/>
      <c r="AS20" s="490"/>
    </row>
    <row r="21" spans="1:45" ht="33" customHeight="1" thickBot="1">
      <c r="A21" s="456">
        <f t="shared" si="4"/>
        <v>10</v>
      </c>
      <c r="B21" s="457" t="str">
        <f>IF(基本情報入力シート!C43="","",基本情報入力シート!C43)</f>
        <v/>
      </c>
      <c r="C21" s="458" t="str">
        <f>IF(基本情報入力シート!D43="","",基本情報入力シート!D43)</f>
        <v/>
      </c>
      <c r="D21" s="459" t="str">
        <f>IF(基本情報入力シート!E43="","",基本情報入力シート!E43)</f>
        <v/>
      </c>
      <c r="E21" s="459" t="str">
        <f>IF(基本情報入力シート!F43="","",基本情報入力シート!F43)</f>
        <v/>
      </c>
      <c r="F21" s="459" t="str">
        <f>IF(基本情報入力シート!G43="","",基本情報入力シート!G43)</f>
        <v/>
      </c>
      <c r="G21" s="459" t="str">
        <f>IF(基本情報入力シート!H43="","",基本情報入力シート!H43)</f>
        <v/>
      </c>
      <c r="H21" s="459" t="str">
        <f>IF(基本情報入力シート!I43="","",基本情報入力シート!I43)</f>
        <v/>
      </c>
      <c r="I21" s="459" t="str">
        <f>IF(基本情報入力シート!J43="","",基本情報入力シート!J43)</f>
        <v/>
      </c>
      <c r="J21" s="459" t="str">
        <f>IF(基本情報入力シート!K43="","",基本情報入力シート!K43)</f>
        <v/>
      </c>
      <c r="K21" s="460" t="str">
        <f>IF(基本情報入力シート!L43="","",基本情報入力シート!L43)</f>
        <v/>
      </c>
      <c r="L21" s="461" t="str">
        <f>IF(基本情報入力シート!M43="","",基本情報入力シート!M43)</f>
        <v/>
      </c>
      <c r="M21" s="461" t="str">
        <f>IF(基本情報入力シート!R43="","",基本情報入力シート!R43)</f>
        <v/>
      </c>
      <c r="N21" s="461" t="str">
        <f>IF(基本情報入力シート!W43="","",基本情報入力シート!W43)</f>
        <v/>
      </c>
      <c r="O21" s="456" t="str">
        <f>IF(基本情報入力シート!X43="","",基本情報入力シート!X43)</f>
        <v/>
      </c>
      <c r="P21" s="462" t="str">
        <f>IF(基本情報入力シート!Y43="","",基本情報入力シート!Y43)</f>
        <v/>
      </c>
      <c r="Q21" s="463" t="str">
        <f>IF(基本情報入力シート!AB43="","",基本情報入力シート!AB43)</f>
        <v/>
      </c>
      <c r="R21" s="486"/>
      <c r="S21" s="487"/>
      <c r="T21" s="488" t="str">
        <f>IFERROR(IF(R21="","",VLOOKUP(P21,【参考】数式用!$A$5:$H$34,MATCH(S21,【参考】数式用!$F$4:$H$4,0)+5,0)),"")</f>
        <v/>
      </c>
      <c r="U21" s="505" t="str">
        <f>IF(S21="特定加算Ⅰ",VLOOKUP(P21,【参考】数式用!$A$5:$I$28,9,FALSE),"-")</f>
        <v>-</v>
      </c>
      <c r="V21" s="101" t="s">
        <v>157</v>
      </c>
      <c r="W21" s="489"/>
      <c r="X21" s="139" t="s">
        <v>158</v>
      </c>
      <c r="Y21" s="489"/>
      <c r="Z21" s="250" t="s">
        <v>159</v>
      </c>
      <c r="AA21" s="489"/>
      <c r="AB21" s="139" t="s">
        <v>158</v>
      </c>
      <c r="AC21" s="489"/>
      <c r="AD21" s="139" t="s">
        <v>160</v>
      </c>
      <c r="AE21" s="468" t="s">
        <v>161</v>
      </c>
      <c r="AF21" s="469" t="str">
        <f t="shared" si="1"/>
        <v/>
      </c>
      <c r="AG21" s="470" t="s">
        <v>162</v>
      </c>
      <c r="AH21" s="471" t="str">
        <f t="shared" si="2"/>
        <v/>
      </c>
      <c r="AJ21" s="110" t="str">
        <f t="shared" si="3"/>
        <v>○</v>
      </c>
      <c r="AK21" s="111" t="str">
        <f t="shared" si="0"/>
        <v/>
      </c>
      <c r="AL21" s="111"/>
      <c r="AM21" s="111"/>
      <c r="AN21" s="111"/>
      <c r="AO21" s="111"/>
      <c r="AP21" s="111"/>
      <c r="AQ21" s="111"/>
      <c r="AR21" s="111"/>
      <c r="AS21" s="490"/>
    </row>
    <row r="22" spans="1:45" ht="33" customHeight="1" thickBot="1">
      <c r="A22" s="456">
        <f t="shared" si="4"/>
        <v>11</v>
      </c>
      <c r="B22" s="457" t="str">
        <f>IF(基本情報入力シート!C44="","",基本情報入力シート!C44)</f>
        <v/>
      </c>
      <c r="C22" s="458" t="str">
        <f>IF(基本情報入力シート!D44="","",基本情報入力シート!D44)</f>
        <v/>
      </c>
      <c r="D22" s="459" t="str">
        <f>IF(基本情報入力シート!E44="","",基本情報入力シート!E44)</f>
        <v/>
      </c>
      <c r="E22" s="459" t="str">
        <f>IF(基本情報入力シート!F44="","",基本情報入力シート!F44)</f>
        <v/>
      </c>
      <c r="F22" s="459" t="str">
        <f>IF(基本情報入力シート!G44="","",基本情報入力シート!G44)</f>
        <v/>
      </c>
      <c r="G22" s="459" t="str">
        <f>IF(基本情報入力シート!H44="","",基本情報入力シート!H44)</f>
        <v/>
      </c>
      <c r="H22" s="459" t="str">
        <f>IF(基本情報入力シート!I44="","",基本情報入力シート!I44)</f>
        <v/>
      </c>
      <c r="I22" s="459" t="str">
        <f>IF(基本情報入力シート!J44="","",基本情報入力シート!J44)</f>
        <v/>
      </c>
      <c r="J22" s="459" t="str">
        <f>IF(基本情報入力シート!K44="","",基本情報入力シート!K44)</f>
        <v/>
      </c>
      <c r="K22" s="460" t="str">
        <f>IF(基本情報入力シート!L44="","",基本情報入力シート!L44)</f>
        <v/>
      </c>
      <c r="L22" s="461" t="str">
        <f>IF(基本情報入力シート!M44="","",基本情報入力シート!M44)</f>
        <v/>
      </c>
      <c r="M22" s="461" t="str">
        <f>IF(基本情報入力シート!R44="","",基本情報入力シート!R44)</f>
        <v/>
      </c>
      <c r="N22" s="461" t="str">
        <f>IF(基本情報入力シート!W44="","",基本情報入力シート!W44)</f>
        <v/>
      </c>
      <c r="O22" s="456" t="str">
        <f>IF(基本情報入力シート!X44="","",基本情報入力シート!X44)</f>
        <v/>
      </c>
      <c r="P22" s="462" t="str">
        <f>IF(基本情報入力シート!Y44="","",基本情報入力シート!Y44)</f>
        <v/>
      </c>
      <c r="Q22" s="463" t="str">
        <f>IF(基本情報入力シート!AB44="","",基本情報入力シート!AB44)</f>
        <v/>
      </c>
      <c r="R22" s="486"/>
      <c r="S22" s="487"/>
      <c r="T22" s="488" t="str">
        <f>IFERROR(IF(R22="","",VLOOKUP(P22,【参考】数式用!$A$5:$H$34,MATCH(S22,【参考】数式用!$F$4:$H$4,0)+5,0)),"")</f>
        <v/>
      </c>
      <c r="U22" s="505" t="str">
        <f>IF(S22="特定加算Ⅰ",VLOOKUP(P22,【参考】数式用!$A$5:$I$28,9,FALSE),"-")</f>
        <v>-</v>
      </c>
      <c r="V22" s="101" t="s">
        <v>157</v>
      </c>
      <c r="W22" s="489"/>
      <c r="X22" s="139" t="s">
        <v>158</v>
      </c>
      <c r="Y22" s="489"/>
      <c r="Z22" s="250" t="s">
        <v>159</v>
      </c>
      <c r="AA22" s="489"/>
      <c r="AB22" s="139" t="s">
        <v>158</v>
      </c>
      <c r="AC22" s="489"/>
      <c r="AD22" s="139" t="s">
        <v>160</v>
      </c>
      <c r="AE22" s="468" t="s">
        <v>161</v>
      </c>
      <c r="AF22" s="469" t="str">
        <f t="shared" si="1"/>
        <v/>
      </c>
      <c r="AG22" s="470" t="s">
        <v>162</v>
      </c>
      <c r="AH22" s="471" t="str">
        <f t="shared" si="2"/>
        <v/>
      </c>
      <c r="AJ22" s="110" t="str">
        <f t="shared" si="3"/>
        <v>○</v>
      </c>
      <c r="AK22" s="111" t="str">
        <f t="shared" si="0"/>
        <v/>
      </c>
      <c r="AL22" s="111"/>
      <c r="AM22" s="111"/>
      <c r="AN22" s="111"/>
      <c r="AO22" s="111"/>
      <c r="AP22" s="111"/>
      <c r="AQ22" s="111"/>
      <c r="AR22" s="111"/>
      <c r="AS22" s="490"/>
    </row>
    <row r="23" spans="1:45" ht="33" customHeight="1" thickBot="1">
      <c r="A23" s="456">
        <f t="shared" si="4"/>
        <v>12</v>
      </c>
      <c r="B23" s="457" t="str">
        <f>IF(基本情報入力シート!C45="","",基本情報入力シート!C45)</f>
        <v/>
      </c>
      <c r="C23" s="458" t="str">
        <f>IF(基本情報入力シート!D45="","",基本情報入力シート!D45)</f>
        <v/>
      </c>
      <c r="D23" s="459" t="str">
        <f>IF(基本情報入力シート!E45="","",基本情報入力シート!E45)</f>
        <v/>
      </c>
      <c r="E23" s="459" t="str">
        <f>IF(基本情報入力シート!F45="","",基本情報入力シート!F45)</f>
        <v/>
      </c>
      <c r="F23" s="459" t="str">
        <f>IF(基本情報入力シート!G45="","",基本情報入力シート!G45)</f>
        <v/>
      </c>
      <c r="G23" s="459" t="str">
        <f>IF(基本情報入力シート!H45="","",基本情報入力シート!H45)</f>
        <v/>
      </c>
      <c r="H23" s="459" t="str">
        <f>IF(基本情報入力シート!I45="","",基本情報入力シート!I45)</f>
        <v/>
      </c>
      <c r="I23" s="459" t="str">
        <f>IF(基本情報入力シート!J45="","",基本情報入力シート!J45)</f>
        <v/>
      </c>
      <c r="J23" s="459" t="str">
        <f>IF(基本情報入力シート!K45="","",基本情報入力シート!K45)</f>
        <v/>
      </c>
      <c r="K23" s="460" t="str">
        <f>IF(基本情報入力シート!L45="","",基本情報入力シート!L45)</f>
        <v/>
      </c>
      <c r="L23" s="461" t="str">
        <f>IF(基本情報入力シート!M45="","",基本情報入力シート!M45)</f>
        <v/>
      </c>
      <c r="M23" s="461" t="str">
        <f>IF(基本情報入力シート!R45="","",基本情報入力シート!R45)</f>
        <v/>
      </c>
      <c r="N23" s="461" t="str">
        <f>IF(基本情報入力シート!W45="","",基本情報入力シート!W45)</f>
        <v/>
      </c>
      <c r="O23" s="456" t="str">
        <f>IF(基本情報入力シート!X45="","",基本情報入力シート!X45)</f>
        <v/>
      </c>
      <c r="P23" s="462" t="str">
        <f>IF(基本情報入力シート!Y45="","",基本情報入力シート!Y45)</f>
        <v/>
      </c>
      <c r="Q23" s="463" t="str">
        <f>IF(基本情報入力シート!AB45="","",基本情報入力シート!AB45)</f>
        <v/>
      </c>
      <c r="R23" s="486"/>
      <c r="S23" s="487"/>
      <c r="T23" s="488" t="str">
        <f>IFERROR(IF(R23="","",VLOOKUP(P23,【参考】数式用!$A$5:$H$34,MATCH(S23,【参考】数式用!$F$4:$H$4,0)+5,0)),"")</f>
        <v/>
      </c>
      <c r="U23" s="505" t="str">
        <f>IF(S23="特定加算Ⅰ",VLOOKUP(P23,【参考】数式用!$A$5:$I$28,9,FALSE),"-")</f>
        <v>-</v>
      </c>
      <c r="V23" s="101" t="s">
        <v>157</v>
      </c>
      <c r="W23" s="489"/>
      <c r="X23" s="139" t="s">
        <v>158</v>
      </c>
      <c r="Y23" s="489"/>
      <c r="Z23" s="250" t="s">
        <v>159</v>
      </c>
      <c r="AA23" s="489"/>
      <c r="AB23" s="139" t="s">
        <v>158</v>
      </c>
      <c r="AC23" s="489"/>
      <c r="AD23" s="139" t="s">
        <v>160</v>
      </c>
      <c r="AE23" s="468" t="s">
        <v>161</v>
      </c>
      <c r="AF23" s="469" t="str">
        <f t="shared" si="1"/>
        <v/>
      </c>
      <c r="AG23" s="470" t="s">
        <v>162</v>
      </c>
      <c r="AH23" s="471" t="str">
        <f t="shared" si="2"/>
        <v/>
      </c>
      <c r="AJ23" s="110" t="str">
        <f t="shared" si="3"/>
        <v>○</v>
      </c>
      <c r="AK23" s="111" t="str">
        <f t="shared" si="0"/>
        <v/>
      </c>
      <c r="AL23" s="111"/>
      <c r="AM23" s="111"/>
      <c r="AN23" s="111"/>
      <c r="AO23" s="111"/>
      <c r="AP23" s="111"/>
      <c r="AQ23" s="111"/>
      <c r="AR23" s="111"/>
      <c r="AS23" s="490"/>
    </row>
    <row r="24" spans="1:45" ht="33" customHeight="1" thickBot="1">
      <c r="A24" s="456">
        <f t="shared" si="4"/>
        <v>13</v>
      </c>
      <c r="B24" s="457" t="str">
        <f>IF(基本情報入力シート!C46="","",基本情報入力シート!C46)</f>
        <v/>
      </c>
      <c r="C24" s="458" t="str">
        <f>IF(基本情報入力シート!D46="","",基本情報入力シート!D46)</f>
        <v/>
      </c>
      <c r="D24" s="459" t="str">
        <f>IF(基本情報入力シート!E46="","",基本情報入力シート!E46)</f>
        <v/>
      </c>
      <c r="E24" s="459" t="str">
        <f>IF(基本情報入力シート!F46="","",基本情報入力シート!F46)</f>
        <v/>
      </c>
      <c r="F24" s="459" t="str">
        <f>IF(基本情報入力シート!G46="","",基本情報入力シート!G46)</f>
        <v/>
      </c>
      <c r="G24" s="459" t="str">
        <f>IF(基本情報入力シート!H46="","",基本情報入力シート!H46)</f>
        <v/>
      </c>
      <c r="H24" s="459" t="str">
        <f>IF(基本情報入力シート!I46="","",基本情報入力シート!I46)</f>
        <v/>
      </c>
      <c r="I24" s="459" t="str">
        <f>IF(基本情報入力シート!J46="","",基本情報入力シート!J46)</f>
        <v/>
      </c>
      <c r="J24" s="459" t="str">
        <f>IF(基本情報入力シート!K46="","",基本情報入力シート!K46)</f>
        <v/>
      </c>
      <c r="K24" s="460" t="str">
        <f>IF(基本情報入力シート!L46="","",基本情報入力シート!L46)</f>
        <v/>
      </c>
      <c r="L24" s="461" t="str">
        <f>IF(基本情報入力シート!M46="","",基本情報入力シート!M46)</f>
        <v/>
      </c>
      <c r="M24" s="461" t="str">
        <f>IF(基本情報入力シート!R46="","",基本情報入力シート!R46)</f>
        <v/>
      </c>
      <c r="N24" s="461" t="str">
        <f>IF(基本情報入力シート!W46="","",基本情報入力シート!W46)</f>
        <v/>
      </c>
      <c r="O24" s="456" t="str">
        <f>IF(基本情報入力シート!X46="","",基本情報入力シート!X46)</f>
        <v/>
      </c>
      <c r="P24" s="462" t="str">
        <f>IF(基本情報入力シート!Y46="","",基本情報入力シート!Y46)</f>
        <v/>
      </c>
      <c r="Q24" s="463" t="str">
        <f>IF(基本情報入力シート!AB46="","",基本情報入力シート!AB46)</f>
        <v/>
      </c>
      <c r="R24" s="486"/>
      <c r="S24" s="487"/>
      <c r="T24" s="488" t="str">
        <f>IFERROR(IF(R24="","",VLOOKUP(P24,【参考】数式用!$A$5:$H$34,MATCH(S24,【参考】数式用!$F$4:$H$4,0)+5,0)),"")</f>
        <v/>
      </c>
      <c r="U24" s="505" t="str">
        <f>IF(S24="特定加算Ⅰ",VLOOKUP(P24,【参考】数式用!$A$5:$I$28,9,FALSE),"-")</f>
        <v>-</v>
      </c>
      <c r="V24" s="101" t="s">
        <v>157</v>
      </c>
      <c r="W24" s="489"/>
      <c r="X24" s="139" t="s">
        <v>158</v>
      </c>
      <c r="Y24" s="489"/>
      <c r="Z24" s="250" t="s">
        <v>159</v>
      </c>
      <c r="AA24" s="489"/>
      <c r="AB24" s="139" t="s">
        <v>158</v>
      </c>
      <c r="AC24" s="489"/>
      <c r="AD24" s="139" t="s">
        <v>160</v>
      </c>
      <c r="AE24" s="468" t="s">
        <v>161</v>
      </c>
      <c r="AF24" s="469" t="str">
        <f t="shared" si="1"/>
        <v/>
      </c>
      <c r="AG24" s="470" t="s">
        <v>162</v>
      </c>
      <c r="AH24" s="471" t="str">
        <f t="shared" si="2"/>
        <v/>
      </c>
      <c r="AJ24" s="110" t="str">
        <f t="shared" si="3"/>
        <v>○</v>
      </c>
      <c r="AK24" s="111" t="str">
        <f t="shared" si="0"/>
        <v/>
      </c>
      <c r="AL24" s="111"/>
      <c r="AM24" s="111"/>
      <c r="AN24" s="111"/>
      <c r="AO24" s="111"/>
      <c r="AP24" s="111"/>
      <c r="AQ24" s="111"/>
      <c r="AR24" s="111"/>
      <c r="AS24" s="490"/>
    </row>
    <row r="25" spans="1:45" ht="33" customHeight="1" thickBot="1">
      <c r="A25" s="456">
        <f t="shared" si="4"/>
        <v>14</v>
      </c>
      <c r="B25" s="457" t="str">
        <f>IF(基本情報入力シート!C47="","",基本情報入力シート!C47)</f>
        <v/>
      </c>
      <c r="C25" s="458" t="str">
        <f>IF(基本情報入力シート!D47="","",基本情報入力シート!D47)</f>
        <v/>
      </c>
      <c r="D25" s="459" t="str">
        <f>IF(基本情報入力シート!E47="","",基本情報入力シート!E47)</f>
        <v/>
      </c>
      <c r="E25" s="459" t="str">
        <f>IF(基本情報入力シート!F47="","",基本情報入力シート!F47)</f>
        <v/>
      </c>
      <c r="F25" s="459" t="str">
        <f>IF(基本情報入力シート!G47="","",基本情報入力シート!G47)</f>
        <v/>
      </c>
      <c r="G25" s="459" t="str">
        <f>IF(基本情報入力シート!H47="","",基本情報入力シート!H47)</f>
        <v/>
      </c>
      <c r="H25" s="459" t="str">
        <f>IF(基本情報入力シート!I47="","",基本情報入力シート!I47)</f>
        <v/>
      </c>
      <c r="I25" s="459" t="str">
        <f>IF(基本情報入力シート!J47="","",基本情報入力シート!J47)</f>
        <v/>
      </c>
      <c r="J25" s="459" t="str">
        <f>IF(基本情報入力シート!K47="","",基本情報入力シート!K47)</f>
        <v/>
      </c>
      <c r="K25" s="460" t="str">
        <f>IF(基本情報入力シート!L47="","",基本情報入力シート!L47)</f>
        <v/>
      </c>
      <c r="L25" s="461" t="str">
        <f>IF(基本情報入力シート!M47="","",基本情報入力シート!M47)</f>
        <v/>
      </c>
      <c r="M25" s="461" t="str">
        <f>IF(基本情報入力シート!R47="","",基本情報入力シート!R47)</f>
        <v/>
      </c>
      <c r="N25" s="461" t="str">
        <f>IF(基本情報入力シート!W47="","",基本情報入力シート!W47)</f>
        <v/>
      </c>
      <c r="O25" s="456" t="str">
        <f>IF(基本情報入力シート!X47="","",基本情報入力シート!X47)</f>
        <v/>
      </c>
      <c r="P25" s="462" t="str">
        <f>IF(基本情報入力シート!Y47="","",基本情報入力シート!Y47)</f>
        <v/>
      </c>
      <c r="Q25" s="463" t="str">
        <f>IF(基本情報入力シート!AB47="","",基本情報入力シート!AB47)</f>
        <v/>
      </c>
      <c r="R25" s="486"/>
      <c r="S25" s="487"/>
      <c r="T25" s="488" t="str">
        <f>IFERROR(IF(R25="","",VLOOKUP(P25,【参考】数式用!$A$5:$H$34,MATCH(S25,【参考】数式用!$F$4:$H$4,0)+5,0)),"")</f>
        <v/>
      </c>
      <c r="U25" s="505" t="str">
        <f>IF(S25="特定加算Ⅰ",VLOOKUP(P25,【参考】数式用!$A$5:$I$28,9,FALSE),"-")</f>
        <v>-</v>
      </c>
      <c r="V25" s="101" t="s">
        <v>157</v>
      </c>
      <c r="W25" s="489"/>
      <c r="X25" s="139" t="s">
        <v>158</v>
      </c>
      <c r="Y25" s="489"/>
      <c r="Z25" s="250" t="s">
        <v>159</v>
      </c>
      <c r="AA25" s="489"/>
      <c r="AB25" s="139" t="s">
        <v>158</v>
      </c>
      <c r="AC25" s="489"/>
      <c r="AD25" s="139" t="s">
        <v>160</v>
      </c>
      <c r="AE25" s="468" t="s">
        <v>161</v>
      </c>
      <c r="AF25" s="469" t="str">
        <f t="shared" si="1"/>
        <v/>
      </c>
      <c r="AG25" s="470" t="s">
        <v>162</v>
      </c>
      <c r="AH25" s="471" t="str">
        <f t="shared" si="2"/>
        <v/>
      </c>
      <c r="AJ25" s="110" t="str">
        <f t="shared" si="3"/>
        <v>○</v>
      </c>
      <c r="AK25" s="111" t="str">
        <f t="shared" si="0"/>
        <v/>
      </c>
      <c r="AL25" s="111"/>
      <c r="AM25" s="111"/>
      <c r="AN25" s="111"/>
      <c r="AO25" s="111"/>
      <c r="AP25" s="111"/>
      <c r="AQ25" s="111"/>
      <c r="AR25" s="111"/>
      <c r="AS25" s="490"/>
    </row>
    <row r="26" spans="1:45" ht="33" customHeight="1" thickBot="1">
      <c r="A26" s="456">
        <f t="shared" si="4"/>
        <v>15</v>
      </c>
      <c r="B26" s="457" t="str">
        <f>IF(基本情報入力シート!C48="","",基本情報入力シート!C48)</f>
        <v/>
      </c>
      <c r="C26" s="458" t="str">
        <f>IF(基本情報入力シート!D48="","",基本情報入力シート!D48)</f>
        <v/>
      </c>
      <c r="D26" s="459" t="str">
        <f>IF(基本情報入力シート!E48="","",基本情報入力シート!E48)</f>
        <v/>
      </c>
      <c r="E26" s="459" t="str">
        <f>IF(基本情報入力シート!F48="","",基本情報入力シート!F48)</f>
        <v/>
      </c>
      <c r="F26" s="459" t="str">
        <f>IF(基本情報入力シート!G48="","",基本情報入力シート!G48)</f>
        <v/>
      </c>
      <c r="G26" s="459" t="str">
        <f>IF(基本情報入力シート!H48="","",基本情報入力シート!H48)</f>
        <v/>
      </c>
      <c r="H26" s="459" t="str">
        <f>IF(基本情報入力シート!I48="","",基本情報入力シート!I48)</f>
        <v/>
      </c>
      <c r="I26" s="459" t="str">
        <f>IF(基本情報入力シート!J48="","",基本情報入力シート!J48)</f>
        <v/>
      </c>
      <c r="J26" s="459" t="str">
        <f>IF(基本情報入力シート!K48="","",基本情報入力シート!K48)</f>
        <v/>
      </c>
      <c r="K26" s="460" t="str">
        <f>IF(基本情報入力シート!L48="","",基本情報入力シート!L48)</f>
        <v/>
      </c>
      <c r="L26" s="461" t="str">
        <f>IF(基本情報入力シート!M48="","",基本情報入力シート!M48)</f>
        <v/>
      </c>
      <c r="M26" s="461" t="str">
        <f>IF(基本情報入力シート!R48="","",基本情報入力シート!R48)</f>
        <v/>
      </c>
      <c r="N26" s="461" t="str">
        <f>IF(基本情報入力シート!W48="","",基本情報入力シート!W48)</f>
        <v/>
      </c>
      <c r="O26" s="456" t="str">
        <f>IF(基本情報入力シート!X48="","",基本情報入力シート!X48)</f>
        <v/>
      </c>
      <c r="P26" s="462" t="str">
        <f>IF(基本情報入力シート!Y48="","",基本情報入力シート!Y48)</f>
        <v/>
      </c>
      <c r="Q26" s="463" t="str">
        <f>IF(基本情報入力シート!AB48="","",基本情報入力シート!AB48)</f>
        <v/>
      </c>
      <c r="R26" s="486"/>
      <c r="S26" s="487"/>
      <c r="T26" s="488" t="str">
        <f>IFERROR(IF(R26="","",VLOOKUP(P26,【参考】数式用!$A$5:$H$34,MATCH(S26,【参考】数式用!$F$4:$H$4,0)+5,0)),"")</f>
        <v/>
      </c>
      <c r="U26" s="505" t="str">
        <f>IF(S26="特定加算Ⅰ",VLOOKUP(P26,【参考】数式用!$A$5:$I$28,9,FALSE),"-")</f>
        <v>-</v>
      </c>
      <c r="V26" s="101" t="s">
        <v>157</v>
      </c>
      <c r="W26" s="489"/>
      <c r="X26" s="139" t="s">
        <v>158</v>
      </c>
      <c r="Y26" s="489"/>
      <c r="Z26" s="250" t="s">
        <v>159</v>
      </c>
      <c r="AA26" s="489"/>
      <c r="AB26" s="139" t="s">
        <v>158</v>
      </c>
      <c r="AC26" s="489"/>
      <c r="AD26" s="139" t="s">
        <v>160</v>
      </c>
      <c r="AE26" s="468" t="s">
        <v>161</v>
      </c>
      <c r="AF26" s="469" t="str">
        <f t="shared" si="1"/>
        <v/>
      </c>
      <c r="AG26" s="470" t="s">
        <v>162</v>
      </c>
      <c r="AH26" s="471" t="str">
        <f t="shared" si="2"/>
        <v/>
      </c>
      <c r="AJ26" s="110" t="str">
        <f t="shared" si="3"/>
        <v>○</v>
      </c>
      <c r="AK26" s="111" t="str">
        <f t="shared" si="0"/>
        <v/>
      </c>
      <c r="AL26" s="111"/>
      <c r="AM26" s="111"/>
      <c r="AN26" s="111"/>
      <c r="AO26" s="111"/>
      <c r="AP26" s="111"/>
      <c r="AQ26" s="111"/>
      <c r="AR26" s="111"/>
      <c r="AS26" s="490"/>
    </row>
    <row r="27" spans="1:45" ht="33" customHeight="1" thickBot="1">
      <c r="A27" s="456">
        <f t="shared" si="4"/>
        <v>16</v>
      </c>
      <c r="B27" s="457" t="str">
        <f>IF(基本情報入力シート!C49="","",基本情報入力シート!C49)</f>
        <v/>
      </c>
      <c r="C27" s="458" t="str">
        <f>IF(基本情報入力シート!D49="","",基本情報入力シート!D49)</f>
        <v/>
      </c>
      <c r="D27" s="459" t="str">
        <f>IF(基本情報入力シート!E49="","",基本情報入力シート!E49)</f>
        <v/>
      </c>
      <c r="E27" s="459" t="str">
        <f>IF(基本情報入力シート!F49="","",基本情報入力シート!F49)</f>
        <v/>
      </c>
      <c r="F27" s="459" t="str">
        <f>IF(基本情報入力シート!G49="","",基本情報入力シート!G49)</f>
        <v/>
      </c>
      <c r="G27" s="459" t="str">
        <f>IF(基本情報入力シート!H49="","",基本情報入力シート!H49)</f>
        <v/>
      </c>
      <c r="H27" s="459" t="str">
        <f>IF(基本情報入力シート!I49="","",基本情報入力シート!I49)</f>
        <v/>
      </c>
      <c r="I27" s="459" t="str">
        <f>IF(基本情報入力シート!J49="","",基本情報入力シート!J49)</f>
        <v/>
      </c>
      <c r="J27" s="459" t="str">
        <f>IF(基本情報入力シート!K49="","",基本情報入力シート!K49)</f>
        <v/>
      </c>
      <c r="K27" s="460" t="str">
        <f>IF(基本情報入力シート!L49="","",基本情報入力シート!L49)</f>
        <v/>
      </c>
      <c r="L27" s="461" t="str">
        <f>IF(基本情報入力シート!M49="","",基本情報入力シート!M49)</f>
        <v/>
      </c>
      <c r="M27" s="461" t="str">
        <f>IF(基本情報入力シート!R49="","",基本情報入力シート!R49)</f>
        <v/>
      </c>
      <c r="N27" s="461" t="str">
        <f>IF(基本情報入力シート!W49="","",基本情報入力シート!W49)</f>
        <v/>
      </c>
      <c r="O27" s="456" t="str">
        <f>IF(基本情報入力シート!X49="","",基本情報入力シート!X49)</f>
        <v/>
      </c>
      <c r="P27" s="462" t="str">
        <f>IF(基本情報入力シート!Y49="","",基本情報入力シート!Y49)</f>
        <v/>
      </c>
      <c r="Q27" s="463" t="str">
        <f>IF(基本情報入力シート!AB49="","",基本情報入力シート!AB49)</f>
        <v/>
      </c>
      <c r="R27" s="486"/>
      <c r="S27" s="487"/>
      <c r="T27" s="488" t="str">
        <f>IFERROR(IF(R27="","",VLOOKUP(P27,【参考】数式用!$A$5:$H$34,MATCH(S27,【参考】数式用!$F$4:$H$4,0)+5,0)),"")</f>
        <v/>
      </c>
      <c r="U27" s="505" t="str">
        <f>IF(S27="特定加算Ⅰ",VLOOKUP(P27,【参考】数式用!$A$5:$I$28,9,FALSE),"-")</f>
        <v>-</v>
      </c>
      <c r="V27" s="101" t="s">
        <v>157</v>
      </c>
      <c r="W27" s="489"/>
      <c r="X27" s="139" t="s">
        <v>158</v>
      </c>
      <c r="Y27" s="489"/>
      <c r="Z27" s="250" t="s">
        <v>159</v>
      </c>
      <c r="AA27" s="489"/>
      <c r="AB27" s="139" t="s">
        <v>158</v>
      </c>
      <c r="AC27" s="489"/>
      <c r="AD27" s="139" t="s">
        <v>160</v>
      </c>
      <c r="AE27" s="468" t="s">
        <v>161</v>
      </c>
      <c r="AF27" s="469" t="str">
        <f t="shared" si="1"/>
        <v/>
      </c>
      <c r="AG27" s="470" t="s">
        <v>162</v>
      </c>
      <c r="AH27" s="471" t="str">
        <f t="shared" si="2"/>
        <v/>
      </c>
      <c r="AJ27" s="110" t="str">
        <f t="shared" si="3"/>
        <v>○</v>
      </c>
      <c r="AK27" s="111" t="str">
        <f t="shared" si="0"/>
        <v/>
      </c>
      <c r="AL27" s="111"/>
      <c r="AM27" s="111"/>
      <c r="AN27" s="111"/>
      <c r="AO27" s="111"/>
      <c r="AP27" s="111"/>
      <c r="AQ27" s="111"/>
      <c r="AR27" s="111"/>
      <c r="AS27" s="490"/>
    </row>
    <row r="28" spans="1:45" ht="33" customHeight="1" thickBot="1">
      <c r="A28" s="456">
        <f t="shared" si="4"/>
        <v>17</v>
      </c>
      <c r="B28" s="457" t="str">
        <f>IF(基本情報入力シート!C50="","",基本情報入力シート!C50)</f>
        <v/>
      </c>
      <c r="C28" s="458" t="str">
        <f>IF(基本情報入力シート!D50="","",基本情報入力シート!D50)</f>
        <v/>
      </c>
      <c r="D28" s="459" t="str">
        <f>IF(基本情報入力シート!E50="","",基本情報入力シート!E50)</f>
        <v/>
      </c>
      <c r="E28" s="459" t="str">
        <f>IF(基本情報入力シート!F50="","",基本情報入力シート!F50)</f>
        <v/>
      </c>
      <c r="F28" s="459" t="str">
        <f>IF(基本情報入力シート!G50="","",基本情報入力シート!G50)</f>
        <v/>
      </c>
      <c r="G28" s="459" t="str">
        <f>IF(基本情報入力シート!H50="","",基本情報入力シート!H50)</f>
        <v/>
      </c>
      <c r="H28" s="459" t="str">
        <f>IF(基本情報入力シート!I50="","",基本情報入力シート!I50)</f>
        <v/>
      </c>
      <c r="I28" s="459" t="str">
        <f>IF(基本情報入力シート!J50="","",基本情報入力シート!J50)</f>
        <v/>
      </c>
      <c r="J28" s="459" t="str">
        <f>IF(基本情報入力シート!K50="","",基本情報入力シート!K50)</f>
        <v/>
      </c>
      <c r="K28" s="460" t="str">
        <f>IF(基本情報入力シート!L50="","",基本情報入力シート!L50)</f>
        <v/>
      </c>
      <c r="L28" s="461" t="str">
        <f>IF(基本情報入力シート!M50="","",基本情報入力シート!M50)</f>
        <v/>
      </c>
      <c r="M28" s="461" t="str">
        <f>IF(基本情報入力シート!R50="","",基本情報入力シート!R50)</f>
        <v/>
      </c>
      <c r="N28" s="461" t="str">
        <f>IF(基本情報入力シート!W50="","",基本情報入力シート!W50)</f>
        <v/>
      </c>
      <c r="O28" s="456" t="str">
        <f>IF(基本情報入力シート!X50="","",基本情報入力シート!X50)</f>
        <v/>
      </c>
      <c r="P28" s="462" t="str">
        <f>IF(基本情報入力シート!Y50="","",基本情報入力シート!Y50)</f>
        <v/>
      </c>
      <c r="Q28" s="463" t="str">
        <f>IF(基本情報入力シート!AB50="","",基本情報入力シート!AB50)</f>
        <v/>
      </c>
      <c r="R28" s="486"/>
      <c r="S28" s="487"/>
      <c r="T28" s="488" t="str">
        <f>IFERROR(IF(R28="","",VLOOKUP(P28,【参考】数式用!$A$5:$H$34,MATCH(S28,【参考】数式用!$F$4:$H$4,0)+5,0)),"")</f>
        <v/>
      </c>
      <c r="U28" s="505" t="str">
        <f>IF(S28="特定加算Ⅰ",VLOOKUP(P28,【参考】数式用!$A$5:$I$28,9,FALSE),"-")</f>
        <v>-</v>
      </c>
      <c r="V28" s="101" t="s">
        <v>157</v>
      </c>
      <c r="W28" s="489"/>
      <c r="X28" s="139" t="s">
        <v>158</v>
      </c>
      <c r="Y28" s="489"/>
      <c r="Z28" s="250" t="s">
        <v>159</v>
      </c>
      <c r="AA28" s="489"/>
      <c r="AB28" s="139" t="s">
        <v>158</v>
      </c>
      <c r="AC28" s="489"/>
      <c r="AD28" s="139" t="s">
        <v>160</v>
      </c>
      <c r="AE28" s="468" t="s">
        <v>161</v>
      </c>
      <c r="AF28" s="469" t="str">
        <f t="shared" si="1"/>
        <v/>
      </c>
      <c r="AG28" s="470" t="s">
        <v>162</v>
      </c>
      <c r="AH28" s="471" t="str">
        <f t="shared" si="2"/>
        <v/>
      </c>
      <c r="AJ28" s="110" t="str">
        <f t="shared" si="3"/>
        <v>○</v>
      </c>
      <c r="AK28" s="111" t="str">
        <f t="shared" si="0"/>
        <v/>
      </c>
      <c r="AL28" s="111"/>
      <c r="AM28" s="111"/>
      <c r="AN28" s="111"/>
      <c r="AO28" s="111"/>
      <c r="AP28" s="111"/>
      <c r="AQ28" s="111"/>
      <c r="AR28" s="111"/>
      <c r="AS28" s="490"/>
    </row>
    <row r="29" spans="1:45" ht="33" customHeight="1" thickBot="1">
      <c r="A29" s="456">
        <f t="shared" si="4"/>
        <v>18</v>
      </c>
      <c r="B29" s="457" t="str">
        <f>IF(基本情報入力シート!C51="","",基本情報入力シート!C51)</f>
        <v/>
      </c>
      <c r="C29" s="458" t="str">
        <f>IF(基本情報入力シート!D51="","",基本情報入力シート!D51)</f>
        <v/>
      </c>
      <c r="D29" s="459" t="str">
        <f>IF(基本情報入力シート!E51="","",基本情報入力シート!E51)</f>
        <v/>
      </c>
      <c r="E29" s="459" t="str">
        <f>IF(基本情報入力シート!F51="","",基本情報入力シート!F51)</f>
        <v/>
      </c>
      <c r="F29" s="459" t="str">
        <f>IF(基本情報入力シート!G51="","",基本情報入力シート!G51)</f>
        <v/>
      </c>
      <c r="G29" s="459" t="str">
        <f>IF(基本情報入力シート!H51="","",基本情報入力シート!H51)</f>
        <v/>
      </c>
      <c r="H29" s="459" t="str">
        <f>IF(基本情報入力シート!I51="","",基本情報入力シート!I51)</f>
        <v/>
      </c>
      <c r="I29" s="459" t="str">
        <f>IF(基本情報入力シート!J51="","",基本情報入力シート!J51)</f>
        <v/>
      </c>
      <c r="J29" s="459" t="str">
        <f>IF(基本情報入力シート!K51="","",基本情報入力シート!K51)</f>
        <v/>
      </c>
      <c r="K29" s="460" t="str">
        <f>IF(基本情報入力シート!L51="","",基本情報入力シート!L51)</f>
        <v/>
      </c>
      <c r="L29" s="461" t="str">
        <f>IF(基本情報入力シート!M51="","",基本情報入力シート!M51)</f>
        <v/>
      </c>
      <c r="M29" s="461" t="str">
        <f>IF(基本情報入力シート!R51="","",基本情報入力シート!R51)</f>
        <v/>
      </c>
      <c r="N29" s="461" t="str">
        <f>IF(基本情報入力シート!W51="","",基本情報入力シート!W51)</f>
        <v/>
      </c>
      <c r="O29" s="456" t="str">
        <f>IF(基本情報入力シート!X51="","",基本情報入力シート!X51)</f>
        <v/>
      </c>
      <c r="P29" s="462" t="str">
        <f>IF(基本情報入力シート!Y51="","",基本情報入力シート!Y51)</f>
        <v/>
      </c>
      <c r="Q29" s="463" t="str">
        <f>IF(基本情報入力シート!AB51="","",基本情報入力シート!AB51)</f>
        <v/>
      </c>
      <c r="R29" s="486"/>
      <c r="S29" s="487"/>
      <c r="T29" s="488" t="str">
        <f>IFERROR(IF(R29="","",VLOOKUP(P29,【参考】数式用!$A$5:$H$34,MATCH(S29,【参考】数式用!$F$4:$H$4,0)+5,0)),"")</f>
        <v/>
      </c>
      <c r="U29" s="505" t="str">
        <f>IF(S29="特定加算Ⅰ",VLOOKUP(P29,【参考】数式用!$A$5:$I$28,9,FALSE),"-")</f>
        <v>-</v>
      </c>
      <c r="V29" s="101" t="s">
        <v>157</v>
      </c>
      <c r="W29" s="489"/>
      <c r="X29" s="139" t="s">
        <v>158</v>
      </c>
      <c r="Y29" s="489"/>
      <c r="Z29" s="250" t="s">
        <v>159</v>
      </c>
      <c r="AA29" s="489"/>
      <c r="AB29" s="139" t="s">
        <v>158</v>
      </c>
      <c r="AC29" s="489"/>
      <c r="AD29" s="139" t="s">
        <v>160</v>
      </c>
      <c r="AE29" s="468" t="s">
        <v>161</v>
      </c>
      <c r="AF29" s="469" t="str">
        <f t="shared" si="1"/>
        <v/>
      </c>
      <c r="AG29" s="470" t="s">
        <v>162</v>
      </c>
      <c r="AH29" s="471" t="str">
        <f t="shared" si="2"/>
        <v/>
      </c>
      <c r="AJ29" s="110" t="str">
        <f t="shared" si="3"/>
        <v>○</v>
      </c>
      <c r="AK29" s="111" t="str">
        <f t="shared" si="0"/>
        <v/>
      </c>
      <c r="AL29" s="111"/>
      <c r="AM29" s="111"/>
      <c r="AN29" s="111"/>
      <c r="AO29" s="111"/>
      <c r="AP29" s="111"/>
      <c r="AQ29" s="111"/>
      <c r="AR29" s="111"/>
      <c r="AS29" s="490"/>
    </row>
    <row r="30" spans="1:45" ht="33" customHeight="1" thickBot="1">
      <c r="A30" s="456">
        <f t="shared" si="4"/>
        <v>19</v>
      </c>
      <c r="B30" s="457" t="str">
        <f>IF(基本情報入力シート!C52="","",基本情報入力シート!C52)</f>
        <v/>
      </c>
      <c r="C30" s="458" t="str">
        <f>IF(基本情報入力シート!D52="","",基本情報入力シート!D52)</f>
        <v/>
      </c>
      <c r="D30" s="459" t="str">
        <f>IF(基本情報入力シート!E52="","",基本情報入力シート!E52)</f>
        <v/>
      </c>
      <c r="E30" s="459" t="str">
        <f>IF(基本情報入力シート!F52="","",基本情報入力シート!F52)</f>
        <v/>
      </c>
      <c r="F30" s="459" t="str">
        <f>IF(基本情報入力シート!G52="","",基本情報入力シート!G52)</f>
        <v/>
      </c>
      <c r="G30" s="459" t="str">
        <f>IF(基本情報入力シート!H52="","",基本情報入力シート!H52)</f>
        <v/>
      </c>
      <c r="H30" s="459" t="str">
        <f>IF(基本情報入力シート!I52="","",基本情報入力シート!I52)</f>
        <v/>
      </c>
      <c r="I30" s="459" t="str">
        <f>IF(基本情報入力シート!J52="","",基本情報入力シート!J52)</f>
        <v/>
      </c>
      <c r="J30" s="459" t="str">
        <f>IF(基本情報入力シート!K52="","",基本情報入力シート!K52)</f>
        <v/>
      </c>
      <c r="K30" s="460" t="str">
        <f>IF(基本情報入力シート!L52="","",基本情報入力シート!L52)</f>
        <v/>
      </c>
      <c r="L30" s="461" t="str">
        <f>IF(基本情報入力シート!M52="","",基本情報入力シート!M52)</f>
        <v/>
      </c>
      <c r="M30" s="461" t="str">
        <f>IF(基本情報入力シート!R52="","",基本情報入力シート!R52)</f>
        <v/>
      </c>
      <c r="N30" s="461" t="str">
        <f>IF(基本情報入力シート!W52="","",基本情報入力シート!W52)</f>
        <v/>
      </c>
      <c r="O30" s="456" t="str">
        <f>IF(基本情報入力シート!X52="","",基本情報入力シート!X52)</f>
        <v/>
      </c>
      <c r="P30" s="462" t="str">
        <f>IF(基本情報入力シート!Y52="","",基本情報入力シート!Y52)</f>
        <v/>
      </c>
      <c r="Q30" s="463" t="str">
        <f>IF(基本情報入力シート!AB52="","",基本情報入力シート!AB52)</f>
        <v/>
      </c>
      <c r="R30" s="486"/>
      <c r="S30" s="487"/>
      <c r="T30" s="488" t="str">
        <f>IFERROR(IF(R30="","",VLOOKUP(P30,【参考】数式用!$A$5:$H$34,MATCH(S30,【参考】数式用!$F$4:$H$4,0)+5,0)),"")</f>
        <v/>
      </c>
      <c r="U30" s="505" t="str">
        <f>IF(S30="特定加算Ⅰ",VLOOKUP(P30,【参考】数式用!$A$5:$I$28,9,FALSE),"-")</f>
        <v>-</v>
      </c>
      <c r="V30" s="101" t="s">
        <v>157</v>
      </c>
      <c r="W30" s="489"/>
      <c r="X30" s="139" t="s">
        <v>158</v>
      </c>
      <c r="Y30" s="489"/>
      <c r="Z30" s="250" t="s">
        <v>159</v>
      </c>
      <c r="AA30" s="489"/>
      <c r="AB30" s="139" t="s">
        <v>158</v>
      </c>
      <c r="AC30" s="489"/>
      <c r="AD30" s="139" t="s">
        <v>160</v>
      </c>
      <c r="AE30" s="468" t="s">
        <v>161</v>
      </c>
      <c r="AF30" s="469" t="str">
        <f t="shared" si="1"/>
        <v/>
      </c>
      <c r="AG30" s="470" t="s">
        <v>162</v>
      </c>
      <c r="AH30" s="471" t="str">
        <f t="shared" si="2"/>
        <v/>
      </c>
      <c r="AJ30" s="110" t="str">
        <f t="shared" si="3"/>
        <v>○</v>
      </c>
      <c r="AK30" s="111" t="str">
        <f t="shared" si="0"/>
        <v/>
      </c>
      <c r="AL30" s="111"/>
      <c r="AM30" s="111"/>
      <c r="AN30" s="111"/>
      <c r="AO30" s="111"/>
      <c r="AP30" s="111"/>
      <c r="AQ30" s="111"/>
      <c r="AR30" s="111"/>
      <c r="AS30" s="490"/>
    </row>
    <row r="31" spans="1:45" ht="33" customHeight="1" thickBot="1">
      <c r="A31" s="456">
        <f t="shared" si="4"/>
        <v>20</v>
      </c>
      <c r="B31" s="457" t="str">
        <f>IF(基本情報入力シート!C53="","",基本情報入力シート!C53)</f>
        <v/>
      </c>
      <c r="C31" s="458" t="str">
        <f>IF(基本情報入力シート!D53="","",基本情報入力シート!D53)</f>
        <v/>
      </c>
      <c r="D31" s="459" t="str">
        <f>IF(基本情報入力シート!E53="","",基本情報入力シート!E53)</f>
        <v/>
      </c>
      <c r="E31" s="459" t="str">
        <f>IF(基本情報入力シート!F53="","",基本情報入力シート!F53)</f>
        <v/>
      </c>
      <c r="F31" s="459" t="str">
        <f>IF(基本情報入力シート!G53="","",基本情報入力シート!G53)</f>
        <v/>
      </c>
      <c r="G31" s="459" t="str">
        <f>IF(基本情報入力シート!H53="","",基本情報入力シート!H53)</f>
        <v/>
      </c>
      <c r="H31" s="459" t="str">
        <f>IF(基本情報入力シート!I53="","",基本情報入力シート!I53)</f>
        <v/>
      </c>
      <c r="I31" s="459" t="str">
        <f>IF(基本情報入力シート!J53="","",基本情報入力シート!J53)</f>
        <v/>
      </c>
      <c r="J31" s="459" t="str">
        <f>IF(基本情報入力シート!K53="","",基本情報入力シート!K53)</f>
        <v/>
      </c>
      <c r="K31" s="460" t="str">
        <f>IF(基本情報入力シート!L53="","",基本情報入力シート!L53)</f>
        <v/>
      </c>
      <c r="L31" s="461" t="str">
        <f>IF(基本情報入力シート!M53="","",基本情報入力シート!M53)</f>
        <v/>
      </c>
      <c r="M31" s="461" t="str">
        <f>IF(基本情報入力シート!R53="","",基本情報入力シート!R53)</f>
        <v/>
      </c>
      <c r="N31" s="461" t="str">
        <f>IF(基本情報入力シート!W53="","",基本情報入力シート!W53)</f>
        <v/>
      </c>
      <c r="O31" s="456" t="str">
        <f>IF(基本情報入力シート!X53="","",基本情報入力シート!X53)</f>
        <v/>
      </c>
      <c r="P31" s="462" t="str">
        <f>IF(基本情報入力シート!Y53="","",基本情報入力シート!Y53)</f>
        <v/>
      </c>
      <c r="Q31" s="463" t="str">
        <f>IF(基本情報入力シート!AB53="","",基本情報入力シート!AB53)</f>
        <v/>
      </c>
      <c r="R31" s="486"/>
      <c r="S31" s="487"/>
      <c r="T31" s="488" t="str">
        <f>IFERROR(IF(R31="","",VLOOKUP(P31,【参考】数式用!$A$5:$H$34,MATCH(S31,【参考】数式用!$F$4:$H$4,0)+5,0)),"")</f>
        <v/>
      </c>
      <c r="U31" s="505" t="str">
        <f>IF(S31="特定加算Ⅰ",VLOOKUP(P31,【参考】数式用!$A$5:$I$28,9,FALSE),"-")</f>
        <v>-</v>
      </c>
      <c r="V31" s="101" t="s">
        <v>157</v>
      </c>
      <c r="W31" s="489"/>
      <c r="X31" s="139" t="s">
        <v>158</v>
      </c>
      <c r="Y31" s="489"/>
      <c r="Z31" s="250" t="s">
        <v>159</v>
      </c>
      <c r="AA31" s="489"/>
      <c r="AB31" s="139" t="s">
        <v>158</v>
      </c>
      <c r="AC31" s="489"/>
      <c r="AD31" s="139" t="s">
        <v>160</v>
      </c>
      <c r="AE31" s="468" t="s">
        <v>161</v>
      </c>
      <c r="AF31" s="469" t="str">
        <f t="shared" si="1"/>
        <v/>
      </c>
      <c r="AG31" s="470" t="s">
        <v>162</v>
      </c>
      <c r="AH31" s="471" t="str">
        <f t="shared" si="2"/>
        <v/>
      </c>
      <c r="AJ31" s="110" t="str">
        <f t="shared" si="3"/>
        <v>○</v>
      </c>
      <c r="AK31" s="111" t="str">
        <f t="shared" si="0"/>
        <v/>
      </c>
      <c r="AL31" s="111"/>
      <c r="AM31" s="111"/>
      <c r="AN31" s="111"/>
      <c r="AO31" s="111"/>
      <c r="AP31" s="111"/>
      <c r="AQ31" s="111"/>
      <c r="AR31" s="111"/>
      <c r="AS31" s="490"/>
    </row>
    <row r="32" spans="1:45" ht="33" customHeight="1" thickBot="1">
      <c r="A32" s="456">
        <f t="shared" si="4"/>
        <v>21</v>
      </c>
      <c r="B32" s="457" t="str">
        <f>IF(基本情報入力シート!C54="","",基本情報入力シート!C54)</f>
        <v/>
      </c>
      <c r="C32" s="458" t="str">
        <f>IF(基本情報入力シート!D54="","",基本情報入力シート!D54)</f>
        <v/>
      </c>
      <c r="D32" s="459" t="str">
        <f>IF(基本情報入力シート!E54="","",基本情報入力シート!E54)</f>
        <v/>
      </c>
      <c r="E32" s="459" t="str">
        <f>IF(基本情報入力シート!F54="","",基本情報入力シート!F54)</f>
        <v/>
      </c>
      <c r="F32" s="459" t="str">
        <f>IF(基本情報入力シート!G54="","",基本情報入力シート!G54)</f>
        <v/>
      </c>
      <c r="G32" s="459" t="str">
        <f>IF(基本情報入力シート!H54="","",基本情報入力シート!H54)</f>
        <v/>
      </c>
      <c r="H32" s="459" t="str">
        <f>IF(基本情報入力シート!I54="","",基本情報入力シート!I54)</f>
        <v/>
      </c>
      <c r="I32" s="459" t="str">
        <f>IF(基本情報入力シート!J54="","",基本情報入力シート!J54)</f>
        <v/>
      </c>
      <c r="J32" s="459" t="str">
        <f>IF(基本情報入力シート!K54="","",基本情報入力シート!K54)</f>
        <v/>
      </c>
      <c r="K32" s="460" t="str">
        <f>IF(基本情報入力シート!L54="","",基本情報入力シート!L54)</f>
        <v/>
      </c>
      <c r="L32" s="461" t="str">
        <f>IF(基本情報入力シート!M54="","",基本情報入力シート!M54)</f>
        <v/>
      </c>
      <c r="M32" s="461" t="str">
        <f>IF(基本情報入力シート!R54="","",基本情報入力シート!R54)</f>
        <v/>
      </c>
      <c r="N32" s="461" t="str">
        <f>IF(基本情報入力シート!W54="","",基本情報入力シート!W54)</f>
        <v/>
      </c>
      <c r="O32" s="456" t="str">
        <f>IF(基本情報入力シート!X54="","",基本情報入力シート!X54)</f>
        <v/>
      </c>
      <c r="P32" s="462" t="str">
        <f>IF(基本情報入力シート!Y54="","",基本情報入力シート!Y54)</f>
        <v/>
      </c>
      <c r="Q32" s="463" t="str">
        <f>IF(基本情報入力シート!AB54="","",基本情報入力シート!AB54)</f>
        <v/>
      </c>
      <c r="R32" s="486"/>
      <c r="S32" s="487"/>
      <c r="T32" s="488" t="str">
        <f>IFERROR(IF(R32="","",VLOOKUP(P32,【参考】数式用!$A$5:$H$34,MATCH(S32,【参考】数式用!$F$4:$H$4,0)+5,0)),"")</f>
        <v/>
      </c>
      <c r="U32" s="505" t="str">
        <f>IF(S32="特定加算Ⅰ",VLOOKUP(P32,【参考】数式用!$A$5:$I$28,9,FALSE),"-")</f>
        <v>-</v>
      </c>
      <c r="V32" s="101" t="s">
        <v>157</v>
      </c>
      <c r="W32" s="489"/>
      <c r="X32" s="139" t="s">
        <v>158</v>
      </c>
      <c r="Y32" s="489"/>
      <c r="Z32" s="250" t="s">
        <v>159</v>
      </c>
      <c r="AA32" s="489"/>
      <c r="AB32" s="139" t="s">
        <v>158</v>
      </c>
      <c r="AC32" s="489"/>
      <c r="AD32" s="139" t="s">
        <v>160</v>
      </c>
      <c r="AE32" s="468" t="s">
        <v>161</v>
      </c>
      <c r="AF32" s="469" t="str">
        <f t="shared" si="1"/>
        <v/>
      </c>
      <c r="AG32" s="470" t="s">
        <v>162</v>
      </c>
      <c r="AH32" s="471" t="str">
        <f t="shared" si="2"/>
        <v/>
      </c>
      <c r="AJ32" s="110" t="str">
        <f t="shared" si="3"/>
        <v>○</v>
      </c>
      <c r="AK32" s="111" t="str">
        <f t="shared" si="0"/>
        <v/>
      </c>
      <c r="AL32" s="111"/>
      <c r="AM32" s="111"/>
      <c r="AN32" s="111"/>
      <c r="AO32" s="111"/>
      <c r="AP32" s="111"/>
      <c r="AQ32" s="111"/>
      <c r="AR32" s="111"/>
      <c r="AS32" s="490"/>
    </row>
    <row r="33" spans="1:45" ht="33" customHeight="1" thickBot="1">
      <c r="A33" s="456">
        <f t="shared" si="4"/>
        <v>22</v>
      </c>
      <c r="B33" s="457" t="str">
        <f>IF(基本情報入力シート!C55="","",基本情報入力シート!C55)</f>
        <v/>
      </c>
      <c r="C33" s="458" t="str">
        <f>IF(基本情報入力シート!D55="","",基本情報入力シート!D55)</f>
        <v/>
      </c>
      <c r="D33" s="459" t="str">
        <f>IF(基本情報入力シート!E55="","",基本情報入力シート!E55)</f>
        <v/>
      </c>
      <c r="E33" s="459" t="str">
        <f>IF(基本情報入力シート!F55="","",基本情報入力シート!F55)</f>
        <v/>
      </c>
      <c r="F33" s="459" t="str">
        <f>IF(基本情報入力シート!G55="","",基本情報入力シート!G55)</f>
        <v/>
      </c>
      <c r="G33" s="459" t="str">
        <f>IF(基本情報入力シート!H55="","",基本情報入力シート!H55)</f>
        <v/>
      </c>
      <c r="H33" s="459" t="str">
        <f>IF(基本情報入力シート!I55="","",基本情報入力シート!I55)</f>
        <v/>
      </c>
      <c r="I33" s="459" t="str">
        <f>IF(基本情報入力シート!J55="","",基本情報入力シート!J55)</f>
        <v/>
      </c>
      <c r="J33" s="459" t="str">
        <f>IF(基本情報入力シート!K55="","",基本情報入力シート!K55)</f>
        <v/>
      </c>
      <c r="K33" s="460" t="str">
        <f>IF(基本情報入力シート!L55="","",基本情報入力シート!L55)</f>
        <v/>
      </c>
      <c r="L33" s="461" t="str">
        <f>IF(基本情報入力シート!M55="","",基本情報入力シート!M55)</f>
        <v/>
      </c>
      <c r="M33" s="461" t="str">
        <f>IF(基本情報入力シート!R55="","",基本情報入力シート!R55)</f>
        <v/>
      </c>
      <c r="N33" s="461" t="str">
        <f>IF(基本情報入力シート!W55="","",基本情報入力シート!W55)</f>
        <v/>
      </c>
      <c r="O33" s="456" t="str">
        <f>IF(基本情報入力シート!X55="","",基本情報入力シート!X55)</f>
        <v/>
      </c>
      <c r="P33" s="462" t="str">
        <f>IF(基本情報入力シート!Y55="","",基本情報入力シート!Y55)</f>
        <v/>
      </c>
      <c r="Q33" s="463" t="str">
        <f>IF(基本情報入力シート!AB55="","",基本情報入力シート!AB55)</f>
        <v/>
      </c>
      <c r="R33" s="486"/>
      <c r="S33" s="487"/>
      <c r="T33" s="488" t="str">
        <f>IFERROR(IF(R33="","",VLOOKUP(P33,【参考】数式用!$A$5:$H$34,MATCH(S33,【参考】数式用!$F$4:$H$4,0)+5,0)),"")</f>
        <v/>
      </c>
      <c r="U33" s="505" t="str">
        <f>IF(S33="特定加算Ⅰ",VLOOKUP(P33,【参考】数式用!$A$5:$I$28,9,FALSE),"-")</f>
        <v>-</v>
      </c>
      <c r="V33" s="101" t="s">
        <v>157</v>
      </c>
      <c r="W33" s="489"/>
      <c r="X33" s="139" t="s">
        <v>158</v>
      </c>
      <c r="Y33" s="489"/>
      <c r="Z33" s="250" t="s">
        <v>159</v>
      </c>
      <c r="AA33" s="489"/>
      <c r="AB33" s="139" t="s">
        <v>158</v>
      </c>
      <c r="AC33" s="489"/>
      <c r="AD33" s="139" t="s">
        <v>160</v>
      </c>
      <c r="AE33" s="468" t="s">
        <v>161</v>
      </c>
      <c r="AF33" s="469" t="str">
        <f t="shared" si="1"/>
        <v/>
      </c>
      <c r="AG33" s="470" t="s">
        <v>162</v>
      </c>
      <c r="AH33" s="471" t="str">
        <f t="shared" si="2"/>
        <v/>
      </c>
      <c r="AJ33" s="110" t="str">
        <f t="shared" si="3"/>
        <v>○</v>
      </c>
      <c r="AK33" s="111" t="str">
        <f t="shared" si="0"/>
        <v/>
      </c>
      <c r="AL33" s="111"/>
      <c r="AM33" s="111"/>
      <c r="AN33" s="111"/>
      <c r="AO33" s="111"/>
      <c r="AP33" s="111"/>
      <c r="AQ33" s="111"/>
      <c r="AR33" s="111"/>
      <c r="AS33" s="490"/>
    </row>
    <row r="34" spans="1:45" ht="33" customHeight="1" thickBot="1">
      <c r="A34" s="456">
        <f t="shared" si="4"/>
        <v>23</v>
      </c>
      <c r="B34" s="457" t="str">
        <f>IF(基本情報入力シート!C56="","",基本情報入力シート!C56)</f>
        <v/>
      </c>
      <c r="C34" s="458" t="str">
        <f>IF(基本情報入力シート!D56="","",基本情報入力シート!D56)</f>
        <v/>
      </c>
      <c r="D34" s="459" t="str">
        <f>IF(基本情報入力シート!E56="","",基本情報入力シート!E56)</f>
        <v/>
      </c>
      <c r="E34" s="459" t="str">
        <f>IF(基本情報入力シート!F56="","",基本情報入力シート!F56)</f>
        <v/>
      </c>
      <c r="F34" s="459" t="str">
        <f>IF(基本情報入力シート!G56="","",基本情報入力シート!G56)</f>
        <v/>
      </c>
      <c r="G34" s="459" t="str">
        <f>IF(基本情報入力シート!H56="","",基本情報入力シート!H56)</f>
        <v/>
      </c>
      <c r="H34" s="459" t="str">
        <f>IF(基本情報入力シート!I56="","",基本情報入力シート!I56)</f>
        <v/>
      </c>
      <c r="I34" s="459" t="str">
        <f>IF(基本情報入力シート!J56="","",基本情報入力シート!J56)</f>
        <v/>
      </c>
      <c r="J34" s="459" t="str">
        <f>IF(基本情報入力シート!K56="","",基本情報入力シート!K56)</f>
        <v/>
      </c>
      <c r="K34" s="460" t="str">
        <f>IF(基本情報入力シート!L56="","",基本情報入力シート!L56)</f>
        <v/>
      </c>
      <c r="L34" s="461" t="str">
        <f>IF(基本情報入力シート!M56="","",基本情報入力シート!M56)</f>
        <v/>
      </c>
      <c r="M34" s="461" t="str">
        <f>IF(基本情報入力シート!R56="","",基本情報入力シート!R56)</f>
        <v/>
      </c>
      <c r="N34" s="461" t="str">
        <f>IF(基本情報入力シート!W56="","",基本情報入力シート!W56)</f>
        <v/>
      </c>
      <c r="O34" s="456" t="str">
        <f>IF(基本情報入力シート!X56="","",基本情報入力シート!X56)</f>
        <v/>
      </c>
      <c r="P34" s="462" t="str">
        <f>IF(基本情報入力シート!Y56="","",基本情報入力シート!Y56)</f>
        <v/>
      </c>
      <c r="Q34" s="463" t="str">
        <f>IF(基本情報入力シート!AB56="","",基本情報入力シート!AB56)</f>
        <v/>
      </c>
      <c r="R34" s="486"/>
      <c r="S34" s="487"/>
      <c r="T34" s="488" t="str">
        <f>IFERROR(IF(R34="","",VLOOKUP(P34,【参考】数式用!$A$5:$H$34,MATCH(S34,【参考】数式用!$F$4:$H$4,0)+5,0)),"")</f>
        <v/>
      </c>
      <c r="U34" s="505" t="str">
        <f>IF(S34="特定加算Ⅰ",VLOOKUP(P34,【参考】数式用!$A$5:$I$28,9,FALSE),"-")</f>
        <v>-</v>
      </c>
      <c r="V34" s="101" t="s">
        <v>157</v>
      </c>
      <c r="W34" s="489"/>
      <c r="X34" s="139" t="s">
        <v>158</v>
      </c>
      <c r="Y34" s="489"/>
      <c r="Z34" s="250" t="s">
        <v>159</v>
      </c>
      <c r="AA34" s="489"/>
      <c r="AB34" s="139" t="s">
        <v>158</v>
      </c>
      <c r="AC34" s="489"/>
      <c r="AD34" s="139" t="s">
        <v>160</v>
      </c>
      <c r="AE34" s="468" t="s">
        <v>161</v>
      </c>
      <c r="AF34" s="469" t="str">
        <f t="shared" si="1"/>
        <v/>
      </c>
      <c r="AG34" s="470" t="s">
        <v>162</v>
      </c>
      <c r="AH34" s="471" t="str">
        <f t="shared" si="2"/>
        <v/>
      </c>
      <c r="AJ34" s="110" t="str">
        <f t="shared" si="3"/>
        <v>○</v>
      </c>
      <c r="AK34" s="111" t="str">
        <f t="shared" si="0"/>
        <v/>
      </c>
      <c r="AL34" s="111"/>
      <c r="AM34" s="111"/>
      <c r="AN34" s="111"/>
      <c r="AO34" s="111"/>
      <c r="AP34" s="111"/>
      <c r="AQ34" s="111"/>
      <c r="AR34" s="111"/>
      <c r="AS34" s="490"/>
    </row>
    <row r="35" spans="1:45" ht="33" customHeight="1" thickBot="1">
      <c r="A35" s="456">
        <f t="shared" si="4"/>
        <v>24</v>
      </c>
      <c r="B35" s="457" t="str">
        <f>IF(基本情報入力シート!C57="","",基本情報入力シート!C57)</f>
        <v/>
      </c>
      <c r="C35" s="458" t="str">
        <f>IF(基本情報入力シート!D57="","",基本情報入力シート!D57)</f>
        <v/>
      </c>
      <c r="D35" s="459" t="str">
        <f>IF(基本情報入力シート!E57="","",基本情報入力シート!E57)</f>
        <v/>
      </c>
      <c r="E35" s="459" t="str">
        <f>IF(基本情報入力シート!F57="","",基本情報入力シート!F57)</f>
        <v/>
      </c>
      <c r="F35" s="459" t="str">
        <f>IF(基本情報入力シート!G57="","",基本情報入力シート!G57)</f>
        <v/>
      </c>
      <c r="G35" s="459" t="str">
        <f>IF(基本情報入力シート!H57="","",基本情報入力シート!H57)</f>
        <v/>
      </c>
      <c r="H35" s="459" t="str">
        <f>IF(基本情報入力シート!I57="","",基本情報入力シート!I57)</f>
        <v/>
      </c>
      <c r="I35" s="459" t="str">
        <f>IF(基本情報入力シート!J57="","",基本情報入力シート!J57)</f>
        <v/>
      </c>
      <c r="J35" s="459" t="str">
        <f>IF(基本情報入力シート!K57="","",基本情報入力シート!K57)</f>
        <v/>
      </c>
      <c r="K35" s="460" t="str">
        <f>IF(基本情報入力シート!L57="","",基本情報入力シート!L57)</f>
        <v/>
      </c>
      <c r="L35" s="461" t="str">
        <f>IF(基本情報入力シート!M57="","",基本情報入力シート!M57)</f>
        <v/>
      </c>
      <c r="M35" s="461" t="str">
        <f>IF(基本情報入力シート!R57="","",基本情報入力シート!R57)</f>
        <v/>
      </c>
      <c r="N35" s="461" t="str">
        <f>IF(基本情報入力シート!W57="","",基本情報入力シート!W57)</f>
        <v/>
      </c>
      <c r="O35" s="456" t="str">
        <f>IF(基本情報入力シート!X57="","",基本情報入力シート!X57)</f>
        <v/>
      </c>
      <c r="P35" s="462" t="str">
        <f>IF(基本情報入力シート!Y57="","",基本情報入力シート!Y57)</f>
        <v/>
      </c>
      <c r="Q35" s="463" t="str">
        <f>IF(基本情報入力シート!AB57="","",基本情報入力シート!AB57)</f>
        <v/>
      </c>
      <c r="R35" s="486"/>
      <c r="S35" s="487"/>
      <c r="T35" s="488" t="str">
        <f>IFERROR(IF(R35="","",VLOOKUP(P35,【参考】数式用!$A$5:$H$34,MATCH(S35,【参考】数式用!$F$4:$H$4,0)+5,0)),"")</f>
        <v/>
      </c>
      <c r="U35" s="505" t="str">
        <f>IF(S35="特定加算Ⅰ",VLOOKUP(P35,【参考】数式用!$A$5:$I$28,9,FALSE),"-")</f>
        <v>-</v>
      </c>
      <c r="V35" s="101" t="s">
        <v>157</v>
      </c>
      <c r="W35" s="489"/>
      <c r="X35" s="139" t="s">
        <v>158</v>
      </c>
      <c r="Y35" s="489"/>
      <c r="Z35" s="250" t="s">
        <v>159</v>
      </c>
      <c r="AA35" s="489"/>
      <c r="AB35" s="139" t="s">
        <v>158</v>
      </c>
      <c r="AC35" s="489"/>
      <c r="AD35" s="139" t="s">
        <v>160</v>
      </c>
      <c r="AE35" s="468" t="s">
        <v>161</v>
      </c>
      <c r="AF35" s="469" t="str">
        <f t="shared" si="1"/>
        <v/>
      </c>
      <c r="AG35" s="470" t="s">
        <v>162</v>
      </c>
      <c r="AH35" s="471" t="str">
        <f t="shared" si="2"/>
        <v/>
      </c>
      <c r="AJ35" s="110" t="str">
        <f t="shared" si="3"/>
        <v>○</v>
      </c>
      <c r="AK35" s="111" t="str">
        <f t="shared" si="0"/>
        <v/>
      </c>
      <c r="AL35" s="111"/>
      <c r="AM35" s="111"/>
      <c r="AN35" s="111"/>
      <c r="AO35" s="111"/>
      <c r="AP35" s="111"/>
      <c r="AQ35" s="111"/>
      <c r="AR35" s="111"/>
      <c r="AS35" s="490"/>
    </row>
    <row r="36" spans="1:45" ht="33" customHeight="1" thickBot="1">
      <c r="A36" s="456">
        <f t="shared" si="4"/>
        <v>25</v>
      </c>
      <c r="B36" s="457" t="str">
        <f>IF(基本情報入力シート!C58="","",基本情報入力シート!C58)</f>
        <v/>
      </c>
      <c r="C36" s="458" t="str">
        <f>IF(基本情報入力シート!D58="","",基本情報入力シート!D58)</f>
        <v/>
      </c>
      <c r="D36" s="459" t="str">
        <f>IF(基本情報入力シート!E58="","",基本情報入力シート!E58)</f>
        <v/>
      </c>
      <c r="E36" s="459" t="str">
        <f>IF(基本情報入力シート!F58="","",基本情報入力シート!F58)</f>
        <v/>
      </c>
      <c r="F36" s="459" t="str">
        <f>IF(基本情報入力シート!G58="","",基本情報入力シート!G58)</f>
        <v/>
      </c>
      <c r="G36" s="459" t="str">
        <f>IF(基本情報入力シート!H58="","",基本情報入力シート!H58)</f>
        <v/>
      </c>
      <c r="H36" s="459" t="str">
        <f>IF(基本情報入力シート!I58="","",基本情報入力シート!I58)</f>
        <v/>
      </c>
      <c r="I36" s="459" t="str">
        <f>IF(基本情報入力シート!J58="","",基本情報入力シート!J58)</f>
        <v/>
      </c>
      <c r="J36" s="459" t="str">
        <f>IF(基本情報入力シート!K58="","",基本情報入力シート!K58)</f>
        <v/>
      </c>
      <c r="K36" s="460" t="str">
        <f>IF(基本情報入力シート!L58="","",基本情報入力シート!L58)</f>
        <v/>
      </c>
      <c r="L36" s="461" t="str">
        <f>IF(基本情報入力シート!M58="","",基本情報入力シート!M58)</f>
        <v/>
      </c>
      <c r="M36" s="461" t="str">
        <f>IF(基本情報入力シート!R58="","",基本情報入力シート!R58)</f>
        <v/>
      </c>
      <c r="N36" s="461" t="str">
        <f>IF(基本情報入力シート!W58="","",基本情報入力シート!W58)</f>
        <v/>
      </c>
      <c r="O36" s="456" t="str">
        <f>IF(基本情報入力シート!X58="","",基本情報入力シート!X58)</f>
        <v/>
      </c>
      <c r="P36" s="462" t="str">
        <f>IF(基本情報入力シート!Y58="","",基本情報入力シート!Y58)</f>
        <v/>
      </c>
      <c r="Q36" s="463" t="str">
        <f>IF(基本情報入力シート!AB58="","",基本情報入力シート!AB58)</f>
        <v/>
      </c>
      <c r="R36" s="486"/>
      <c r="S36" s="487"/>
      <c r="T36" s="488" t="str">
        <f>IFERROR(IF(R36="","",VLOOKUP(P36,【参考】数式用!$A$5:$H$34,MATCH(S36,【参考】数式用!$F$4:$H$4,0)+5,0)),"")</f>
        <v/>
      </c>
      <c r="U36" s="505" t="str">
        <f>IF(S36="特定加算Ⅰ",VLOOKUP(P36,【参考】数式用!$A$5:$I$28,9,FALSE),"-")</f>
        <v>-</v>
      </c>
      <c r="V36" s="101" t="s">
        <v>157</v>
      </c>
      <c r="W36" s="489"/>
      <c r="X36" s="139" t="s">
        <v>158</v>
      </c>
      <c r="Y36" s="489"/>
      <c r="Z36" s="250" t="s">
        <v>159</v>
      </c>
      <c r="AA36" s="489"/>
      <c r="AB36" s="139" t="s">
        <v>158</v>
      </c>
      <c r="AC36" s="489"/>
      <c r="AD36" s="139" t="s">
        <v>160</v>
      </c>
      <c r="AE36" s="468" t="s">
        <v>161</v>
      </c>
      <c r="AF36" s="469" t="str">
        <f t="shared" si="1"/>
        <v/>
      </c>
      <c r="AG36" s="470" t="s">
        <v>162</v>
      </c>
      <c r="AH36" s="471" t="str">
        <f t="shared" si="2"/>
        <v/>
      </c>
      <c r="AJ36" s="110" t="str">
        <f t="shared" si="3"/>
        <v>○</v>
      </c>
      <c r="AK36" s="111" t="str">
        <f t="shared" si="0"/>
        <v/>
      </c>
      <c r="AL36" s="111"/>
      <c r="AM36" s="111"/>
      <c r="AN36" s="111"/>
      <c r="AO36" s="111"/>
      <c r="AP36" s="111"/>
      <c r="AQ36" s="111"/>
      <c r="AR36" s="111"/>
      <c r="AS36" s="490"/>
    </row>
    <row r="37" spans="1:45" ht="33" customHeight="1" thickBot="1">
      <c r="A37" s="456">
        <f t="shared" si="4"/>
        <v>26</v>
      </c>
      <c r="B37" s="457" t="str">
        <f>IF(基本情報入力シート!C59="","",基本情報入力シート!C59)</f>
        <v/>
      </c>
      <c r="C37" s="458" t="str">
        <f>IF(基本情報入力シート!D59="","",基本情報入力シート!D59)</f>
        <v/>
      </c>
      <c r="D37" s="459" t="str">
        <f>IF(基本情報入力シート!E59="","",基本情報入力シート!E59)</f>
        <v/>
      </c>
      <c r="E37" s="459" t="str">
        <f>IF(基本情報入力シート!F59="","",基本情報入力シート!F59)</f>
        <v/>
      </c>
      <c r="F37" s="459" t="str">
        <f>IF(基本情報入力シート!G59="","",基本情報入力シート!G59)</f>
        <v/>
      </c>
      <c r="G37" s="459" t="str">
        <f>IF(基本情報入力シート!H59="","",基本情報入力シート!H59)</f>
        <v/>
      </c>
      <c r="H37" s="459" t="str">
        <f>IF(基本情報入力シート!I59="","",基本情報入力シート!I59)</f>
        <v/>
      </c>
      <c r="I37" s="459" t="str">
        <f>IF(基本情報入力シート!J59="","",基本情報入力シート!J59)</f>
        <v/>
      </c>
      <c r="J37" s="459" t="str">
        <f>IF(基本情報入力シート!K59="","",基本情報入力シート!K59)</f>
        <v/>
      </c>
      <c r="K37" s="460" t="str">
        <f>IF(基本情報入力シート!L59="","",基本情報入力シート!L59)</f>
        <v/>
      </c>
      <c r="L37" s="461" t="str">
        <f>IF(基本情報入力シート!M59="","",基本情報入力シート!M59)</f>
        <v/>
      </c>
      <c r="M37" s="461" t="str">
        <f>IF(基本情報入力シート!R59="","",基本情報入力シート!R59)</f>
        <v/>
      </c>
      <c r="N37" s="461" t="str">
        <f>IF(基本情報入力シート!W59="","",基本情報入力シート!W59)</f>
        <v/>
      </c>
      <c r="O37" s="456" t="str">
        <f>IF(基本情報入力シート!X59="","",基本情報入力シート!X59)</f>
        <v/>
      </c>
      <c r="P37" s="462" t="str">
        <f>IF(基本情報入力シート!Y59="","",基本情報入力シート!Y59)</f>
        <v/>
      </c>
      <c r="Q37" s="463" t="str">
        <f>IF(基本情報入力シート!AB59="","",基本情報入力シート!AB59)</f>
        <v/>
      </c>
      <c r="R37" s="486"/>
      <c r="S37" s="487"/>
      <c r="T37" s="488" t="str">
        <f>IFERROR(IF(R37="","",VLOOKUP(P37,【参考】数式用!$A$5:$H$34,MATCH(S37,【参考】数式用!$F$4:$H$4,0)+5,0)),"")</f>
        <v/>
      </c>
      <c r="U37" s="505" t="str">
        <f>IF(S37="特定加算Ⅰ",VLOOKUP(P37,【参考】数式用!$A$5:$I$28,9,FALSE),"-")</f>
        <v>-</v>
      </c>
      <c r="V37" s="101" t="s">
        <v>157</v>
      </c>
      <c r="W37" s="489"/>
      <c r="X37" s="139" t="s">
        <v>158</v>
      </c>
      <c r="Y37" s="489"/>
      <c r="Z37" s="250" t="s">
        <v>159</v>
      </c>
      <c r="AA37" s="489"/>
      <c r="AB37" s="139" t="s">
        <v>158</v>
      </c>
      <c r="AC37" s="489"/>
      <c r="AD37" s="139" t="s">
        <v>160</v>
      </c>
      <c r="AE37" s="468" t="s">
        <v>161</v>
      </c>
      <c r="AF37" s="469" t="str">
        <f t="shared" si="1"/>
        <v/>
      </c>
      <c r="AG37" s="470" t="s">
        <v>162</v>
      </c>
      <c r="AH37" s="471" t="str">
        <f t="shared" si="2"/>
        <v/>
      </c>
      <c r="AJ37" s="110" t="str">
        <f t="shared" si="3"/>
        <v>○</v>
      </c>
      <c r="AK37" s="111" t="str">
        <f t="shared" si="0"/>
        <v/>
      </c>
      <c r="AL37" s="111"/>
      <c r="AM37" s="111"/>
      <c r="AN37" s="111"/>
      <c r="AO37" s="111"/>
      <c r="AP37" s="111"/>
      <c r="AQ37" s="111"/>
      <c r="AR37" s="111"/>
      <c r="AS37" s="490"/>
    </row>
    <row r="38" spans="1:45" ht="33" customHeight="1" thickBot="1">
      <c r="A38" s="456">
        <f t="shared" si="4"/>
        <v>27</v>
      </c>
      <c r="B38" s="457" t="str">
        <f>IF(基本情報入力シート!C60="","",基本情報入力シート!C60)</f>
        <v/>
      </c>
      <c r="C38" s="458" t="str">
        <f>IF(基本情報入力シート!D60="","",基本情報入力シート!D60)</f>
        <v/>
      </c>
      <c r="D38" s="459" t="str">
        <f>IF(基本情報入力シート!E60="","",基本情報入力シート!E60)</f>
        <v/>
      </c>
      <c r="E38" s="459" t="str">
        <f>IF(基本情報入力シート!F60="","",基本情報入力シート!F60)</f>
        <v/>
      </c>
      <c r="F38" s="459" t="str">
        <f>IF(基本情報入力シート!G60="","",基本情報入力シート!G60)</f>
        <v/>
      </c>
      <c r="G38" s="459" t="str">
        <f>IF(基本情報入力シート!H60="","",基本情報入力シート!H60)</f>
        <v/>
      </c>
      <c r="H38" s="459" t="str">
        <f>IF(基本情報入力シート!I60="","",基本情報入力シート!I60)</f>
        <v/>
      </c>
      <c r="I38" s="459" t="str">
        <f>IF(基本情報入力シート!J60="","",基本情報入力シート!J60)</f>
        <v/>
      </c>
      <c r="J38" s="459" t="str">
        <f>IF(基本情報入力シート!K60="","",基本情報入力シート!K60)</f>
        <v/>
      </c>
      <c r="K38" s="460" t="str">
        <f>IF(基本情報入力シート!L60="","",基本情報入力シート!L60)</f>
        <v/>
      </c>
      <c r="L38" s="461" t="str">
        <f>IF(基本情報入力シート!M60="","",基本情報入力シート!M60)</f>
        <v/>
      </c>
      <c r="M38" s="461" t="str">
        <f>IF(基本情報入力シート!R60="","",基本情報入力シート!R60)</f>
        <v/>
      </c>
      <c r="N38" s="461" t="str">
        <f>IF(基本情報入力シート!W60="","",基本情報入力シート!W60)</f>
        <v/>
      </c>
      <c r="O38" s="456" t="str">
        <f>IF(基本情報入力シート!X60="","",基本情報入力シート!X60)</f>
        <v/>
      </c>
      <c r="P38" s="462" t="str">
        <f>IF(基本情報入力シート!Y60="","",基本情報入力シート!Y60)</f>
        <v/>
      </c>
      <c r="Q38" s="463" t="str">
        <f>IF(基本情報入力シート!AB60="","",基本情報入力シート!AB60)</f>
        <v/>
      </c>
      <c r="R38" s="486"/>
      <c r="S38" s="487"/>
      <c r="T38" s="488" t="str">
        <f>IFERROR(IF(R38="","",VLOOKUP(P38,【参考】数式用!$A$5:$H$34,MATCH(S38,【参考】数式用!$F$4:$H$4,0)+5,0)),"")</f>
        <v/>
      </c>
      <c r="U38" s="505" t="str">
        <f>IF(S38="特定加算Ⅰ",VLOOKUP(P38,【参考】数式用!$A$5:$I$28,9,FALSE),"-")</f>
        <v>-</v>
      </c>
      <c r="V38" s="101" t="s">
        <v>157</v>
      </c>
      <c r="W38" s="489"/>
      <c r="X38" s="139" t="s">
        <v>158</v>
      </c>
      <c r="Y38" s="489"/>
      <c r="Z38" s="250" t="s">
        <v>159</v>
      </c>
      <c r="AA38" s="489"/>
      <c r="AB38" s="139" t="s">
        <v>158</v>
      </c>
      <c r="AC38" s="489"/>
      <c r="AD38" s="139" t="s">
        <v>160</v>
      </c>
      <c r="AE38" s="468" t="s">
        <v>161</v>
      </c>
      <c r="AF38" s="469" t="str">
        <f t="shared" si="1"/>
        <v/>
      </c>
      <c r="AG38" s="470" t="s">
        <v>162</v>
      </c>
      <c r="AH38" s="471" t="str">
        <f t="shared" si="2"/>
        <v/>
      </c>
      <c r="AJ38" s="110" t="str">
        <f t="shared" si="3"/>
        <v>○</v>
      </c>
      <c r="AK38" s="111" t="str">
        <f t="shared" si="0"/>
        <v/>
      </c>
      <c r="AL38" s="111"/>
      <c r="AM38" s="111"/>
      <c r="AN38" s="111"/>
      <c r="AO38" s="111"/>
      <c r="AP38" s="111"/>
      <c r="AQ38" s="111"/>
      <c r="AR38" s="111"/>
      <c r="AS38" s="490"/>
    </row>
    <row r="39" spans="1:45" ht="33" customHeight="1" thickBot="1">
      <c r="A39" s="456">
        <f t="shared" si="4"/>
        <v>28</v>
      </c>
      <c r="B39" s="457" t="str">
        <f>IF(基本情報入力シート!C61="","",基本情報入力シート!C61)</f>
        <v/>
      </c>
      <c r="C39" s="458" t="str">
        <f>IF(基本情報入力シート!D61="","",基本情報入力シート!D61)</f>
        <v/>
      </c>
      <c r="D39" s="459" t="str">
        <f>IF(基本情報入力シート!E61="","",基本情報入力シート!E61)</f>
        <v/>
      </c>
      <c r="E39" s="459" t="str">
        <f>IF(基本情報入力シート!F61="","",基本情報入力シート!F61)</f>
        <v/>
      </c>
      <c r="F39" s="459" t="str">
        <f>IF(基本情報入力シート!G61="","",基本情報入力シート!G61)</f>
        <v/>
      </c>
      <c r="G39" s="459" t="str">
        <f>IF(基本情報入力シート!H61="","",基本情報入力シート!H61)</f>
        <v/>
      </c>
      <c r="H39" s="459" t="str">
        <f>IF(基本情報入力シート!I61="","",基本情報入力シート!I61)</f>
        <v/>
      </c>
      <c r="I39" s="459" t="str">
        <f>IF(基本情報入力シート!J61="","",基本情報入力シート!J61)</f>
        <v/>
      </c>
      <c r="J39" s="459" t="str">
        <f>IF(基本情報入力シート!K61="","",基本情報入力シート!K61)</f>
        <v/>
      </c>
      <c r="K39" s="460" t="str">
        <f>IF(基本情報入力シート!L61="","",基本情報入力シート!L61)</f>
        <v/>
      </c>
      <c r="L39" s="461" t="str">
        <f>IF(基本情報入力シート!M61="","",基本情報入力シート!M61)</f>
        <v/>
      </c>
      <c r="M39" s="461" t="str">
        <f>IF(基本情報入力シート!R61="","",基本情報入力シート!R61)</f>
        <v/>
      </c>
      <c r="N39" s="461" t="str">
        <f>IF(基本情報入力シート!W61="","",基本情報入力シート!W61)</f>
        <v/>
      </c>
      <c r="O39" s="456" t="str">
        <f>IF(基本情報入力シート!X61="","",基本情報入力シート!X61)</f>
        <v/>
      </c>
      <c r="P39" s="462" t="str">
        <f>IF(基本情報入力シート!Y61="","",基本情報入力シート!Y61)</f>
        <v/>
      </c>
      <c r="Q39" s="463" t="str">
        <f>IF(基本情報入力シート!AB61="","",基本情報入力シート!AB61)</f>
        <v/>
      </c>
      <c r="R39" s="486"/>
      <c r="S39" s="487"/>
      <c r="T39" s="488" t="str">
        <f>IFERROR(IF(R39="","",VLOOKUP(P39,【参考】数式用!$A$5:$H$34,MATCH(S39,【参考】数式用!$F$4:$H$4,0)+5,0)),"")</f>
        <v/>
      </c>
      <c r="U39" s="505" t="str">
        <f>IF(S39="特定加算Ⅰ",VLOOKUP(P39,【参考】数式用!$A$5:$I$28,9,FALSE),"-")</f>
        <v>-</v>
      </c>
      <c r="V39" s="101" t="s">
        <v>157</v>
      </c>
      <c r="W39" s="489"/>
      <c r="X39" s="139" t="s">
        <v>158</v>
      </c>
      <c r="Y39" s="489"/>
      <c r="Z39" s="250" t="s">
        <v>159</v>
      </c>
      <c r="AA39" s="489"/>
      <c r="AB39" s="139" t="s">
        <v>158</v>
      </c>
      <c r="AC39" s="489"/>
      <c r="AD39" s="139" t="s">
        <v>160</v>
      </c>
      <c r="AE39" s="468" t="s">
        <v>161</v>
      </c>
      <c r="AF39" s="469" t="str">
        <f t="shared" si="1"/>
        <v/>
      </c>
      <c r="AG39" s="470" t="s">
        <v>162</v>
      </c>
      <c r="AH39" s="471" t="str">
        <f t="shared" si="2"/>
        <v/>
      </c>
      <c r="AJ39" s="110" t="str">
        <f t="shared" si="3"/>
        <v>○</v>
      </c>
      <c r="AK39" s="111" t="str">
        <f t="shared" si="0"/>
        <v/>
      </c>
      <c r="AL39" s="111"/>
      <c r="AM39" s="111"/>
      <c r="AN39" s="111"/>
      <c r="AO39" s="111"/>
      <c r="AP39" s="111"/>
      <c r="AQ39" s="111"/>
      <c r="AR39" s="111"/>
      <c r="AS39" s="490"/>
    </row>
    <row r="40" spans="1:45" ht="33" customHeight="1" thickBot="1">
      <c r="A40" s="456">
        <f t="shared" si="4"/>
        <v>29</v>
      </c>
      <c r="B40" s="457" t="str">
        <f>IF(基本情報入力シート!C62="","",基本情報入力シート!C62)</f>
        <v/>
      </c>
      <c r="C40" s="458" t="str">
        <f>IF(基本情報入力シート!D62="","",基本情報入力シート!D62)</f>
        <v/>
      </c>
      <c r="D40" s="459" t="str">
        <f>IF(基本情報入力シート!E62="","",基本情報入力シート!E62)</f>
        <v/>
      </c>
      <c r="E40" s="459" t="str">
        <f>IF(基本情報入力シート!F62="","",基本情報入力シート!F62)</f>
        <v/>
      </c>
      <c r="F40" s="459" t="str">
        <f>IF(基本情報入力シート!G62="","",基本情報入力シート!G62)</f>
        <v/>
      </c>
      <c r="G40" s="459" t="str">
        <f>IF(基本情報入力シート!H62="","",基本情報入力シート!H62)</f>
        <v/>
      </c>
      <c r="H40" s="459" t="str">
        <f>IF(基本情報入力シート!I62="","",基本情報入力シート!I62)</f>
        <v/>
      </c>
      <c r="I40" s="459" t="str">
        <f>IF(基本情報入力シート!J62="","",基本情報入力シート!J62)</f>
        <v/>
      </c>
      <c r="J40" s="459" t="str">
        <f>IF(基本情報入力シート!K62="","",基本情報入力シート!K62)</f>
        <v/>
      </c>
      <c r="K40" s="460" t="str">
        <f>IF(基本情報入力シート!L62="","",基本情報入力シート!L62)</f>
        <v/>
      </c>
      <c r="L40" s="461" t="str">
        <f>IF(基本情報入力シート!M62="","",基本情報入力シート!M62)</f>
        <v/>
      </c>
      <c r="M40" s="461" t="str">
        <f>IF(基本情報入力シート!R62="","",基本情報入力シート!R62)</f>
        <v/>
      </c>
      <c r="N40" s="461" t="str">
        <f>IF(基本情報入力シート!W62="","",基本情報入力シート!W62)</f>
        <v/>
      </c>
      <c r="O40" s="456" t="str">
        <f>IF(基本情報入力シート!X62="","",基本情報入力シート!X62)</f>
        <v/>
      </c>
      <c r="P40" s="462" t="str">
        <f>IF(基本情報入力シート!Y62="","",基本情報入力シート!Y62)</f>
        <v/>
      </c>
      <c r="Q40" s="463" t="str">
        <f>IF(基本情報入力シート!AB62="","",基本情報入力シート!AB62)</f>
        <v/>
      </c>
      <c r="R40" s="486"/>
      <c r="S40" s="487"/>
      <c r="T40" s="488" t="str">
        <f>IFERROR(IF(R40="","",VLOOKUP(P40,【参考】数式用!$A$5:$H$34,MATCH(S40,【参考】数式用!$F$4:$H$4,0)+5,0)),"")</f>
        <v/>
      </c>
      <c r="U40" s="505" t="str">
        <f>IF(S40="特定加算Ⅰ",VLOOKUP(P40,【参考】数式用!$A$5:$I$28,9,FALSE),"-")</f>
        <v>-</v>
      </c>
      <c r="V40" s="101" t="s">
        <v>157</v>
      </c>
      <c r="W40" s="489"/>
      <c r="X40" s="139" t="s">
        <v>158</v>
      </c>
      <c r="Y40" s="489"/>
      <c r="Z40" s="250" t="s">
        <v>159</v>
      </c>
      <c r="AA40" s="489"/>
      <c r="AB40" s="139" t="s">
        <v>158</v>
      </c>
      <c r="AC40" s="489"/>
      <c r="AD40" s="139" t="s">
        <v>160</v>
      </c>
      <c r="AE40" s="468" t="s">
        <v>161</v>
      </c>
      <c r="AF40" s="469" t="str">
        <f t="shared" si="1"/>
        <v/>
      </c>
      <c r="AG40" s="470" t="s">
        <v>162</v>
      </c>
      <c r="AH40" s="471" t="str">
        <f t="shared" si="2"/>
        <v/>
      </c>
      <c r="AJ40" s="110" t="str">
        <f t="shared" si="3"/>
        <v>○</v>
      </c>
      <c r="AK40" s="111" t="str">
        <f t="shared" si="0"/>
        <v/>
      </c>
      <c r="AL40" s="111"/>
      <c r="AM40" s="111"/>
      <c r="AN40" s="111"/>
      <c r="AO40" s="111"/>
      <c r="AP40" s="111"/>
      <c r="AQ40" s="111"/>
      <c r="AR40" s="111"/>
      <c r="AS40" s="490"/>
    </row>
    <row r="41" spans="1:45" ht="33" customHeight="1" thickBot="1">
      <c r="A41" s="456">
        <f t="shared" si="4"/>
        <v>30</v>
      </c>
      <c r="B41" s="457" t="str">
        <f>IF(基本情報入力シート!C63="","",基本情報入力シート!C63)</f>
        <v/>
      </c>
      <c r="C41" s="458" t="str">
        <f>IF(基本情報入力シート!D63="","",基本情報入力シート!D63)</f>
        <v/>
      </c>
      <c r="D41" s="459" t="str">
        <f>IF(基本情報入力シート!E63="","",基本情報入力シート!E63)</f>
        <v/>
      </c>
      <c r="E41" s="459" t="str">
        <f>IF(基本情報入力シート!F63="","",基本情報入力シート!F63)</f>
        <v/>
      </c>
      <c r="F41" s="459" t="str">
        <f>IF(基本情報入力シート!G63="","",基本情報入力シート!G63)</f>
        <v/>
      </c>
      <c r="G41" s="459" t="str">
        <f>IF(基本情報入力シート!H63="","",基本情報入力シート!H63)</f>
        <v/>
      </c>
      <c r="H41" s="459" t="str">
        <f>IF(基本情報入力シート!I63="","",基本情報入力シート!I63)</f>
        <v/>
      </c>
      <c r="I41" s="459" t="str">
        <f>IF(基本情報入力シート!J63="","",基本情報入力シート!J63)</f>
        <v/>
      </c>
      <c r="J41" s="459" t="str">
        <f>IF(基本情報入力シート!K63="","",基本情報入力シート!K63)</f>
        <v/>
      </c>
      <c r="K41" s="460" t="str">
        <f>IF(基本情報入力シート!L63="","",基本情報入力シート!L63)</f>
        <v/>
      </c>
      <c r="L41" s="461" t="str">
        <f>IF(基本情報入力シート!M63="","",基本情報入力シート!M63)</f>
        <v/>
      </c>
      <c r="M41" s="461" t="str">
        <f>IF(基本情報入力シート!R63="","",基本情報入力シート!R63)</f>
        <v/>
      </c>
      <c r="N41" s="461" t="str">
        <f>IF(基本情報入力シート!W63="","",基本情報入力シート!W63)</f>
        <v/>
      </c>
      <c r="O41" s="456" t="str">
        <f>IF(基本情報入力シート!X63="","",基本情報入力シート!X63)</f>
        <v/>
      </c>
      <c r="P41" s="462" t="str">
        <f>IF(基本情報入力シート!Y63="","",基本情報入力シート!Y63)</f>
        <v/>
      </c>
      <c r="Q41" s="463" t="str">
        <f>IF(基本情報入力シート!AB63="","",基本情報入力シート!AB63)</f>
        <v/>
      </c>
      <c r="R41" s="486"/>
      <c r="S41" s="487"/>
      <c r="T41" s="488" t="str">
        <f>IFERROR(IF(R41="","",VLOOKUP(P41,【参考】数式用!$A$5:$H$34,MATCH(S41,【参考】数式用!$F$4:$H$4,0)+5,0)),"")</f>
        <v/>
      </c>
      <c r="U41" s="505" t="str">
        <f>IF(S41="特定加算Ⅰ",VLOOKUP(P41,【参考】数式用!$A$5:$I$28,9,FALSE),"-")</f>
        <v>-</v>
      </c>
      <c r="V41" s="101" t="s">
        <v>157</v>
      </c>
      <c r="W41" s="489"/>
      <c r="X41" s="139" t="s">
        <v>158</v>
      </c>
      <c r="Y41" s="489"/>
      <c r="Z41" s="250" t="s">
        <v>159</v>
      </c>
      <c r="AA41" s="489"/>
      <c r="AB41" s="139" t="s">
        <v>158</v>
      </c>
      <c r="AC41" s="489"/>
      <c r="AD41" s="139" t="s">
        <v>160</v>
      </c>
      <c r="AE41" s="468" t="s">
        <v>161</v>
      </c>
      <c r="AF41" s="469" t="str">
        <f t="shared" si="1"/>
        <v/>
      </c>
      <c r="AG41" s="470" t="s">
        <v>162</v>
      </c>
      <c r="AH41" s="471" t="str">
        <f t="shared" si="2"/>
        <v/>
      </c>
      <c r="AJ41" s="110" t="str">
        <f t="shared" si="3"/>
        <v>○</v>
      </c>
      <c r="AK41" s="111" t="str">
        <f t="shared" si="0"/>
        <v/>
      </c>
      <c r="AL41" s="111"/>
      <c r="AM41" s="111"/>
      <c r="AN41" s="111"/>
      <c r="AO41" s="111"/>
      <c r="AP41" s="111"/>
      <c r="AQ41" s="111"/>
      <c r="AR41" s="111"/>
      <c r="AS41" s="490"/>
    </row>
    <row r="42" spans="1:45" ht="33" customHeight="1" thickBot="1">
      <c r="A42" s="456">
        <f t="shared" si="4"/>
        <v>31</v>
      </c>
      <c r="B42" s="457" t="str">
        <f>IF(基本情報入力シート!C64="","",基本情報入力シート!C64)</f>
        <v/>
      </c>
      <c r="C42" s="458" t="str">
        <f>IF(基本情報入力シート!D64="","",基本情報入力シート!D64)</f>
        <v/>
      </c>
      <c r="D42" s="459" t="str">
        <f>IF(基本情報入力シート!E64="","",基本情報入力シート!E64)</f>
        <v/>
      </c>
      <c r="E42" s="459" t="str">
        <f>IF(基本情報入力シート!F64="","",基本情報入力シート!F64)</f>
        <v/>
      </c>
      <c r="F42" s="459" t="str">
        <f>IF(基本情報入力シート!G64="","",基本情報入力シート!G64)</f>
        <v/>
      </c>
      <c r="G42" s="459" t="str">
        <f>IF(基本情報入力シート!H64="","",基本情報入力シート!H64)</f>
        <v/>
      </c>
      <c r="H42" s="459" t="str">
        <f>IF(基本情報入力シート!I64="","",基本情報入力シート!I64)</f>
        <v/>
      </c>
      <c r="I42" s="459" t="str">
        <f>IF(基本情報入力シート!J64="","",基本情報入力シート!J64)</f>
        <v/>
      </c>
      <c r="J42" s="459" t="str">
        <f>IF(基本情報入力シート!K64="","",基本情報入力シート!K64)</f>
        <v/>
      </c>
      <c r="K42" s="460" t="str">
        <f>IF(基本情報入力シート!L64="","",基本情報入力シート!L64)</f>
        <v/>
      </c>
      <c r="L42" s="461" t="str">
        <f>IF(基本情報入力シート!M64="","",基本情報入力シート!M64)</f>
        <v/>
      </c>
      <c r="M42" s="461" t="str">
        <f>IF(基本情報入力シート!R64="","",基本情報入力シート!R64)</f>
        <v/>
      </c>
      <c r="N42" s="461" t="str">
        <f>IF(基本情報入力シート!W64="","",基本情報入力シート!W64)</f>
        <v/>
      </c>
      <c r="O42" s="456" t="str">
        <f>IF(基本情報入力シート!X64="","",基本情報入力シート!X64)</f>
        <v/>
      </c>
      <c r="P42" s="462" t="str">
        <f>IF(基本情報入力シート!Y64="","",基本情報入力シート!Y64)</f>
        <v/>
      </c>
      <c r="Q42" s="463" t="str">
        <f>IF(基本情報入力シート!AB64="","",基本情報入力シート!AB64)</f>
        <v/>
      </c>
      <c r="R42" s="486"/>
      <c r="S42" s="487"/>
      <c r="T42" s="488" t="str">
        <f>IFERROR(IF(R42="","",VLOOKUP(P42,【参考】数式用!$A$5:$H$34,MATCH(S42,【参考】数式用!$F$4:$H$4,0)+5,0)),"")</f>
        <v/>
      </c>
      <c r="U42" s="505" t="str">
        <f>IF(S42="特定加算Ⅰ",VLOOKUP(P42,【参考】数式用!$A$5:$I$28,9,FALSE),"-")</f>
        <v>-</v>
      </c>
      <c r="V42" s="101" t="s">
        <v>157</v>
      </c>
      <c r="W42" s="489"/>
      <c r="X42" s="139" t="s">
        <v>158</v>
      </c>
      <c r="Y42" s="489"/>
      <c r="Z42" s="250" t="s">
        <v>159</v>
      </c>
      <c r="AA42" s="489"/>
      <c r="AB42" s="139" t="s">
        <v>158</v>
      </c>
      <c r="AC42" s="489"/>
      <c r="AD42" s="139" t="s">
        <v>160</v>
      </c>
      <c r="AE42" s="468" t="s">
        <v>161</v>
      </c>
      <c r="AF42" s="469" t="str">
        <f t="shared" si="1"/>
        <v/>
      </c>
      <c r="AG42" s="470" t="s">
        <v>162</v>
      </c>
      <c r="AH42" s="471" t="str">
        <f t="shared" si="2"/>
        <v/>
      </c>
      <c r="AJ42" s="110" t="str">
        <f t="shared" si="3"/>
        <v>○</v>
      </c>
      <c r="AK42" s="111" t="str">
        <f t="shared" si="0"/>
        <v/>
      </c>
      <c r="AL42" s="111"/>
      <c r="AM42" s="111"/>
      <c r="AN42" s="111"/>
      <c r="AO42" s="111"/>
      <c r="AP42" s="111"/>
      <c r="AQ42" s="111"/>
      <c r="AR42" s="111"/>
      <c r="AS42" s="490"/>
    </row>
    <row r="43" spans="1:45" ht="33" customHeight="1" thickBot="1">
      <c r="A43" s="456">
        <f t="shared" si="4"/>
        <v>32</v>
      </c>
      <c r="B43" s="457" t="str">
        <f>IF(基本情報入力シート!C65="","",基本情報入力シート!C65)</f>
        <v/>
      </c>
      <c r="C43" s="458" t="str">
        <f>IF(基本情報入力シート!D65="","",基本情報入力シート!D65)</f>
        <v/>
      </c>
      <c r="D43" s="459" t="str">
        <f>IF(基本情報入力シート!E65="","",基本情報入力シート!E65)</f>
        <v/>
      </c>
      <c r="E43" s="459" t="str">
        <f>IF(基本情報入力シート!F65="","",基本情報入力シート!F65)</f>
        <v/>
      </c>
      <c r="F43" s="459" t="str">
        <f>IF(基本情報入力シート!G65="","",基本情報入力シート!G65)</f>
        <v/>
      </c>
      <c r="G43" s="459" t="str">
        <f>IF(基本情報入力シート!H65="","",基本情報入力シート!H65)</f>
        <v/>
      </c>
      <c r="H43" s="459" t="str">
        <f>IF(基本情報入力シート!I65="","",基本情報入力シート!I65)</f>
        <v/>
      </c>
      <c r="I43" s="459" t="str">
        <f>IF(基本情報入力シート!J65="","",基本情報入力シート!J65)</f>
        <v/>
      </c>
      <c r="J43" s="459" t="str">
        <f>IF(基本情報入力シート!K65="","",基本情報入力シート!K65)</f>
        <v/>
      </c>
      <c r="K43" s="460" t="str">
        <f>IF(基本情報入力シート!L65="","",基本情報入力シート!L65)</f>
        <v/>
      </c>
      <c r="L43" s="461" t="str">
        <f>IF(基本情報入力シート!M65="","",基本情報入力シート!M65)</f>
        <v/>
      </c>
      <c r="M43" s="461" t="str">
        <f>IF(基本情報入力シート!R65="","",基本情報入力シート!R65)</f>
        <v/>
      </c>
      <c r="N43" s="461" t="str">
        <f>IF(基本情報入力シート!W65="","",基本情報入力シート!W65)</f>
        <v/>
      </c>
      <c r="O43" s="456" t="str">
        <f>IF(基本情報入力シート!X65="","",基本情報入力シート!X65)</f>
        <v/>
      </c>
      <c r="P43" s="462" t="str">
        <f>IF(基本情報入力シート!Y65="","",基本情報入力シート!Y65)</f>
        <v/>
      </c>
      <c r="Q43" s="463" t="str">
        <f>IF(基本情報入力シート!AB65="","",基本情報入力シート!AB65)</f>
        <v/>
      </c>
      <c r="R43" s="486"/>
      <c r="S43" s="487"/>
      <c r="T43" s="488" t="str">
        <f>IFERROR(IF(R43="","",VLOOKUP(P43,【参考】数式用!$A$5:$H$34,MATCH(S43,【参考】数式用!$F$4:$H$4,0)+5,0)),"")</f>
        <v/>
      </c>
      <c r="U43" s="505" t="str">
        <f>IF(S43="特定加算Ⅰ",VLOOKUP(P43,【参考】数式用!$A$5:$I$28,9,FALSE),"-")</f>
        <v>-</v>
      </c>
      <c r="V43" s="101" t="s">
        <v>157</v>
      </c>
      <c r="W43" s="489"/>
      <c r="X43" s="139" t="s">
        <v>158</v>
      </c>
      <c r="Y43" s="489"/>
      <c r="Z43" s="250" t="s">
        <v>159</v>
      </c>
      <c r="AA43" s="489"/>
      <c r="AB43" s="139" t="s">
        <v>158</v>
      </c>
      <c r="AC43" s="489"/>
      <c r="AD43" s="139" t="s">
        <v>160</v>
      </c>
      <c r="AE43" s="468" t="s">
        <v>161</v>
      </c>
      <c r="AF43" s="469" t="str">
        <f t="shared" si="1"/>
        <v/>
      </c>
      <c r="AG43" s="470" t="s">
        <v>162</v>
      </c>
      <c r="AH43" s="471" t="str">
        <f t="shared" si="2"/>
        <v/>
      </c>
      <c r="AJ43" s="110" t="str">
        <f t="shared" si="3"/>
        <v>○</v>
      </c>
      <c r="AK43" s="111" t="str">
        <f t="shared" si="0"/>
        <v/>
      </c>
      <c r="AL43" s="111"/>
      <c r="AM43" s="111"/>
      <c r="AN43" s="111"/>
      <c r="AO43" s="111"/>
      <c r="AP43" s="111"/>
      <c r="AQ43" s="111"/>
      <c r="AR43" s="111"/>
      <c r="AS43" s="490"/>
    </row>
    <row r="44" spans="1:45" ht="33" customHeight="1" thickBot="1">
      <c r="A44" s="456">
        <f t="shared" si="4"/>
        <v>33</v>
      </c>
      <c r="B44" s="457" t="str">
        <f>IF(基本情報入力シート!C66="","",基本情報入力シート!C66)</f>
        <v/>
      </c>
      <c r="C44" s="458" t="str">
        <f>IF(基本情報入力シート!D66="","",基本情報入力シート!D66)</f>
        <v/>
      </c>
      <c r="D44" s="459" t="str">
        <f>IF(基本情報入力シート!E66="","",基本情報入力シート!E66)</f>
        <v/>
      </c>
      <c r="E44" s="459" t="str">
        <f>IF(基本情報入力シート!F66="","",基本情報入力シート!F66)</f>
        <v/>
      </c>
      <c r="F44" s="459" t="str">
        <f>IF(基本情報入力シート!G66="","",基本情報入力シート!G66)</f>
        <v/>
      </c>
      <c r="G44" s="459" t="str">
        <f>IF(基本情報入力シート!H66="","",基本情報入力シート!H66)</f>
        <v/>
      </c>
      <c r="H44" s="459" t="str">
        <f>IF(基本情報入力シート!I66="","",基本情報入力シート!I66)</f>
        <v/>
      </c>
      <c r="I44" s="459" t="str">
        <f>IF(基本情報入力シート!J66="","",基本情報入力シート!J66)</f>
        <v/>
      </c>
      <c r="J44" s="459" t="str">
        <f>IF(基本情報入力シート!K66="","",基本情報入力シート!K66)</f>
        <v/>
      </c>
      <c r="K44" s="460" t="str">
        <f>IF(基本情報入力シート!L66="","",基本情報入力シート!L66)</f>
        <v/>
      </c>
      <c r="L44" s="461" t="str">
        <f>IF(基本情報入力シート!M66="","",基本情報入力シート!M66)</f>
        <v/>
      </c>
      <c r="M44" s="461" t="str">
        <f>IF(基本情報入力シート!R66="","",基本情報入力シート!R66)</f>
        <v/>
      </c>
      <c r="N44" s="461" t="str">
        <f>IF(基本情報入力シート!W66="","",基本情報入力シート!W66)</f>
        <v/>
      </c>
      <c r="O44" s="456" t="str">
        <f>IF(基本情報入力シート!X66="","",基本情報入力シート!X66)</f>
        <v/>
      </c>
      <c r="P44" s="462" t="str">
        <f>IF(基本情報入力シート!Y66="","",基本情報入力シート!Y66)</f>
        <v/>
      </c>
      <c r="Q44" s="463" t="str">
        <f>IF(基本情報入力シート!AB66="","",基本情報入力シート!AB66)</f>
        <v/>
      </c>
      <c r="R44" s="486"/>
      <c r="S44" s="487"/>
      <c r="T44" s="488" t="str">
        <f>IFERROR(IF(R44="","",VLOOKUP(P44,【参考】数式用!$A$5:$H$34,MATCH(S44,【参考】数式用!$F$4:$H$4,0)+5,0)),"")</f>
        <v/>
      </c>
      <c r="U44" s="505" t="str">
        <f>IF(S44="特定加算Ⅰ",VLOOKUP(P44,【参考】数式用!$A$5:$I$28,9,FALSE),"-")</f>
        <v>-</v>
      </c>
      <c r="V44" s="101" t="s">
        <v>157</v>
      </c>
      <c r="W44" s="489"/>
      <c r="X44" s="139" t="s">
        <v>158</v>
      </c>
      <c r="Y44" s="489"/>
      <c r="Z44" s="250" t="s">
        <v>159</v>
      </c>
      <c r="AA44" s="489"/>
      <c r="AB44" s="139" t="s">
        <v>158</v>
      </c>
      <c r="AC44" s="489"/>
      <c r="AD44" s="139" t="s">
        <v>160</v>
      </c>
      <c r="AE44" s="468" t="s">
        <v>161</v>
      </c>
      <c r="AF44" s="469" t="str">
        <f t="shared" si="1"/>
        <v/>
      </c>
      <c r="AG44" s="470" t="s">
        <v>162</v>
      </c>
      <c r="AH44" s="471" t="str">
        <f t="shared" si="2"/>
        <v/>
      </c>
      <c r="AJ44" s="110" t="str">
        <f t="shared" si="3"/>
        <v>○</v>
      </c>
      <c r="AK44" s="111" t="str">
        <f t="shared" ref="AK44:AK75" si="5">IFERROR(IF(T44="エラー","当該サービスに存在しない加算区分が選択されていますので、修正してください。",""),"")</f>
        <v/>
      </c>
      <c r="AL44" s="111"/>
      <c r="AM44" s="111"/>
      <c r="AN44" s="111"/>
      <c r="AO44" s="111"/>
      <c r="AP44" s="111"/>
      <c r="AQ44" s="111"/>
      <c r="AR44" s="111"/>
      <c r="AS44" s="490"/>
    </row>
    <row r="45" spans="1:45" ht="33" customHeight="1" thickBot="1">
      <c r="A45" s="456">
        <f t="shared" si="4"/>
        <v>34</v>
      </c>
      <c r="B45" s="457" t="str">
        <f>IF(基本情報入力シート!C67="","",基本情報入力シート!C67)</f>
        <v/>
      </c>
      <c r="C45" s="458" t="str">
        <f>IF(基本情報入力シート!D67="","",基本情報入力シート!D67)</f>
        <v/>
      </c>
      <c r="D45" s="459" t="str">
        <f>IF(基本情報入力シート!E67="","",基本情報入力シート!E67)</f>
        <v/>
      </c>
      <c r="E45" s="459" t="str">
        <f>IF(基本情報入力シート!F67="","",基本情報入力シート!F67)</f>
        <v/>
      </c>
      <c r="F45" s="459" t="str">
        <f>IF(基本情報入力シート!G67="","",基本情報入力シート!G67)</f>
        <v/>
      </c>
      <c r="G45" s="459" t="str">
        <f>IF(基本情報入力シート!H67="","",基本情報入力シート!H67)</f>
        <v/>
      </c>
      <c r="H45" s="459" t="str">
        <f>IF(基本情報入力シート!I67="","",基本情報入力シート!I67)</f>
        <v/>
      </c>
      <c r="I45" s="459" t="str">
        <f>IF(基本情報入力シート!J67="","",基本情報入力シート!J67)</f>
        <v/>
      </c>
      <c r="J45" s="459" t="str">
        <f>IF(基本情報入力シート!K67="","",基本情報入力シート!K67)</f>
        <v/>
      </c>
      <c r="K45" s="460" t="str">
        <f>IF(基本情報入力シート!L67="","",基本情報入力シート!L67)</f>
        <v/>
      </c>
      <c r="L45" s="461" t="str">
        <f>IF(基本情報入力シート!M67="","",基本情報入力シート!M67)</f>
        <v/>
      </c>
      <c r="M45" s="461" t="str">
        <f>IF(基本情報入力シート!R67="","",基本情報入力シート!R67)</f>
        <v/>
      </c>
      <c r="N45" s="461" t="str">
        <f>IF(基本情報入力シート!W67="","",基本情報入力シート!W67)</f>
        <v/>
      </c>
      <c r="O45" s="456" t="str">
        <f>IF(基本情報入力シート!X67="","",基本情報入力シート!X67)</f>
        <v/>
      </c>
      <c r="P45" s="462" t="str">
        <f>IF(基本情報入力シート!Y67="","",基本情報入力シート!Y67)</f>
        <v/>
      </c>
      <c r="Q45" s="463" t="str">
        <f>IF(基本情報入力シート!AB67="","",基本情報入力シート!AB67)</f>
        <v/>
      </c>
      <c r="R45" s="486"/>
      <c r="S45" s="487"/>
      <c r="T45" s="488" t="str">
        <f>IFERROR(IF(R45="","",VLOOKUP(P45,【参考】数式用!$A$5:$H$34,MATCH(S45,【参考】数式用!$F$4:$H$4,0)+5,0)),"")</f>
        <v/>
      </c>
      <c r="U45" s="505" t="str">
        <f>IF(S45="特定加算Ⅰ",VLOOKUP(P45,【参考】数式用!$A$5:$I$28,9,FALSE),"-")</f>
        <v>-</v>
      </c>
      <c r="V45" s="101" t="s">
        <v>157</v>
      </c>
      <c r="W45" s="489"/>
      <c r="X45" s="139" t="s">
        <v>158</v>
      </c>
      <c r="Y45" s="489"/>
      <c r="Z45" s="250" t="s">
        <v>159</v>
      </c>
      <c r="AA45" s="489"/>
      <c r="AB45" s="139" t="s">
        <v>158</v>
      </c>
      <c r="AC45" s="489"/>
      <c r="AD45" s="139" t="s">
        <v>160</v>
      </c>
      <c r="AE45" s="468" t="s">
        <v>161</v>
      </c>
      <c r="AF45" s="469" t="str">
        <f t="shared" si="1"/>
        <v/>
      </c>
      <c r="AG45" s="470" t="s">
        <v>162</v>
      </c>
      <c r="AH45" s="471" t="str">
        <f t="shared" si="2"/>
        <v/>
      </c>
      <c r="AJ45" s="110" t="str">
        <f t="shared" si="3"/>
        <v>○</v>
      </c>
      <c r="AK45" s="111" t="str">
        <f t="shared" si="5"/>
        <v/>
      </c>
      <c r="AL45" s="111"/>
      <c r="AM45" s="111"/>
      <c r="AN45" s="111"/>
      <c r="AO45" s="111"/>
      <c r="AP45" s="111"/>
      <c r="AQ45" s="111"/>
      <c r="AR45" s="111"/>
      <c r="AS45" s="490"/>
    </row>
    <row r="46" spans="1:45" ht="33" customHeight="1" thickBot="1">
      <c r="A46" s="456">
        <f t="shared" si="4"/>
        <v>35</v>
      </c>
      <c r="B46" s="457" t="str">
        <f>IF(基本情報入力シート!C68="","",基本情報入力シート!C68)</f>
        <v/>
      </c>
      <c r="C46" s="458" t="str">
        <f>IF(基本情報入力シート!D68="","",基本情報入力シート!D68)</f>
        <v/>
      </c>
      <c r="D46" s="459" t="str">
        <f>IF(基本情報入力シート!E68="","",基本情報入力シート!E68)</f>
        <v/>
      </c>
      <c r="E46" s="459" t="str">
        <f>IF(基本情報入力シート!F68="","",基本情報入力シート!F68)</f>
        <v/>
      </c>
      <c r="F46" s="459" t="str">
        <f>IF(基本情報入力シート!G68="","",基本情報入力シート!G68)</f>
        <v/>
      </c>
      <c r="G46" s="459" t="str">
        <f>IF(基本情報入力シート!H68="","",基本情報入力シート!H68)</f>
        <v/>
      </c>
      <c r="H46" s="459" t="str">
        <f>IF(基本情報入力シート!I68="","",基本情報入力シート!I68)</f>
        <v/>
      </c>
      <c r="I46" s="459" t="str">
        <f>IF(基本情報入力シート!J68="","",基本情報入力シート!J68)</f>
        <v/>
      </c>
      <c r="J46" s="459" t="str">
        <f>IF(基本情報入力シート!K68="","",基本情報入力シート!K68)</f>
        <v/>
      </c>
      <c r="K46" s="460" t="str">
        <f>IF(基本情報入力シート!L68="","",基本情報入力シート!L68)</f>
        <v/>
      </c>
      <c r="L46" s="461" t="str">
        <f>IF(基本情報入力シート!M68="","",基本情報入力シート!M68)</f>
        <v/>
      </c>
      <c r="M46" s="461" t="str">
        <f>IF(基本情報入力シート!R68="","",基本情報入力シート!R68)</f>
        <v/>
      </c>
      <c r="N46" s="461" t="str">
        <f>IF(基本情報入力シート!W68="","",基本情報入力シート!W68)</f>
        <v/>
      </c>
      <c r="O46" s="456" t="str">
        <f>IF(基本情報入力シート!X68="","",基本情報入力シート!X68)</f>
        <v/>
      </c>
      <c r="P46" s="462" t="str">
        <f>IF(基本情報入力シート!Y68="","",基本情報入力シート!Y68)</f>
        <v/>
      </c>
      <c r="Q46" s="463" t="str">
        <f>IF(基本情報入力シート!AB68="","",基本情報入力シート!AB68)</f>
        <v/>
      </c>
      <c r="R46" s="486"/>
      <c r="S46" s="487"/>
      <c r="T46" s="488" t="str">
        <f>IFERROR(IF(R46="","",VLOOKUP(P46,【参考】数式用!$A$5:$H$34,MATCH(S46,【参考】数式用!$F$4:$H$4,0)+5,0)),"")</f>
        <v/>
      </c>
      <c r="U46" s="505" t="str">
        <f>IF(S46="特定加算Ⅰ",VLOOKUP(P46,【参考】数式用!$A$5:$I$28,9,FALSE),"-")</f>
        <v>-</v>
      </c>
      <c r="V46" s="101" t="s">
        <v>157</v>
      </c>
      <c r="W46" s="489"/>
      <c r="X46" s="139" t="s">
        <v>158</v>
      </c>
      <c r="Y46" s="489"/>
      <c r="Z46" s="250" t="s">
        <v>159</v>
      </c>
      <c r="AA46" s="489"/>
      <c r="AB46" s="139" t="s">
        <v>158</v>
      </c>
      <c r="AC46" s="489"/>
      <c r="AD46" s="139" t="s">
        <v>160</v>
      </c>
      <c r="AE46" s="468" t="s">
        <v>161</v>
      </c>
      <c r="AF46" s="469" t="str">
        <f t="shared" si="1"/>
        <v/>
      </c>
      <c r="AG46" s="470" t="s">
        <v>162</v>
      </c>
      <c r="AH46" s="471" t="str">
        <f t="shared" si="2"/>
        <v/>
      </c>
      <c r="AJ46" s="110" t="str">
        <f t="shared" si="3"/>
        <v>○</v>
      </c>
      <c r="AK46" s="111" t="str">
        <f t="shared" si="5"/>
        <v/>
      </c>
      <c r="AL46" s="111"/>
      <c r="AM46" s="111"/>
      <c r="AN46" s="111"/>
      <c r="AO46" s="111"/>
      <c r="AP46" s="111"/>
      <c r="AQ46" s="111"/>
      <c r="AR46" s="111"/>
      <c r="AS46" s="490"/>
    </row>
    <row r="47" spans="1:45" ht="33" customHeight="1" thickBot="1">
      <c r="A47" s="456">
        <f t="shared" si="4"/>
        <v>36</v>
      </c>
      <c r="B47" s="457" t="str">
        <f>IF(基本情報入力シート!C69="","",基本情報入力シート!C69)</f>
        <v/>
      </c>
      <c r="C47" s="458" t="str">
        <f>IF(基本情報入力シート!D69="","",基本情報入力シート!D69)</f>
        <v/>
      </c>
      <c r="D47" s="459" t="str">
        <f>IF(基本情報入力シート!E69="","",基本情報入力シート!E69)</f>
        <v/>
      </c>
      <c r="E47" s="459" t="str">
        <f>IF(基本情報入力シート!F69="","",基本情報入力シート!F69)</f>
        <v/>
      </c>
      <c r="F47" s="459" t="str">
        <f>IF(基本情報入力シート!G69="","",基本情報入力シート!G69)</f>
        <v/>
      </c>
      <c r="G47" s="459" t="str">
        <f>IF(基本情報入力シート!H69="","",基本情報入力シート!H69)</f>
        <v/>
      </c>
      <c r="H47" s="459" t="str">
        <f>IF(基本情報入力シート!I69="","",基本情報入力シート!I69)</f>
        <v/>
      </c>
      <c r="I47" s="459" t="str">
        <f>IF(基本情報入力シート!J69="","",基本情報入力シート!J69)</f>
        <v/>
      </c>
      <c r="J47" s="459" t="str">
        <f>IF(基本情報入力シート!K69="","",基本情報入力シート!K69)</f>
        <v/>
      </c>
      <c r="K47" s="460" t="str">
        <f>IF(基本情報入力シート!L69="","",基本情報入力シート!L69)</f>
        <v/>
      </c>
      <c r="L47" s="461" t="str">
        <f>IF(基本情報入力シート!M69="","",基本情報入力シート!M69)</f>
        <v/>
      </c>
      <c r="M47" s="461" t="str">
        <f>IF(基本情報入力シート!R69="","",基本情報入力シート!R69)</f>
        <v/>
      </c>
      <c r="N47" s="461" t="str">
        <f>IF(基本情報入力シート!W69="","",基本情報入力シート!W69)</f>
        <v/>
      </c>
      <c r="O47" s="456" t="str">
        <f>IF(基本情報入力シート!X69="","",基本情報入力シート!X69)</f>
        <v/>
      </c>
      <c r="P47" s="462" t="str">
        <f>IF(基本情報入力シート!Y69="","",基本情報入力シート!Y69)</f>
        <v/>
      </c>
      <c r="Q47" s="463" t="str">
        <f>IF(基本情報入力シート!AB69="","",基本情報入力シート!AB69)</f>
        <v/>
      </c>
      <c r="R47" s="486"/>
      <c r="S47" s="487"/>
      <c r="T47" s="488" t="str">
        <f>IFERROR(IF(R47="","",VLOOKUP(P47,【参考】数式用!$A$5:$H$34,MATCH(S47,【参考】数式用!$F$4:$H$4,0)+5,0)),"")</f>
        <v/>
      </c>
      <c r="U47" s="505" t="str">
        <f>IF(S47="特定加算Ⅰ",VLOOKUP(P47,【参考】数式用!$A$5:$I$28,9,FALSE),"-")</f>
        <v>-</v>
      </c>
      <c r="V47" s="101" t="s">
        <v>157</v>
      </c>
      <c r="W47" s="489"/>
      <c r="X47" s="139" t="s">
        <v>158</v>
      </c>
      <c r="Y47" s="489"/>
      <c r="Z47" s="250" t="s">
        <v>159</v>
      </c>
      <c r="AA47" s="489"/>
      <c r="AB47" s="139" t="s">
        <v>158</v>
      </c>
      <c r="AC47" s="489"/>
      <c r="AD47" s="139" t="s">
        <v>160</v>
      </c>
      <c r="AE47" s="468" t="s">
        <v>161</v>
      </c>
      <c r="AF47" s="469" t="str">
        <f t="shared" si="1"/>
        <v/>
      </c>
      <c r="AG47" s="470" t="s">
        <v>162</v>
      </c>
      <c r="AH47" s="471" t="str">
        <f t="shared" si="2"/>
        <v/>
      </c>
      <c r="AJ47" s="110" t="str">
        <f t="shared" si="3"/>
        <v>○</v>
      </c>
      <c r="AK47" s="111" t="str">
        <f t="shared" si="5"/>
        <v/>
      </c>
      <c r="AL47" s="111"/>
      <c r="AM47" s="111"/>
      <c r="AN47" s="111"/>
      <c r="AO47" s="111"/>
      <c r="AP47" s="111"/>
      <c r="AQ47" s="111"/>
      <c r="AR47" s="111"/>
      <c r="AS47" s="490"/>
    </row>
    <row r="48" spans="1:45" ht="33" customHeight="1" thickBot="1">
      <c r="A48" s="456">
        <f t="shared" si="4"/>
        <v>37</v>
      </c>
      <c r="B48" s="457" t="str">
        <f>IF(基本情報入力シート!C70="","",基本情報入力シート!C70)</f>
        <v/>
      </c>
      <c r="C48" s="458" t="str">
        <f>IF(基本情報入力シート!D70="","",基本情報入力シート!D70)</f>
        <v/>
      </c>
      <c r="D48" s="459" t="str">
        <f>IF(基本情報入力シート!E70="","",基本情報入力シート!E70)</f>
        <v/>
      </c>
      <c r="E48" s="459" t="str">
        <f>IF(基本情報入力シート!F70="","",基本情報入力シート!F70)</f>
        <v/>
      </c>
      <c r="F48" s="459" t="str">
        <f>IF(基本情報入力シート!G70="","",基本情報入力シート!G70)</f>
        <v/>
      </c>
      <c r="G48" s="459" t="str">
        <f>IF(基本情報入力シート!H70="","",基本情報入力シート!H70)</f>
        <v/>
      </c>
      <c r="H48" s="459" t="str">
        <f>IF(基本情報入力シート!I70="","",基本情報入力シート!I70)</f>
        <v/>
      </c>
      <c r="I48" s="459" t="str">
        <f>IF(基本情報入力シート!J70="","",基本情報入力シート!J70)</f>
        <v/>
      </c>
      <c r="J48" s="459" t="str">
        <f>IF(基本情報入力シート!K70="","",基本情報入力シート!K70)</f>
        <v/>
      </c>
      <c r="K48" s="460" t="str">
        <f>IF(基本情報入力シート!L70="","",基本情報入力シート!L70)</f>
        <v/>
      </c>
      <c r="L48" s="461" t="str">
        <f>IF(基本情報入力シート!M70="","",基本情報入力シート!M70)</f>
        <v/>
      </c>
      <c r="M48" s="461" t="str">
        <f>IF(基本情報入力シート!R70="","",基本情報入力シート!R70)</f>
        <v/>
      </c>
      <c r="N48" s="461" t="str">
        <f>IF(基本情報入力シート!W70="","",基本情報入力シート!W70)</f>
        <v/>
      </c>
      <c r="O48" s="456" t="str">
        <f>IF(基本情報入力シート!X70="","",基本情報入力シート!X70)</f>
        <v/>
      </c>
      <c r="P48" s="462" t="str">
        <f>IF(基本情報入力シート!Y70="","",基本情報入力シート!Y70)</f>
        <v/>
      </c>
      <c r="Q48" s="463" t="str">
        <f>IF(基本情報入力シート!AB70="","",基本情報入力シート!AB70)</f>
        <v/>
      </c>
      <c r="R48" s="486"/>
      <c r="S48" s="487"/>
      <c r="T48" s="488" t="str">
        <f>IFERROR(IF(R48="","",VLOOKUP(P48,【参考】数式用!$A$5:$H$34,MATCH(S48,【参考】数式用!$F$4:$H$4,0)+5,0)),"")</f>
        <v/>
      </c>
      <c r="U48" s="505" t="str">
        <f>IF(S48="特定加算Ⅰ",VLOOKUP(P48,【参考】数式用!$A$5:$I$28,9,FALSE),"-")</f>
        <v>-</v>
      </c>
      <c r="V48" s="101" t="s">
        <v>157</v>
      </c>
      <c r="W48" s="489"/>
      <c r="X48" s="139" t="s">
        <v>158</v>
      </c>
      <c r="Y48" s="489"/>
      <c r="Z48" s="250" t="s">
        <v>159</v>
      </c>
      <c r="AA48" s="489"/>
      <c r="AB48" s="139" t="s">
        <v>158</v>
      </c>
      <c r="AC48" s="489"/>
      <c r="AD48" s="139" t="s">
        <v>160</v>
      </c>
      <c r="AE48" s="468" t="s">
        <v>161</v>
      </c>
      <c r="AF48" s="469" t="str">
        <f t="shared" si="1"/>
        <v/>
      </c>
      <c r="AG48" s="470" t="s">
        <v>162</v>
      </c>
      <c r="AH48" s="471" t="str">
        <f t="shared" si="2"/>
        <v/>
      </c>
      <c r="AJ48" s="110" t="str">
        <f t="shared" si="3"/>
        <v>○</v>
      </c>
      <c r="AK48" s="111" t="str">
        <f t="shared" si="5"/>
        <v/>
      </c>
      <c r="AL48" s="111"/>
      <c r="AM48" s="111"/>
      <c r="AN48" s="111"/>
      <c r="AO48" s="111"/>
      <c r="AP48" s="111"/>
      <c r="AQ48" s="111"/>
      <c r="AR48" s="111"/>
      <c r="AS48" s="490"/>
    </row>
    <row r="49" spans="1:45" ht="33" customHeight="1" thickBot="1">
      <c r="A49" s="456">
        <f t="shared" si="4"/>
        <v>38</v>
      </c>
      <c r="B49" s="457" t="str">
        <f>IF(基本情報入力シート!C71="","",基本情報入力シート!C71)</f>
        <v/>
      </c>
      <c r="C49" s="458" t="str">
        <f>IF(基本情報入力シート!D71="","",基本情報入力シート!D71)</f>
        <v/>
      </c>
      <c r="D49" s="459" t="str">
        <f>IF(基本情報入力シート!E71="","",基本情報入力シート!E71)</f>
        <v/>
      </c>
      <c r="E49" s="459" t="str">
        <f>IF(基本情報入力シート!F71="","",基本情報入力シート!F71)</f>
        <v/>
      </c>
      <c r="F49" s="459" t="str">
        <f>IF(基本情報入力シート!G71="","",基本情報入力シート!G71)</f>
        <v/>
      </c>
      <c r="G49" s="459" t="str">
        <f>IF(基本情報入力シート!H71="","",基本情報入力シート!H71)</f>
        <v/>
      </c>
      <c r="H49" s="459" t="str">
        <f>IF(基本情報入力シート!I71="","",基本情報入力シート!I71)</f>
        <v/>
      </c>
      <c r="I49" s="459" t="str">
        <f>IF(基本情報入力シート!J71="","",基本情報入力シート!J71)</f>
        <v/>
      </c>
      <c r="J49" s="459" t="str">
        <f>IF(基本情報入力シート!K71="","",基本情報入力シート!K71)</f>
        <v/>
      </c>
      <c r="K49" s="460" t="str">
        <f>IF(基本情報入力シート!L71="","",基本情報入力シート!L71)</f>
        <v/>
      </c>
      <c r="L49" s="461" t="str">
        <f>IF(基本情報入力シート!M71="","",基本情報入力シート!M71)</f>
        <v/>
      </c>
      <c r="M49" s="461" t="str">
        <f>IF(基本情報入力シート!R71="","",基本情報入力シート!R71)</f>
        <v/>
      </c>
      <c r="N49" s="461" t="str">
        <f>IF(基本情報入力シート!W71="","",基本情報入力シート!W71)</f>
        <v/>
      </c>
      <c r="O49" s="456" t="str">
        <f>IF(基本情報入力シート!X71="","",基本情報入力シート!X71)</f>
        <v/>
      </c>
      <c r="P49" s="462" t="str">
        <f>IF(基本情報入力シート!Y71="","",基本情報入力シート!Y71)</f>
        <v/>
      </c>
      <c r="Q49" s="463" t="str">
        <f>IF(基本情報入力シート!AB71="","",基本情報入力シート!AB71)</f>
        <v/>
      </c>
      <c r="R49" s="486"/>
      <c r="S49" s="487"/>
      <c r="T49" s="488" t="str">
        <f>IFERROR(IF(R49="","",VLOOKUP(P49,【参考】数式用!$A$5:$H$34,MATCH(S49,【参考】数式用!$F$4:$H$4,0)+5,0)),"")</f>
        <v/>
      </c>
      <c r="U49" s="505" t="str">
        <f>IF(S49="特定加算Ⅰ",VLOOKUP(P49,【参考】数式用!$A$5:$I$28,9,FALSE),"-")</f>
        <v>-</v>
      </c>
      <c r="V49" s="101" t="s">
        <v>157</v>
      </c>
      <c r="W49" s="489"/>
      <c r="X49" s="139" t="s">
        <v>158</v>
      </c>
      <c r="Y49" s="489"/>
      <c r="Z49" s="250" t="s">
        <v>159</v>
      </c>
      <c r="AA49" s="489"/>
      <c r="AB49" s="139" t="s">
        <v>158</v>
      </c>
      <c r="AC49" s="489"/>
      <c r="AD49" s="139" t="s">
        <v>160</v>
      </c>
      <c r="AE49" s="468" t="s">
        <v>161</v>
      </c>
      <c r="AF49" s="469" t="str">
        <f t="shared" si="1"/>
        <v/>
      </c>
      <c r="AG49" s="470" t="s">
        <v>162</v>
      </c>
      <c r="AH49" s="471" t="str">
        <f t="shared" si="2"/>
        <v/>
      </c>
      <c r="AJ49" s="110" t="str">
        <f t="shared" si="3"/>
        <v>○</v>
      </c>
      <c r="AK49" s="111" t="str">
        <f t="shared" si="5"/>
        <v/>
      </c>
      <c r="AL49" s="111"/>
      <c r="AM49" s="111"/>
      <c r="AN49" s="111"/>
      <c r="AO49" s="111"/>
      <c r="AP49" s="111"/>
      <c r="AQ49" s="111"/>
      <c r="AR49" s="111"/>
      <c r="AS49" s="490"/>
    </row>
    <row r="50" spans="1:45" ht="33" customHeight="1" thickBot="1">
      <c r="A50" s="456">
        <f t="shared" si="4"/>
        <v>39</v>
      </c>
      <c r="B50" s="457" t="str">
        <f>IF(基本情報入力シート!C72="","",基本情報入力シート!C72)</f>
        <v/>
      </c>
      <c r="C50" s="458" t="str">
        <f>IF(基本情報入力シート!D72="","",基本情報入力シート!D72)</f>
        <v/>
      </c>
      <c r="D50" s="459" t="str">
        <f>IF(基本情報入力シート!E72="","",基本情報入力シート!E72)</f>
        <v/>
      </c>
      <c r="E50" s="459" t="str">
        <f>IF(基本情報入力シート!F72="","",基本情報入力シート!F72)</f>
        <v/>
      </c>
      <c r="F50" s="459" t="str">
        <f>IF(基本情報入力シート!G72="","",基本情報入力シート!G72)</f>
        <v/>
      </c>
      <c r="G50" s="459" t="str">
        <f>IF(基本情報入力シート!H72="","",基本情報入力シート!H72)</f>
        <v/>
      </c>
      <c r="H50" s="459" t="str">
        <f>IF(基本情報入力シート!I72="","",基本情報入力シート!I72)</f>
        <v/>
      </c>
      <c r="I50" s="459" t="str">
        <f>IF(基本情報入力シート!J72="","",基本情報入力シート!J72)</f>
        <v/>
      </c>
      <c r="J50" s="459" t="str">
        <f>IF(基本情報入力シート!K72="","",基本情報入力シート!K72)</f>
        <v/>
      </c>
      <c r="K50" s="460" t="str">
        <f>IF(基本情報入力シート!L72="","",基本情報入力シート!L72)</f>
        <v/>
      </c>
      <c r="L50" s="461" t="str">
        <f>IF(基本情報入力シート!M72="","",基本情報入力シート!M72)</f>
        <v/>
      </c>
      <c r="M50" s="461" t="str">
        <f>IF(基本情報入力シート!R72="","",基本情報入力シート!R72)</f>
        <v/>
      </c>
      <c r="N50" s="461" t="str">
        <f>IF(基本情報入力シート!W72="","",基本情報入力シート!W72)</f>
        <v/>
      </c>
      <c r="O50" s="456" t="str">
        <f>IF(基本情報入力シート!X72="","",基本情報入力シート!X72)</f>
        <v/>
      </c>
      <c r="P50" s="462" t="str">
        <f>IF(基本情報入力シート!Y72="","",基本情報入力シート!Y72)</f>
        <v/>
      </c>
      <c r="Q50" s="463" t="str">
        <f>IF(基本情報入力シート!AB72="","",基本情報入力シート!AB72)</f>
        <v/>
      </c>
      <c r="R50" s="486"/>
      <c r="S50" s="487"/>
      <c r="T50" s="488" t="str">
        <f>IFERROR(IF(R50="","",VLOOKUP(P50,【参考】数式用!$A$5:$H$34,MATCH(S50,【参考】数式用!$F$4:$H$4,0)+5,0)),"")</f>
        <v/>
      </c>
      <c r="U50" s="505" t="str">
        <f>IF(S50="特定加算Ⅰ",VLOOKUP(P50,【参考】数式用!$A$5:$I$28,9,FALSE),"-")</f>
        <v>-</v>
      </c>
      <c r="V50" s="101" t="s">
        <v>157</v>
      </c>
      <c r="W50" s="489"/>
      <c r="X50" s="139" t="s">
        <v>158</v>
      </c>
      <c r="Y50" s="489"/>
      <c r="Z50" s="250" t="s">
        <v>159</v>
      </c>
      <c r="AA50" s="489"/>
      <c r="AB50" s="139" t="s">
        <v>158</v>
      </c>
      <c r="AC50" s="489"/>
      <c r="AD50" s="139" t="s">
        <v>160</v>
      </c>
      <c r="AE50" s="468" t="s">
        <v>161</v>
      </c>
      <c r="AF50" s="469" t="str">
        <f t="shared" si="1"/>
        <v/>
      </c>
      <c r="AG50" s="470" t="s">
        <v>162</v>
      </c>
      <c r="AH50" s="471" t="str">
        <f t="shared" si="2"/>
        <v/>
      </c>
      <c r="AJ50" s="110" t="str">
        <f t="shared" si="3"/>
        <v>○</v>
      </c>
      <c r="AK50" s="111" t="str">
        <f t="shared" si="5"/>
        <v/>
      </c>
      <c r="AL50" s="111"/>
      <c r="AM50" s="111"/>
      <c r="AN50" s="111"/>
      <c r="AO50" s="111"/>
      <c r="AP50" s="111"/>
      <c r="AQ50" s="111"/>
      <c r="AR50" s="111"/>
      <c r="AS50" s="490"/>
    </row>
    <row r="51" spans="1:45" ht="33" customHeight="1" thickBot="1">
      <c r="A51" s="456">
        <f t="shared" si="4"/>
        <v>40</v>
      </c>
      <c r="B51" s="457" t="str">
        <f>IF(基本情報入力シート!C73="","",基本情報入力シート!C73)</f>
        <v/>
      </c>
      <c r="C51" s="458" t="str">
        <f>IF(基本情報入力シート!D73="","",基本情報入力シート!D73)</f>
        <v/>
      </c>
      <c r="D51" s="459" t="str">
        <f>IF(基本情報入力シート!E73="","",基本情報入力シート!E73)</f>
        <v/>
      </c>
      <c r="E51" s="459" t="str">
        <f>IF(基本情報入力シート!F73="","",基本情報入力シート!F73)</f>
        <v/>
      </c>
      <c r="F51" s="459" t="str">
        <f>IF(基本情報入力シート!G73="","",基本情報入力シート!G73)</f>
        <v/>
      </c>
      <c r="G51" s="459" t="str">
        <f>IF(基本情報入力シート!H73="","",基本情報入力シート!H73)</f>
        <v/>
      </c>
      <c r="H51" s="459" t="str">
        <f>IF(基本情報入力シート!I73="","",基本情報入力シート!I73)</f>
        <v/>
      </c>
      <c r="I51" s="459" t="str">
        <f>IF(基本情報入力シート!J73="","",基本情報入力シート!J73)</f>
        <v/>
      </c>
      <c r="J51" s="459" t="str">
        <f>IF(基本情報入力シート!K73="","",基本情報入力シート!K73)</f>
        <v/>
      </c>
      <c r="K51" s="460" t="str">
        <f>IF(基本情報入力シート!L73="","",基本情報入力シート!L73)</f>
        <v/>
      </c>
      <c r="L51" s="461" t="str">
        <f>IF(基本情報入力シート!M73="","",基本情報入力シート!M73)</f>
        <v/>
      </c>
      <c r="M51" s="461" t="str">
        <f>IF(基本情報入力シート!R73="","",基本情報入力シート!R73)</f>
        <v/>
      </c>
      <c r="N51" s="461" t="str">
        <f>IF(基本情報入力シート!W73="","",基本情報入力シート!W73)</f>
        <v/>
      </c>
      <c r="O51" s="456" t="str">
        <f>IF(基本情報入力シート!X73="","",基本情報入力シート!X73)</f>
        <v/>
      </c>
      <c r="P51" s="462" t="str">
        <f>IF(基本情報入力シート!Y73="","",基本情報入力シート!Y73)</f>
        <v/>
      </c>
      <c r="Q51" s="463" t="str">
        <f>IF(基本情報入力シート!AB73="","",基本情報入力シート!AB73)</f>
        <v/>
      </c>
      <c r="R51" s="486"/>
      <c r="S51" s="487"/>
      <c r="T51" s="488" t="str">
        <f>IFERROR(IF(R51="","",VLOOKUP(P51,【参考】数式用!$A$5:$H$34,MATCH(S51,【参考】数式用!$F$4:$H$4,0)+5,0)),"")</f>
        <v/>
      </c>
      <c r="U51" s="505" t="str">
        <f>IF(S51="特定加算Ⅰ",VLOOKUP(P51,【参考】数式用!$A$5:$I$28,9,FALSE),"-")</f>
        <v>-</v>
      </c>
      <c r="V51" s="101" t="s">
        <v>157</v>
      </c>
      <c r="W51" s="489"/>
      <c r="X51" s="139" t="s">
        <v>158</v>
      </c>
      <c r="Y51" s="489"/>
      <c r="Z51" s="250" t="s">
        <v>159</v>
      </c>
      <c r="AA51" s="489"/>
      <c r="AB51" s="139" t="s">
        <v>158</v>
      </c>
      <c r="AC51" s="489"/>
      <c r="AD51" s="139" t="s">
        <v>160</v>
      </c>
      <c r="AE51" s="468" t="s">
        <v>161</v>
      </c>
      <c r="AF51" s="469" t="str">
        <f t="shared" si="1"/>
        <v/>
      </c>
      <c r="AG51" s="470" t="s">
        <v>162</v>
      </c>
      <c r="AH51" s="471" t="str">
        <f t="shared" si="2"/>
        <v/>
      </c>
      <c r="AJ51" s="110" t="str">
        <f t="shared" si="3"/>
        <v>○</v>
      </c>
      <c r="AK51" s="111" t="str">
        <f t="shared" si="5"/>
        <v/>
      </c>
      <c r="AL51" s="111"/>
      <c r="AM51" s="111"/>
      <c r="AN51" s="111"/>
      <c r="AO51" s="111"/>
      <c r="AP51" s="111"/>
      <c r="AQ51" s="111"/>
      <c r="AR51" s="111"/>
      <c r="AS51" s="490"/>
    </row>
    <row r="52" spans="1:45" ht="33" customHeight="1" thickBot="1">
      <c r="A52" s="456">
        <f t="shared" si="4"/>
        <v>41</v>
      </c>
      <c r="B52" s="457" t="str">
        <f>IF(基本情報入力シート!C74="","",基本情報入力シート!C74)</f>
        <v/>
      </c>
      <c r="C52" s="458" t="str">
        <f>IF(基本情報入力シート!D74="","",基本情報入力シート!D74)</f>
        <v/>
      </c>
      <c r="D52" s="459" t="str">
        <f>IF(基本情報入力シート!E74="","",基本情報入力シート!E74)</f>
        <v/>
      </c>
      <c r="E52" s="459" t="str">
        <f>IF(基本情報入力シート!F74="","",基本情報入力シート!F74)</f>
        <v/>
      </c>
      <c r="F52" s="459" t="str">
        <f>IF(基本情報入力シート!G74="","",基本情報入力シート!G74)</f>
        <v/>
      </c>
      <c r="G52" s="459" t="str">
        <f>IF(基本情報入力シート!H74="","",基本情報入力シート!H74)</f>
        <v/>
      </c>
      <c r="H52" s="459" t="str">
        <f>IF(基本情報入力シート!I74="","",基本情報入力シート!I74)</f>
        <v/>
      </c>
      <c r="I52" s="459" t="str">
        <f>IF(基本情報入力シート!J74="","",基本情報入力シート!J74)</f>
        <v/>
      </c>
      <c r="J52" s="459" t="str">
        <f>IF(基本情報入力シート!K74="","",基本情報入力シート!K74)</f>
        <v/>
      </c>
      <c r="K52" s="460" t="str">
        <f>IF(基本情報入力シート!L74="","",基本情報入力シート!L74)</f>
        <v/>
      </c>
      <c r="L52" s="461" t="str">
        <f>IF(基本情報入力シート!M74="","",基本情報入力シート!M74)</f>
        <v/>
      </c>
      <c r="M52" s="461" t="str">
        <f>IF(基本情報入力シート!R74="","",基本情報入力シート!R74)</f>
        <v/>
      </c>
      <c r="N52" s="461" t="str">
        <f>IF(基本情報入力シート!W74="","",基本情報入力シート!W74)</f>
        <v/>
      </c>
      <c r="O52" s="456" t="str">
        <f>IF(基本情報入力シート!X74="","",基本情報入力シート!X74)</f>
        <v/>
      </c>
      <c r="P52" s="462" t="str">
        <f>IF(基本情報入力シート!Y74="","",基本情報入力シート!Y74)</f>
        <v/>
      </c>
      <c r="Q52" s="463" t="str">
        <f>IF(基本情報入力シート!AB74="","",基本情報入力シート!AB74)</f>
        <v/>
      </c>
      <c r="R52" s="486"/>
      <c r="S52" s="487"/>
      <c r="T52" s="488" t="str">
        <f>IFERROR(IF(R52="","",VLOOKUP(P52,【参考】数式用!$A$5:$H$34,MATCH(S52,【参考】数式用!$F$4:$H$4,0)+5,0)),"")</f>
        <v/>
      </c>
      <c r="U52" s="505" t="str">
        <f>IF(S52="特定加算Ⅰ",VLOOKUP(P52,【参考】数式用!$A$5:$I$28,9,FALSE),"-")</f>
        <v>-</v>
      </c>
      <c r="V52" s="101" t="s">
        <v>157</v>
      </c>
      <c r="W52" s="489"/>
      <c r="X52" s="139" t="s">
        <v>158</v>
      </c>
      <c r="Y52" s="489"/>
      <c r="Z52" s="250" t="s">
        <v>159</v>
      </c>
      <c r="AA52" s="489"/>
      <c r="AB52" s="139" t="s">
        <v>158</v>
      </c>
      <c r="AC52" s="489"/>
      <c r="AD52" s="139" t="s">
        <v>160</v>
      </c>
      <c r="AE52" s="468" t="s">
        <v>161</v>
      </c>
      <c r="AF52" s="469" t="str">
        <f t="shared" si="1"/>
        <v/>
      </c>
      <c r="AG52" s="470" t="s">
        <v>162</v>
      </c>
      <c r="AH52" s="471" t="str">
        <f t="shared" si="2"/>
        <v/>
      </c>
      <c r="AJ52" s="110" t="str">
        <f t="shared" si="3"/>
        <v>○</v>
      </c>
      <c r="AK52" s="111" t="str">
        <f t="shared" si="5"/>
        <v/>
      </c>
      <c r="AL52" s="111"/>
      <c r="AM52" s="111"/>
      <c r="AN52" s="111"/>
      <c r="AO52" s="111"/>
      <c r="AP52" s="111"/>
      <c r="AQ52" s="111"/>
      <c r="AR52" s="111"/>
      <c r="AS52" s="490"/>
    </row>
    <row r="53" spans="1:45" ht="33" customHeight="1" thickBot="1">
      <c r="A53" s="456">
        <f t="shared" si="4"/>
        <v>42</v>
      </c>
      <c r="B53" s="457" t="str">
        <f>IF(基本情報入力シート!C75="","",基本情報入力シート!C75)</f>
        <v/>
      </c>
      <c r="C53" s="458" t="str">
        <f>IF(基本情報入力シート!D75="","",基本情報入力シート!D75)</f>
        <v/>
      </c>
      <c r="D53" s="459" t="str">
        <f>IF(基本情報入力シート!E75="","",基本情報入力シート!E75)</f>
        <v/>
      </c>
      <c r="E53" s="459" t="str">
        <f>IF(基本情報入力シート!F75="","",基本情報入力シート!F75)</f>
        <v/>
      </c>
      <c r="F53" s="459" t="str">
        <f>IF(基本情報入力シート!G75="","",基本情報入力シート!G75)</f>
        <v/>
      </c>
      <c r="G53" s="459" t="str">
        <f>IF(基本情報入力シート!H75="","",基本情報入力シート!H75)</f>
        <v/>
      </c>
      <c r="H53" s="459" t="str">
        <f>IF(基本情報入力シート!I75="","",基本情報入力シート!I75)</f>
        <v/>
      </c>
      <c r="I53" s="459" t="str">
        <f>IF(基本情報入力シート!J75="","",基本情報入力シート!J75)</f>
        <v/>
      </c>
      <c r="J53" s="459" t="str">
        <f>IF(基本情報入力シート!K75="","",基本情報入力シート!K75)</f>
        <v/>
      </c>
      <c r="K53" s="460" t="str">
        <f>IF(基本情報入力シート!L75="","",基本情報入力シート!L75)</f>
        <v/>
      </c>
      <c r="L53" s="461" t="str">
        <f>IF(基本情報入力シート!M75="","",基本情報入力シート!M75)</f>
        <v/>
      </c>
      <c r="M53" s="461" t="str">
        <f>IF(基本情報入力シート!R75="","",基本情報入力シート!R75)</f>
        <v/>
      </c>
      <c r="N53" s="461" t="str">
        <f>IF(基本情報入力シート!W75="","",基本情報入力シート!W75)</f>
        <v/>
      </c>
      <c r="O53" s="456" t="str">
        <f>IF(基本情報入力シート!X75="","",基本情報入力シート!X75)</f>
        <v/>
      </c>
      <c r="P53" s="462" t="str">
        <f>IF(基本情報入力シート!Y75="","",基本情報入力シート!Y75)</f>
        <v/>
      </c>
      <c r="Q53" s="463" t="str">
        <f>IF(基本情報入力シート!AB75="","",基本情報入力シート!AB75)</f>
        <v/>
      </c>
      <c r="R53" s="486"/>
      <c r="S53" s="487"/>
      <c r="T53" s="488" t="str">
        <f>IFERROR(IF(R53="","",VLOOKUP(P53,【参考】数式用!$A$5:$H$34,MATCH(S53,【参考】数式用!$F$4:$H$4,0)+5,0)),"")</f>
        <v/>
      </c>
      <c r="U53" s="505" t="str">
        <f>IF(S53="特定加算Ⅰ",VLOOKUP(P53,【参考】数式用!$A$5:$I$28,9,FALSE),"-")</f>
        <v>-</v>
      </c>
      <c r="V53" s="101" t="s">
        <v>157</v>
      </c>
      <c r="W53" s="489"/>
      <c r="X53" s="139" t="s">
        <v>158</v>
      </c>
      <c r="Y53" s="489"/>
      <c r="Z53" s="250" t="s">
        <v>159</v>
      </c>
      <c r="AA53" s="489"/>
      <c r="AB53" s="139" t="s">
        <v>158</v>
      </c>
      <c r="AC53" s="489"/>
      <c r="AD53" s="139" t="s">
        <v>160</v>
      </c>
      <c r="AE53" s="468" t="s">
        <v>161</v>
      </c>
      <c r="AF53" s="469" t="str">
        <f t="shared" si="1"/>
        <v/>
      </c>
      <c r="AG53" s="470" t="s">
        <v>162</v>
      </c>
      <c r="AH53" s="471" t="str">
        <f t="shared" si="2"/>
        <v/>
      </c>
      <c r="AJ53" s="110" t="str">
        <f t="shared" si="3"/>
        <v>○</v>
      </c>
      <c r="AK53" s="111" t="str">
        <f t="shared" si="5"/>
        <v/>
      </c>
      <c r="AL53" s="111"/>
      <c r="AM53" s="111"/>
      <c r="AN53" s="111"/>
      <c r="AO53" s="111"/>
      <c r="AP53" s="111"/>
      <c r="AQ53" s="111"/>
      <c r="AR53" s="111"/>
      <c r="AS53" s="490"/>
    </row>
    <row r="54" spans="1:45" ht="33" customHeight="1" thickBot="1">
      <c r="A54" s="456">
        <f t="shared" si="4"/>
        <v>43</v>
      </c>
      <c r="B54" s="457" t="str">
        <f>IF(基本情報入力シート!C76="","",基本情報入力シート!C76)</f>
        <v/>
      </c>
      <c r="C54" s="458" t="str">
        <f>IF(基本情報入力シート!D76="","",基本情報入力シート!D76)</f>
        <v/>
      </c>
      <c r="D54" s="459" t="str">
        <f>IF(基本情報入力シート!E76="","",基本情報入力シート!E76)</f>
        <v/>
      </c>
      <c r="E54" s="459" t="str">
        <f>IF(基本情報入力シート!F76="","",基本情報入力シート!F76)</f>
        <v/>
      </c>
      <c r="F54" s="459" t="str">
        <f>IF(基本情報入力シート!G76="","",基本情報入力シート!G76)</f>
        <v/>
      </c>
      <c r="G54" s="459" t="str">
        <f>IF(基本情報入力シート!H76="","",基本情報入力シート!H76)</f>
        <v/>
      </c>
      <c r="H54" s="459" t="str">
        <f>IF(基本情報入力シート!I76="","",基本情報入力シート!I76)</f>
        <v/>
      </c>
      <c r="I54" s="459" t="str">
        <f>IF(基本情報入力シート!J76="","",基本情報入力シート!J76)</f>
        <v/>
      </c>
      <c r="J54" s="459" t="str">
        <f>IF(基本情報入力シート!K76="","",基本情報入力シート!K76)</f>
        <v/>
      </c>
      <c r="K54" s="460" t="str">
        <f>IF(基本情報入力シート!L76="","",基本情報入力シート!L76)</f>
        <v/>
      </c>
      <c r="L54" s="461" t="str">
        <f>IF(基本情報入力シート!M76="","",基本情報入力シート!M76)</f>
        <v/>
      </c>
      <c r="M54" s="461" t="str">
        <f>IF(基本情報入力シート!R76="","",基本情報入力シート!R76)</f>
        <v/>
      </c>
      <c r="N54" s="461" t="str">
        <f>IF(基本情報入力シート!W76="","",基本情報入力シート!W76)</f>
        <v/>
      </c>
      <c r="O54" s="456" t="str">
        <f>IF(基本情報入力シート!X76="","",基本情報入力シート!X76)</f>
        <v/>
      </c>
      <c r="P54" s="462" t="str">
        <f>IF(基本情報入力シート!Y76="","",基本情報入力シート!Y76)</f>
        <v/>
      </c>
      <c r="Q54" s="463" t="str">
        <f>IF(基本情報入力シート!AB76="","",基本情報入力シート!AB76)</f>
        <v/>
      </c>
      <c r="R54" s="486"/>
      <c r="S54" s="487"/>
      <c r="T54" s="488" t="str">
        <f>IFERROR(IF(R54="","",VLOOKUP(P54,【参考】数式用!$A$5:$H$34,MATCH(S54,【参考】数式用!$F$4:$H$4,0)+5,0)),"")</f>
        <v/>
      </c>
      <c r="U54" s="505" t="str">
        <f>IF(S54="特定加算Ⅰ",VLOOKUP(P54,【参考】数式用!$A$5:$I$28,9,FALSE),"-")</f>
        <v>-</v>
      </c>
      <c r="V54" s="101" t="s">
        <v>157</v>
      </c>
      <c r="W54" s="489"/>
      <c r="X54" s="139" t="s">
        <v>158</v>
      </c>
      <c r="Y54" s="489"/>
      <c r="Z54" s="250" t="s">
        <v>159</v>
      </c>
      <c r="AA54" s="489"/>
      <c r="AB54" s="139" t="s">
        <v>158</v>
      </c>
      <c r="AC54" s="489"/>
      <c r="AD54" s="139" t="s">
        <v>160</v>
      </c>
      <c r="AE54" s="468" t="s">
        <v>161</v>
      </c>
      <c r="AF54" s="469" t="str">
        <f t="shared" si="1"/>
        <v/>
      </c>
      <c r="AG54" s="470" t="s">
        <v>162</v>
      </c>
      <c r="AH54" s="471" t="str">
        <f t="shared" si="2"/>
        <v/>
      </c>
      <c r="AJ54" s="110" t="str">
        <f t="shared" si="3"/>
        <v>○</v>
      </c>
      <c r="AK54" s="111" t="str">
        <f t="shared" si="5"/>
        <v/>
      </c>
      <c r="AL54" s="111"/>
      <c r="AM54" s="111"/>
      <c r="AN54" s="111"/>
      <c r="AO54" s="111"/>
      <c r="AP54" s="111"/>
      <c r="AQ54" s="111"/>
      <c r="AR54" s="111"/>
      <c r="AS54" s="490"/>
    </row>
    <row r="55" spans="1:45" ht="33" customHeight="1" thickBot="1">
      <c r="A55" s="456">
        <f t="shared" si="4"/>
        <v>44</v>
      </c>
      <c r="B55" s="457" t="str">
        <f>IF(基本情報入力シート!C77="","",基本情報入力シート!C77)</f>
        <v/>
      </c>
      <c r="C55" s="458" t="str">
        <f>IF(基本情報入力シート!D77="","",基本情報入力シート!D77)</f>
        <v/>
      </c>
      <c r="D55" s="459" t="str">
        <f>IF(基本情報入力シート!E77="","",基本情報入力シート!E77)</f>
        <v/>
      </c>
      <c r="E55" s="459" t="str">
        <f>IF(基本情報入力シート!F77="","",基本情報入力シート!F77)</f>
        <v/>
      </c>
      <c r="F55" s="459" t="str">
        <f>IF(基本情報入力シート!G77="","",基本情報入力シート!G77)</f>
        <v/>
      </c>
      <c r="G55" s="459" t="str">
        <f>IF(基本情報入力シート!H77="","",基本情報入力シート!H77)</f>
        <v/>
      </c>
      <c r="H55" s="459" t="str">
        <f>IF(基本情報入力シート!I77="","",基本情報入力シート!I77)</f>
        <v/>
      </c>
      <c r="I55" s="459" t="str">
        <f>IF(基本情報入力シート!J77="","",基本情報入力シート!J77)</f>
        <v/>
      </c>
      <c r="J55" s="459" t="str">
        <f>IF(基本情報入力シート!K77="","",基本情報入力シート!K77)</f>
        <v/>
      </c>
      <c r="K55" s="460" t="str">
        <f>IF(基本情報入力シート!L77="","",基本情報入力シート!L77)</f>
        <v/>
      </c>
      <c r="L55" s="461" t="str">
        <f>IF(基本情報入力シート!M77="","",基本情報入力シート!M77)</f>
        <v/>
      </c>
      <c r="M55" s="461" t="str">
        <f>IF(基本情報入力シート!R77="","",基本情報入力シート!R77)</f>
        <v/>
      </c>
      <c r="N55" s="461" t="str">
        <f>IF(基本情報入力シート!W77="","",基本情報入力シート!W77)</f>
        <v/>
      </c>
      <c r="O55" s="456" t="str">
        <f>IF(基本情報入力シート!X77="","",基本情報入力シート!X77)</f>
        <v/>
      </c>
      <c r="P55" s="462" t="str">
        <f>IF(基本情報入力シート!Y77="","",基本情報入力シート!Y77)</f>
        <v/>
      </c>
      <c r="Q55" s="463" t="str">
        <f>IF(基本情報入力シート!AB77="","",基本情報入力シート!AB77)</f>
        <v/>
      </c>
      <c r="R55" s="486"/>
      <c r="S55" s="487"/>
      <c r="T55" s="488" t="str">
        <f>IFERROR(IF(R55="","",VLOOKUP(P55,【参考】数式用!$A$5:$H$34,MATCH(S55,【参考】数式用!$F$4:$H$4,0)+5,0)),"")</f>
        <v/>
      </c>
      <c r="U55" s="505" t="str">
        <f>IF(S55="特定加算Ⅰ",VLOOKUP(P55,【参考】数式用!$A$5:$I$28,9,FALSE),"-")</f>
        <v>-</v>
      </c>
      <c r="V55" s="101" t="s">
        <v>157</v>
      </c>
      <c r="W55" s="489"/>
      <c r="X55" s="139" t="s">
        <v>158</v>
      </c>
      <c r="Y55" s="489"/>
      <c r="Z55" s="250" t="s">
        <v>159</v>
      </c>
      <c r="AA55" s="489"/>
      <c r="AB55" s="139" t="s">
        <v>158</v>
      </c>
      <c r="AC55" s="489"/>
      <c r="AD55" s="139" t="s">
        <v>160</v>
      </c>
      <c r="AE55" s="468" t="s">
        <v>161</v>
      </c>
      <c r="AF55" s="469" t="str">
        <f t="shared" si="1"/>
        <v/>
      </c>
      <c r="AG55" s="470" t="s">
        <v>162</v>
      </c>
      <c r="AH55" s="471" t="str">
        <f t="shared" si="2"/>
        <v/>
      </c>
      <c r="AJ55" s="110" t="str">
        <f t="shared" si="3"/>
        <v>○</v>
      </c>
      <c r="AK55" s="111" t="str">
        <f t="shared" si="5"/>
        <v/>
      </c>
      <c r="AL55" s="111"/>
      <c r="AM55" s="111"/>
      <c r="AN55" s="111"/>
      <c r="AO55" s="111"/>
      <c r="AP55" s="111"/>
      <c r="AQ55" s="111"/>
      <c r="AR55" s="111"/>
      <c r="AS55" s="490"/>
    </row>
    <row r="56" spans="1:45" ht="33" customHeight="1" thickBot="1">
      <c r="A56" s="456">
        <f t="shared" si="4"/>
        <v>45</v>
      </c>
      <c r="B56" s="457" t="str">
        <f>IF(基本情報入力シート!C78="","",基本情報入力シート!C78)</f>
        <v/>
      </c>
      <c r="C56" s="458" t="str">
        <f>IF(基本情報入力シート!D78="","",基本情報入力シート!D78)</f>
        <v/>
      </c>
      <c r="D56" s="459" t="str">
        <f>IF(基本情報入力シート!E78="","",基本情報入力シート!E78)</f>
        <v/>
      </c>
      <c r="E56" s="459" t="str">
        <f>IF(基本情報入力シート!F78="","",基本情報入力シート!F78)</f>
        <v/>
      </c>
      <c r="F56" s="459" t="str">
        <f>IF(基本情報入力シート!G78="","",基本情報入力シート!G78)</f>
        <v/>
      </c>
      <c r="G56" s="459" t="str">
        <f>IF(基本情報入力シート!H78="","",基本情報入力シート!H78)</f>
        <v/>
      </c>
      <c r="H56" s="459" t="str">
        <f>IF(基本情報入力シート!I78="","",基本情報入力シート!I78)</f>
        <v/>
      </c>
      <c r="I56" s="459" t="str">
        <f>IF(基本情報入力シート!J78="","",基本情報入力シート!J78)</f>
        <v/>
      </c>
      <c r="J56" s="459" t="str">
        <f>IF(基本情報入力シート!K78="","",基本情報入力シート!K78)</f>
        <v/>
      </c>
      <c r="K56" s="460" t="str">
        <f>IF(基本情報入力シート!L78="","",基本情報入力シート!L78)</f>
        <v/>
      </c>
      <c r="L56" s="461" t="str">
        <f>IF(基本情報入力シート!M78="","",基本情報入力シート!M78)</f>
        <v/>
      </c>
      <c r="M56" s="461" t="str">
        <f>IF(基本情報入力シート!R78="","",基本情報入力シート!R78)</f>
        <v/>
      </c>
      <c r="N56" s="461" t="str">
        <f>IF(基本情報入力シート!W78="","",基本情報入力シート!W78)</f>
        <v/>
      </c>
      <c r="O56" s="456" t="str">
        <f>IF(基本情報入力シート!X78="","",基本情報入力シート!X78)</f>
        <v/>
      </c>
      <c r="P56" s="462" t="str">
        <f>IF(基本情報入力シート!Y78="","",基本情報入力シート!Y78)</f>
        <v/>
      </c>
      <c r="Q56" s="463" t="str">
        <f>IF(基本情報入力シート!AB78="","",基本情報入力シート!AB78)</f>
        <v/>
      </c>
      <c r="R56" s="486"/>
      <c r="S56" s="487"/>
      <c r="T56" s="488" t="str">
        <f>IFERROR(IF(R56="","",VLOOKUP(P56,【参考】数式用!$A$5:$H$34,MATCH(S56,【参考】数式用!$F$4:$H$4,0)+5,0)),"")</f>
        <v/>
      </c>
      <c r="U56" s="505" t="str">
        <f>IF(S56="特定加算Ⅰ",VLOOKUP(P56,【参考】数式用!$A$5:$I$28,9,FALSE),"-")</f>
        <v>-</v>
      </c>
      <c r="V56" s="101" t="s">
        <v>157</v>
      </c>
      <c r="W56" s="489"/>
      <c r="X56" s="139" t="s">
        <v>158</v>
      </c>
      <c r="Y56" s="489"/>
      <c r="Z56" s="250" t="s">
        <v>159</v>
      </c>
      <c r="AA56" s="489"/>
      <c r="AB56" s="139" t="s">
        <v>158</v>
      </c>
      <c r="AC56" s="489"/>
      <c r="AD56" s="139" t="s">
        <v>160</v>
      </c>
      <c r="AE56" s="468" t="s">
        <v>161</v>
      </c>
      <c r="AF56" s="469" t="str">
        <f t="shared" si="1"/>
        <v/>
      </c>
      <c r="AG56" s="470" t="s">
        <v>162</v>
      </c>
      <c r="AH56" s="471" t="str">
        <f t="shared" si="2"/>
        <v/>
      </c>
      <c r="AJ56" s="110" t="str">
        <f t="shared" si="3"/>
        <v>○</v>
      </c>
      <c r="AK56" s="111" t="str">
        <f t="shared" si="5"/>
        <v/>
      </c>
      <c r="AL56" s="111"/>
      <c r="AM56" s="111"/>
      <c r="AN56" s="111"/>
      <c r="AO56" s="111"/>
      <c r="AP56" s="111"/>
      <c r="AQ56" s="111"/>
      <c r="AR56" s="111"/>
      <c r="AS56" s="490"/>
    </row>
    <row r="57" spans="1:45" ht="33" customHeight="1" thickBot="1">
      <c r="A57" s="456">
        <f t="shared" si="4"/>
        <v>46</v>
      </c>
      <c r="B57" s="457" t="str">
        <f>IF(基本情報入力シート!C79="","",基本情報入力シート!C79)</f>
        <v/>
      </c>
      <c r="C57" s="458" t="str">
        <f>IF(基本情報入力シート!D79="","",基本情報入力シート!D79)</f>
        <v/>
      </c>
      <c r="D57" s="459" t="str">
        <f>IF(基本情報入力シート!E79="","",基本情報入力シート!E79)</f>
        <v/>
      </c>
      <c r="E57" s="459" t="str">
        <f>IF(基本情報入力シート!F79="","",基本情報入力シート!F79)</f>
        <v/>
      </c>
      <c r="F57" s="459" t="str">
        <f>IF(基本情報入力シート!G79="","",基本情報入力シート!G79)</f>
        <v/>
      </c>
      <c r="G57" s="459" t="str">
        <f>IF(基本情報入力シート!H79="","",基本情報入力シート!H79)</f>
        <v/>
      </c>
      <c r="H57" s="459" t="str">
        <f>IF(基本情報入力シート!I79="","",基本情報入力シート!I79)</f>
        <v/>
      </c>
      <c r="I57" s="459" t="str">
        <f>IF(基本情報入力シート!J79="","",基本情報入力シート!J79)</f>
        <v/>
      </c>
      <c r="J57" s="459" t="str">
        <f>IF(基本情報入力シート!K79="","",基本情報入力シート!K79)</f>
        <v/>
      </c>
      <c r="K57" s="460" t="str">
        <f>IF(基本情報入力シート!L79="","",基本情報入力シート!L79)</f>
        <v/>
      </c>
      <c r="L57" s="461" t="str">
        <f>IF(基本情報入力シート!M79="","",基本情報入力シート!M79)</f>
        <v/>
      </c>
      <c r="M57" s="461" t="str">
        <f>IF(基本情報入力シート!R79="","",基本情報入力シート!R79)</f>
        <v/>
      </c>
      <c r="N57" s="461" t="str">
        <f>IF(基本情報入力シート!W79="","",基本情報入力シート!W79)</f>
        <v/>
      </c>
      <c r="O57" s="456" t="str">
        <f>IF(基本情報入力シート!X79="","",基本情報入力シート!X79)</f>
        <v/>
      </c>
      <c r="P57" s="462" t="str">
        <f>IF(基本情報入力シート!Y79="","",基本情報入力シート!Y79)</f>
        <v/>
      </c>
      <c r="Q57" s="463" t="str">
        <f>IF(基本情報入力シート!AB79="","",基本情報入力シート!AB79)</f>
        <v/>
      </c>
      <c r="R57" s="486"/>
      <c r="S57" s="487"/>
      <c r="T57" s="488" t="str">
        <f>IFERROR(IF(R57="","",VLOOKUP(P57,【参考】数式用!$A$5:$H$34,MATCH(S57,【参考】数式用!$F$4:$H$4,0)+5,0)),"")</f>
        <v/>
      </c>
      <c r="U57" s="505" t="str">
        <f>IF(S57="特定加算Ⅰ",VLOOKUP(P57,【参考】数式用!$A$5:$I$28,9,FALSE),"-")</f>
        <v>-</v>
      </c>
      <c r="V57" s="101" t="s">
        <v>157</v>
      </c>
      <c r="W57" s="489"/>
      <c r="X57" s="139" t="s">
        <v>158</v>
      </c>
      <c r="Y57" s="489"/>
      <c r="Z57" s="250" t="s">
        <v>159</v>
      </c>
      <c r="AA57" s="489"/>
      <c r="AB57" s="139" t="s">
        <v>158</v>
      </c>
      <c r="AC57" s="489"/>
      <c r="AD57" s="139" t="s">
        <v>160</v>
      </c>
      <c r="AE57" s="468" t="s">
        <v>161</v>
      </c>
      <c r="AF57" s="469" t="str">
        <f t="shared" si="1"/>
        <v/>
      </c>
      <c r="AG57" s="470" t="s">
        <v>162</v>
      </c>
      <c r="AH57" s="471" t="str">
        <f t="shared" si="2"/>
        <v/>
      </c>
      <c r="AJ57" s="110" t="str">
        <f t="shared" si="3"/>
        <v>○</v>
      </c>
      <c r="AK57" s="111" t="str">
        <f t="shared" si="5"/>
        <v/>
      </c>
      <c r="AL57" s="111"/>
      <c r="AM57" s="111"/>
      <c r="AN57" s="111"/>
      <c r="AO57" s="111"/>
      <c r="AP57" s="111"/>
      <c r="AQ57" s="111"/>
      <c r="AR57" s="111"/>
      <c r="AS57" s="490"/>
    </row>
    <row r="58" spans="1:45" ht="33" customHeight="1" thickBot="1">
      <c r="A58" s="456">
        <f t="shared" si="4"/>
        <v>47</v>
      </c>
      <c r="B58" s="457" t="str">
        <f>IF(基本情報入力シート!C80="","",基本情報入力シート!C80)</f>
        <v/>
      </c>
      <c r="C58" s="458" t="str">
        <f>IF(基本情報入力シート!D80="","",基本情報入力シート!D80)</f>
        <v/>
      </c>
      <c r="D58" s="459" t="str">
        <f>IF(基本情報入力シート!E80="","",基本情報入力シート!E80)</f>
        <v/>
      </c>
      <c r="E58" s="459" t="str">
        <f>IF(基本情報入力シート!F80="","",基本情報入力シート!F80)</f>
        <v/>
      </c>
      <c r="F58" s="459" t="str">
        <f>IF(基本情報入力シート!G80="","",基本情報入力シート!G80)</f>
        <v/>
      </c>
      <c r="G58" s="459" t="str">
        <f>IF(基本情報入力シート!H80="","",基本情報入力シート!H80)</f>
        <v/>
      </c>
      <c r="H58" s="459" t="str">
        <f>IF(基本情報入力シート!I80="","",基本情報入力シート!I80)</f>
        <v/>
      </c>
      <c r="I58" s="459" t="str">
        <f>IF(基本情報入力シート!J80="","",基本情報入力シート!J80)</f>
        <v/>
      </c>
      <c r="J58" s="459" t="str">
        <f>IF(基本情報入力シート!K80="","",基本情報入力シート!K80)</f>
        <v/>
      </c>
      <c r="K58" s="460" t="str">
        <f>IF(基本情報入力シート!L80="","",基本情報入力シート!L80)</f>
        <v/>
      </c>
      <c r="L58" s="461" t="str">
        <f>IF(基本情報入力シート!M80="","",基本情報入力シート!M80)</f>
        <v/>
      </c>
      <c r="M58" s="461" t="str">
        <f>IF(基本情報入力シート!R80="","",基本情報入力シート!R80)</f>
        <v/>
      </c>
      <c r="N58" s="461" t="str">
        <f>IF(基本情報入力シート!W80="","",基本情報入力シート!W80)</f>
        <v/>
      </c>
      <c r="O58" s="456" t="str">
        <f>IF(基本情報入力シート!X80="","",基本情報入力シート!X80)</f>
        <v/>
      </c>
      <c r="P58" s="462" t="str">
        <f>IF(基本情報入力シート!Y80="","",基本情報入力シート!Y80)</f>
        <v/>
      </c>
      <c r="Q58" s="463" t="str">
        <f>IF(基本情報入力シート!AB80="","",基本情報入力シート!AB80)</f>
        <v/>
      </c>
      <c r="R58" s="486"/>
      <c r="S58" s="487"/>
      <c r="T58" s="488" t="str">
        <f>IFERROR(IF(R58="","",VLOOKUP(P58,【参考】数式用!$A$5:$H$34,MATCH(S58,【参考】数式用!$F$4:$H$4,0)+5,0)),"")</f>
        <v/>
      </c>
      <c r="U58" s="505" t="str">
        <f>IF(S58="特定加算Ⅰ",VLOOKUP(P58,【参考】数式用!$A$5:$I$28,9,FALSE),"-")</f>
        <v>-</v>
      </c>
      <c r="V58" s="101" t="s">
        <v>157</v>
      </c>
      <c r="W58" s="489"/>
      <c r="X58" s="139" t="s">
        <v>158</v>
      </c>
      <c r="Y58" s="489"/>
      <c r="Z58" s="250" t="s">
        <v>159</v>
      </c>
      <c r="AA58" s="489"/>
      <c r="AB58" s="139" t="s">
        <v>158</v>
      </c>
      <c r="AC58" s="489"/>
      <c r="AD58" s="139" t="s">
        <v>160</v>
      </c>
      <c r="AE58" s="468" t="s">
        <v>161</v>
      </c>
      <c r="AF58" s="469" t="str">
        <f t="shared" si="1"/>
        <v/>
      </c>
      <c r="AG58" s="470" t="s">
        <v>162</v>
      </c>
      <c r="AH58" s="471" t="str">
        <f t="shared" si="2"/>
        <v/>
      </c>
      <c r="AJ58" s="110" t="str">
        <f t="shared" si="3"/>
        <v>○</v>
      </c>
      <c r="AK58" s="111" t="str">
        <f t="shared" si="5"/>
        <v/>
      </c>
      <c r="AL58" s="111"/>
      <c r="AM58" s="111"/>
      <c r="AN58" s="111"/>
      <c r="AO58" s="111"/>
      <c r="AP58" s="111"/>
      <c r="AQ58" s="111"/>
      <c r="AR58" s="111"/>
      <c r="AS58" s="490"/>
    </row>
    <row r="59" spans="1:45" ht="33" customHeight="1" thickBot="1">
      <c r="A59" s="456">
        <f t="shared" si="4"/>
        <v>48</v>
      </c>
      <c r="B59" s="457" t="str">
        <f>IF(基本情報入力シート!C81="","",基本情報入力シート!C81)</f>
        <v/>
      </c>
      <c r="C59" s="458" t="str">
        <f>IF(基本情報入力シート!D81="","",基本情報入力シート!D81)</f>
        <v/>
      </c>
      <c r="D59" s="459" t="str">
        <f>IF(基本情報入力シート!E81="","",基本情報入力シート!E81)</f>
        <v/>
      </c>
      <c r="E59" s="459" t="str">
        <f>IF(基本情報入力シート!F81="","",基本情報入力シート!F81)</f>
        <v/>
      </c>
      <c r="F59" s="459" t="str">
        <f>IF(基本情報入力シート!G81="","",基本情報入力シート!G81)</f>
        <v/>
      </c>
      <c r="G59" s="459" t="str">
        <f>IF(基本情報入力シート!H81="","",基本情報入力シート!H81)</f>
        <v/>
      </c>
      <c r="H59" s="459" t="str">
        <f>IF(基本情報入力シート!I81="","",基本情報入力シート!I81)</f>
        <v/>
      </c>
      <c r="I59" s="459" t="str">
        <f>IF(基本情報入力シート!J81="","",基本情報入力シート!J81)</f>
        <v/>
      </c>
      <c r="J59" s="459" t="str">
        <f>IF(基本情報入力シート!K81="","",基本情報入力シート!K81)</f>
        <v/>
      </c>
      <c r="K59" s="460" t="str">
        <f>IF(基本情報入力シート!L81="","",基本情報入力シート!L81)</f>
        <v/>
      </c>
      <c r="L59" s="461" t="str">
        <f>IF(基本情報入力シート!M81="","",基本情報入力シート!M81)</f>
        <v/>
      </c>
      <c r="M59" s="461" t="str">
        <f>IF(基本情報入力シート!R81="","",基本情報入力シート!R81)</f>
        <v/>
      </c>
      <c r="N59" s="461" t="str">
        <f>IF(基本情報入力シート!W81="","",基本情報入力シート!W81)</f>
        <v/>
      </c>
      <c r="O59" s="456" t="str">
        <f>IF(基本情報入力シート!X81="","",基本情報入力シート!X81)</f>
        <v/>
      </c>
      <c r="P59" s="462" t="str">
        <f>IF(基本情報入力シート!Y81="","",基本情報入力シート!Y81)</f>
        <v/>
      </c>
      <c r="Q59" s="463" t="str">
        <f>IF(基本情報入力シート!AB81="","",基本情報入力シート!AB81)</f>
        <v/>
      </c>
      <c r="R59" s="486"/>
      <c r="S59" s="487"/>
      <c r="T59" s="488" t="str">
        <f>IFERROR(IF(R59="","",VLOOKUP(P59,【参考】数式用!$A$5:$H$34,MATCH(S59,【参考】数式用!$F$4:$H$4,0)+5,0)),"")</f>
        <v/>
      </c>
      <c r="U59" s="505" t="str">
        <f>IF(S59="特定加算Ⅰ",VLOOKUP(P59,【参考】数式用!$A$5:$I$28,9,FALSE),"-")</f>
        <v>-</v>
      </c>
      <c r="V59" s="101" t="s">
        <v>157</v>
      </c>
      <c r="W59" s="489"/>
      <c r="X59" s="139" t="s">
        <v>158</v>
      </c>
      <c r="Y59" s="489"/>
      <c r="Z59" s="250" t="s">
        <v>159</v>
      </c>
      <c r="AA59" s="489"/>
      <c r="AB59" s="139" t="s">
        <v>158</v>
      </c>
      <c r="AC59" s="489"/>
      <c r="AD59" s="139" t="s">
        <v>160</v>
      </c>
      <c r="AE59" s="468" t="s">
        <v>161</v>
      </c>
      <c r="AF59" s="469" t="str">
        <f t="shared" si="1"/>
        <v/>
      </c>
      <c r="AG59" s="470" t="s">
        <v>162</v>
      </c>
      <c r="AH59" s="471" t="str">
        <f t="shared" si="2"/>
        <v/>
      </c>
      <c r="AJ59" s="110" t="str">
        <f t="shared" si="3"/>
        <v>○</v>
      </c>
      <c r="AK59" s="111" t="str">
        <f t="shared" si="5"/>
        <v/>
      </c>
      <c r="AL59" s="111"/>
      <c r="AM59" s="111"/>
      <c r="AN59" s="111"/>
      <c r="AO59" s="111"/>
      <c r="AP59" s="111"/>
      <c r="AQ59" s="111"/>
      <c r="AR59" s="111"/>
      <c r="AS59" s="490"/>
    </row>
    <row r="60" spans="1:45" ht="33" customHeight="1" thickBot="1">
      <c r="A60" s="456">
        <f t="shared" si="4"/>
        <v>49</v>
      </c>
      <c r="B60" s="457" t="str">
        <f>IF(基本情報入力シート!C82="","",基本情報入力シート!C82)</f>
        <v/>
      </c>
      <c r="C60" s="458" t="str">
        <f>IF(基本情報入力シート!D82="","",基本情報入力シート!D82)</f>
        <v/>
      </c>
      <c r="D60" s="459" t="str">
        <f>IF(基本情報入力シート!E82="","",基本情報入力シート!E82)</f>
        <v/>
      </c>
      <c r="E60" s="459" t="str">
        <f>IF(基本情報入力シート!F82="","",基本情報入力シート!F82)</f>
        <v/>
      </c>
      <c r="F60" s="459" t="str">
        <f>IF(基本情報入力シート!G82="","",基本情報入力シート!G82)</f>
        <v/>
      </c>
      <c r="G60" s="459" t="str">
        <f>IF(基本情報入力シート!H82="","",基本情報入力シート!H82)</f>
        <v/>
      </c>
      <c r="H60" s="459" t="str">
        <f>IF(基本情報入力シート!I82="","",基本情報入力シート!I82)</f>
        <v/>
      </c>
      <c r="I60" s="459" t="str">
        <f>IF(基本情報入力シート!J82="","",基本情報入力シート!J82)</f>
        <v/>
      </c>
      <c r="J60" s="459" t="str">
        <f>IF(基本情報入力シート!K82="","",基本情報入力シート!K82)</f>
        <v/>
      </c>
      <c r="K60" s="460" t="str">
        <f>IF(基本情報入力シート!L82="","",基本情報入力シート!L82)</f>
        <v/>
      </c>
      <c r="L60" s="461" t="str">
        <f>IF(基本情報入力シート!M82="","",基本情報入力シート!M82)</f>
        <v/>
      </c>
      <c r="M60" s="461" t="str">
        <f>IF(基本情報入力シート!R82="","",基本情報入力シート!R82)</f>
        <v/>
      </c>
      <c r="N60" s="461" t="str">
        <f>IF(基本情報入力シート!W82="","",基本情報入力シート!W82)</f>
        <v/>
      </c>
      <c r="O60" s="456" t="str">
        <f>IF(基本情報入力シート!X82="","",基本情報入力シート!X82)</f>
        <v/>
      </c>
      <c r="P60" s="462" t="str">
        <f>IF(基本情報入力シート!Y82="","",基本情報入力シート!Y82)</f>
        <v/>
      </c>
      <c r="Q60" s="463" t="str">
        <f>IF(基本情報入力シート!AB82="","",基本情報入力シート!AB82)</f>
        <v/>
      </c>
      <c r="R60" s="486"/>
      <c r="S60" s="487"/>
      <c r="T60" s="488" t="str">
        <f>IFERROR(IF(R60="","",VLOOKUP(P60,【参考】数式用!$A$5:$H$34,MATCH(S60,【参考】数式用!$F$4:$H$4,0)+5,0)),"")</f>
        <v/>
      </c>
      <c r="U60" s="505" t="str">
        <f>IF(S60="特定加算Ⅰ",VLOOKUP(P60,【参考】数式用!$A$5:$I$28,9,FALSE),"-")</f>
        <v>-</v>
      </c>
      <c r="V60" s="101" t="s">
        <v>157</v>
      </c>
      <c r="W60" s="489"/>
      <c r="X60" s="139" t="s">
        <v>158</v>
      </c>
      <c r="Y60" s="489"/>
      <c r="Z60" s="250" t="s">
        <v>159</v>
      </c>
      <c r="AA60" s="489"/>
      <c r="AB60" s="139" t="s">
        <v>158</v>
      </c>
      <c r="AC60" s="489"/>
      <c r="AD60" s="139" t="s">
        <v>160</v>
      </c>
      <c r="AE60" s="468" t="s">
        <v>161</v>
      </c>
      <c r="AF60" s="469" t="str">
        <f t="shared" si="1"/>
        <v/>
      </c>
      <c r="AG60" s="470" t="s">
        <v>162</v>
      </c>
      <c r="AH60" s="471" t="str">
        <f t="shared" si="2"/>
        <v/>
      </c>
      <c r="AJ60" s="110" t="str">
        <f t="shared" si="3"/>
        <v>○</v>
      </c>
      <c r="AK60" s="111" t="str">
        <f t="shared" si="5"/>
        <v/>
      </c>
      <c r="AL60" s="111"/>
      <c r="AM60" s="111"/>
      <c r="AN60" s="111"/>
      <c r="AO60" s="111"/>
      <c r="AP60" s="111"/>
      <c r="AQ60" s="111"/>
      <c r="AR60" s="111"/>
      <c r="AS60" s="490"/>
    </row>
    <row r="61" spans="1:45" ht="33" customHeight="1" thickBot="1">
      <c r="A61" s="456">
        <f t="shared" si="4"/>
        <v>50</v>
      </c>
      <c r="B61" s="457" t="str">
        <f>IF(基本情報入力シート!C83="","",基本情報入力シート!C83)</f>
        <v/>
      </c>
      <c r="C61" s="458" t="str">
        <f>IF(基本情報入力シート!D83="","",基本情報入力シート!D83)</f>
        <v/>
      </c>
      <c r="D61" s="459" t="str">
        <f>IF(基本情報入力シート!E83="","",基本情報入力シート!E83)</f>
        <v/>
      </c>
      <c r="E61" s="459" t="str">
        <f>IF(基本情報入力シート!F83="","",基本情報入力シート!F83)</f>
        <v/>
      </c>
      <c r="F61" s="459" t="str">
        <f>IF(基本情報入力シート!G83="","",基本情報入力シート!G83)</f>
        <v/>
      </c>
      <c r="G61" s="459" t="str">
        <f>IF(基本情報入力シート!H83="","",基本情報入力シート!H83)</f>
        <v/>
      </c>
      <c r="H61" s="459" t="str">
        <f>IF(基本情報入力シート!I83="","",基本情報入力シート!I83)</f>
        <v/>
      </c>
      <c r="I61" s="459" t="str">
        <f>IF(基本情報入力シート!J83="","",基本情報入力シート!J83)</f>
        <v/>
      </c>
      <c r="J61" s="459" t="str">
        <f>IF(基本情報入力シート!K83="","",基本情報入力シート!K83)</f>
        <v/>
      </c>
      <c r="K61" s="460" t="str">
        <f>IF(基本情報入力シート!L83="","",基本情報入力シート!L83)</f>
        <v/>
      </c>
      <c r="L61" s="461" t="str">
        <f>IF(基本情報入力シート!M83="","",基本情報入力シート!M83)</f>
        <v/>
      </c>
      <c r="M61" s="461" t="str">
        <f>IF(基本情報入力シート!R83="","",基本情報入力シート!R83)</f>
        <v/>
      </c>
      <c r="N61" s="461" t="str">
        <f>IF(基本情報入力シート!W83="","",基本情報入力シート!W83)</f>
        <v/>
      </c>
      <c r="O61" s="456" t="str">
        <f>IF(基本情報入力シート!X83="","",基本情報入力シート!X83)</f>
        <v/>
      </c>
      <c r="P61" s="462" t="str">
        <f>IF(基本情報入力シート!Y83="","",基本情報入力シート!Y83)</f>
        <v/>
      </c>
      <c r="Q61" s="463" t="str">
        <f>IF(基本情報入力シート!AB83="","",基本情報入力シート!AB83)</f>
        <v/>
      </c>
      <c r="R61" s="486"/>
      <c r="S61" s="487"/>
      <c r="T61" s="488" t="str">
        <f>IFERROR(IF(R61="","",VLOOKUP(P61,【参考】数式用!$A$5:$H$34,MATCH(S61,【参考】数式用!$F$4:$H$4,0)+5,0)),"")</f>
        <v/>
      </c>
      <c r="U61" s="505" t="str">
        <f>IF(S61="特定加算Ⅰ",VLOOKUP(P61,【参考】数式用!$A$5:$I$28,9,FALSE),"-")</f>
        <v>-</v>
      </c>
      <c r="V61" s="101" t="s">
        <v>157</v>
      </c>
      <c r="W61" s="489"/>
      <c r="X61" s="139" t="s">
        <v>158</v>
      </c>
      <c r="Y61" s="489"/>
      <c r="Z61" s="250" t="s">
        <v>159</v>
      </c>
      <c r="AA61" s="489"/>
      <c r="AB61" s="139" t="s">
        <v>158</v>
      </c>
      <c r="AC61" s="489"/>
      <c r="AD61" s="139" t="s">
        <v>160</v>
      </c>
      <c r="AE61" s="468" t="s">
        <v>161</v>
      </c>
      <c r="AF61" s="469" t="str">
        <f t="shared" si="1"/>
        <v/>
      </c>
      <c r="AG61" s="470" t="s">
        <v>162</v>
      </c>
      <c r="AH61" s="471" t="str">
        <f t="shared" si="2"/>
        <v/>
      </c>
      <c r="AJ61" s="110" t="str">
        <f t="shared" si="3"/>
        <v>○</v>
      </c>
      <c r="AK61" s="111" t="str">
        <f t="shared" si="5"/>
        <v/>
      </c>
      <c r="AL61" s="111"/>
      <c r="AM61" s="111"/>
      <c r="AN61" s="111"/>
      <c r="AO61" s="111"/>
      <c r="AP61" s="111"/>
      <c r="AQ61" s="111"/>
      <c r="AR61" s="111"/>
      <c r="AS61" s="490"/>
    </row>
    <row r="62" spans="1:45" ht="33" customHeight="1" thickBot="1">
      <c r="A62" s="456">
        <f t="shared" si="4"/>
        <v>51</v>
      </c>
      <c r="B62" s="457" t="str">
        <f>IF(基本情報入力シート!C84="","",基本情報入力シート!C84)</f>
        <v/>
      </c>
      <c r="C62" s="458" t="str">
        <f>IF(基本情報入力シート!D84="","",基本情報入力シート!D84)</f>
        <v/>
      </c>
      <c r="D62" s="459" t="str">
        <f>IF(基本情報入力シート!E84="","",基本情報入力シート!E84)</f>
        <v/>
      </c>
      <c r="E62" s="459" t="str">
        <f>IF(基本情報入力シート!F84="","",基本情報入力シート!F84)</f>
        <v/>
      </c>
      <c r="F62" s="459" t="str">
        <f>IF(基本情報入力シート!G84="","",基本情報入力シート!G84)</f>
        <v/>
      </c>
      <c r="G62" s="459" t="str">
        <f>IF(基本情報入力シート!H84="","",基本情報入力シート!H84)</f>
        <v/>
      </c>
      <c r="H62" s="459" t="str">
        <f>IF(基本情報入力シート!I84="","",基本情報入力シート!I84)</f>
        <v/>
      </c>
      <c r="I62" s="459" t="str">
        <f>IF(基本情報入力シート!J84="","",基本情報入力シート!J84)</f>
        <v/>
      </c>
      <c r="J62" s="459" t="str">
        <f>IF(基本情報入力シート!K84="","",基本情報入力シート!K84)</f>
        <v/>
      </c>
      <c r="K62" s="460" t="str">
        <f>IF(基本情報入力シート!L84="","",基本情報入力シート!L84)</f>
        <v/>
      </c>
      <c r="L62" s="461" t="str">
        <f>IF(基本情報入力シート!M84="","",基本情報入力シート!M84)</f>
        <v/>
      </c>
      <c r="M62" s="461" t="str">
        <f>IF(基本情報入力シート!R84="","",基本情報入力シート!R84)</f>
        <v/>
      </c>
      <c r="N62" s="461" t="str">
        <f>IF(基本情報入力シート!W84="","",基本情報入力シート!W84)</f>
        <v/>
      </c>
      <c r="O62" s="456" t="str">
        <f>IF(基本情報入力シート!X84="","",基本情報入力シート!X84)</f>
        <v/>
      </c>
      <c r="P62" s="462" t="str">
        <f>IF(基本情報入力シート!Y84="","",基本情報入力シート!Y84)</f>
        <v/>
      </c>
      <c r="Q62" s="463" t="str">
        <f>IF(基本情報入力シート!AB84="","",基本情報入力シート!AB84)</f>
        <v/>
      </c>
      <c r="R62" s="486"/>
      <c r="S62" s="487"/>
      <c r="T62" s="488" t="str">
        <f>IFERROR(IF(R62="","",VLOOKUP(P62,【参考】数式用!$A$5:$H$34,MATCH(S62,【参考】数式用!$F$4:$H$4,0)+5,0)),"")</f>
        <v/>
      </c>
      <c r="U62" s="505" t="str">
        <f>IF(S62="特定加算Ⅰ",VLOOKUP(P62,【参考】数式用!$A$5:$I$28,9,FALSE),"-")</f>
        <v>-</v>
      </c>
      <c r="V62" s="101" t="s">
        <v>157</v>
      </c>
      <c r="W62" s="489"/>
      <c r="X62" s="139" t="s">
        <v>158</v>
      </c>
      <c r="Y62" s="489"/>
      <c r="Z62" s="250" t="s">
        <v>159</v>
      </c>
      <c r="AA62" s="489"/>
      <c r="AB62" s="139" t="s">
        <v>158</v>
      </c>
      <c r="AC62" s="489"/>
      <c r="AD62" s="139" t="s">
        <v>160</v>
      </c>
      <c r="AE62" s="468" t="s">
        <v>161</v>
      </c>
      <c r="AF62" s="469" t="str">
        <f t="shared" si="1"/>
        <v/>
      </c>
      <c r="AG62" s="470" t="s">
        <v>162</v>
      </c>
      <c r="AH62" s="471" t="str">
        <f t="shared" si="2"/>
        <v/>
      </c>
      <c r="AJ62" s="110" t="str">
        <f t="shared" si="3"/>
        <v>○</v>
      </c>
      <c r="AK62" s="111" t="str">
        <f t="shared" si="5"/>
        <v/>
      </c>
      <c r="AL62" s="111"/>
      <c r="AM62" s="111"/>
      <c r="AN62" s="111"/>
      <c r="AO62" s="111"/>
      <c r="AP62" s="111"/>
      <c r="AQ62" s="111"/>
      <c r="AR62" s="111"/>
      <c r="AS62" s="490"/>
    </row>
    <row r="63" spans="1:45" ht="33" customHeight="1" thickBot="1">
      <c r="A63" s="456">
        <f t="shared" si="4"/>
        <v>52</v>
      </c>
      <c r="B63" s="457" t="str">
        <f>IF(基本情報入力シート!C85="","",基本情報入力シート!C85)</f>
        <v/>
      </c>
      <c r="C63" s="458" t="str">
        <f>IF(基本情報入力シート!D85="","",基本情報入力シート!D85)</f>
        <v/>
      </c>
      <c r="D63" s="459" t="str">
        <f>IF(基本情報入力シート!E85="","",基本情報入力シート!E85)</f>
        <v/>
      </c>
      <c r="E63" s="459" t="str">
        <f>IF(基本情報入力シート!F85="","",基本情報入力シート!F85)</f>
        <v/>
      </c>
      <c r="F63" s="459" t="str">
        <f>IF(基本情報入力シート!G85="","",基本情報入力シート!G85)</f>
        <v/>
      </c>
      <c r="G63" s="459" t="str">
        <f>IF(基本情報入力シート!H85="","",基本情報入力シート!H85)</f>
        <v/>
      </c>
      <c r="H63" s="459" t="str">
        <f>IF(基本情報入力シート!I85="","",基本情報入力シート!I85)</f>
        <v/>
      </c>
      <c r="I63" s="459" t="str">
        <f>IF(基本情報入力シート!J85="","",基本情報入力シート!J85)</f>
        <v/>
      </c>
      <c r="J63" s="459" t="str">
        <f>IF(基本情報入力シート!K85="","",基本情報入力シート!K85)</f>
        <v/>
      </c>
      <c r="K63" s="460" t="str">
        <f>IF(基本情報入力シート!L85="","",基本情報入力シート!L85)</f>
        <v/>
      </c>
      <c r="L63" s="461" t="str">
        <f>IF(基本情報入力シート!M85="","",基本情報入力シート!M85)</f>
        <v/>
      </c>
      <c r="M63" s="461" t="str">
        <f>IF(基本情報入力シート!R85="","",基本情報入力シート!R85)</f>
        <v/>
      </c>
      <c r="N63" s="461" t="str">
        <f>IF(基本情報入力シート!W85="","",基本情報入力シート!W85)</f>
        <v/>
      </c>
      <c r="O63" s="456" t="str">
        <f>IF(基本情報入力シート!X85="","",基本情報入力シート!X85)</f>
        <v/>
      </c>
      <c r="P63" s="462" t="str">
        <f>IF(基本情報入力シート!Y85="","",基本情報入力シート!Y85)</f>
        <v/>
      </c>
      <c r="Q63" s="463" t="str">
        <f>IF(基本情報入力シート!AB85="","",基本情報入力シート!AB85)</f>
        <v/>
      </c>
      <c r="R63" s="486"/>
      <c r="S63" s="487"/>
      <c r="T63" s="488" t="str">
        <f>IFERROR(IF(R63="","",VLOOKUP(P63,【参考】数式用!$A$5:$H$34,MATCH(S63,【参考】数式用!$F$4:$H$4,0)+5,0)),"")</f>
        <v/>
      </c>
      <c r="U63" s="505" t="str">
        <f>IF(S63="特定加算Ⅰ",VLOOKUP(P63,【参考】数式用!$A$5:$I$28,9,FALSE),"-")</f>
        <v>-</v>
      </c>
      <c r="V63" s="101" t="s">
        <v>157</v>
      </c>
      <c r="W63" s="489"/>
      <c r="X63" s="139" t="s">
        <v>158</v>
      </c>
      <c r="Y63" s="489"/>
      <c r="Z63" s="250" t="s">
        <v>159</v>
      </c>
      <c r="AA63" s="489"/>
      <c r="AB63" s="139" t="s">
        <v>158</v>
      </c>
      <c r="AC63" s="489"/>
      <c r="AD63" s="139" t="s">
        <v>160</v>
      </c>
      <c r="AE63" s="468" t="s">
        <v>161</v>
      </c>
      <c r="AF63" s="469" t="str">
        <f t="shared" si="1"/>
        <v/>
      </c>
      <c r="AG63" s="470" t="s">
        <v>162</v>
      </c>
      <c r="AH63" s="471" t="str">
        <f t="shared" si="2"/>
        <v/>
      </c>
      <c r="AJ63" s="110" t="str">
        <f t="shared" si="3"/>
        <v>○</v>
      </c>
      <c r="AK63" s="111" t="str">
        <f t="shared" si="5"/>
        <v/>
      </c>
      <c r="AL63" s="111"/>
      <c r="AM63" s="111"/>
      <c r="AN63" s="111"/>
      <c r="AO63" s="111"/>
      <c r="AP63" s="111"/>
      <c r="AQ63" s="111"/>
      <c r="AR63" s="111"/>
      <c r="AS63" s="490"/>
    </row>
    <row r="64" spans="1:45" ht="33" customHeight="1" thickBot="1">
      <c r="A64" s="456">
        <f t="shared" si="4"/>
        <v>53</v>
      </c>
      <c r="B64" s="457" t="str">
        <f>IF(基本情報入力シート!C86="","",基本情報入力シート!C86)</f>
        <v/>
      </c>
      <c r="C64" s="458" t="str">
        <f>IF(基本情報入力シート!D86="","",基本情報入力シート!D86)</f>
        <v/>
      </c>
      <c r="D64" s="459" t="str">
        <f>IF(基本情報入力シート!E86="","",基本情報入力シート!E86)</f>
        <v/>
      </c>
      <c r="E64" s="459" t="str">
        <f>IF(基本情報入力シート!F86="","",基本情報入力シート!F86)</f>
        <v/>
      </c>
      <c r="F64" s="459" t="str">
        <f>IF(基本情報入力シート!G86="","",基本情報入力シート!G86)</f>
        <v/>
      </c>
      <c r="G64" s="459" t="str">
        <f>IF(基本情報入力シート!H86="","",基本情報入力シート!H86)</f>
        <v/>
      </c>
      <c r="H64" s="459" t="str">
        <f>IF(基本情報入力シート!I86="","",基本情報入力シート!I86)</f>
        <v/>
      </c>
      <c r="I64" s="459" t="str">
        <f>IF(基本情報入力シート!J86="","",基本情報入力シート!J86)</f>
        <v/>
      </c>
      <c r="J64" s="459" t="str">
        <f>IF(基本情報入力シート!K86="","",基本情報入力シート!K86)</f>
        <v/>
      </c>
      <c r="K64" s="460" t="str">
        <f>IF(基本情報入力シート!L86="","",基本情報入力シート!L86)</f>
        <v/>
      </c>
      <c r="L64" s="461" t="str">
        <f>IF(基本情報入力シート!M86="","",基本情報入力シート!M86)</f>
        <v/>
      </c>
      <c r="M64" s="461" t="str">
        <f>IF(基本情報入力シート!R86="","",基本情報入力シート!R86)</f>
        <v/>
      </c>
      <c r="N64" s="461" t="str">
        <f>IF(基本情報入力シート!W86="","",基本情報入力シート!W86)</f>
        <v/>
      </c>
      <c r="O64" s="456" t="str">
        <f>IF(基本情報入力シート!X86="","",基本情報入力シート!X86)</f>
        <v/>
      </c>
      <c r="P64" s="462" t="str">
        <f>IF(基本情報入力シート!Y86="","",基本情報入力シート!Y86)</f>
        <v/>
      </c>
      <c r="Q64" s="463" t="str">
        <f>IF(基本情報入力シート!AB86="","",基本情報入力シート!AB86)</f>
        <v/>
      </c>
      <c r="R64" s="486"/>
      <c r="S64" s="487"/>
      <c r="T64" s="488" t="str">
        <f>IFERROR(IF(R64="","",VLOOKUP(P64,【参考】数式用!$A$5:$H$34,MATCH(S64,【参考】数式用!$F$4:$H$4,0)+5,0)),"")</f>
        <v/>
      </c>
      <c r="U64" s="505" t="str">
        <f>IF(S64="特定加算Ⅰ",VLOOKUP(P64,【参考】数式用!$A$5:$I$28,9,FALSE),"-")</f>
        <v>-</v>
      </c>
      <c r="V64" s="101" t="s">
        <v>157</v>
      </c>
      <c r="W64" s="489"/>
      <c r="X64" s="139" t="s">
        <v>158</v>
      </c>
      <c r="Y64" s="489"/>
      <c r="Z64" s="250" t="s">
        <v>159</v>
      </c>
      <c r="AA64" s="489"/>
      <c r="AB64" s="139" t="s">
        <v>158</v>
      </c>
      <c r="AC64" s="489"/>
      <c r="AD64" s="139" t="s">
        <v>160</v>
      </c>
      <c r="AE64" s="468" t="s">
        <v>161</v>
      </c>
      <c r="AF64" s="469" t="str">
        <f t="shared" si="1"/>
        <v/>
      </c>
      <c r="AG64" s="470" t="s">
        <v>162</v>
      </c>
      <c r="AH64" s="471" t="str">
        <f t="shared" si="2"/>
        <v/>
      </c>
      <c r="AJ64" s="110" t="str">
        <f t="shared" si="3"/>
        <v>○</v>
      </c>
      <c r="AK64" s="111" t="str">
        <f t="shared" si="5"/>
        <v/>
      </c>
      <c r="AL64" s="111"/>
      <c r="AM64" s="111"/>
      <c r="AN64" s="111"/>
      <c r="AO64" s="111"/>
      <c r="AP64" s="111"/>
      <c r="AQ64" s="111"/>
      <c r="AR64" s="111"/>
      <c r="AS64" s="490"/>
    </row>
    <row r="65" spans="1:45" ht="33" customHeight="1" thickBot="1">
      <c r="A65" s="456">
        <f t="shared" si="4"/>
        <v>54</v>
      </c>
      <c r="B65" s="457" t="str">
        <f>IF(基本情報入力シート!C87="","",基本情報入力シート!C87)</f>
        <v/>
      </c>
      <c r="C65" s="458" t="str">
        <f>IF(基本情報入力シート!D87="","",基本情報入力シート!D87)</f>
        <v/>
      </c>
      <c r="D65" s="459" t="str">
        <f>IF(基本情報入力シート!E87="","",基本情報入力シート!E87)</f>
        <v/>
      </c>
      <c r="E65" s="459" t="str">
        <f>IF(基本情報入力シート!F87="","",基本情報入力シート!F87)</f>
        <v/>
      </c>
      <c r="F65" s="459" t="str">
        <f>IF(基本情報入力シート!G87="","",基本情報入力シート!G87)</f>
        <v/>
      </c>
      <c r="G65" s="459" t="str">
        <f>IF(基本情報入力シート!H87="","",基本情報入力シート!H87)</f>
        <v/>
      </c>
      <c r="H65" s="459" t="str">
        <f>IF(基本情報入力シート!I87="","",基本情報入力シート!I87)</f>
        <v/>
      </c>
      <c r="I65" s="459" t="str">
        <f>IF(基本情報入力シート!J87="","",基本情報入力シート!J87)</f>
        <v/>
      </c>
      <c r="J65" s="459" t="str">
        <f>IF(基本情報入力シート!K87="","",基本情報入力シート!K87)</f>
        <v/>
      </c>
      <c r="K65" s="460" t="str">
        <f>IF(基本情報入力シート!L87="","",基本情報入力シート!L87)</f>
        <v/>
      </c>
      <c r="L65" s="461" t="str">
        <f>IF(基本情報入力シート!M87="","",基本情報入力シート!M87)</f>
        <v/>
      </c>
      <c r="M65" s="461" t="str">
        <f>IF(基本情報入力シート!R87="","",基本情報入力シート!R87)</f>
        <v/>
      </c>
      <c r="N65" s="461" t="str">
        <f>IF(基本情報入力シート!W87="","",基本情報入力シート!W87)</f>
        <v/>
      </c>
      <c r="O65" s="456" t="str">
        <f>IF(基本情報入力シート!X87="","",基本情報入力シート!X87)</f>
        <v/>
      </c>
      <c r="P65" s="462" t="str">
        <f>IF(基本情報入力シート!Y87="","",基本情報入力シート!Y87)</f>
        <v/>
      </c>
      <c r="Q65" s="463" t="str">
        <f>IF(基本情報入力シート!AB87="","",基本情報入力シート!AB87)</f>
        <v/>
      </c>
      <c r="R65" s="486"/>
      <c r="S65" s="487"/>
      <c r="T65" s="488" t="str">
        <f>IFERROR(IF(R65="","",VLOOKUP(P65,【参考】数式用!$A$5:$H$34,MATCH(S65,【参考】数式用!$F$4:$H$4,0)+5,0)),"")</f>
        <v/>
      </c>
      <c r="U65" s="505" t="str">
        <f>IF(S65="特定加算Ⅰ",VLOOKUP(P65,【参考】数式用!$A$5:$I$28,9,FALSE),"-")</f>
        <v>-</v>
      </c>
      <c r="V65" s="101" t="s">
        <v>157</v>
      </c>
      <c r="W65" s="489"/>
      <c r="X65" s="139" t="s">
        <v>158</v>
      </c>
      <c r="Y65" s="489"/>
      <c r="Z65" s="250" t="s">
        <v>159</v>
      </c>
      <c r="AA65" s="489"/>
      <c r="AB65" s="139" t="s">
        <v>158</v>
      </c>
      <c r="AC65" s="489"/>
      <c r="AD65" s="139" t="s">
        <v>160</v>
      </c>
      <c r="AE65" s="468" t="s">
        <v>161</v>
      </c>
      <c r="AF65" s="469" t="str">
        <f t="shared" si="1"/>
        <v/>
      </c>
      <c r="AG65" s="470" t="s">
        <v>162</v>
      </c>
      <c r="AH65" s="471" t="str">
        <f t="shared" si="2"/>
        <v/>
      </c>
      <c r="AJ65" s="110" t="str">
        <f t="shared" si="3"/>
        <v>○</v>
      </c>
      <c r="AK65" s="111" t="str">
        <f t="shared" si="5"/>
        <v/>
      </c>
      <c r="AL65" s="111"/>
      <c r="AM65" s="111"/>
      <c r="AN65" s="111"/>
      <c r="AO65" s="111"/>
      <c r="AP65" s="111"/>
      <c r="AQ65" s="111"/>
      <c r="AR65" s="111"/>
      <c r="AS65" s="490"/>
    </row>
    <row r="66" spans="1:45" ht="33" customHeight="1" thickBot="1">
      <c r="A66" s="456">
        <f t="shared" si="4"/>
        <v>55</v>
      </c>
      <c r="B66" s="457" t="str">
        <f>IF(基本情報入力シート!C88="","",基本情報入力シート!C88)</f>
        <v/>
      </c>
      <c r="C66" s="458" t="str">
        <f>IF(基本情報入力シート!D88="","",基本情報入力シート!D88)</f>
        <v/>
      </c>
      <c r="D66" s="459" t="str">
        <f>IF(基本情報入力シート!E88="","",基本情報入力シート!E88)</f>
        <v/>
      </c>
      <c r="E66" s="459" t="str">
        <f>IF(基本情報入力シート!F88="","",基本情報入力シート!F88)</f>
        <v/>
      </c>
      <c r="F66" s="459" t="str">
        <f>IF(基本情報入力シート!G88="","",基本情報入力シート!G88)</f>
        <v/>
      </c>
      <c r="G66" s="459" t="str">
        <f>IF(基本情報入力シート!H88="","",基本情報入力シート!H88)</f>
        <v/>
      </c>
      <c r="H66" s="459" t="str">
        <f>IF(基本情報入力シート!I88="","",基本情報入力シート!I88)</f>
        <v/>
      </c>
      <c r="I66" s="459" t="str">
        <f>IF(基本情報入力シート!J88="","",基本情報入力シート!J88)</f>
        <v/>
      </c>
      <c r="J66" s="459" t="str">
        <f>IF(基本情報入力シート!K88="","",基本情報入力シート!K88)</f>
        <v/>
      </c>
      <c r="K66" s="460" t="str">
        <f>IF(基本情報入力シート!L88="","",基本情報入力シート!L88)</f>
        <v/>
      </c>
      <c r="L66" s="461" t="str">
        <f>IF(基本情報入力シート!M88="","",基本情報入力シート!M88)</f>
        <v/>
      </c>
      <c r="M66" s="461" t="str">
        <f>IF(基本情報入力シート!R88="","",基本情報入力シート!R88)</f>
        <v/>
      </c>
      <c r="N66" s="461" t="str">
        <f>IF(基本情報入力シート!W88="","",基本情報入力シート!W88)</f>
        <v/>
      </c>
      <c r="O66" s="456" t="str">
        <f>IF(基本情報入力シート!X88="","",基本情報入力シート!X88)</f>
        <v/>
      </c>
      <c r="P66" s="462" t="str">
        <f>IF(基本情報入力シート!Y88="","",基本情報入力シート!Y88)</f>
        <v/>
      </c>
      <c r="Q66" s="463" t="str">
        <f>IF(基本情報入力シート!AB88="","",基本情報入力シート!AB88)</f>
        <v/>
      </c>
      <c r="R66" s="486"/>
      <c r="S66" s="487"/>
      <c r="T66" s="488" t="str">
        <f>IFERROR(IF(R66="","",VLOOKUP(P66,【参考】数式用!$A$5:$H$34,MATCH(S66,【参考】数式用!$F$4:$H$4,0)+5,0)),"")</f>
        <v/>
      </c>
      <c r="U66" s="505" t="str">
        <f>IF(S66="特定加算Ⅰ",VLOOKUP(P66,【参考】数式用!$A$5:$I$28,9,FALSE),"-")</f>
        <v>-</v>
      </c>
      <c r="V66" s="101" t="s">
        <v>157</v>
      </c>
      <c r="W66" s="489"/>
      <c r="X66" s="139" t="s">
        <v>158</v>
      </c>
      <c r="Y66" s="489"/>
      <c r="Z66" s="250" t="s">
        <v>159</v>
      </c>
      <c r="AA66" s="489"/>
      <c r="AB66" s="139" t="s">
        <v>158</v>
      </c>
      <c r="AC66" s="489"/>
      <c r="AD66" s="139" t="s">
        <v>160</v>
      </c>
      <c r="AE66" s="468" t="s">
        <v>161</v>
      </c>
      <c r="AF66" s="469" t="str">
        <f t="shared" si="1"/>
        <v/>
      </c>
      <c r="AG66" s="470" t="s">
        <v>162</v>
      </c>
      <c r="AH66" s="471" t="str">
        <f t="shared" si="2"/>
        <v/>
      </c>
      <c r="AJ66" s="110" t="str">
        <f t="shared" si="3"/>
        <v>○</v>
      </c>
      <c r="AK66" s="111" t="str">
        <f t="shared" si="5"/>
        <v/>
      </c>
      <c r="AL66" s="111"/>
      <c r="AM66" s="111"/>
      <c r="AN66" s="111"/>
      <c r="AO66" s="111"/>
      <c r="AP66" s="111"/>
      <c r="AQ66" s="111"/>
      <c r="AR66" s="111"/>
      <c r="AS66" s="490"/>
    </row>
    <row r="67" spans="1:45" ht="33" customHeight="1" thickBot="1">
      <c r="A67" s="456">
        <f t="shared" si="4"/>
        <v>56</v>
      </c>
      <c r="B67" s="457" t="str">
        <f>IF(基本情報入力シート!C89="","",基本情報入力シート!C89)</f>
        <v/>
      </c>
      <c r="C67" s="458" t="str">
        <f>IF(基本情報入力シート!D89="","",基本情報入力シート!D89)</f>
        <v/>
      </c>
      <c r="D67" s="459" t="str">
        <f>IF(基本情報入力シート!E89="","",基本情報入力シート!E89)</f>
        <v/>
      </c>
      <c r="E67" s="459" t="str">
        <f>IF(基本情報入力シート!F89="","",基本情報入力シート!F89)</f>
        <v/>
      </c>
      <c r="F67" s="459" t="str">
        <f>IF(基本情報入力シート!G89="","",基本情報入力シート!G89)</f>
        <v/>
      </c>
      <c r="G67" s="459" t="str">
        <f>IF(基本情報入力シート!H89="","",基本情報入力シート!H89)</f>
        <v/>
      </c>
      <c r="H67" s="459" t="str">
        <f>IF(基本情報入力シート!I89="","",基本情報入力シート!I89)</f>
        <v/>
      </c>
      <c r="I67" s="459" t="str">
        <f>IF(基本情報入力シート!J89="","",基本情報入力シート!J89)</f>
        <v/>
      </c>
      <c r="J67" s="459" t="str">
        <f>IF(基本情報入力シート!K89="","",基本情報入力シート!K89)</f>
        <v/>
      </c>
      <c r="K67" s="460" t="str">
        <f>IF(基本情報入力シート!L89="","",基本情報入力シート!L89)</f>
        <v/>
      </c>
      <c r="L67" s="461" t="str">
        <f>IF(基本情報入力シート!M89="","",基本情報入力シート!M89)</f>
        <v/>
      </c>
      <c r="M67" s="461" t="str">
        <f>IF(基本情報入力シート!R89="","",基本情報入力シート!R89)</f>
        <v/>
      </c>
      <c r="N67" s="461" t="str">
        <f>IF(基本情報入力シート!W89="","",基本情報入力シート!W89)</f>
        <v/>
      </c>
      <c r="O67" s="456" t="str">
        <f>IF(基本情報入力シート!X89="","",基本情報入力シート!X89)</f>
        <v/>
      </c>
      <c r="P67" s="462" t="str">
        <f>IF(基本情報入力シート!Y89="","",基本情報入力シート!Y89)</f>
        <v/>
      </c>
      <c r="Q67" s="463" t="str">
        <f>IF(基本情報入力シート!AB89="","",基本情報入力シート!AB89)</f>
        <v/>
      </c>
      <c r="R67" s="486"/>
      <c r="S67" s="487"/>
      <c r="T67" s="488" t="str">
        <f>IFERROR(IF(R67="","",VLOOKUP(P67,【参考】数式用!$A$5:$H$34,MATCH(S67,【参考】数式用!$F$4:$H$4,0)+5,0)),"")</f>
        <v/>
      </c>
      <c r="U67" s="505" t="str">
        <f>IF(S67="特定加算Ⅰ",VLOOKUP(P67,【参考】数式用!$A$5:$I$28,9,FALSE),"-")</f>
        <v>-</v>
      </c>
      <c r="V67" s="101" t="s">
        <v>157</v>
      </c>
      <c r="W67" s="489"/>
      <c r="X67" s="139" t="s">
        <v>158</v>
      </c>
      <c r="Y67" s="489"/>
      <c r="Z67" s="250" t="s">
        <v>159</v>
      </c>
      <c r="AA67" s="489"/>
      <c r="AB67" s="139" t="s">
        <v>158</v>
      </c>
      <c r="AC67" s="489"/>
      <c r="AD67" s="139" t="s">
        <v>160</v>
      </c>
      <c r="AE67" s="468" t="s">
        <v>161</v>
      </c>
      <c r="AF67" s="469" t="str">
        <f t="shared" si="1"/>
        <v/>
      </c>
      <c r="AG67" s="470" t="s">
        <v>162</v>
      </c>
      <c r="AH67" s="471" t="str">
        <f t="shared" si="2"/>
        <v/>
      </c>
      <c r="AJ67" s="110" t="str">
        <f t="shared" si="3"/>
        <v>○</v>
      </c>
      <c r="AK67" s="111" t="str">
        <f t="shared" si="5"/>
        <v/>
      </c>
      <c r="AL67" s="111"/>
      <c r="AM67" s="111"/>
      <c r="AN67" s="111"/>
      <c r="AO67" s="111"/>
      <c r="AP67" s="111"/>
      <c r="AQ67" s="111"/>
      <c r="AR67" s="111"/>
      <c r="AS67" s="490"/>
    </row>
    <row r="68" spans="1:45" ht="33" customHeight="1" thickBot="1">
      <c r="A68" s="456">
        <f t="shared" si="4"/>
        <v>57</v>
      </c>
      <c r="B68" s="457" t="str">
        <f>IF(基本情報入力シート!C90="","",基本情報入力シート!C90)</f>
        <v/>
      </c>
      <c r="C68" s="458" t="str">
        <f>IF(基本情報入力シート!D90="","",基本情報入力シート!D90)</f>
        <v/>
      </c>
      <c r="D68" s="459" t="str">
        <f>IF(基本情報入力シート!E90="","",基本情報入力シート!E90)</f>
        <v/>
      </c>
      <c r="E68" s="459" t="str">
        <f>IF(基本情報入力シート!F90="","",基本情報入力シート!F90)</f>
        <v/>
      </c>
      <c r="F68" s="459" t="str">
        <f>IF(基本情報入力シート!G90="","",基本情報入力シート!G90)</f>
        <v/>
      </c>
      <c r="G68" s="459" t="str">
        <f>IF(基本情報入力シート!H90="","",基本情報入力シート!H90)</f>
        <v/>
      </c>
      <c r="H68" s="459" t="str">
        <f>IF(基本情報入力シート!I90="","",基本情報入力シート!I90)</f>
        <v/>
      </c>
      <c r="I68" s="459" t="str">
        <f>IF(基本情報入力シート!J90="","",基本情報入力シート!J90)</f>
        <v/>
      </c>
      <c r="J68" s="459" t="str">
        <f>IF(基本情報入力シート!K90="","",基本情報入力シート!K90)</f>
        <v/>
      </c>
      <c r="K68" s="460" t="str">
        <f>IF(基本情報入力シート!L90="","",基本情報入力シート!L90)</f>
        <v/>
      </c>
      <c r="L68" s="461" t="str">
        <f>IF(基本情報入力シート!M90="","",基本情報入力シート!M90)</f>
        <v/>
      </c>
      <c r="M68" s="461" t="str">
        <f>IF(基本情報入力シート!R90="","",基本情報入力シート!R90)</f>
        <v/>
      </c>
      <c r="N68" s="461" t="str">
        <f>IF(基本情報入力シート!W90="","",基本情報入力シート!W90)</f>
        <v/>
      </c>
      <c r="O68" s="456" t="str">
        <f>IF(基本情報入力シート!X90="","",基本情報入力シート!X90)</f>
        <v/>
      </c>
      <c r="P68" s="462" t="str">
        <f>IF(基本情報入力シート!Y90="","",基本情報入力シート!Y90)</f>
        <v/>
      </c>
      <c r="Q68" s="463" t="str">
        <f>IF(基本情報入力シート!AB90="","",基本情報入力シート!AB90)</f>
        <v/>
      </c>
      <c r="R68" s="486"/>
      <c r="S68" s="487"/>
      <c r="T68" s="488" t="str">
        <f>IFERROR(IF(R68="","",VLOOKUP(P68,【参考】数式用!$A$5:$H$34,MATCH(S68,【参考】数式用!$F$4:$H$4,0)+5,0)),"")</f>
        <v/>
      </c>
      <c r="U68" s="505" t="str">
        <f>IF(S68="特定加算Ⅰ",VLOOKUP(P68,【参考】数式用!$A$5:$I$28,9,FALSE),"-")</f>
        <v>-</v>
      </c>
      <c r="V68" s="101" t="s">
        <v>157</v>
      </c>
      <c r="W68" s="489"/>
      <c r="X68" s="139" t="s">
        <v>158</v>
      </c>
      <c r="Y68" s="489"/>
      <c r="Z68" s="250" t="s">
        <v>159</v>
      </c>
      <c r="AA68" s="489"/>
      <c r="AB68" s="139" t="s">
        <v>158</v>
      </c>
      <c r="AC68" s="489"/>
      <c r="AD68" s="139" t="s">
        <v>160</v>
      </c>
      <c r="AE68" s="468" t="s">
        <v>161</v>
      </c>
      <c r="AF68" s="469" t="str">
        <f t="shared" si="1"/>
        <v/>
      </c>
      <c r="AG68" s="470" t="s">
        <v>162</v>
      </c>
      <c r="AH68" s="471" t="str">
        <f t="shared" si="2"/>
        <v/>
      </c>
      <c r="AJ68" s="110" t="str">
        <f t="shared" si="3"/>
        <v>○</v>
      </c>
      <c r="AK68" s="111" t="str">
        <f t="shared" si="5"/>
        <v/>
      </c>
      <c r="AL68" s="111"/>
      <c r="AM68" s="111"/>
      <c r="AN68" s="111"/>
      <c r="AO68" s="111"/>
      <c r="AP68" s="111"/>
      <c r="AQ68" s="111"/>
      <c r="AR68" s="111"/>
      <c r="AS68" s="490"/>
    </row>
    <row r="69" spans="1:45" ht="33" customHeight="1" thickBot="1">
      <c r="A69" s="456">
        <f t="shared" si="4"/>
        <v>58</v>
      </c>
      <c r="B69" s="457" t="str">
        <f>IF(基本情報入力シート!C91="","",基本情報入力シート!C91)</f>
        <v/>
      </c>
      <c r="C69" s="458" t="str">
        <f>IF(基本情報入力シート!D91="","",基本情報入力シート!D91)</f>
        <v/>
      </c>
      <c r="D69" s="459" t="str">
        <f>IF(基本情報入力シート!E91="","",基本情報入力シート!E91)</f>
        <v/>
      </c>
      <c r="E69" s="459" t="str">
        <f>IF(基本情報入力シート!F91="","",基本情報入力シート!F91)</f>
        <v/>
      </c>
      <c r="F69" s="459" t="str">
        <f>IF(基本情報入力シート!G91="","",基本情報入力シート!G91)</f>
        <v/>
      </c>
      <c r="G69" s="459" t="str">
        <f>IF(基本情報入力シート!H91="","",基本情報入力シート!H91)</f>
        <v/>
      </c>
      <c r="H69" s="459" t="str">
        <f>IF(基本情報入力シート!I91="","",基本情報入力シート!I91)</f>
        <v/>
      </c>
      <c r="I69" s="459" t="str">
        <f>IF(基本情報入力シート!J91="","",基本情報入力シート!J91)</f>
        <v/>
      </c>
      <c r="J69" s="459" t="str">
        <f>IF(基本情報入力シート!K91="","",基本情報入力シート!K91)</f>
        <v/>
      </c>
      <c r="K69" s="460" t="str">
        <f>IF(基本情報入力シート!L91="","",基本情報入力シート!L91)</f>
        <v/>
      </c>
      <c r="L69" s="461" t="str">
        <f>IF(基本情報入力シート!M91="","",基本情報入力シート!M91)</f>
        <v/>
      </c>
      <c r="M69" s="461" t="str">
        <f>IF(基本情報入力シート!R91="","",基本情報入力シート!R91)</f>
        <v/>
      </c>
      <c r="N69" s="461" t="str">
        <f>IF(基本情報入力シート!W91="","",基本情報入力シート!W91)</f>
        <v/>
      </c>
      <c r="O69" s="456" t="str">
        <f>IF(基本情報入力シート!X91="","",基本情報入力シート!X91)</f>
        <v/>
      </c>
      <c r="P69" s="462" t="str">
        <f>IF(基本情報入力シート!Y91="","",基本情報入力シート!Y91)</f>
        <v/>
      </c>
      <c r="Q69" s="463" t="str">
        <f>IF(基本情報入力シート!AB91="","",基本情報入力シート!AB91)</f>
        <v/>
      </c>
      <c r="R69" s="486"/>
      <c r="S69" s="487"/>
      <c r="T69" s="488" t="str">
        <f>IFERROR(IF(R69="","",VLOOKUP(P69,【参考】数式用!$A$5:$H$34,MATCH(S69,【参考】数式用!$F$4:$H$4,0)+5,0)),"")</f>
        <v/>
      </c>
      <c r="U69" s="505" t="str">
        <f>IF(S69="特定加算Ⅰ",VLOOKUP(P69,【参考】数式用!$A$5:$I$28,9,FALSE),"-")</f>
        <v>-</v>
      </c>
      <c r="V69" s="101" t="s">
        <v>157</v>
      </c>
      <c r="W69" s="489"/>
      <c r="X69" s="139" t="s">
        <v>158</v>
      </c>
      <c r="Y69" s="489"/>
      <c r="Z69" s="250" t="s">
        <v>159</v>
      </c>
      <c r="AA69" s="489"/>
      <c r="AB69" s="139" t="s">
        <v>158</v>
      </c>
      <c r="AC69" s="489"/>
      <c r="AD69" s="139" t="s">
        <v>160</v>
      </c>
      <c r="AE69" s="468" t="s">
        <v>161</v>
      </c>
      <c r="AF69" s="469" t="str">
        <f t="shared" si="1"/>
        <v/>
      </c>
      <c r="AG69" s="470" t="s">
        <v>162</v>
      </c>
      <c r="AH69" s="471" t="str">
        <f t="shared" si="2"/>
        <v/>
      </c>
      <c r="AJ69" s="110" t="str">
        <f t="shared" si="3"/>
        <v>○</v>
      </c>
      <c r="AK69" s="111" t="str">
        <f t="shared" si="5"/>
        <v/>
      </c>
      <c r="AL69" s="111"/>
      <c r="AM69" s="111"/>
      <c r="AN69" s="111"/>
      <c r="AO69" s="111"/>
      <c r="AP69" s="111"/>
      <c r="AQ69" s="111"/>
      <c r="AR69" s="111"/>
      <c r="AS69" s="490"/>
    </row>
    <row r="70" spans="1:45" ht="33" customHeight="1" thickBot="1">
      <c r="A70" s="456">
        <f t="shared" si="4"/>
        <v>59</v>
      </c>
      <c r="B70" s="457" t="str">
        <f>IF(基本情報入力シート!C92="","",基本情報入力シート!C92)</f>
        <v/>
      </c>
      <c r="C70" s="458" t="str">
        <f>IF(基本情報入力シート!D92="","",基本情報入力シート!D92)</f>
        <v/>
      </c>
      <c r="D70" s="459" t="str">
        <f>IF(基本情報入力シート!E92="","",基本情報入力シート!E92)</f>
        <v/>
      </c>
      <c r="E70" s="459" t="str">
        <f>IF(基本情報入力シート!F92="","",基本情報入力シート!F92)</f>
        <v/>
      </c>
      <c r="F70" s="459" t="str">
        <f>IF(基本情報入力シート!G92="","",基本情報入力シート!G92)</f>
        <v/>
      </c>
      <c r="G70" s="459" t="str">
        <f>IF(基本情報入力シート!H92="","",基本情報入力シート!H92)</f>
        <v/>
      </c>
      <c r="H70" s="459" t="str">
        <f>IF(基本情報入力シート!I92="","",基本情報入力シート!I92)</f>
        <v/>
      </c>
      <c r="I70" s="459" t="str">
        <f>IF(基本情報入力シート!J92="","",基本情報入力シート!J92)</f>
        <v/>
      </c>
      <c r="J70" s="459" t="str">
        <f>IF(基本情報入力シート!K92="","",基本情報入力シート!K92)</f>
        <v/>
      </c>
      <c r="K70" s="460" t="str">
        <f>IF(基本情報入力シート!L92="","",基本情報入力シート!L92)</f>
        <v/>
      </c>
      <c r="L70" s="461" t="str">
        <f>IF(基本情報入力シート!M92="","",基本情報入力シート!M92)</f>
        <v/>
      </c>
      <c r="M70" s="461" t="str">
        <f>IF(基本情報入力シート!R92="","",基本情報入力シート!R92)</f>
        <v/>
      </c>
      <c r="N70" s="461" t="str">
        <f>IF(基本情報入力シート!W92="","",基本情報入力シート!W92)</f>
        <v/>
      </c>
      <c r="O70" s="456" t="str">
        <f>IF(基本情報入力シート!X92="","",基本情報入力シート!X92)</f>
        <v/>
      </c>
      <c r="P70" s="462" t="str">
        <f>IF(基本情報入力シート!Y92="","",基本情報入力シート!Y92)</f>
        <v/>
      </c>
      <c r="Q70" s="463" t="str">
        <f>IF(基本情報入力シート!AB92="","",基本情報入力シート!AB92)</f>
        <v/>
      </c>
      <c r="R70" s="486"/>
      <c r="S70" s="487"/>
      <c r="T70" s="488" t="str">
        <f>IFERROR(IF(R70="","",VLOOKUP(P70,【参考】数式用!$A$5:$H$34,MATCH(S70,【参考】数式用!$F$4:$H$4,0)+5,0)),"")</f>
        <v/>
      </c>
      <c r="U70" s="505" t="str">
        <f>IF(S70="特定加算Ⅰ",VLOOKUP(P70,【参考】数式用!$A$5:$I$28,9,FALSE),"-")</f>
        <v>-</v>
      </c>
      <c r="V70" s="101" t="s">
        <v>157</v>
      </c>
      <c r="W70" s="489"/>
      <c r="X70" s="139" t="s">
        <v>158</v>
      </c>
      <c r="Y70" s="489"/>
      <c r="Z70" s="250" t="s">
        <v>159</v>
      </c>
      <c r="AA70" s="489"/>
      <c r="AB70" s="139" t="s">
        <v>158</v>
      </c>
      <c r="AC70" s="489"/>
      <c r="AD70" s="139" t="s">
        <v>160</v>
      </c>
      <c r="AE70" s="468" t="s">
        <v>161</v>
      </c>
      <c r="AF70" s="469" t="str">
        <f t="shared" si="1"/>
        <v/>
      </c>
      <c r="AG70" s="470" t="s">
        <v>162</v>
      </c>
      <c r="AH70" s="471" t="str">
        <f t="shared" si="2"/>
        <v/>
      </c>
      <c r="AJ70" s="110" t="str">
        <f t="shared" si="3"/>
        <v>○</v>
      </c>
      <c r="AK70" s="111" t="str">
        <f t="shared" si="5"/>
        <v/>
      </c>
      <c r="AL70" s="111"/>
      <c r="AM70" s="111"/>
      <c r="AN70" s="111"/>
      <c r="AO70" s="111"/>
      <c r="AP70" s="111"/>
      <c r="AQ70" s="111"/>
      <c r="AR70" s="111"/>
      <c r="AS70" s="490"/>
    </row>
    <row r="71" spans="1:45" ht="33" customHeight="1" thickBot="1">
      <c r="A71" s="456">
        <f t="shared" si="4"/>
        <v>60</v>
      </c>
      <c r="B71" s="457" t="str">
        <f>IF(基本情報入力シート!C93="","",基本情報入力シート!C93)</f>
        <v/>
      </c>
      <c r="C71" s="458" t="str">
        <f>IF(基本情報入力シート!D93="","",基本情報入力シート!D93)</f>
        <v/>
      </c>
      <c r="D71" s="459" t="str">
        <f>IF(基本情報入力シート!E93="","",基本情報入力シート!E93)</f>
        <v/>
      </c>
      <c r="E71" s="459" t="str">
        <f>IF(基本情報入力シート!F93="","",基本情報入力シート!F93)</f>
        <v/>
      </c>
      <c r="F71" s="459" t="str">
        <f>IF(基本情報入力シート!G93="","",基本情報入力シート!G93)</f>
        <v/>
      </c>
      <c r="G71" s="459" t="str">
        <f>IF(基本情報入力シート!H93="","",基本情報入力シート!H93)</f>
        <v/>
      </c>
      <c r="H71" s="459" t="str">
        <f>IF(基本情報入力シート!I93="","",基本情報入力シート!I93)</f>
        <v/>
      </c>
      <c r="I71" s="459" t="str">
        <f>IF(基本情報入力シート!J93="","",基本情報入力シート!J93)</f>
        <v/>
      </c>
      <c r="J71" s="459" t="str">
        <f>IF(基本情報入力シート!K93="","",基本情報入力シート!K93)</f>
        <v/>
      </c>
      <c r="K71" s="460" t="str">
        <f>IF(基本情報入力シート!L93="","",基本情報入力シート!L93)</f>
        <v/>
      </c>
      <c r="L71" s="461" t="str">
        <f>IF(基本情報入力シート!M93="","",基本情報入力シート!M93)</f>
        <v/>
      </c>
      <c r="M71" s="461" t="str">
        <f>IF(基本情報入力シート!R93="","",基本情報入力シート!R93)</f>
        <v/>
      </c>
      <c r="N71" s="461" t="str">
        <f>IF(基本情報入力シート!W93="","",基本情報入力シート!W93)</f>
        <v/>
      </c>
      <c r="O71" s="456" t="str">
        <f>IF(基本情報入力シート!X93="","",基本情報入力シート!X93)</f>
        <v/>
      </c>
      <c r="P71" s="462" t="str">
        <f>IF(基本情報入力シート!Y93="","",基本情報入力シート!Y93)</f>
        <v/>
      </c>
      <c r="Q71" s="463" t="str">
        <f>IF(基本情報入力シート!AB93="","",基本情報入力シート!AB93)</f>
        <v/>
      </c>
      <c r="R71" s="486"/>
      <c r="S71" s="487"/>
      <c r="T71" s="488" t="str">
        <f>IFERROR(IF(R71="","",VLOOKUP(P71,【参考】数式用!$A$5:$H$34,MATCH(S71,【参考】数式用!$F$4:$H$4,0)+5,0)),"")</f>
        <v/>
      </c>
      <c r="U71" s="505" t="str">
        <f>IF(S71="特定加算Ⅰ",VLOOKUP(P71,【参考】数式用!$A$5:$I$28,9,FALSE),"-")</f>
        <v>-</v>
      </c>
      <c r="V71" s="101" t="s">
        <v>157</v>
      </c>
      <c r="W71" s="489"/>
      <c r="X71" s="139" t="s">
        <v>158</v>
      </c>
      <c r="Y71" s="489"/>
      <c r="Z71" s="250" t="s">
        <v>159</v>
      </c>
      <c r="AA71" s="489"/>
      <c r="AB71" s="139" t="s">
        <v>158</v>
      </c>
      <c r="AC71" s="489"/>
      <c r="AD71" s="139" t="s">
        <v>160</v>
      </c>
      <c r="AE71" s="468" t="s">
        <v>161</v>
      </c>
      <c r="AF71" s="469" t="str">
        <f t="shared" si="1"/>
        <v/>
      </c>
      <c r="AG71" s="470" t="s">
        <v>162</v>
      </c>
      <c r="AH71" s="471" t="str">
        <f t="shared" si="2"/>
        <v/>
      </c>
      <c r="AJ71" s="110" t="str">
        <f t="shared" si="3"/>
        <v>○</v>
      </c>
      <c r="AK71" s="111" t="str">
        <f t="shared" si="5"/>
        <v/>
      </c>
      <c r="AL71" s="111"/>
      <c r="AM71" s="111"/>
      <c r="AN71" s="111"/>
      <c r="AO71" s="111"/>
      <c r="AP71" s="111"/>
      <c r="AQ71" s="111"/>
      <c r="AR71" s="111"/>
      <c r="AS71" s="490"/>
    </row>
    <row r="72" spans="1:45" ht="33" customHeight="1" thickBot="1">
      <c r="A72" s="456">
        <f t="shared" si="4"/>
        <v>61</v>
      </c>
      <c r="B72" s="457" t="str">
        <f>IF(基本情報入力シート!C94="","",基本情報入力シート!C94)</f>
        <v/>
      </c>
      <c r="C72" s="458" t="str">
        <f>IF(基本情報入力シート!D94="","",基本情報入力シート!D94)</f>
        <v/>
      </c>
      <c r="D72" s="459" t="str">
        <f>IF(基本情報入力シート!E94="","",基本情報入力シート!E94)</f>
        <v/>
      </c>
      <c r="E72" s="459" t="str">
        <f>IF(基本情報入力シート!F94="","",基本情報入力シート!F94)</f>
        <v/>
      </c>
      <c r="F72" s="459" t="str">
        <f>IF(基本情報入力シート!G94="","",基本情報入力シート!G94)</f>
        <v/>
      </c>
      <c r="G72" s="459" t="str">
        <f>IF(基本情報入力シート!H94="","",基本情報入力シート!H94)</f>
        <v/>
      </c>
      <c r="H72" s="459" t="str">
        <f>IF(基本情報入力シート!I94="","",基本情報入力シート!I94)</f>
        <v/>
      </c>
      <c r="I72" s="459" t="str">
        <f>IF(基本情報入力シート!J94="","",基本情報入力シート!J94)</f>
        <v/>
      </c>
      <c r="J72" s="459" t="str">
        <f>IF(基本情報入力シート!K94="","",基本情報入力シート!K94)</f>
        <v/>
      </c>
      <c r="K72" s="460" t="str">
        <f>IF(基本情報入力シート!L94="","",基本情報入力シート!L94)</f>
        <v/>
      </c>
      <c r="L72" s="461" t="str">
        <f>IF(基本情報入力シート!M94="","",基本情報入力シート!M94)</f>
        <v/>
      </c>
      <c r="M72" s="461" t="str">
        <f>IF(基本情報入力シート!R94="","",基本情報入力シート!R94)</f>
        <v/>
      </c>
      <c r="N72" s="461" t="str">
        <f>IF(基本情報入力シート!W94="","",基本情報入力シート!W94)</f>
        <v/>
      </c>
      <c r="O72" s="456" t="str">
        <f>IF(基本情報入力シート!X94="","",基本情報入力シート!X94)</f>
        <v/>
      </c>
      <c r="P72" s="462" t="str">
        <f>IF(基本情報入力シート!Y94="","",基本情報入力シート!Y94)</f>
        <v/>
      </c>
      <c r="Q72" s="463" t="str">
        <f>IF(基本情報入力シート!AB94="","",基本情報入力シート!AB94)</f>
        <v/>
      </c>
      <c r="R72" s="486"/>
      <c r="S72" s="487"/>
      <c r="T72" s="488" t="str">
        <f>IFERROR(IF(R72="","",VLOOKUP(P72,【参考】数式用!$A$5:$H$34,MATCH(S72,【参考】数式用!$F$4:$H$4,0)+5,0)),"")</f>
        <v/>
      </c>
      <c r="U72" s="505" t="str">
        <f>IF(S72="特定加算Ⅰ",VLOOKUP(P72,【参考】数式用!$A$5:$I$28,9,FALSE),"-")</f>
        <v>-</v>
      </c>
      <c r="V72" s="101" t="s">
        <v>157</v>
      </c>
      <c r="W72" s="489"/>
      <c r="X72" s="139" t="s">
        <v>158</v>
      </c>
      <c r="Y72" s="489"/>
      <c r="Z72" s="250" t="s">
        <v>159</v>
      </c>
      <c r="AA72" s="489"/>
      <c r="AB72" s="139" t="s">
        <v>158</v>
      </c>
      <c r="AC72" s="489"/>
      <c r="AD72" s="139" t="s">
        <v>160</v>
      </c>
      <c r="AE72" s="468" t="s">
        <v>161</v>
      </c>
      <c r="AF72" s="469" t="str">
        <f t="shared" si="1"/>
        <v/>
      </c>
      <c r="AG72" s="470" t="s">
        <v>162</v>
      </c>
      <c r="AH72" s="471" t="str">
        <f t="shared" si="2"/>
        <v/>
      </c>
      <c r="AJ72" s="110" t="str">
        <f t="shared" si="3"/>
        <v>○</v>
      </c>
      <c r="AK72" s="111" t="str">
        <f t="shared" si="5"/>
        <v/>
      </c>
      <c r="AL72" s="111"/>
      <c r="AM72" s="111"/>
      <c r="AN72" s="111"/>
      <c r="AO72" s="111"/>
      <c r="AP72" s="111"/>
      <c r="AQ72" s="111"/>
      <c r="AR72" s="111"/>
      <c r="AS72" s="490"/>
    </row>
    <row r="73" spans="1:45" ht="33" customHeight="1" thickBot="1">
      <c r="A73" s="456">
        <f t="shared" si="4"/>
        <v>62</v>
      </c>
      <c r="B73" s="457" t="str">
        <f>IF(基本情報入力シート!C95="","",基本情報入力シート!C95)</f>
        <v/>
      </c>
      <c r="C73" s="458" t="str">
        <f>IF(基本情報入力シート!D95="","",基本情報入力シート!D95)</f>
        <v/>
      </c>
      <c r="D73" s="459" t="str">
        <f>IF(基本情報入力シート!E95="","",基本情報入力シート!E95)</f>
        <v/>
      </c>
      <c r="E73" s="459" t="str">
        <f>IF(基本情報入力シート!F95="","",基本情報入力シート!F95)</f>
        <v/>
      </c>
      <c r="F73" s="459" t="str">
        <f>IF(基本情報入力シート!G95="","",基本情報入力シート!G95)</f>
        <v/>
      </c>
      <c r="G73" s="459" t="str">
        <f>IF(基本情報入力シート!H95="","",基本情報入力シート!H95)</f>
        <v/>
      </c>
      <c r="H73" s="459" t="str">
        <f>IF(基本情報入力シート!I95="","",基本情報入力シート!I95)</f>
        <v/>
      </c>
      <c r="I73" s="459" t="str">
        <f>IF(基本情報入力シート!J95="","",基本情報入力シート!J95)</f>
        <v/>
      </c>
      <c r="J73" s="459" t="str">
        <f>IF(基本情報入力シート!K95="","",基本情報入力シート!K95)</f>
        <v/>
      </c>
      <c r="K73" s="460" t="str">
        <f>IF(基本情報入力シート!L95="","",基本情報入力シート!L95)</f>
        <v/>
      </c>
      <c r="L73" s="461" t="str">
        <f>IF(基本情報入力シート!M95="","",基本情報入力シート!M95)</f>
        <v/>
      </c>
      <c r="M73" s="461" t="str">
        <f>IF(基本情報入力シート!R95="","",基本情報入力シート!R95)</f>
        <v/>
      </c>
      <c r="N73" s="461" t="str">
        <f>IF(基本情報入力シート!W95="","",基本情報入力シート!W95)</f>
        <v/>
      </c>
      <c r="O73" s="456" t="str">
        <f>IF(基本情報入力シート!X95="","",基本情報入力シート!X95)</f>
        <v/>
      </c>
      <c r="P73" s="462" t="str">
        <f>IF(基本情報入力シート!Y95="","",基本情報入力シート!Y95)</f>
        <v/>
      </c>
      <c r="Q73" s="463" t="str">
        <f>IF(基本情報入力シート!AB95="","",基本情報入力シート!AB95)</f>
        <v/>
      </c>
      <c r="R73" s="486"/>
      <c r="S73" s="487"/>
      <c r="T73" s="488" t="str">
        <f>IFERROR(IF(R73="","",VLOOKUP(P73,【参考】数式用!$A$5:$H$34,MATCH(S73,【参考】数式用!$F$4:$H$4,0)+5,0)),"")</f>
        <v/>
      </c>
      <c r="U73" s="505" t="str">
        <f>IF(S73="特定加算Ⅰ",VLOOKUP(P73,【参考】数式用!$A$5:$I$28,9,FALSE),"-")</f>
        <v>-</v>
      </c>
      <c r="V73" s="101" t="s">
        <v>157</v>
      </c>
      <c r="W73" s="489"/>
      <c r="X73" s="139" t="s">
        <v>158</v>
      </c>
      <c r="Y73" s="489"/>
      <c r="Z73" s="250" t="s">
        <v>159</v>
      </c>
      <c r="AA73" s="489"/>
      <c r="AB73" s="139" t="s">
        <v>158</v>
      </c>
      <c r="AC73" s="489"/>
      <c r="AD73" s="139" t="s">
        <v>160</v>
      </c>
      <c r="AE73" s="468" t="s">
        <v>161</v>
      </c>
      <c r="AF73" s="469" t="str">
        <f t="shared" si="1"/>
        <v/>
      </c>
      <c r="AG73" s="470" t="s">
        <v>162</v>
      </c>
      <c r="AH73" s="471" t="str">
        <f t="shared" si="2"/>
        <v/>
      </c>
      <c r="AJ73" s="110" t="str">
        <f t="shared" si="3"/>
        <v>○</v>
      </c>
      <c r="AK73" s="111" t="str">
        <f t="shared" si="5"/>
        <v/>
      </c>
      <c r="AL73" s="111"/>
      <c r="AM73" s="111"/>
      <c r="AN73" s="111"/>
      <c r="AO73" s="111"/>
      <c r="AP73" s="111"/>
      <c r="AQ73" s="111"/>
      <c r="AR73" s="111"/>
      <c r="AS73" s="490"/>
    </row>
    <row r="74" spans="1:45" ht="33" customHeight="1" thickBot="1">
      <c r="A74" s="456">
        <f t="shared" si="4"/>
        <v>63</v>
      </c>
      <c r="B74" s="457" t="str">
        <f>IF(基本情報入力シート!C96="","",基本情報入力シート!C96)</f>
        <v/>
      </c>
      <c r="C74" s="458" t="str">
        <f>IF(基本情報入力シート!D96="","",基本情報入力シート!D96)</f>
        <v/>
      </c>
      <c r="D74" s="459" t="str">
        <f>IF(基本情報入力シート!E96="","",基本情報入力シート!E96)</f>
        <v/>
      </c>
      <c r="E74" s="459" t="str">
        <f>IF(基本情報入力シート!F96="","",基本情報入力シート!F96)</f>
        <v/>
      </c>
      <c r="F74" s="459" t="str">
        <f>IF(基本情報入力シート!G96="","",基本情報入力シート!G96)</f>
        <v/>
      </c>
      <c r="G74" s="459" t="str">
        <f>IF(基本情報入力シート!H96="","",基本情報入力シート!H96)</f>
        <v/>
      </c>
      <c r="H74" s="459" t="str">
        <f>IF(基本情報入力シート!I96="","",基本情報入力シート!I96)</f>
        <v/>
      </c>
      <c r="I74" s="459" t="str">
        <f>IF(基本情報入力シート!J96="","",基本情報入力シート!J96)</f>
        <v/>
      </c>
      <c r="J74" s="459" t="str">
        <f>IF(基本情報入力シート!K96="","",基本情報入力シート!K96)</f>
        <v/>
      </c>
      <c r="K74" s="460" t="str">
        <f>IF(基本情報入力シート!L96="","",基本情報入力シート!L96)</f>
        <v/>
      </c>
      <c r="L74" s="461" t="str">
        <f>IF(基本情報入力シート!M96="","",基本情報入力シート!M96)</f>
        <v/>
      </c>
      <c r="M74" s="461" t="str">
        <f>IF(基本情報入力シート!R96="","",基本情報入力シート!R96)</f>
        <v/>
      </c>
      <c r="N74" s="461" t="str">
        <f>IF(基本情報入力シート!W96="","",基本情報入力シート!W96)</f>
        <v/>
      </c>
      <c r="O74" s="456" t="str">
        <f>IF(基本情報入力シート!X96="","",基本情報入力シート!X96)</f>
        <v/>
      </c>
      <c r="P74" s="462" t="str">
        <f>IF(基本情報入力シート!Y96="","",基本情報入力シート!Y96)</f>
        <v/>
      </c>
      <c r="Q74" s="463" t="str">
        <f>IF(基本情報入力シート!AB96="","",基本情報入力シート!AB96)</f>
        <v/>
      </c>
      <c r="R74" s="486"/>
      <c r="S74" s="487"/>
      <c r="T74" s="488" t="str">
        <f>IFERROR(IF(R74="","",VLOOKUP(P74,【参考】数式用!$A$5:$H$34,MATCH(S74,【参考】数式用!$F$4:$H$4,0)+5,0)),"")</f>
        <v/>
      </c>
      <c r="U74" s="505" t="str">
        <f>IF(S74="特定加算Ⅰ",VLOOKUP(P74,【参考】数式用!$A$5:$I$28,9,FALSE),"-")</f>
        <v>-</v>
      </c>
      <c r="V74" s="101" t="s">
        <v>157</v>
      </c>
      <c r="W74" s="489"/>
      <c r="X74" s="139" t="s">
        <v>158</v>
      </c>
      <c r="Y74" s="489"/>
      <c r="Z74" s="250" t="s">
        <v>159</v>
      </c>
      <c r="AA74" s="489"/>
      <c r="AB74" s="139" t="s">
        <v>158</v>
      </c>
      <c r="AC74" s="489"/>
      <c r="AD74" s="139" t="s">
        <v>160</v>
      </c>
      <c r="AE74" s="468" t="s">
        <v>161</v>
      </c>
      <c r="AF74" s="469" t="str">
        <f t="shared" si="1"/>
        <v/>
      </c>
      <c r="AG74" s="470" t="s">
        <v>162</v>
      </c>
      <c r="AH74" s="471" t="str">
        <f t="shared" si="2"/>
        <v/>
      </c>
      <c r="AJ74" s="110" t="str">
        <f t="shared" si="3"/>
        <v>○</v>
      </c>
      <c r="AK74" s="111" t="str">
        <f t="shared" si="5"/>
        <v/>
      </c>
      <c r="AL74" s="111"/>
      <c r="AM74" s="111"/>
      <c r="AN74" s="111"/>
      <c r="AO74" s="111"/>
      <c r="AP74" s="111"/>
      <c r="AQ74" s="111"/>
      <c r="AR74" s="111"/>
      <c r="AS74" s="490"/>
    </row>
    <row r="75" spans="1:45" ht="33" customHeight="1" thickBot="1">
      <c r="A75" s="456">
        <f t="shared" si="4"/>
        <v>64</v>
      </c>
      <c r="B75" s="457" t="str">
        <f>IF(基本情報入力シート!C97="","",基本情報入力シート!C97)</f>
        <v/>
      </c>
      <c r="C75" s="458" t="str">
        <f>IF(基本情報入力シート!D97="","",基本情報入力シート!D97)</f>
        <v/>
      </c>
      <c r="D75" s="459" t="str">
        <f>IF(基本情報入力シート!E97="","",基本情報入力シート!E97)</f>
        <v/>
      </c>
      <c r="E75" s="459" t="str">
        <f>IF(基本情報入力シート!F97="","",基本情報入力シート!F97)</f>
        <v/>
      </c>
      <c r="F75" s="459" t="str">
        <f>IF(基本情報入力シート!G97="","",基本情報入力シート!G97)</f>
        <v/>
      </c>
      <c r="G75" s="459" t="str">
        <f>IF(基本情報入力シート!H97="","",基本情報入力シート!H97)</f>
        <v/>
      </c>
      <c r="H75" s="459" t="str">
        <f>IF(基本情報入力シート!I97="","",基本情報入力シート!I97)</f>
        <v/>
      </c>
      <c r="I75" s="459" t="str">
        <f>IF(基本情報入力シート!J97="","",基本情報入力シート!J97)</f>
        <v/>
      </c>
      <c r="J75" s="459" t="str">
        <f>IF(基本情報入力シート!K97="","",基本情報入力シート!K97)</f>
        <v/>
      </c>
      <c r="K75" s="460" t="str">
        <f>IF(基本情報入力シート!L97="","",基本情報入力シート!L97)</f>
        <v/>
      </c>
      <c r="L75" s="461" t="str">
        <f>IF(基本情報入力シート!M97="","",基本情報入力シート!M97)</f>
        <v/>
      </c>
      <c r="M75" s="461" t="str">
        <f>IF(基本情報入力シート!R97="","",基本情報入力シート!R97)</f>
        <v/>
      </c>
      <c r="N75" s="461" t="str">
        <f>IF(基本情報入力シート!W97="","",基本情報入力シート!W97)</f>
        <v/>
      </c>
      <c r="O75" s="456" t="str">
        <f>IF(基本情報入力シート!X97="","",基本情報入力シート!X97)</f>
        <v/>
      </c>
      <c r="P75" s="462" t="str">
        <f>IF(基本情報入力シート!Y97="","",基本情報入力シート!Y97)</f>
        <v/>
      </c>
      <c r="Q75" s="463" t="str">
        <f>IF(基本情報入力シート!AB97="","",基本情報入力シート!AB97)</f>
        <v/>
      </c>
      <c r="R75" s="486"/>
      <c r="S75" s="487"/>
      <c r="T75" s="488" t="str">
        <f>IFERROR(IF(R75="","",VLOOKUP(P75,【参考】数式用!$A$5:$H$34,MATCH(S75,【参考】数式用!$F$4:$H$4,0)+5,0)),"")</f>
        <v/>
      </c>
      <c r="U75" s="505" t="str">
        <f>IF(S75="特定加算Ⅰ",VLOOKUP(P75,【参考】数式用!$A$5:$I$28,9,FALSE),"-")</f>
        <v>-</v>
      </c>
      <c r="V75" s="101" t="s">
        <v>157</v>
      </c>
      <c r="W75" s="489"/>
      <c r="X75" s="139" t="s">
        <v>158</v>
      </c>
      <c r="Y75" s="489"/>
      <c r="Z75" s="250" t="s">
        <v>159</v>
      </c>
      <c r="AA75" s="489"/>
      <c r="AB75" s="139" t="s">
        <v>158</v>
      </c>
      <c r="AC75" s="489"/>
      <c r="AD75" s="139" t="s">
        <v>160</v>
      </c>
      <c r="AE75" s="468" t="s">
        <v>161</v>
      </c>
      <c r="AF75" s="469" t="str">
        <f t="shared" si="1"/>
        <v/>
      </c>
      <c r="AG75" s="470" t="s">
        <v>162</v>
      </c>
      <c r="AH75" s="471" t="str">
        <f t="shared" si="2"/>
        <v/>
      </c>
      <c r="AJ75" s="110" t="str">
        <f t="shared" si="3"/>
        <v>○</v>
      </c>
      <c r="AK75" s="111" t="str">
        <f t="shared" si="5"/>
        <v/>
      </c>
      <c r="AL75" s="111"/>
      <c r="AM75" s="111"/>
      <c r="AN75" s="111"/>
      <c r="AO75" s="111"/>
      <c r="AP75" s="111"/>
      <c r="AQ75" s="111"/>
      <c r="AR75" s="111"/>
      <c r="AS75" s="490"/>
    </row>
    <row r="76" spans="1:45" ht="33" customHeight="1" thickBot="1">
      <c r="A76" s="456">
        <f t="shared" si="4"/>
        <v>65</v>
      </c>
      <c r="B76" s="457" t="str">
        <f>IF(基本情報入力シート!C98="","",基本情報入力シート!C98)</f>
        <v/>
      </c>
      <c r="C76" s="458" t="str">
        <f>IF(基本情報入力シート!D98="","",基本情報入力シート!D98)</f>
        <v/>
      </c>
      <c r="D76" s="459" t="str">
        <f>IF(基本情報入力シート!E98="","",基本情報入力シート!E98)</f>
        <v/>
      </c>
      <c r="E76" s="459" t="str">
        <f>IF(基本情報入力シート!F98="","",基本情報入力シート!F98)</f>
        <v/>
      </c>
      <c r="F76" s="459" t="str">
        <f>IF(基本情報入力シート!G98="","",基本情報入力シート!G98)</f>
        <v/>
      </c>
      <c r="G76" s="459" t="str">
        <f>IF(基本情報入力シート!H98="","",基本情報入力シート!H98)</f>
        <v/>
      </c>
      <c r="H76" s="459" t="str">
        <f>IF(基本情報入力シート!I98="","",基本情報入力シート!I98)</f>
        <v/>
      </c>
      <c r="I76" s="459" t="str">
        <f>IF(基本情報入力シート!J98="","",基本情報入力シート!J98)</f>
        <v/>
      </c>
      <c r="J76" s="459" t="str">
        <f>IF(基本情報入力シート!K98="","",基本情報入力シート!K98)</f>
        <v/>
      </c>
      <c r="K76" s="460" t="str">
        <f>IF(基本情報入力シート!L98="","",基本情報入力シート!L98)</f>
        <v/>
      </c>
      <c r="L76" s="461" t="str">
        <f>IF(基本情報入力シート!M98="","",基本情報入力シート!M98)</f>
        <v/>
      </c>
      <c r="M76" s="461" t="str">
        <f>IF(基本情報入力シート!R98="","",基本情報入力シート!R98)</f>
        <v/>
      </c>
      <c r="N76" s="461" t="str">
        <f>IF(基本情報入力シート!W98="","",基本情報入力シート!W98)</f>
        <v/>
      </c>
      <c r="O76" s="456" t="str">
        <f>IF(基本情報入力シート!X98="","",基本情報入力シート!X98)</f>
        <v/>
      </c>
      <c r="P76" s="462" t="str">
        <f>IF(基本情報入力シート!Y98="","",基本情報入力シート!Y98)</f>
        <v/>
      </c>
      <c r="Q76" s="463" t="str">
        <f>IF(基本情報入力シート!AB98="","",基本情報入力シート!AB98)</f>
        <v/>
      </c>
      <c r="R76" s="486"/>
      <c r="S76" s="487"/>
      <c r="T76" s="488" t="str">
        <f>IFERROR(IF(R76="","",VLOOKUP(P76,【参考】数式用!$A$5:$H$34,MATCH(S76,【参考】数式用!$F$4:$H$4,0)+5,0)),"")</f>
        <v/>
      </c>
      <c r="U76" s="505" t="str">
        <f>IF(S76="特定加算Ⅰ",VLOOKUP(P76,【参考】数式用!$A$5:$I$28,9,FALSE),"-")</f>
        <v>-</v>
      </c>
      <c r="V76" s="101" t="s">
        <v>157</v>
      </c>
      <c r="W76" s="489"/>
      <c r="X76" s="139" t="s">
        <v>158</v>
      </c>
      <c r="Y76" s="489"/>
      <c r="Z76" s="250" t="s">
        <v>159</v>
      </c>
      <c r="AA76" s="489"/>
      <c r="AB76" s="139" t="s">
        <v>158</v>
      </c>
      <c r="AC76" s="489"/>
      <c r="AD76" s="139" t="s">
        <v>160</v>
      </c>
      <c r="AE76" s="468" t="s">
        <v>161</v>
      </c>
      <c r="AF76" s="469" t="str">
        <f t="shared" si="1"/>
        <v/>
      </c>
      <c r="AG76" s="470" t="s">
        <v>162</v>
      </c>
      <c r="AH76" s="471" t="str">
        <f t="shared" si="2"/>
        <v/>
      </c>
      <c r="AJ76" s="110" t="str">
        <f t="shared" si="3"/>
        <v>○</v>
      </c>
      <c r="AK76" s="111" t="str">
        <f t="shared" ref="AK76:AK111" si="6">IFERROR(IF(T76="エラー","当該サービスに存在しない加算区分が選択されていますので、修正してください。",""),"")</f>
        <v/>
      </c>
      <c r="AL76" s="111"/>
      <c r="AM76" s="111"/>
      <c r="AN76" s="111"/>
      <c r="AO76" s="111"/>
      <c r="AP76" s="111"/>
      <c r="AQ76" s="111"/>
      <c r="AR76" s="111"/>
      <c r="AS76" s="490"/>
    </row>
    <row r="77" spans="1:45" ht="33" customHeight="1" thickBot="1">
      <c r="A77" s="456">
        <f t="shared" si="4"/>
        <v>66</v>
      </c>
      <c r="B77" s="457" t="str">
        <f>IF(基本情報入力シート!C99="","",基本情報入力シート!C99)</f>
        <v/>
      </c>
      <c r="C77" s="458" t="str">
        <f>IF(基本情報入力シート!D99="","",基本情報入力シート!D99)</f>
        <v/>
      </c>
      <c r="D77" s="459" t="str">
        <f>IF(基本情報入力シート!E99="","",基本情報入力シート!E99)</f>
        <v/>
      </c>
      <c r="E77" s="459" t="str">
        <f>IF(基本情報入力シート!F99="","",基本情報入力シート!F99)</f>
        <v/>
      </c>
      <c r="F77" s="459" t="str">
        <f>IF(基本情報入力シート!G99="","",基本情報入力シート!G99)</f>
        <v/>
      </c>
      <c r="G77" s="459" t="str">
        <f>IF(基本情報入力シート!H99="","",基本情報入力シート!H99)</f>
        <v/>
      </c>
      <c r="H77" s="459" t="str">
        <f>IF(基本情報入力シート!I99="","",基本情報入力シート!I99)</f>
        <v/>
      </c>
      <c r="I77" s="459" t="str">
        <f>IF(基本情報入力シート!J99="","",基本情報入力シート!J99)</f>
        <v/>
      </c>
      <c r="J77" s="459" t="str">
        <f>IF(基本情報入力シート!K99="","",基本情報入力シート!K99)</f>
        <v/>
      </c>
      <c r="K77" s="460" t="str">
        <f>IF(基本情報入力シート!L99="","",基本情報入力シート!L99)</f>
        <v/>
      </c>
      <c r="L77" s="461" t="str">
        <f>IF(基本情報入力シート!M99="","",基本情報入力シート!M99)</f>
        <v/>
      </c>
      <c r="M77" s="461" t="str">
        <f>IF(基本情報入力シート!R99="","",基本情報入力シート!R99)</f>
        <v/>
      </c>
      <c r="N77" s="461" t="str">
        <f>IF(基本情報入力シート!W99="","",基本情報入力シート!W99)</f>
        <v/>
      </c>
      <c r="O77" s="456" t="str">
        <f>IF(基本情報入力シート!X99="","",基本情報入力シート!X99)</f>
        <v/>
      </c>
      <c r="P77" s="462" t="str">
        <f>IF(基本情報入力シート!Y99="","",基本情報入力シート!Y99)</f>
        <v/>
      </c>
      <c r="Q77" s="463" t="str">
        <f>IF(基本情報入力シート!AB99="","",基本情報入力シート!AB99)</f>
        <v/>
      </c>
      <c r="R77" s="486"/>
      <c r="S77" s="487"/>
      <c r="T77" s="488" t="str">
        <f>IFERROR(IF(R77="","",VLOOKUP(P77,【参考】数式用!$A$5:$H$34,MATCH(S77,【参考】数式用!$F$4:$H$4,0)+5,0)),"")</f>
        <v/>
      </c>
      <c r="U77" s="505" t="str">
        <f>IF(S77="特定加算Ⅰ",VLOOKUP(P77,【参考】数式用!$A$5:$I$28,9,FALSE),"-")</f>
        <v>-</v>
      </c>
      <c r="V77" s="101" t="s">
        <v>157</v>
      </c>
      <c r="W77" s="489"/>
      <c r="X77" s="139" t="s">
        <v>158</v>
      </c>
      <c r="Y77" s="489"/>
      <c r="Z77" s="250" t="s">
        <v>159</v>
      </c>
      <c r="AA77" s="489"/>
      <c r="AB77" s="139" t="s">
        <v>158</v>
      </c>
      <c r="AC77" s="489"/>
      <c r="AD77" s="139" t="s">
        <v>160</v>
      </c>
      <c r="AE77" s="468" t="s">
        <v>161</v>
      </c>
      <c r="AF77" s="469" t="str">
        <f t="shared" ref="AF77:AF111" si="7">IF(AND(W77&gt;=1,Y77&gt;=1,AA77&gt;=1,AC77&gt;=1),(AA77*12+AC77)-(W77*12+Y77)+1,"")</f>
        <v/>
      </c>
      <c r="AG77" s="470" t="s">
        <v>162</v>
      </c>
      <c r="AH77" s="471" t="str">
        <f t="shared" ref="AH77:AH111" si="8">IFERROR(ROUNDDOWN(Q77*T77,0)*AF77,"")</f>
        <v/>
      </c>
      <c r="AJ77" s="110" t="str">
        <f t="shared" ref="AJ77:AJ111" si="9">IFERROR(IF(T77="エラー","☓","○"),"")</f>
        <v>○</v>
      </c>
      <c r="AK77" s="111" t="str">
        <f t="shared" si="6"/>
        <v/>
      </c>
      <c r="AL77" s="111"/>
      <c r="AM77" s="111"/>
      <c r="AN77" s="111"/>
      <c r="AO77" s="111"/>
      <c r="AP77" s="111"/>
      <c r="AQ77" s="111"/>
      <c r="AR77" s="111"/>
      <c r="AS77" s="490"/>
    </row>
    <row r="78" spans="1:45" ht="33" customHeight="1" thickBot="1">
      <c r="A78" s="456">
        <f t="shared" si="4"/>
        <v>67</v>
      </c>
      <c r="B78" s="457" t="str">
        <f>IF(基本情報入力シート!C100="","",基本情報入力シート!C100)</f>
        <v/>
      </c>
      <c r="C78" s="458" t="str">
        <f>IF(基本情報入力シート!D100="","",基本情報入力シート!D100)</f>
        <v/>
      </c>
      <c r="D78" s="459" t="str">
        <f>IF(基本情報入力シート!E100="","",基本情報入力シート!E100)</f>
        <v/>
      </c>
      <c r="E78" s="459" t="str">
        <f>IF(基本情報入力シート!F100="","",基本情報入力シート!F100)</f>
        <v/>
      </c>
      <c r="F78" s="459" t="str">
        <f>IF(基本情報入力シート!G100="","",基本情報入力シート!G100)</f>
        <v/>
      </c>
      <c r="G78" s="459" t="str">
        <f>IF(基本情報入力シート!H100="","",基本情報入力シート!H100)</f>
        <v/>
      </c>
      <c r="H78" s="459" t="str">
        <f>IF(基本情報入力シート!I100="","",基本情報入力シート!I100)</f>
        <v/>
      </c>
      <c r="I78" s="459" t="str">
        <f>IF(基本情報入力シート!J100="","",基本情報入力シート!J100)</f>
        <v/>
      </c>
      <c r="J78" s="459" t="str">
        <f>IF(基本情報入力シート!K100="","",基本情報入力シート!K100)</f>
        <v/>
      </c>
      <c r="K78" s="460" t="str">
        <f>IF(基本情報入力シート!L100="","",基本情報入力シート!L100)</f>
        <v/>
      </c>
      <c r="L78" s="461" t="str">
        <f>IF(基本情報入力シート!M100="","",基本情報入力シート!M100)</f>
        <v/>
      </c>
      <c r="M78" s="461" t="str">
        <f>IF(基本情報入力シート!R100="","",基本情報入力シート!R100)</f>
        <v/>
      </c>
      <c r="N78" s="461" t="str">
        <f>IF(基本情報入力シート!W100="","",基本情報入力シート!W100)</f>
        <v/>
      </c>
      <c r="O78" s="456" t="str">
        <f>IF(基本情報入力シート!X100="","",基本情報入力シート!X100)</f>
        <v/>
      </c>
      <c r="P78" s="462" t="str">
        <f>IF(基本情報入力シート!Y100="","",基本情報入力シート!Y100)</f>
        <v/>
      </c>
      <c r="Q78" s="463" t="str">
        <f>IF(基本情報入力シート!AB100="","",基本情報入力シート!AB100)</f>
        <v/>
      </c>
      <c r="R78" s="486"/>
      <c r="S78" s="487"/>
      <c r="T78" s="488" t="str">
        <f>IFERROR(IF(R78="","",VLOOKUP(P78,【参考】数式用!$A$5:$H$34,MATCH(S78,【参考】数式用!$F$4:$H$4,0)+5,0)),"")</f>
        <v/>
      </c>
      <c r="U78" s="505" t="str">
        <f>IF(S78="特定加算Ⅰ",VLOOKUP(P78,【参考】数式用!$A$5:$I$28,9,FALSE),"-")</f>
        <v>-</v>
      </c>
      <c r="V78" s="101" t="s">
        <v>157</v>
      </c>
      <c r="W78" s="489"/>
      <c r="X78" s="139" t="s">
        <v>158</v>
      </c>
      <c r="Y78" s="489"/>
      <c r="Z78" s="250" t="s">
        <v>159</v>
      </c>
      <c r="AA78" s="489"/>
      <c r="AB78" s="139" t="s">
        <v>158</v>
      </c>
      <c r="AC78" s="489"/>
      <c r="AD78" s="139" t="s">
        <v>160</v>
      </c>
      <c r="AE78" s="468" t="s">
        <v>161</v>
      </c>
      <c r="AF78" s="469" t="str">
        <f t="shared" si="7"/>
        <v/>
      </c>
      <c r="AG78" s="470" t="s">
        <v>162</v>
      </c>
      <c r="AH78" s="471" t="str">
        <f t="shared" si="8"/>
        <v/>
      </c>
      <c r="AJ78" s="110" t="str">
        <f t="shared" si="9"/>
        <v>○</v>
      </c>
      <c r="AK78" s="111" t="str">
        <f t="shared" si="6"/>
        <v/>
      </c>
      <c r="AL78" s="111"/>
      <c r="AM78" s="111"/>
      <c r="AN78" s="111"/>
      <c r="AO78" s="111"/>
      <c r="AP78" s="111"/>
      <c r="AQ78" s="111"/>
      <c r="AR78" s="111"/>
      <c r="AS78" s="490"/>
    </row>
    <row r="79" spans="1:45" ht="33" customHeight="1" thickBot="1">
      <c r="A79" s="456">
        <f t="shared" si="4"/>
        <v>68</v>
      </c>
      <c r="B79" s="457" t="str">
        <f>IF(基本情報入力シート!C101="","",基本情報入力シート!C101)</f>
        <v/>
      </c>
      <c r="C79" s="458" t="str">
        <f>IF(基本情報入力シート!D101="","",基本情報入力シート!D101)</f>
        <v/>
      </c>
      <c r="D79" s="459" t="str">
        <f>IF(基本情報入力シート!E101="","",基本情報入力シート!E101)</f>
        <v/>
      </c>
      <c r="E79" s="459" t="str">
        <f>IF(基本情報入力シート!F101="","",基本情報入力シート!F101)</f>
        <v/>
      </c>
      <c r="F79" s="459" t="str">
        <f>IF(基本情報入力シート!G101="","",基本情報入力シート!G101)</f>
        <v/>
      </c>
      <c r="G79" s="459" t="str">
        <f>IF(基本情報入力シート!H101="","",基本情報入力シート!H101)</f>
        <v/>
      </c>
      <c r="H79" s="459" t="str">
        <f>IF(基本情報入力シート!I101="","",基本情報入力シート!I101)</f>
        <v/>
      </c>
      <c r="I79" s="459" t="str">
        <f>IF(基本情報入力シート!J101="","",基本情報入力シート!J101)</f>
        <v/>
      </c>
      <c r="J79" s="459" t="str">
        <f>IF(基本情報入力シート!K101="","",基本情報入力シート!K101)</f>
        <v/>
      </c>
      <c r="K79" s="460" t="str">
        <f>IF(基本情報入力シート!L101="","",基本情報入力シート!L101)</f>
        <v/>
      </c>
      <c r="L79" s="461" t="str">
        <f>IF(基本情報入力シート!M101="","",基本情報入力シート!M101)</f>
        <v/>
      </c>
      <c r="M79" s="461" t="str">
        <f>IF(基本情報入力シート!R101="","",基本情報入力シート!R101)</f>
        <v/>
      </c>
      <c r="N79" s="461" t="str">
        <f>IF(基本情報入力シート!W101="","",基本情報入力シート!W101)</f>
        <v/>
      </c>
      <c r="O79" s="456" t="str">
        <f>IF(基本情報入力シート!X101="","",基本情報入力シート!X101)</f>
        <v/>
      </c>
      <c r="P79" s="462" t="str">
        <f>IF(基本情報入力シート!Y101="","",基本情報入力シート!Y101)</f>
        <v/>
      </c>
      <c r="Q79" s="463" t="str">
        <f>IF(基本情報入力シート!AB101="","",基本情報入力シート!AB101)</f>
        <v/>
      </c>
      <c r="R79" s="486"/>
      <c r="S79" s="487"/>
      <c r="T79" s="488" t="str">
        <f>IFERROR(IF(R79="","",VLOOKUP(P79,【参考】数式用!$A$5:$H$34,MATCH(S79,【参考】数式用!$F$4:$H$4,0)+5,0)),"")</f>
        <v/>
      </c>
      <c r="U79" s="505" t="str">
        <f>IF(S79="特定加算Ⅰ",VLOOKUP(P79,【参考】数式用!$A$5:$I$28,9,FALSE),"-")</f>
        <v>-</v>
      </c>
      <c r="V79" s="101" t="s">
        <v>157</v>
      </c>
      <c r="W79" s="489"/>
      <c r="X79" s="139" t="s">
        <v>158</v>
      </c>
      <c r="Y79" s="489"/>
      <c r="Z79" s="250" t="s">
        <v>159</v>
      </c>
      <c r="AA79" s="489"/>
      <c r="AB79" s="139" t="s">
        <v>158</v>
      </c>
      <c r="AC79" s="489"/>
      <c r="AD79" s="139" t="s">
        <v>160</v>
      </c>
      <c r="AE79" s="468" t="s">
        <v>161</v>
      </c>
      <c r="AF79" s="469" t="str">
        <f t="shared" si="7"/>
        <v/>
      </c>
      <c r="AG79" s="470" t="s">
        <v>162</v>
      </c>
      <c r="AH79" s="471" t="str">
        <f t="shared" si="8"/>
        <v/>
      </c>
      <c r="AJ79" s="110" t="str">
        <f t="shared" si="9"/>
        <v>○</v>
      </c>
      <c r="AK79" s="111" t="str">
        <f t="shared" si="6"/>
        <v/>
      </c>
      <c r="AL79" s="111"/>
      <c r="AM79" s="111"/>
      <c r="AN79" s="111"/>
      <c r="AO79" s="111"/>
      <c r="AP79" s="111"/>
      <c r="AQ79" s="111"/>
      <c r="AR79" s="111"/>
      <c r="AS79" s="490"/>
    </row>
    <row r="80" spans="1:45" ht="33" customHeight="1" thickBot="1">
      <c r="A80" s="456">
        <f t="shared" si="4"/>
        <v>69</v>
      </c>
      <c r="B80" s="457" t="str">
        <f>IF(基本情報入力シート!C102="","",基本情報入力シート!C102)</f>
        <v/>
      </c>
      <c r="C80" s="458" t="str">
        <f>IF(基本情報入力シート!D102="","",基本情報入力シート!D102)</f>
        <v/>
      </c>
      <c r="D80" s="459" t="str">
        <f>IF(基本情報入力シート!E102="","",基本情報入力シート!E102)</f>
        <v/>
      </c>
      <c r="E80" s="459" t="str">
        <f>IF(基本情報入力シート!F102="","",基本情報入力シート!F102)</f>
        <v/>
      </c>
      <c r="F80" s="459" t="str">
        <f>IF(基本情報入力シート!G102="","",基本情報入力シート!G102)</f>
        <v/>
      </c>
      <c r="G80" s="459" t="str">
        <f>IF(基本情報入力シート!H102="","",基本情報入力シート!H102)</f>
        <v/>
      </c>
      <c r="H80" s="459" t="str">
        <f>IF(基本情報入力シート!I102="","",基本情報入力シート!I102)</f>
        <v/>
      </c>
      <c r="I80" s="459" t="str">
        <f>IF(基本情報入力シート!J102="","",基本情報入力シート!J102)</f>
        <v/>
      </c>
      <c r="J80" s="459" t="str">
        <f>IF(基本情報入力シート!K102="","",基本情報入力シート!K102)</f>
        <v/>
      </c>
      <c r="K80" s="460" t="str">
        <f>IF(基本情報入力シート!L102="","",基本情報入力シート!L102)</f>
        <v/>
      </c>
      <c r="L80" s="461" t="str">
        <f>IF(基本情報入力シート!M102="","",基本情報入力シート!M102)</f>
        <v/>
      </c>
      <c r="M80" s="461" t="str">
        <f>IF(基本情報入力シート!R102="","",基本情報入力シート!R102)</f>
        <v/>
      </c>
      <c r="N80" s="461" t="str">
        <f>IF(基本情報入力シート!W102="","",基本情報入力シート!W102)</f>
        <v/>
      </c>
      <c r="O80" s="456" t="str">
        <f>IF(基本情報入力シート!X102="","",基本情報入力シート!X102)</f>
        <v/>
      </c>
      <c r="P80" s="462" t="str">
        <f>IF(基本情報入力シート!Y102="","",基本情報入力シート!Y102)</f>
        <v/>
      </c>
      <c r="Q80" s="463" t="str">
        <f>IF(基本情報入力シート!AB102="","",基本情報入力シート!AB102)</f>
        <v/>
      </c>
      <c r="R80" s="486"/>
      <c r="S80" s="487"/>
      <c r="T80" s="488" t="str">
        <f>IFERROR(IF(R80="","",VLOOKUP(P80,【参考】数式用!$A$5:$H$34,MATCH(S80,【参考】数式用!$F$4:$H$4,0)+5,0)),"")</f>
        <v/>
      </c>
      <c r="U80" s="505" t="str">
        <f>IF(S80="特定加算Ⅰ",VLOOKUP(P80,【参考】数式用!$A$5:$I$28,9,FALSE),"-")</f>
        <v>-</v>
      </c>
      <c r="V80" s="101" t="s">
        <v>157</v>
      </c>
      <c r="W80" s="489"/>
      <c r="X80" s="139" t="s">
        <v>158</v>
      </c>
      <c r="Y80" s="489"/>
      <c r="Z80" s="250" t="s">
        <v>159</v>
      </c>
      <c r="AA80" s="489"/>
      <c r="AB80" s="139" t="s">
        <v>158</v>
      </c>
      <c r="AC80" s="489"/>
      <c r="AD80" s="139" t="s">
        <v>160</v>
      </c>
      <c r="AE80" s="468" t="s">
        <v>161</v>
      </c>
      <c r="AF80" s="469" t="str">
        <f t="shared" si="7"/>
        <v/>
      </c>
      <c r="AG80" s="470" t="s">
        <v>162</v>
      </c>
      <c r="AH80" s="471" t="str">
        <f t="shared" si="8"/>
        <v/>
      </c>
      <c r="AJ80" s="110" t="str">
        <f t="shared" si="9"/>
        <v>○</v>
      </c>
      <c r="AK80" s="111" t="str">
        <f t="shared" si="6"/>
        <v/>
      </c>
      <c r="AL80" s="111"/>
      <c r="AM80" s="111"/>
      <c r="AN80" s="111"/>
      <c r="AO80" s="111"/>
      <c r="AP80" s="111"/>
      <c r="AQ80" s="111"/>
      <c r="AR80" s="111"/>
      <c r="AS80" s="490"/>
    </row>
    <row r="81" spans="1:45" ht="33" customHeight="1" thickBot="1">
      <c r="A81" s="456">
        <f t="shared" si="4"/>
        <v>70</v>
      </c>
      <c r="B81" s="457" t="str">
        <f>IF(基本情報入力シート!C103="","",基本情報入力シート!C103)</f>
        <v/>
      </c>
      <c r="C81" s="458" t="str">
        <f>IF(基本情報入力シート!D103="","",基本情報入力シート!D103)</f>
        <v/>
      </c>
      <c r="D81" s="459" t="str">
        <f>IF(基本情報入力シート!E103="","",基本情報入力シート!E103)</f>
        <v/>
      </c>
      <c r="E81" s="459" t="str">
        <f>IF(基本情報入力シート!F103="","",基本情報入力シート!F103)</f>
        <v/>
      </c>
      <c r="F81" s="459" t="str">
        <f>IF(基本情報入力シート!G103="","",基本情報入力シート!G103)</f>
        <v/>
      </c>
      <c r="G81" s="459" t="str">
        <f>IF(基本情報入力シート!H103="","",基本情報入力シート!H103)</f>
        <v/>
      </c>
      <c r="H81" s="459" t="str">
        <f>IF(基本情報入力シート!I103="","",基本情報入力シート!I103)</f>
        <v/>
      </c>
      <c r="I81" s="459" t="str">
        <f>IF(基本情報入力シート!J103="","",基本情報入力シート!J103)</f>
        <v/>
      </c>
      <c r="J81" s="459" t="str">
        <f>IF(基本情報入力シート!K103="","",基本情報入力シート!K103)</f>
        <v/>
      </c>
      <c r="K81" s="460" t="str">
        <f>IF(基本情報入力シート!L103="","",基本情報入力シート!L103)</f>
        <v/>
      </c>
      <c r="L81" s="461" t="str">
        <f>IF(基本情報入力シート!M103="","",基本情報入力シート!M103)</f>
        <v/>
      </c>
      <c r="M81" s="461" t="str">
        <f>IF(基本情報入力シート!R103="","",基本情報入力シート!R103)</f>
        <v/>
      </c>
      <c r="N81" s="461" t="str">
        <f>IF(基本情報入力シート!W103="","",基本情報入力シート!W103)</f>
        <v/>
      </c>
      <c r="O81" s="456" t="str">
        <f>IF(基本情報入力シート!X103="","",基本情報入力シート!X103)</f>
        <v/>
      </c>
      <c r="P81" s="462" t="str">
        <f>IF(基本情報入力シート!Y103="","",基本情報入力シート!Y103)</f>
        <v/>
      </c>
      <c r="Q81" s="463" t="str">
        <f>IF(基本情報入力シート!AB103="","",基本情報入力シート!AB103)</f>
        <v/>
      </c>
      <c r="R81" s="486"/>
      <c r="S81" s="487"/>
      <c r="T81" s="488" t="str">
        <f>IFERROR(IF(R81="","",VLOOKUP(P81,【参考】数式用!$A$5:$H$34,MATCH(S81,【参考】数式用!$F$4:$H$4,0)+5,0)),"")</f>
        <v/>
      </c>
      <c r="U81" s="505" t="str">
        <f>IF(S81="特定加算Ⅰ",VLOOKUP(P81,【参考】数式用!$A$5:$I$28,9,FALSE),"-")</f>
        <v>-</v>
      </c>
      <c r="V81" s="101" t="s">
        <v>157</v>
      </c>
      <c r="W81" s="489"/>
      <c r="X81" s="139" t="s">
        <v>158</v>
      </c>
      <c r="Y81" s="489"/>
      <c r="Z81" s="250" t="s">
        <v>159</v>
      </c>
      <c r="AA81" s="489"/>
      <c r="AB81" s="139" t="s">
        <v>158</v>
      </c>
      <c r="AC81" s="489"/>
      <c r="AD81" s="139" t="s">
        <v>160</v>
      </c>
      <c r="AE81" s="468" t="s">
        <v>161</v>
      </c>
      <c r="AF81" s="469" t="str">
        <f t="shared" si="7"/>
        <v/>
      </c>
      <c r="AG81" s="470" t="s">
        <v>162</v>
      </c>
      <c r="AH81" s="471" t="str">
        <f t="shared" si="8"/>
        <v/>
      </c>
      <c r="AJ81" s="110" t="str">
        <f t="shared" si="9"/>
        <v>○</v>
      </c>
      <c r="AK81" s="111" t="str">
        <f t="shared" si="6"/>
        <v/>
      </c>
      <c r="AL81" s="111"/>
      <c r="AM81" s="111"/>
      <c r="AN81" s="111"/>
      <c r="AO81" s="111"/>
      <c r="AP81" s="111"/>
      <c r="AQ81" s="111"/>
      <c r="AR81" s="111"/>
      <c r="AS81" s="490"/>
    </row>
    <row r="82" spans="1:45" ht="33" customHeight="1" thickBot="1">
      <c r="A82" s="456">
        <f t="shared" si="4"/>
        <v>71</v>
      </c>
      <c r="B82" s="457" t="str">
        <f>IF(基本情報入力シート!C104="","",基本情報入力シート!C104)</f>
        <v/>
      </c>
      <c r="C82" s="458" t="str">
        <f>IF(基本情報入力シート!D104="","",基本情報入力シート!D104)</f>
        <v/>
      </c>
      <c r="D82" s="459" t="str">
        <f>IF(基本情報入力シート!E104="","",基本情報入力シート!E104)</f>
        <v/>
      </c>
      <c r="E82" s="459" t="str">
        <f>IF(基本情報入力シート!F104="","",基本情報入力シート!F104)</f>
        <v/>
      </c>
      <c r="F82" s="459" t="str">
        <f>IF(基本情報入力シート!G104="","",基本情報入力シート!G104)</f>
        <v/>
      </c>
      <c r="G82" s="459" t="str">
        <f>IF(基本情報入力シート!H104="","",基本情報入力シート!H104)</f>
        <v/>
      </c>
      <c r="H82" s="459" t="str">
        <f>IF(基本情報入力シート!I104="","",基本情報入力シート!I104)</f>
        <v/>
      </c>
      <c r="I82" s="459" t="str">
        <f>IF(基本情報入力シート!J104="","",基本情報入力シート!J104)</f>
        <v/>
      </c>
      <c r="J82" s="459" t="str">
        <f>IF(基本情報入力シート!K104="","",基本情報入力シート!K104)</f>
        <v/>
      </c>
      <c r="K82" s="460" t="str">
        <f>IF(基本情報入力シート!L104="","",基本情報入力シート!L104)</f>
        <v/>
      </c>
      <c r="L82" s="461" t="str">
        <f>IF(基本情報入力シート!M104="","",基本情報入力シート!M104)</f>
        <v/>
      </c>
      <c r="M82" s="461" t="str">
        <f>IF(基本情報入力シート!R104="","",基本情報入力シート!R104)</f>
        <v/>
      </c>
      <c r="N82" s="461" t="str">
        <f>IF(基本情報入力シート!W104="","",基本情報入力シート!W104)</f>
        <v/>
      </c>
      <c r="O82" s="456" t="str">
        <f>IF(基本情報入力シート!X104="","",基本情報入力シート!X104)</f>
        <v/>
      </c>
      <c r="P82" s="462" t="str">
        <f>IF(基本情報入力シート!Y104="","",基本情報入力シート!Y104)</f>
        <v/>
      </c>
      <c r="Q82" s="463" t="str">
        <f>IF(基本情報入力シート!AB104="","",基本情報入力シート!AB104)</f>
        <v/>
      </c>
      <c r="R82" s="486"/>
      <c r="S82" s="487"/>
      <c r="T82" s="488" t="str">
        <f>IFERROR(IF(R82="","",VLOOKUP(P82,【参考】数式用!$A$5:$H$34,MATCH(S82,【参考】数式用!$F$4:$H$4,0)+5,0)),"")</f>
        <v/>
      </c>
      <c r="U82" s="505" t="str">
        <f>IF(S82="特定加算Ⅰ",VLOOKUP(P82,【参考】数式用!$A$5:$I$28,9,FALSE),"-")</f>
        <v>-</v>
      </c>
      <c r="V82" s="101" t="s">
        <v>157</v>
      </c>
      <c r="W82" s="489"/>
      <c r="X82" s="139" t="s">
        <v>158</v>
      </c>
      <c r="Y82" s="489"/>
      <c r="Z82" s="250" t="s">
        <v>159</v>
      </c>
      <c r="AA82" s="489"/>
      <c r="AB82" s="139" t="s">
        <v>158</v>
      </c>
      <c r="AC82" s="489"/>
      <c r="AD82" s="139" t="s">
        <v>160</v>
      </c>
      <c r="AE82" s="468" t="s">
        <v>161</v>
      </c>
      <c r="AF82" s="469" t="str">
        <f t="shared" si="7"/>
        <v/>
      </c>
      <c r="AG82" s="470" t="s">
        <v>162</v>
      </c>
      <c r="AH82" s="471" t="str">
        <f t="shared" si="8"/>
        <v/>
      </c>
      <c r="AJ82" s="110" t="str">
        <f t="shared" si="9"/>
        <v>○</v>
      </c>
      <c r="AK82" s="111" t="str">
        <f t="shared" si="6"/>
        <v/>
      </c>
      <c r="AL82" s="111"/>
      <c r="AM82" s="111"/>
      <c r="AN82" s="111"/>
      <c r="AO82" s="111"/>
      <c r="AP82" s="111"/>
      <c r="AQ82" s="111"/>
      <c r="AR82" s="111"/>
      <c r="AS82" s="490"/>
    </row>
    <row r="83" spans="1:45" ht="33" customHeight="1" thickBot="1">
      <c r="A83" s="456">
        <f t="shared" si="4"/>
        <v>72</v>
      </c>
      <c r="B83" s="457" t="str">
        <f>IF(基本情報入力シート!C105="","",基本情報入力シート!C105)</f>
        <v/>
      </c>
      <c r="C83" s="458" t="str">
        <f>IF(基本情報入力シート!D105="","",基本情報入力シート!D105)</f>
        <v/>
      </c>
      <c r="D83" s="459" t="str">
        <f>IF(基本情報入力シート!E105="","",基本情報入力シート!E105)</f>
        <v/>
      </c>
      <c r="E83" s="459" t="str">
        <f>IF(基本情報入力シート!F105="","",基本情報入力シート!F105)</f>
        <v/>
      </c>
      <c r="F83" s="459" t="str">
        <f>IF(基本情報入力シート!G105="","",基本情報入力シート!G105)</f>
        <v/>
      </c>
      <c r="G83" s="459" t="str">
        <f>IF(基本情報入力シート!H105="","",基本情報入力シート!H105)</f>
        <v/>
      </c>
      <c r="H83" s="459" t="str">
        <f>IF(基本情報入力シート!I105="","",基本情報入力シート!I105)</f>
        <v/>
      </c>
      <c r="I83" s="459" t="str">
        <f>IF(基本情報入力シート!J105="","",基本情報入力シート!J105)</f>
        <v/>
      </c>
      <c r="J83" s="459" t="str">
        <f>IF(基本情報入力シート!K105="","",基本情報入力シート!K105)</f>
        <v/>
      </c>
      <c r="K83" s="460" t="str">
        <f>IF(基本情報入力シート!L105="","",基本情報入力シート!L105)</f>
        <v/>
      </c>
      <c r="L83" s="461" t="str">
        <f>IF(基本情報入力シート!M105="","",基本情報入力シート!M105)</f>
        <v/>
      </c>
      <c r="M83" s="461" t="str">
        <f>IF(基本情報入力シート!R105="","",基本情報入力シート!R105)</f>
        <v/>
      </c>
      <c r="N83" s="461" t="str">
        <f>IF(基本情報入力シート!W105="","",基本情報入力シート!W105)</f>
        <v/>
      </c>
      <c r="O83" s="456" t="str">
        <f>IF(基本情報入力シート!X105="","",基本情報入力シート!X105)</f>
        <v/>
      </c>
      <c r="P83" s="462" t="str">
        <f>IF(基本情報入力シート!Y105="","",基本情報入力シート!Y105)</f>
        <v/>
      </c>
      <c r="Q83" s="463" t="str">
        <f>IF(基本情報入力シート!AB105="","",基本情報入力シート!AB105)</f>
        <v/>
      </c>
      <c r="R83" s="486"/>
      <c r="S83" s="487"/>
      <c r="T83" s="488" t="str">
        <f>IFERROR(IF(R83="","",VLOOKUP(P83,【参考】数式用!$A$5:$H$34,MATCH(S83,【参考】数式用!$F$4:$H$4,0)+5,0)),"")</f>
        <v/>
      </c>
      <c r="U83" s="505" t="str">
        <f>IF(S83="特定加算Ⅰ",VLOOKUP(P83,【参考】数式用!$A$5:$I$28,9,FALSE),"-")</f>
        <v>-</v>
      </c>
      <c r="V83" s="101" t="s">
        <v>157</v>
      </c>
      <c r="W83" s="489"/>
      <c r="X83" s="139" t="s">
        <v>158</v>
      </c>
      <c r="Y83" s="489"/>
      <c r="Z83" s="250" t="s">
        <v>159</v>
      </c>
      <c r="AA83" s="489"/>
      <c r="AB83" s="139" t="s">
        <v>158</v>
      </c>
      <c r="AC83" s="489"/>
      <c r="AD83" s="139" t="s">
        <v>160</v>
      </c>
      <c r="AE83" s="468" t="s">
        <v>161</v>
      </c>
      <c r="AF83" s="469" t="str">
        <f t="shared" si="7"/>
        <v/>
      </c>
      <c r="AG83" s="470" t="s">
        <v>162</v>
      </c>
      <c r="AH83" s="471" t="str">
        <f t="shared" si="8"/>
        <v/>
      </c>
      <c r="AJ83" s="110" t="str">
        <f t="shared" si="9"/>
        <v>○</v>
      </c>
      <c r="AK83" s="111" t="str">
        <f t="shared" si="6"/>
        <v/>
      </c>
      <c r="AL83" s="111"/>
      <c r="AM83" s="111"/>
      <c r="AN83" s="111"/>
      <c r="AO83" s="111"/>
      <c r="AP83" s="111"/>
      <c r="AQ83" s="111"/>
      <c r="AR83" s="111"/>
      <c r="AS83" s="490"/>
    </row>
    <row r="84" spans="1:45" ht="33" customHeight="1" thickBot="1">
      <c r="A84" s="456">
        <f t="shared" si="4"/>
        <v>73</v>
      </c>
      <c r="B84" s="457" t="str">
        <f>IF(基本情報入力シート!C106="","",基本情報入力シート!C106)</f>
        <v/>
      </c>
      <c r="C84" s="458" t="str">
        <f>IF(基本情報入力シート!D106="","",基本情報入力シート!D106)</f>
        <v/>
      </c>
      <c r="D84" s="459" t="str">
        <f>IF(基本情報入力シート!E106="","",基本情報入力シート!E106)</f>
        <v/>
      </c>
      <c r="E84" s="459" t="str">
        <f>IF(基本情報入力シート!F106="","",基本情報入力シート!F106)</f>
        <v/>
      </c>
      <c r="F84" s="459" t="str">
        <f>IF(基本情報入力シート!G106="","",基本情報入力シート!G106)</f>
        <v/>
      </c>
      <c r="G84" s="459" t="str">
        <f>IF(基本情報入力シート!H106="","",基本情報入力シート!H106)</f>
        <v/>
      </c>
      <c r="H84" s="459" t="str">
        <f>IF(基本情報入力シート!I106="","",基本情報入力シート!I106)</f>
        <v/>
      </c>
      <c r="I84" s="459" t="str">
        <f>IF(基本情報入力シート!J106="","",基本情報入力シート!J106)</f>
        <v/>
      </c>
      <c r="J84" s="459" t="str">
        <f>IF(基本情報入力シート!K106="","",基本情報入力シート!K106)</f>
        <v/>
      </c>
      <c r="K84" s="460" t="str">
        <f>IF(基本情報入力シート!L106="","",基本情報入力シート!L106)</f>
        <v/>
      </c>
      <c r="L84" s="461" t="str">
        <f>IF(基本情報入力シート!M106="","",基本情報入力シート!M106)</f>
        <v/>
      </c>
      <c r="M84" s="461" t="str">
        <f>IF(基本情報入力シート!R106="","",基本情報入力シート!R106)</f>
        <v/>
      </c>
      <c r="N84" s="461" t="str">
        <f>IF(基本情報入力シート!W106="","",基本情報入力シート!W106)</f>
        <v/>
      </c>
      <c r="O84" s="456" t="str">
        <f>IF(基本情報入力シート!X106="","",基本情報入力シート!X106)</f>
        <v/>
      </c>
      <c r="P84" s="462" t="str">
        <f>IF(基本情報入力シート!Y106="","",基本情報入力シート!Y106)</f>
        <v/>
      </c>
      <c r="Q84" s="463" t="str">
        <f>IF(基本情報入力シート!AB106="","",基本情報入力シート!AB106)</f>
        <v/>
      </c>
      <c r="R84" s="486"/>
      <c r="S84" s="487"/>
      <c r="T84" s="488" t="str">
        <f>IFERROR(IF(R84="","",VLOOKUP(P84,【参考】数式用!$A$5:$H$34,MATCH(S84,【参考】数式用!$F$4:$H$4,0)+5,0)),"")</f>
        <v/>
      </c>
      <c r="U84" s="505" t="str">
        <f>IF(S84="特定加算Ⅰ",VLOOKUP(P84,【参考】数式用!$A$5:$I$28,9,FALSE),"-")</f>
        <v>-</v>
      </c>
      <c r="V84" s="101" t="s">
        <v>157</v>
      </c>
      <c r="W84" s="489"/>
      <c r="X84" s="139" t="s">
        <v>158</v>
      </c>
      <c r="Y84" s="489"/>
      <c r="Z84" s="250" t="s">
        <v>159</v>
      </c>
      <c r="AA84" s="489"/>
      <c r="AB84" s="139" t="s">
        <v>158</v>
      </c>
      <c r="AC84" s="489"/>
      <c r="AD84" s="139" t="s">
        <v>160</v>
      </c>
      <c r="AE84" s="468" t="s">
        <v>161</v>
      </c>
      <c r="AF84" s="469" t="str">
        <f t="shared" si="7"/>
        <v/>
      </c>
      <c r="AG84" s="470" t="s">
        <v>162</v>
      </c>
      <c r="AH84" s="471" t="str">
        <f t="shared" si="8"/>
        <v/>
      </c>
      <c r="AJ84" s="110" t="str">
        <f t="shared" si="9"/>
        <v>○</v>
      </c>
      <c r="AK84" s="111" t="str">
        <f t="shared" si="6"/>
        <v/>
      </c>
      <c r="AL84" s="111"/>
      <c r="AM84" s="111"/>
      <c r="AN84" s="111"/>
      <c r="AO84" s="111"/>
      <c r="AP84" s="111"/>
      <c r="AQ84" s="111"/>
      <c r="AR84" s="111"/>
      <c r="AS84" s="490"/>
    </row>
    <row r="85" spans="1:45" ht="33" customHeight="1" thickBot="1">
      <c r="A85" s="456">
        <f t="shared" si="4"/>
        <v>74</v>
      </c>
      <c r="B85" s="457" t="str">
        <f>IF(基本情報入力シート!C107="","",基本情報入力シート!C107)</f>
        <v/>
      </c>
      <c r="C85" s="458" t="str">
        <f>IF(基本情報入力シート!D107="","",基本情報入力シート!D107)</f>
        <v/>
      </c>
      <c r="D85" s="459" t="str">
        <f>IF(基本情報入力シート!E107="","",基本情報入力シート!E107)</f>
        <v/>
      </c>
      <c r="E85" s="459" t="str">
        <f>IF(基本情報入力シート!F107="","",基本情報入力シート!F107)</f>
        <v/>
      </c>
      <c r="F85" s="459" t="str">
        <f>IF(基本情報入力シート!G107="","",基本情報入力シート!G107)</f>
        <v/>
      </c>
      <c r="G85" s="459" t="str">
        <f>IF(基本情報入力シート!H107="","",基本情報入力シート!H107)</f>
        <v/>
      </c>
      <c r="H85" s="459" t="str">
        <f>IF(基本情報入力シート!I107="","",基本情報入力シート!I107)</f>
        <v/>
      </c>
      <c r="I85" s="459" t="str">
        <f>IF(基本情報入力シート!J107="","",基本情報入力シート!J107)</f>
        <v/>
      </c>
      <c r="J85" s="459" t="str">
        <f>IF(基本情報入力シート!K107="","",基本情報入力シート!K107)</f>
        <v/>
      </c>
      <c r="K85" s="460" t="str">
        <f>IF(基本情報入力シート!L107="","",基本情報入力シート!L107)</f>
        <v/>
      </c>
      <c r="L85" s="461" t="str">
        <f>IF(基本情報入力シート!M107="","",基本情報入力シート!M107)</f>
        <v/>
      </c>
      <c r="M85" s="461" t="str">
        <f>IF(基本情報入力シート!R107="","",基本情報入力シート!R107)</f>
        <v/>
      </c>
      <c r="N85" s="461" t="str">
        <f>IF(基本情報入力シート!W107="","",基本情報入力シート!W107)</f>
        <v/>
      </c>
      <c r="O85" s="456" t="str">
        <f>IF(基本情報入力シート!X107="","",基本情報入力シート!X107)</f>
        <v/>
      </c>
      <c r="P85" s="462" t="str">
        <f>IF(基本情報入力シート!Y107="","",基本情報入力シート!Y107)</f>
        <v/>
      </c>
      <c r="Q85" s="463" t="str">
        <f>IF(基本情報入力シート!AB107="","",基本情報入力シート!AB107)</f>
        <v/>
      </c>
      <c r="R85" s="486"/>
      <c r="S85" s="487"/>
      <c r="T85" s="488" t="str">
        <f>IFERROR(IF(R85="","",VLOOKUP(P85,【参考】数式用!$A$5:$H$34,MATCH(S85,【参考】数式用!$F$4:$H$4,0)+5,0)),"")</f>
        <v/>
      </c>
      <c r="U85" s="505" t="str">
        <f>IF(S85="特定加算Ⅰ",VLOOKUP(P85,【参考】数式用!$A$5:$I$28,9,FALSE),"-")</f>
        <v>-</v>
      </c>
      <c r="V85" s="101" t="s">
        <v>157</v>
      </c>
      <c r="W85" s="489"/>
      <c r="X85" s="139" t="s">
        <v>158</v>
      </c>
      <c r="Y85" s="489"/>
      <c r="Z85" s="250" t="s">
        <v>159</v>
      </c>
      <c r="AA85" s="489"/>
      <c r="AB85" s="139" t="s">
        <v>158</v>
      </c>
      <c r="AC85" s="489"/>
      <c r="AD85" s="139" t="s">
        <v>160</v>
      </c>
      <c r="AE85" s="468" t="s">
        <v>161</v>
      </c>
      <c r="AF85" s="469" t="str">
        <f t="shared" si="7"/>
        <v/>
      </c>
      <c r="AG85" s="470" t="s">
        <v>162</v>
      </c>
      <c r="AH85" s="471" t="str">
        <f t="shared" si="8"/>
        <v/>
      </c>
      <c r="AJ85" s="110" t="str">
        <f t="shared" si="9"/>
        <v>○</v>
      </c>
      <c r="AK85" s="111" t="str">
        <f t="shared" si="6"/>
        <v/>
      </c>
      <c r="AL85" s="111"/>
      <c r="AM85" s="111"/>
      <c r="AN85" s="111"/>
      <c r="AO85" s="111"/>
      <c r="AP85" s="111"/>
      <c r="AQ85" s="111"/>
      <c r="AR85" s="111"/>
      <c r="AS85" s="490"/>
    </row>
    <row r="86" spans="1:45" ht="33" customHeight="1" thickBot="1">
      <c r="A86" s="456">
        <f t="shared" si="4"/>
        <v>75</v>
      </c>
      <c r="B86" s="457" t="str">
        <f>IF(基本情報入力シート!C108="","",基本情報入力シート!C108)</f>
        <v/>
      </c>
      <c r="C86" s="458" t="str">
        <f>IF(基本情報入力シート!D108="","",基本情報入力シート!D108)</f>
        <v/>
      </c>
      <c r="D86" s="459" t="str">
        <f>IF(基本情報入力シート!E108="","",基本情報入力シート!E108)</f>
        <v/>
      </c>
      <c r="E86" s="459" t="str">
        <f>IF(基本情報入力シート!F108="","",基本情報入力シート!F108)</f>
        <v/>
      </c>
      <c r="F86" s="459" t="str">
        <f>IF(基本情報入力シート!G108="","",基本情報入力シート!G108)</f>
        <v/>
      </c>
      <c r="G86" s="459" t="str">
        <f>IF(基本情報入力シート!H108="","",基本情報入力シート!H108)</f>
        <v/>
      </c>
      <c r="H86" s="459" t="str">
        <f>IF(基本情報入力シート!I108="","",基本情報入力シート!I108)</f>
        <v/>
      </c>
      <c r="I86" s="459" t="str">
        <f>IF(基本情報入力シート!J108="","",基本情報入力シート!J108)</f>
        <v/>
      </c>
      <c r="J86" s="459" t="str">
        <f>IF(基本情報入力シート!K108="","",基本情報入力シート!K108)</f>
        <v/>
      </c>
      <c r="K86" s="460" t="str">
        <f>IF(基本情報入力シート!L108="","",基本情報入力シート!L108)</f>
        <v/>
      </c>
      <c r="L86" s="461" t="str">
        <f>IF(基本情報入力シート!M108="","",基本情報入力シート!M108)</f>
        <v/>
      </c>
      <c r="M86" s="461" t="str">
        <f>IF(基本情報入力シート!R108="","",基本情報入力シート!R108)</f>
        <v/>
      </c>
      <c r="N86" s="461" t="str">
        <f>IF(基本情報入力シート!W108="","",基本情報入力シート!W108)</f>
        <v/>
      </c>
      <c r="O86" s="456" t="str">
        <f>IF(基本情報入力シート!X108="","",基本情報入力シート!X108)</f>
        <v/>
      </c>
      <c r="P86" s="462" t="str">
        <f>IF(基本情報入力シート!Y108="","",基本情報入力シート!Y108)</f>
        <v/>
      </c>
      <c r="Q86" s="463" t="str">
        <f>IF(基本情報入力シート!AB108="","",基本情報入力シート!AB108)</f>
        <v/>
      </c>
      <c r="R86" s="486"/>
      <c r="S86" s="487"/>
      <c r="T86" s="488" t="str">
        <f>IFERROR(IF(R86="","",VLOOKUP(P86,【参考】数式用!$A$5:$H$34,MATCH(S86,【参考】数式用!$F$4:$H$4,0)+5,0)),"")</f>
        <v/>
      </c>
      <c r="U86" s="505" t="str">
        <f>IF(S86="特定加算Ⅰ",VLOOKUP(P86,【参考】数式用!$A$5:$I$28,9,FALSE),"-")</f>
        <v>-</v>
      </c>
      <c r="V86" s="101" t="s">
        <v>157</v>
      </c>
      <c r="W86" s="489"/>
      <c r="X86" s="139" t="s">
        <v>158</v>
      </c>
      <c r="Y86" s="489"/>
      <c r="Z86" s="250" t="s">
        <v>159</v>
      </c>
      <c r="AA86" s="489"/>
      <c r="AB86" s="139" t="s">
        <v>158</v>
      </c>
      <c r="AC86" s="489"/>
      <c r="AD86" s="139" t="s">
        <v>160</v>
      </c>
      <c r="AE86" s="468" t="s">
        <v>161</v>
      </c>
      <c r="AF86" s="469" t="str">
        <f t="shared" si="7"/>
        <v/>
      </c>
      <c r="AG86" s="470" t="s">
        <v>162</v>
      </c>
      <c r="AH86" s="471" t="str">
        <f t="shared" si="8"/>
        <v/>
      </c>
      <c r="AJ86" s="110" t="str">
        <f t="shared" si="9"/>
        <v>○</v>
      </c>
      <c r="AK86" s="111" t="str">
        <f t="shared" si="6"/>
        <v/>
      </c>
      <c r="AL86" s="111"/>
      <c r="AM86" s="111"/>
      <c r="AN86" s="111"/>
      <c r="AO86" s="111"/>
      <c r="AP86" s="111"/>
      <c r="AQ86" s="111"/>
      <c r="AR86" s="111"/>
      <c r="AS86" s="490"/>
    </row>
    <row r="87" spans="1:45" ht="33" customHeight="1" thickBot="1">
      <c r="A87" s="456">
        <f t="shared" si="4"/>
        <v>76</v>
      </c>
      <c r="B87" s="457" t="str">
        <f>IF(基本情報入力シート!C109="","",基本情報入力シート!C109)</f>
        <v/>
      </c>
      <c r="C87" s="458" t="str">
        <f>IF(基本情報入力シート!D109="","",基本情報入力シート!D109)</f>
        <v/>
      </c>
      <c r="D87" s="459" t="str">
        <f>IF(基本情報入力シート!E109="","",基本情報入力シート!E109)</f>
        <v/>
      </c>
      <c r="E87" s="459" t="str">
        <f>IF(基本情報入力シート!F109="","",基本情報入力シート!F109)</f>
        <v/>
      </c>
      <c r="F87" s="459" t="str">
        <f>IF(基本情報入力シート!G109="","",基本情報入力シート!G109)</f>
        <v/>
      </c>
      <c r="G87" s="459" t="str">
        <f>IF(基本情報入力シート!H109="","",基本情報入力シート!H109)</f>
        <v/>
      </c>
      <c r="H87" s="459" t="str">
        <f>IF(基本情報入力シート!I109="","",基本情報入力シート!I109)</f>
        <v/>
      </c>
      <c r="I87" s="459" t="str">
        <f>IF(基本情報入力シート!J109="","",基本情報入力シート!J109)</f>
        <v/>
      </c>
      <c r="J87" s="459" t="str">
        <f>IF(基本情報入力シート!K109="","",基本情報入力シート!K109)</f>
        <v/>
      </c>
      <c r="K87" s="460" t="str">
        <f>IF(基本情報入力シート!L109="","",基本情報入力シート!L109)</f>
        <v/>
      </c>
      <c r="L87" s="461" t="str">
        <f>IF(基本情報入力シート!M109="","",基本情報入力シート!M109)</f>
        <v/>
      </c>
      <c r="M87" s="461" t="str">
        <f>IF(基本情報入力シート!R109="","",基本情報入力シート!R109)</f>
        <v/>
      </c>
      <c r="N87" s="461" t="str">
        <f>IF(基本情報入力シート!W109="","",基本情報入力シート!W109)</f>
        <v/>
      </c>
      <c r="O87" s="456" t="str">
        <f>IF(基本情報入力シート!X109="","",基本情報入力シート!X109)</f>
        <v/>
      </c>
      <c r="P87" s="462" t="str">
        <f>IF(基本情報入力シート!Y109="","",基本情報入力シート!Y109)</f>
        <v/>
      </c>
      <c r="Q87" s="463" t="str">
        <f>IF(基本情報入力シート!AB109="","",基本情報入力シート!AB109)</f>
        <v/>
      </c>
      <c r="R87" s="486"/>
      <c r="S87" s="487"/>
      <c r="T87" s="488" t="str">
        <f>IFERROR(IF(R87="","",VLOOKUP(P87,【参考】数式用!$A$5:$H$34,MATCH(S87,【参考】数式用!$F$4:$H$4,0)+5,0)),"")</f>
        <v/>
      </c>
      <c r="U87" s="505" t="str">
        <f>IF(S87="特定加算Ⅰ",VLOOKUP(P87,【参考】数式用!$A$5:$I$28,9,FALSE),"-")</f>
        <v>-</v>
      </c>
      <c r="V87" s="101" t="s">
        <v>157</v>
      </c>
      <c r="W87" s="489"/>
      <c r="X87" s="139" t="s">
        <v>158</v>
      </c>
      <c r="Y87" s="489"/>
      <c r="Z87" s="250" t="s">
        <v>159</v>
      </c>
      <c r="AA87" s="489"/>
      <c r="AB87" s="139" t="s">
        <v>158</v>
      </c>
      <c r="AC87" s="489"/>
      <c r="AD87" s="139" t="s">
        <v>160</v>
      </c>
      <c r="AE87" s="468" t="s">
        <v>161</v>
      </c>
      <c r="AF87" s="469" t="str">
        <f t="shared" si="7"/>
        <v/>
      </c>
      <c r="AG87" s="470" t="s">
        <v>162</v>
      </c>
      <c r="AH87" s="471" t="str">
        <f t="shared" si="8"/>
        <v/>
      </c>
      <c r="AJ87" s="110" t="str">
        <f t="shared" si="9"/>
        <v>○</v>
      </c>
      <c r="AK87" s="111" t="str">
        <f t="shared" si="6"/>
        <v/>
      </c>
      <c r="AL87" s="111"/>
      <c r="AM87" s="111"/>
      <c r="AN87" s="111"/>
      <c r="AO87" s="111"/>
      <c r="AP87" s="111"/>
      <c r="AQ87" s="111"/>
      <c r="AR87" s="111"/>
      <c r="AS87" s="490"/>
    </row>
    <row r="88" spans="1:45" ht="33" customHeight="1" thickBot="1">
      <c r="A88" s="456">
        <f t="shared" si="4"/>
        <v>77</v>
      </c>
      <c r="B88" s="457" t="str">
        <f>IF(基本情報入力シート!C110="","",基本情報入力シート!C110)</f>
        <v/>
      </c>
      <c r="C88" s="458" t="str">
        <f>IF(基本情報入力シート!D110="","",基本情報入力シート!D110)</f>
        <v/>
      </c>
      <c r="D88" s="459" t="str">
        <f>IF(基本情報入力シート!E110="","",基本情報入力シート!E110)</f>
        <v/>
      </c>
      <c r="E88" s="459" t="str">
        <f>IF(基本情報入力シート!F110="","",基本情報入力シート!F110)</f>
        <v/>
      </c>
      <c r="F88" s="459" t="str">
        <f>IF(基本情報入力シート!G110="","",基本情報入力シート!G110)</f>
        <v/>
      </c>
      <c r="G88" s="459" t="str">
        <f>IF(基本情報入力シート!H110="","",基本情報入力シート!H110)</f>
        <v/>
      </c>
      <c r="H88" s="459" t="str">
        <f>IF(基本情報入力シート!I110="","",基本情報入力シート!I110)</f>
        <v/>
      </c>
      <c r="I88" s="459" t="str">
        <f>IF(基本情報入力シート!J110="","",基本情報入力シート!J110)</f>
        <v/>
      </c>
      <c r="J88" s="459" t="str">
        <f>IF(基本情報入力シート!K110="","",基本情報入力シート!K110)</f>
        <v/>
      </c>
      <c r="K88" s="460" t="str">
        <f>IF(基本情報入力シート!L110="","",基本情報入力シート!L110)</f>
        <v/>
      </c>
      <c r="L88" s="461" t="str">
        <f>IF(基本情報入力シート!M110="","",基本情報入力シート!M110)</f>
        <v/>
      </c>
      <c r="M88" s="461" t="str">
        <f>IF(基本情報入力シート!R110="","",基本情報入力シート!R110)</f>
        <v/>
      </c>
      <c r="N88" s="461" t="str">
        <f>IF(基本情報入力シート!W110="","",基本情報入力シート!W110)</f>
        <v/>
      </c>
      <c r="O88" s="456" t="str">
        <f>IF(基本情報入力シート!X110="","",基本情報入力シート!X110)</f>
        <v/>
      </c>
      <c r="P88" s="462" t="str">
        <f>IF(基本情報入力シート!Y110="","",基本情報入力シート!Y110)</f>
        <v/>
      </c>
      <c r="Q88" s="463" t="str">
        <f>IF(基本情報入力シート!AB110="","",基本情報入力シート!AB110)</f>
        <v/>
      </c>
      <c r="R88" s="486"/>
      <c r="S88" s="487"/>
      <c r="T88" s="488" t="str">
        <f>IFERROR(IF(R88="","",VLOOKUP(P88,【参考】数式用!$A$5:$H$34,MATCH(S88,【参考】数式用!$F$4:$H$4,0)+5,0)),"")</f>
        <v/>
      </c>
      <c r="U88" s="505" t="str">
        <f>IF(S88="特定加算Ⅰ",VLOOKUP(P88,【参考】数式用!$A$5:$I$28,9,FALSE),"-")</f>
        <v>-</v>
      </c>
      <c r="V88" s="101" t="s">
        <v>157</v>
      </c>
      <c r="W88" s="489"/>
      <c r="X88" s="139" t="s">
        <v>158</v>
      </c>
      <c r="Y88" s="489"/>
      <c r="Z88" s="250" t="s">
        <v>159</v>
      </c>
      <c r="AA88" s="489"/>
      <c r="AB88" s="139" t="s">
        <v>158</v>
      </c>
      <c r="AC88" s="489"/>
      <c r="AD88" s="139" t="s">
        <v>160</v>
      </c>
      <c r="AE88" s="468" t="s">
        <v>161</v>
      </c>
      <c r="AF88" s="469" t="str">
        <f t="shared" si="7"/>
        <v/>
      </c>
      <c r="AG88" s="470" t="s">
        <v>162</v>
      </c>
      <c r="AH88" s="471" t="str">
        <f t="shared" si="8"/>
        <v/>
      </c>
      <c r="AJ88" s="110" t="str">
        <f t="shared" si="9"/>
        <v>○</v>
      </c>
      <c r="AK88" s="111" t="str">
        <f t="shared" si="6"/>
        <v/>
      </c>
      <c r="AL88" s="111"/>
      <c r="AM88" s="111"/>
      <c r="AN88" s="111"/>
      <c r="AO88" s="111"/>
      <c r="AP88" s="111"/>
      <c r="AQ88" s="111"/>
      <c r="AR88" s="111"/>
      <c r="AS88" s="490"/>
    </row>
    <row r="89" spans="1:45" ht="33" customHeight="1" thickBot="1">
      <c r="A89" s="456">
        <f t="shared" si="4"/>
        <v>78</v>
      </c>
      <c r="B89" s="457" t="str">
        <f>IF(基本情報入力シート!C111="","",基本情報入力シート!C111)</f>
        <v/>
      </c>
      <c r="C89" s="458" t="str">
        <f>IF(基本情報入力シート!D111="","",基本情報入力シート!D111)</f>
        <v/>
      </c>
      <c r="D89" s="459" t="str">
        <f>IF(基本情報入力シート!E111="","",基本情報入力シート!E111)</f>
        <v/>
      </c>
      <c r="E89" s="459" t="str">
        <f>IF(基本情報入力シート!F111="","",基本情報入力シート!F111)</f>
        <v/>
      </c>
      <c r="F89" s="459" t="str">
        <f>IF(基本情報入力シート!G111="","",基本情報入力シート!G111)</f>
        <v/>
      </c>
      <c r="G89" s="459" t="str">
        <f>IF(基本情報入力シート!H111="","",基本情報入力シート!H111)</f>
        <v/>
      </c>
      <c r="H89" s="459" t="str">
        <f>IF(基本情報入力シート!I111="","",基本情報入力シート!I111)</f>
        <v/>
      </c>
      <c r="I89" s="459" t="str">
        <f>IF(基本情報入力シート!J111="","",基本情報入力シート!J111)</f>
        <v/>
      </c>
      <c r="J89" s="459" t="str">
        <f>IF(基本情報入力シート!K111="","",基本情報入力シート!K111)</f>
        <v/>
      </c>
      <c r="K89" s="460" t="str">
        <f>IF(基本情報入力シート!L111="","",基本情報入力シート!L111)</f>
        <v/>
      </c>
      <c r="L89" s="461" t="str">
        <f>IF(基本情報入力シート!M111="","",基本情報入力シート!M111)</f>
        <v/>
      </c>
      <c r="M89" s="461" t="str">
        <f>IF(基本情報入力シート!R111="","",基本情報入力シート!R111)</f>
        <v/>
      </c>
      <c r="N89" s="461" t="str">
        <f>IF(基本情報入力シート!W111="","",基本情報入力シート!W111)</f>
        <v/>
      </c>
      <c r="O89" s="456" t="str">
        <f>IF(基本情報入力シート!X111="","",基本情報入力シート!X111)</f>
        <v/>
      </c>
      <c r="P89" s="462" t="str">
        <f>IF(基本情報入力シート!Y111="","",基本情報入力シート!Y111)</f>
        <v/>
      </c>
      <c r="Q89" s="463" t="str">
        <f>IF(基本情報入力シート!AB111="","",基本情報入力シート!AB111)</f>
        <v/>
      </c>
      <c r="R89" s="486"/>
      <c r="S89" s="487"/>
      <c r="T89" s="488" t="str">
        <f>IFERROR(IF(R89="","",VLOOKUP(P89,【参考】数式用!$A$5:$H$34,MATCH(S89,【参考】数式用!$F$4:$H$4,0)+5,0)),"")</f>
        <v/>
      </c>
      <c r="U89" s="505" t="str">
        <f>IF(S89="特定加算Ⅰ",VLOOKUP(P89,【参考】数式用!$A$5:$I$28,9,FALSE),"-")</f>
        <v>-</v>
      </c>
      <c r="V89" s="101" t="s">
        <v>157</v>
      </c>
      <c r="W89" s="489"/>
      <c r="X89" s="139" t="s">
        <v>158</v>
      </c>
      <c r="Y89" s="489"/>
      <c r="Z89" s="250" t="s">
        <v>159</v>
      </c>
      <c r="AA89" s="489"/>
      <c r="AB89" s="139" t="s">
        <v>158</v>
      </c>
      <c r="AC89" s="489"/>
      <c r="AD89" s="139" t="s">
        <v>160</v>
      </c>
      <c r="AE89" s="468" t="s">
        <v>161</v>
      </c>
      <c r="AF89" s="469" t="str">
        <f t="shared" si="7"/>
        <v/>
      </c>
      <c r="AG89" s="470" t="s">
        <v>162</v>
      </c>
      <c r="AH89" s="471" t="str">
        <f t="shared" si="8"/>
        <v/>
      </c>
      <c r="AJ89" s="110" t="str">
        <f t="shared" si="9"/>
        <v>○</v>
      </c>
      <c r="AK89" s="111" t="str">
        <f t="shared" si="6"/>
        <v/>
      </c>
      <c r="AL89" s="111"/>
      <c r="AM89" s="111"/>
      <c r="AN89" s="111"/>
      <c r="AO89" s="111"/>
      <c r="AP89" s="111"/>
      <c r="AQ89" s="111"/>
      <c r="AR89" s="111"/>
      <c r="AS89" s="490"/>
    </row>
    <row r="90" spans="1:45" ht="33" customHeight="1" thickBot="1">
      <c r="A90" s="456">
        <f t="shared" si="4"/>
        <v>79</v>
      </c>
      <c r="B90" s="457" t="str">
        <f>IF(基本情報入力シート!C112="","",基本情報入力シート!C112)</f>
        <v/>
      </c>
      <c r="C90" s="458" t="str">
        <f>IF(基本情報入力シート!D112="","",基本情報入力シート!D112)</f>
        <v/>
      </c>
      <c r="D90" s="459" t="str">
        <f>IF(基本情報入力シート!E112="","",基本情報入力シート!E112)</f>
        <v/>
      </c>
      <c r="E90" s="459" t="str">
        <f>IF(基本情報入力シート!F112="","",基本情報入力シート!F112)</f>
        <v/>
      </c>
      <c r="F90" s="459" t="str">
        <f>IF(基本情報入力シート!G112="","",基本情報入力シート!G112)</f>
        <v/>
      </c>
      <c r="G90" s="459" t="str">
        <f>IF(基本情報入力シート!H112="","",基本情報入力シート!H112)</f>
        <v/>
      </c>
      <c r="H90" s="459" t="str">
        <f>IF(基本情報入力シート!I112="","",基本情報入力シート!I112)</f>
        <v/>
      </c>
      <c r="I90" s="459" t="str">
        <f>IF(基本情報入力シート!J112="","",基本情報入力シート!J112)</f>
        <v/>
      </c>
      <c r="J90" s="459" t="str">
        <f>IF(基本情報入力シート!K112="","",基本情報入力シート!K112)</f>
        <v/>
      </c>
      <c r="K90" s="460" t="str">
        <f>IF(基本情報入力シート!L112="","",基本情報入力シート!L112)</f>
        <v/>
      </c>
      <c r="L90" s="461" t="str">
        <f>IF(基本情報入力シート!M112="","",基本情報入力シート!M112)</f>
        <v/>
      </c>
      <c r="M90" s="461" t="str">
        <f>IF(基本情報入力シート!R112="","",基本情報入力シート!R112)</f>
        <v/>
      </c>
      <c r="N90" s="461" t="str">
        <f>IF(基本情報入力シート!W112="","",基本情報入力シート!W112)</f>
        <v/>
      </c>
      <c r="O90" s="456" t="str">
        <f>IF(基本情報入力シート!X112="","",基本情報入力シート!X112)</f>
        <v/>
      </c>
      <c r="P90" s="462" t="str">
        <f>IF(基本情報入力シート!Y112="","",基本情報入力シート!Y112)</f>
        <v/>
      </c>
      <c r="Q90" s="463" t="str">
        <f>IF(基本情報入力シート!AB112="","",基本情報入力シート!AB112)</f>
        <v/>
      </c>
      <c r="R90" s="486"/>
      <c r="S90" s="487"/>
      <c r="T90" s="488" t="str">
        <f>IFERROR(IF(R90="","",VLOOKUP(P90,【参考】数式用!$A$5:$H$34,MATCH(S90,【参考】数式用!$F$4:$H$4,0)+5,0)),"")</f>
        <v/>
      </c>
      <c r="U90" s="505" t="str">
        <f>IF(S90="特定加算Ⅰ",VLOOKUP(P90,【参考】数式用!$A$5:$I$28,9,FALSE),"-")</f>
        <v>-</v>
      </c>
      <c r="V90" s="101" t="s">
        <v>157</v>
      </c>
      <c r="W90" s="489"/>
      <c r="X90" s="139" t="s">
        <v>158</v>
      </c>
      <c r="Y90" s="489"/>
      <c r="Z90" s="250" t="s">
        <v>159</v>
      </c>
      <c r="AA90" s="489"/>
      <c r="AB90" s="139" t="s">
        <v>158</v>
      </c>
      <c r="AC90" s="489"/>
      <c r="AD90" s="139" t="s">
        <v>160</v>
      </c>
      <c r="AE90" s="468" t="s">
        <v>161</v>
      </c>
      <c r="AF90" s="469" t="str">
        <f t="shared" si="7"/>
        <v/>
      </c>
      <c r="AG90" s="470" t="s">
        <v>162</v>
      </c>
      <c r="AH90" s="471" t="str">
        <f t="shared" si="8"/>
        <v/>
      </c>
      <c r="AJ90" s="110" t="str">
        <f t="shared" si="9"/>
        <v>○</v>
      </c>
      <c r="AK90" s="111" t="str">
        <f t="shared" si="6"/>
        <v/>
      </c>
      <c r="AL90" s="111"/>
      <c r="AM90" s="111"/>
      <c r="AN90" s="111"/>
      <c r="AO90" s="111"/>
      <c r="AP90" s="111"/>
      <c r="AQ90" s="111"/>
      <c r="AR90" s="111"/>
      <c r="AS90" s="490"/>
    </row>
    <row r="91" spans="1:45" ht="33" customHeight="1" thickBot="1">
      <c r="A91" s="456">
        <f t="shared" si="4"/>
        <v>80</v>
      </c>
      <c r="B91" s="457" t="str">
        <f>IF(基本情報入力シート!C113="","",基本情報入力シート!C113)</f>
        <v/>
      </c>
      <c r="C91" s="458" t="str">
        <f>IF(基本情報入力シート!D113="","",基本情報入力シート!D113)</f>
        <v/>
      </c>
      <c r="D91" s="459" t="str">
        <f>IF(基本情報入力シート!E113="","",基本情報入力シート!E113)</f>
        <v/>
      </c>
      <c r="E91" s="459" t="str">
        <f>IF(基本情報入力シート!F113="","",基本情報入力シート!F113)</f>
        <v/>
      </c>
      <c r="F91" s="459" t="str">
        <f>IF(基本情報入力シート!G113="","",基本情報入力シート!G113)</f>
        <v/>
      </c>
      <c r="G91" s="459" t="str">
        <f>IF(基本情報入力シート!H113="","",基本情報入力シート!H113)</f>
        <v/>
      </c>
      <c r="H91" s="459" t="str">
        <f>IF(基本情報入力シート!I113="","",基本情報入力シート!I113)</f>
        <v/>
      </c>
      <c r="I91" s="459" t="str">
        <f>IF(基本情報入力シート!J113="","",基本情報入力シート!J113)</f>
        <v/>
      </c>
      <c r="J91" s="459" t="str">
        <f>IF(基本情報入力シート!K113="","",基本情報入力シート!K113)</f>
        <v/>
      </c>
      <c r="K91" s="460" t="str">
        <f>IF(基本情報入力シート!L113="","",基本情報入力シート!L113)</f>
        <v/>
      </c>
      <c r="L91" s="461" t="str">
        <f>IF(基本情報入力シート!M113="","",基本情報入力シート!M113)</f>
        <v/>
      </c>
      <c r="M91" s="461" t="str">
        <f>IF(基本情報入力シート!R113="","",基本情報入力シート!R113)</f>
        <v/>
      </c>
      <c r="N91" s="461" t="str">
        <f>IF(基本情報入力シート!W113="","",基本情報入力シート!W113)</f>
        <v/>
      </c>
      <c r="O91" s="456" t="str">
        <f>IF(基本情報入力シート!X113="","",基本情報入力シート!X113)</f>
        <v/>
      </c>
      <c r="P91" s="462" t="str">
        <f>IF(基本情報入力シート!Y113="","",基本情報入力シート!Y113)</f>
        <v/>
      </c>
      <c r="Q91" s="463" t="str">
        <f>IF(基本情報入力シート!AB113="","",基本情報入力シート!AB113)</f>
        <v/>
      </c>
      <c r="R91" s="486"/>
      <c r="S91" s="487"/>
      <c r="T91" s="488" t="str">
        <f>IFERROR(IF(R91="","",VLOOKUP(P91,【参考】数式用!$A$5:$H$34,MATCH(S91,【参考】数式用!$F$4:$H$4,0)+5,0)),"")</f>
        <v/>
      </c>
      <c r="U91" s="505" t="str">
        <f>IF(S91="特定加算Ⅰ",VLOOKUP(P91,【参考】数式用!$A$5:$I$28,9,FALSE),"-")</f>
        <v>-</v>
      </c>
      <c r="V91" s="101" t="s">
        <v>157</v>
      </c>
      <c r="W91" s="489"/>
      <c r="X91" s="139" t="s">
        <v>158</v>
      </c>
      <c r="Y91" s="489"/>
      <c r="Z91" s="250" t="s">
        <v>159</v>
      </c>
      <c r="AA91" s="489"/>
      <c r="AB91" s="139" t="s">
        <v>158</v>
      </c>
      <c r="AC91" s="489"/>
      <c r="AD91" s="139" t="s">
        <v>160</v>
      </c>
      <c r="AE91" s="468" t="s">
        <v>161</v>
      </c>
      <c r="AF91" s="469" t="str">
        <f t="shared" si="7"/>
        <v/>
      </c>
      <c r="AG91" s="470" t="s">
        <v>162</v>
      </c>
      <c r="AH91" s="471" t="str">
        <f t="shared" si="8"/>
        <v/>
      </c>
      <c r="AJ91" s="110" t="str">
        <f t="shared" si="9"/>
        <v>○</v>
      </c>
      <c r="AK91" s="111" t="str">
        <f t="shared" si="6"/>
        <v/>
      </c>
      <c r="AL91" s="111"/>
      <c r="AM91" s="111"/>
      <c r="AN91" s="111"/>
      <c r="AO91" s="111"/>
      <c r="AP91" s="111"/>
      <c r="AQ91" s="111"/>
      <c r="AR91" s="111"/>
      <c r="AS91" s="490"/>
    </row>
    <row r="92" spans="1:45" ht="33" customHeight="1" thickBot="1">
      <c r="A92" s="456">
        <f t="shared" si="4"/>
        <v>81</v>
      </c>
      <c r="B92" s="457" t="str">
        <f>IF(基本情報入力シート!C114="","",基本情報入力シート!C114)</f>
        <v/>
      </c>
      <c r="C92" s="458" t="str">
        <f>IF(基本情報入力シート!D114="","",基本情報入力シート!D114)</f>
        <v/>
      </c>
      <c r="D92" s="459" t="str">
        <f>IF(基本情報入力シート!E114="","",基本情報入力シート!E114)</f>
        <v/>
      </c>
      <c r="E92" s="459" t="str">
        <f>IF(基本情報入力シート!F114="","",基本情報入力シート!F114)</f>
        <v/>
      </c>
      <c r="F92" s="459" t="str">
        <f>IF(基本情報入力シート!G114="","",基本情報入力シート!G114)</f>
        <v/>
      </c>
      <c r="G92" s="459" t="str">
        <f>IF(基本情報入力シート!H114="","",基本情報入力シート!H114)</f>
        <v/>
      </c>
      <c r="H92" s="459" t="str">
        <f>IF(基本情報入力シート!I114="","",基本情報入力シート!I114)</f>
        <v/>
      </c>
      <c r="I92" s="459" t="str">
        <f>IF(基本情報入力シート!J114="","",基本情報入力シート!J114)</f>
        <v/>
      </c>
      <c r="J92" s="459" t="str">
        <f>IF(基本情報入力シート!K114="","",基本情報入力シート!K114)</f>
        <v/>
      </c>
      <c r="K92" s="460" t="str">
        <f>IF(基本情報入力シート!L114="","",基本情報入力シート!L114)</f>
        <v/>
      </c>
      <c r="L92" s="461" t="str">
        <f>IF(基本情報入力シート!M114="","",基本情報入力シート!M114)</f>
        <v/>
      </c>
      <c r="M92" s="461" t="str">
        <f>IF(基本情報入力シート!R114="","",基本情報入力シート!R114)</f>
        <v/>
      </c>
      <c r="N92" s="461" t="str">
        <f>IF(基本情報入力シート!W114="","",基本情報入力シート!W114)</f>
        <v/>
      </c>
      <c r="O92" s="456" t="str">
        <f>IF(基本情報入力シート!X114="","",基本情報入力シート!X114)</f>
        <v/>
      </c>
      <c r="P92" s="462" t="str">
        <f>IF(基本情報入力シート!Y114="","",基本情報入力シート!Y114)</f>
        <v/>
      </c>
      <c r="Q92" s="463" t="str">
        <f>IF(基本情報入力シート!AB114="","",基本情報入力シート!AB114)</f>
        <v/>
      </c>
      <c r="R92" s="486"/>
      <c r="S92" s="487"/>
      <c r="T92" s="488" t="str">
        <f>IFERROR(IF(R92="","",VLOOKUP(P92,【参考】数式用!$A$5:$H$34,MATCH(S92,【参考】数式用!$F$4:$H$4,0)+5,0)),"")</f>
        <v/>
      </c>
      <c r="U92" s="505" t="str">
        <f>IF(S92="特定加算Ⅰ",VLOOKUP(P92,【参考】数式用!$A$5:$I$28,9,FALSE),"-")</f>
        <v>-</v>
      </c>
      <c r="V92" s="101" t="s">
        <v>157</v>
      </c>
      <c r="W92" s="489"/>
      <c r="X92" s="139" t="s">
        <v>158</v>
      </c>
      <c r="Y92" s="489"/>
      <c r="Z92" s="250" t="s">
        <v>159</v>
      </c>
      <c r="AA92" s="489"/>
      <c r="AB92" s="139" t="s">
        <v>158</v>
      </c>
      <c r="AC92" s="489"/>
      <c r="AD92" s="139" t="s">
        <v>160</v>
      </c>
      <c r="AE92" s="468" t="s">
        <v>161</v>
      </c>
      <c r="AF92" s="469" t="str">
        <f t="shared" si="7"/>
        <v/>
      </c>
      <c r="AG92" s="470" t="s">
        <v>162</v>
      </c>
      <c r="AH92" s="471" t="str">
        <f t="shared" si="8"/>
        <v/>
      </c>
      <c r="AJ92" s="110" t="str">
        <f t="shared" si="9"/>
        <v>○</v>
      </c>
      <c r="AK92" s="111" t="str">
        <f t="shared" si="6"/>
        <v/>
      </c>
      <c r="AL92" s="111"/>
      <c r="AM92" s="111"/>
      <c r="AN92" s="111"/>
      <c r="AO92" s="111"/>
      <c r="AP92" s="111"/>
      <c r="AQ92" s="111"/>
      <c r="AR92" s="111"/>
      <c r="AS92" s="490"/>
    </row>
    <row r="93" spans="1:45" ht="33" customHeight="1" thickBot="1">
      <c r="A93" s="456">
        <f t="shared" si="4"/>
        <v>82</v>
      </c>
      <c r="B93" s="457" t="str">
        <f>IF(基本情報入力シート!C115="","",基本情報入力シート!C115)</f>
        <v/>
      </c>
      <c r="C93" s="458" t="str">
        <f>IF(基本情報入力シート!D115="","",基本情報入力シート!D115)</f>
        <v/>
      </c>
      <c r="D93" s="459" t="str">
        <f>IF(基本情報入力シート!E115="","",基本情報入力シート!E115)</f>
        <v/>
      </c>
      <c r="E93" s="459" t="str">
        <f>IF(基本情報入力シート!F115="","",基本情報入力シート!F115)</f>
        <v/>
      </c>
      <c r="F93" s="459" t="str">
        <f>IF(基本情報入力シート!G115="","",基本情報入力シート!G115)</f>
        <v/>
      </c>
      <c r="G93" s="459" t="str">
        <f>IF(基本情報入力シート!H115="","",基本情報入力シート!H115)</f>
        <v/>
      </c>
      <c r="H93" s="459" t="str">
        <f>IF(基本情報入力シート!I115="","",基本情報入力シート!I115)</f>
        <v/>
      </c>
      <c r="I93" s="459" t="str">
        <f>IF(基本情報入力シート!J115="","",基本情報入力シート!J115)</f>
        <v/>
      </c>
      <c r="J93" s="459" t="str">
        <f>IF(基本情報入力シート!K115="","",基本情報入力シート!K115)</f>
        <v/>
      </c>
      <c r="K93" s="460" t="str">
        <f>IF(基本情報入力シート!L115="","",基本情報入力シート!L115)</f>
        <v/>
      </c>
      <c r="L93" s="461" t="str">
        <f>IF(基本情報入力シート!M115="","",基本情報入力シート!M115)</f>
        <v/>
      </c>
      <c r="M93" s="461" t="str">
        <f>IF(基本情報入力シート!R115="","",基本情報入力シート!R115)</f>
        <v/>
      </c>
      <c r="N93" s="461" t="str">
        <f>IF(基本情報入力シート!W115="","",基本情報入力シート!W115)</f>
        <v/>
      </c>
      <c r="O93" s="456" t="str">
        <f>IF(基本情報入力シート!X115="","",基本情報入力シート!X115)</f>
        <v/>
      </c>
      <c r="P93" s="462" t="str">
        <f>IF(基本情報入力シート!Y115="","",基本情報入力シート!Y115)</f>
        <v/>
      </c>
      <c r="Q93" s="463" t="str">
        <f>IF(基本情報入力シート!AB115="","",基本情報入力シート!AB115)</f>
        <v/>
      </c>
      <c r="R93" s="486"/>
      <c r="S93" s="487"/>
      <c r="T93" s="488" t="str">
        <f>IFERROR(IF(R93="","",VLOOKUP(P93,【参考】数式用!$A$5:$H$34,MATCH(S93,【参考】数式用!$F$4:$H$4,0)+5,0)),"")</f>
        <v/>
      </c>
      <c r="U93" s="505" t="str">
        <f>IF(S93="特定加算Ⅰ",VLOOKUP(P93,【参考】数式用!$A$5:$I$28,9,FALSE),"-")</f>
        <v>-</v>
      </c>
      <c r="V93" s="101" t="s">
        <v>157</v>
      </c>
      <c r="W93" s="489"/>
      <c r="X93" s="139" t="s">
        <v>158</v>
      </c>
      <c r="Y93" s="489"/>
      <c r="Z93" s="250" t="s">
        <v>159</v>
      </c>
      <c r="AA93" s="489"/>
      <c r="AB93" s="139" t="s">
        <v>158</v>
      </c>
      <c r="AC93" s="489"/>
      <c r="AD93" s="139" t="s">
        <v>160</v>
      </c>
      <c r="AE93" s="468" t="s">
        <v>161</v>
      </c>
      <c r="AF93" s="469" t="str">
        <f t="shared" si="7"/>
        <v/>
      </c>
      <c r="AG93" s="470" t="s">
        <v>162</v>
      </c>
      <c r="AH93" s="471" t="str">
        <f t="shared" si="8"/>
        <v/>
      </c>
      <c r="AJ93" s="110" t="str">
        <f t="shared" si="9"/>
        <v>○</v>
      </c>
      <c r="AK93" s="111" t="str">
        <f t="shared" si="6"/>
        <v/>
      </c>
      <c r="AL93" s="111"/>
      <c r="AM93" s="111"/>
      <c r="AN93" s="111"/>
      <c r="AO93" s="111"/>
      <c r="AP93" s="111"/>
      <c r="AQ93" s="111"/>
      <c r="AR93" s="111"/>
      <c r="AS93" s="490"/>
    </row>
    <row r="94" spans="1:45" ht="33" customHeight="1" thickBot="1">
      <c r="A94" s="456">
        <f t="shared" si="4"/>
        <v>83</v>
      </c>
      <c r="B94" s="457" t="str">
        <f>IF(基本情報入力シート!C116="","",基本情報入力シート!C116)</f>
        <v/>
      </c>
      <c r="C94" s="458" t="str">
        <f>IF(基本情報入力シート!D116="","",基本情報入力シート!D116)</f>
        <v/>
      </c>
      <c r="D94" s="459" t="str">
        <f>IF(基本情報入力シート!E116="","",基本情報入力シート!E116)</f>
        <v/>
      </c>
      <c r="E94" s="459" t="str">
        <f>IF(基本情報入力シート!F116="","",基本情報入力シート!F116)</f>
        <v/>
      </c>
      <c r="F94" s="459" t="str">
        <f>IF(基本情報入力シート!G116="","",基本情報入力シート!G116)</f>
        <v/>
      </c>
      <c r="G94" s="459" t="str">
        <f>IF(基本情報入力シート!H116="","",基本情報入力シート!H116)</f>
        <v/>
      </c>
      <c r="H94" s="459" t="str">
        <f>IF(基本情報入力シート!I116="","",基本情報入力シート!I116)</f>
        <v/>
      </c>
      <c r="I94" s="459" t="str">
        <f>IF(基本情報入力シート!J116="","",基本情報入力シート!J116)</f>
        <v/>
      </c>
      <c r="J94" s="459" t="str">
        <f>IF(基本情報入力シート!K116="","",基本情報入力シート!K116)</f>
        <v/>
      </c>
      <c r="K94" s="460" t="str">
        <f>IF(基本情報入力シート!L116="","",基本情報入力シート!L116)</f>
        <v/>
      </c>
      <c r="L94" s="461" t="str">
        <f>IF(基本情報入力シート!M116="","",基本情報入力シート!M116)</f>
        <v/>
      </c>
      <c r="M94" s="461" t="str">
        <f>IF(基本情報入力シート!R116="","",基本情報入力シート!R116)</f>
        <v/>
      </c>
      <c r="N94" s="461" t="str">
        <f>IF(基本情報入力シート!W116="","",基本情報入力シート!W116)</f>
        <v/>
      </c>
      <c r="O94" s="456" t="str">
        <f>IF(基本情報入力シート!X116="","",基本情報入力シート!X116)</f>
        <v/>
      </c>
      <c r="P94" s="462" t="str">
        <f>IF(基本情報入力シート!Y116="","",基本情報入力シート!Y116)</f>
        <v/>
      </c>
      <c r="Q94" s="463" t="str">
        <f>IF(基本情報入力シート!AB116="","",基本情報入力シート!AB116)</f>
        <v/>
      </c>
      <c r="R94" s="486"/>
      <c r="S94" s="487"/>
      <c r="T94" s="488" t="str">
        <f>IFERROR(IF(R94="","",VLOOKUP(P94,【参考】数式用!$A$5:$H$34,MATCH(S94,【参考】数式用!$F$4:$H$4,0)+5,0)),"")</f>
        <v/>
      </c>
      <c r="U94" s="505" t="str">
        <f>IF(S94="特定加算Ⅰ",VLOOKUP(P94,【参考】数式用!$A$5:$I$28,9,FALSE),"-")</f>
        <v>-</v>
      </c>
      <c r="V94" s="101" t="s">
        <v>157</v>
      </c>
      <c r="W94" s="489"/>
      <c r="X94" s="139" t="s">
        <v>158</v>
      </c>
      <c r="Y94" s="489"/>
      <c r="Z94" s="250" t="s">
        <v>159</v>
      </c>
      <c r="AA94" s="489"/>
      <c r="AB94" s="139" t="s">
        <v>158</v>
      </c>
      <c r="AC94" s="489"/>
      <c r="AD94" s="139" t="s">
        <v>160</v>
      </c>
      <c r="AE94" s="468" t="s">
        <v>161</v>
      </c>
      <c r="AF94" s="469" t="str">
        <f t="shared" si="7"/>
        <v/>
      </c>
      <c r="AG94" s="470" t="s">
        <v>162</v>
      </c>
      <c r="AH94" s="471" t="str">
        <f t="shared" si="8"/>
        <v/>
      </c>
      <c r="AJ94" s="110" t="str">
        <f t="shared" si="9"/>
        <v>○</v>
      </c>
      <c r="AK94" s="111" t="str">
        <f t="shared" si="6"/>
        <v/>
      </c>
      <c r="AL94" s="111"/>
      <c r="AM94" s="111"/>
      <c r="AN94" s="111"/>
      <c r="AO94" s="111"/>
      <c r="AP94" s="111"/>
      <c r="AQ94" s="111"/>
      <c r="AR94" s="111"/>
      <c r="AS94" s="490"/>
    </row>
    <row r="95" spans="1:45" ht="33" customHeight="1" thickBot="1">
      <c r="A95" s="456">
        <f t="shared" si="4"/>
        <v>84</v>
      </c>
      <c r="B95" s="457" t="str">
        <f>IF(基本情報入力シート!C117="","",基本情報入力シート!C117)</f>
        <v/>
      </c>
      <c r="C95" s="458" t="str">
        <f>IF(基本情報入力シート!D117="","",基本情報入力シート!D117)</f>
        <v/>
      </c>
      <c r="D95" s="459" t="str">
        <f>IF(基本情報入力シート!E117="","",基本情報入力シート!E117)</f>
        <v/>
      </c>
      <c r="E95" s="459" t="str">
        <f>IF(基本情報入力シート!F117="","",基本情報入力シート!F117)</f>
        <v/>
      </c>
      <c r="F95" s="459" t="str">
        <f>IF(基本情報入力シート!G117="","",基本情報入力シート!G117)</f>
        <v/>
      </c>
      <c r="G95" s="459" t="str">
        <f>IF(基本情報入力シート!H117="","",基本情報入力シート!H117)</f>
        <v/>
      </c>
      <c r="H95" s="459" t="str">
        <f>IF(基本情報入力シート!I117="","",基本情報入力シート!I117)</f>
        <v/>
      </c>
      <c r="I95" s="459" t="str">
        <f>IF(基本情報入力シート!J117="","",基本情報入力シート!J117)</f>
        <v/>
      </c>
      <c r="J95" s="459" t="str">
        <f>IF(基本情報入力シート!K117="","",基本情報入力シート!K117)</f>
        <v/>
      </c>
      <c r="K95" s="460" t="str">
        <f>IF(基本情報入力シート!L117="","",基本情報入力シート!L117)</f>
        <v/>
      </c>
      <c r="L95" s="461" t="str">
        <f>IF(基本情報入力シート!M117="","",基本情報入力シート!M117)</f>
        <v/>
      </c>
      <c r="M95" s="461" t="str">
        <f>IF(基本情報入力シート!R117="","",基本情報入力シート!R117)</f>
        <v/>
      </c>
      <c r="N95" s="461" t="str">
        <f>IF(基本情報入力シート!W117="","",基本情報入力シート!W117)</f>
        <v/>
      </c>
      <c r="O95" s="456" t="str">
        <f>IF(基本情報入力シート!X117="","",基本情報入力シート!X117)</f>
        <v/>
      </c>
      <c r="P95" s="462" t="str">
        <f>IF(基本情報入力シート!Y117="","",基本情報入力シート!Y117)</f>
        <v/>
      </c>
      <c r="Q95" s="463" t="str">
        <f>IF(基本情報入力シート!AB117="","",基本情報入力シート!AB117)</f>
        <v/>
      </c>
      <c r="R95" s="486"/>
      <c r="S95" s="487"/>
      <c r="T95" s="488" t="str">
        <f>IFERROR(IF(R95="","",VLOOKUP(P95,【参考】数式用!$A$5:$H$34,MATCH(S95,【参考】数式用!$F$4:$H$4,0)+5,0)),"")</f>
        <v/>
      </c>
      <c r="U95" s="505" t="str">
        <f>IF(S95="特定加算Ⅰ",VLOOKUP(P95,【参考】数式用!$A$5:$I$28,9,FALSE),"-")</f>
        <v>-</v>
      </c>
      <c r="V95" s="101" t="s">
        <v>157</v>
      </c>
      <c r="W95" s="489"/>
      <c r="X95" s="139" t="s">
        <v>158</v>
      </c>
      <c r="Y95" s="489"/>
      <c r="Z95" s="250" t="s">
        <v>159</v>
      </c>
      <c r="AA95" s="489"/>
      <c r="AB95" s="139" t="s">
        <v>158</v>
      </c>
      <c r="AC95" s="489"/>
      <c r="AD95" s="139" t="s">
        <v>160</v>
      </c>
      <c r="AE95" s="468" t="s">
        <v>161</v>
      </c>
      <c r="AF95" s="469" t="str">
        <f t="shared" si="7"/>
        <v/>
      </c>
      <c r="AG95" s="470" t="s">
        <v>162</v>
      </c>
      <c r="AH95" s="471" t="str">
        <f t="shared" si="8"/>
        <v/>
      </c>
      <c r="AJ95" s="110" t="str">
        <f t="shared" si="9"/>
        <v>○</v>
      </c>
      <c r="AK95" s="111" t="str">
        <f t="shared" si="6"/>
        <v/>
      </c>
      <c r="AL95" s="111"/>
      <c r="AM95" s="111"/>
      <c r="AN95" s="111"/>
      <c r="AO95" s="111"/>
      <c r="AP95" s="111"/>
      <c r="AQ95" s="111"/>
      <c r="AR95" s="111"/>
      <c r="AS95" s="490"/>
    </row>
    <row r="96" spans="1:45" ht="33" customHeight="1" thickBot="1">
      <c r="A96" s="456">
        <f t="shared" si="4"/>
        <v>85</v>
      </c>
      <c r="B96" s="457" t="str">
        <f>IF(基本情報入力シート!C118="","",基本情報入力シート!C118)</f>
        <v/>
      </c>
      <c r="C96" s="458" t="str">
        <f>IF(基本情報入力シート!D118="","",基本情報入力シート!D118)</f>
        <v/>
      </c>
      <c r="D96" s="459" t="str">
        <f>IF(基本情報入力シート!E118="","",基本情報入力シート!E118)</f>
        <v/>
      </c>
      <c r="E96" s="459" t="str">
        <f>IF(基本情報入力シート!F118="","",基本情報入力シート!F118)</f>
        <v/>
      </c>
      <c r="F96" s="459" t="str">
        <f>IF(基本情報入力シート!G118="","",基本情報入力シート!G118)</f>
        <v/>
      </c>
      <c r="G96" s="459" t="str">
        <f>IF(基本情報入力シート!H118="","",基本情報入力シート!H118)</f>
        <v/>
      </c>
      <c r="H96" s="459" t="str">
        <f>IF(基本情報入力シート!I118="","",基本情報入力シート!I118)</f>
        <v/>
      </c>
      <c r="I96" s="459" t="str">
        <f>IF(基本情報入力シート!J118="","",基本情報入力シート!J118)</f>
        <v/>
      </c>
      <c r="J96" s="459" t="str">
        <f>IF(基本情報入力シート!K118="","",基本情報入力シート!K118)</f>
        <v/>
      </c>
      <c r="K96" s="460" t="str">
        <f>IF(基本情報入力シート!L118="","",基本情報入力シート!L118)</f>
        <v/>
      </c>
      <c r="L96" s="461" t="str">
        <f>IF(基本情報入力シート!M118="","",基本情報入力シート!M118)</f>
        <v/>
      </c>
      <c r="M96" s="461" t="str">
        <f>IF(基本情報入力シート!R118="","",基本情報入力シート!R118)</f>
        <v/>
      </c>
      <c r="N96" s="461" t="str">
        <f>IF(基本情報入力シート!W118="","",基本情報入力シート!W118)</f>
        <v/>
      </c>
      <c r="O96" s="456" t="str">
        <f>IF(基本情報入力シート!X118="","",基本情報入力シート!X118)</f>
        <v/>
      </c>
      <c r="P96" s="462" t="str">
        <f>IF(基本情報入力シート!Y118="","",基本情報入力シート!Y118)</f>
        <v/>
      </c>
      <c r="Q96" s="463" t="str">
        <f>IF(基本情報入力シート!AB118="","",基本情報入力シート!AB118)</f>
        <v/>
      </c>
      <c r="R96" s="486"/>
      <c r="S96" s="487"/>
      <c r="T96" s="488" t="str">
        <f>IFERROR(IF(R96="","",VLOOKUP(P96,【参考】数式用!$A$5:$H$34,MATCH(S96,【参考】数式用!$F$4:$H$4,0)+5,0)),"")</f>
        <v/>
      </c>
      <c r="U96" s="505" t="str">
        <f>IF(S96="特定加算Ⅰ",VLOOKUP(P96,【参考】数式用!$A$5:$I$28,9,FALSE),"-")</f>
        <v>-</v>
      </c>
      <c r="V96" s="101" t="s">
        <v>157</v>
      </c>
      <c r="W96" s="489"/>
      <c r="X96" s="139" t="s">
        <v>158</v>
      </c>
      <c r="Y96" s="489"/>
      <c r="Z96" s="250" t="s">
        <v>159</v>
      </c>
      <c r="AA96" s="489"/>
      <c r="AB96" s="139" t="s">
        <v>158</v>
      </c>
      <c r="AC96" s="489"/>
      <c r="AD96" s="139" t="s">
        <v>160</v>
      </c>
      <c r="AE96" s="468" t="s">
        <v>161</v>
      </c>
      <c r="AF96" s="469" t="str">
        <f t="shared" si="7"/>
        <v/>
      </c>
      <c r="AG96" s="470" t="s">
        <v>162</v>
      </c>
      <c r="AH96" s="471" t="str">
        <f t="shared" si="8"/>
        <v/>
      </c>
      <c r="AJ96" s="110" t="str">
        <f t="shared" si="9"/>
        <v>○</v>
      </c>
      <c r="AK96" s="111" t="str">
        <f t="shared" si="6"/>
        <v/>
      </c>
      <c r="AL96" s="111"/>
      <c r="AM96" s="111"/>
      <c r="AN96" s="111"/>
      <c r="AO96" s="111"/>
      <c r="AP96" s="111"/>
      <c r="AQ96" s="111"/>
      <c r="AR96" s="111"/>
      <c r="AS96" s="490"/>
    </row>
    <row r="97" spans="1:45" ht="33" customHeight="1" thickBot="1">
      <c r="A97" s="456">
        <f t="shared" si="4"/>
        <v>86</v>
      </c>
      <c r="B97" s="457" t="str">
        <f>IF(基本情報入力シート!C119="","",基本情報入力シート!C119)</f>
        <v/>
      </c>
      <c r="C97" s="458" t="str">
        <f>IF(基本情報入力シート!D119="","",基本情報入力シート!D119)</f>
        <v/>
      </c>
      <c r="D97" s="459" t="str">
        <f>IF(基本情報入力シート!E119="","",基本情報入力シート!E119)</f>
        <v/>
      </c>
      <c r="E97" s="459" t="str">
        <f>IF(基本情報入力シート!F119="","",基本情報入力シート!F119)</f>
        <v/>
      </c>
      <c r="F97" s="459" t="str">
        <f>IF(基本情報入力シート!G119="","",基本情報入力シート!G119)</f>
        <v/>
      </c>
      <c r="G97" s="459" t="str">
        <f>IF(基本情報入力シート!H119="","",基本情報入力シート!H119)</f>
        <v/>
      </c>
      <c r="H97" s="459" t="str">
        <f>IF(基本情報入力シート!I119="","",基本情報入力シート!I119)</f>
        <v/>
      </c>
      <c r="I97" s="459" t="str">
        <f>IF(基本情報入力シート!J119="","",基本情報入力シート!J119)</f>
        <v/>
      </c>
      <c r="J97" s="459" t="str">
        <f>IF(基本情報入力シート!K119="","",基本情報入力シート!K119)</f>
        <v/>
      </c>
      <c r="K97" s="460" t="str">
        <f>IF(基本情報入力シート!L119="","",基本情報入力シート!L119)</f>
        <v/>
      </c>
      <c r="L97" s="461" t="str">
        <f>IF(基本情報入力シート!M119="","",基本情報入力シート!M119)</f>
        <v/>
      </c>
      <c r="M97" s="461" t="str">
        <f>IF(基本情報入力シート!R119="","",基本情報入力シート!R119)</f>
        <v/>
      </c>
      <c r="N97" s="461" t="str">
        <f>IF(基本情報入力シート!W119="","",基本情報入力シート!W119)</f>
        <v/>
      </c>
      <c r="O97" s="456" t="str">
        <f>IF(基本情報入力シート!X119="","",基本情報入力シート!X119)</f>
        <v/>
      </c>
      <c r="P97" s="462" t="str">
        <f>IF(基本情報入力シート!Y119="","",基本情報入力シート!Y119)</f>
        <v/>
      </c>
      <c r="Q97" s="463" t="str">
        <f>IF(基本情報入力シート!AB119="","",基本情報入力シート!AB119)</f>
        <v/>
      </c>
      <c r="R97" s="486"/>
      <c r="S97" s="487"/>
      <c r="T97" s="488" t="str">
        <f>IFERROR(IF(R97="","",VLOOKUP(P97,【参考】数式用!$A$5:$H$34,MATCH(S97,【参考】数式用!$F$4:$H$4,0)+5,0)),"")</f>
        <v/>
      </c>
      <c r="U97" s="505" t="str">
        <f>IF(S97="特定加算Ⅰ",VLOOKUP(P97,【参考】数式用!$A$5:$I$28,9,FALSE),"-")</f>
        <v>-</v>
      </c>
      <c r="V97" s="101" t="s">
        <v>157</v>
      </c>
      <c r="W97" s="489"/>
      <c r="X97" s="139" t="s">
        <v>158</v>
      </c>
      <c r="Y97" s="489"/>
      <c r="Z97" s="250" t="s">
        <v>159</v>
      </c>
      <c r="AA97" s="489"/>
      <c r="AB97" s="139" t="s">
        <v>158</v>
      </c>
      <c r="AC97" s="489"/>
      <c r="AD97" s="139" t="s">
        <v>160</v>
      </c>
      <c r="AE97" s="468" t="s">
        <v>161</v>
      </c>
      <c r="AF97" s="469" t="str">
        <f t="shared" si="7"/>
        <v/>
      </c>
      <c r="AG97" s="470" t="s">
        <v>162</v>
      </c>
      <c r="AH97" s="471" t="str">
        <f t="shared" si="8"/>
        <v/>
      </c>
      <c r="AJ97" s="110" t="str">
        <f t="shared" si="9"/>
        <v>○</v>
      </c>
      <c r="AK97" s="111" t="str">
        <f t="shared" si="6"/>
        <v/>
      </c>
      <c r="AL97" s="111"/>
      <c r="AM97" s="111"/>
      <c r="AN97" s="111"/>
      <c r="AO97" s="111"/>
      <c r="AP97" s="111"/>
      <c r="AQ97" s="111"/>
      <c r="AR97" s="111"/>
      <c r="AS97" s="490"/>
    </row>
    <row r="98" spans="1:45" ht="33" customHeight="1" thickBot="1">
      <c r="A98" s="456">
        <f t="shared" si="4"/>
        <v>87</v>
      </c>
      <c r="B98" s="457" t="str">
        <f>IF(基本情報入力シート!C120="","",基本情報入力シート!C120)</f>
        <v/>
      </c>
      <c r="C98" s="458" t="str">
        <f>IF(基本情報入力シート!D120="","",基本情報入力シート!D120)</f>
        <v/>
      </c>
      <c r="D98" s="459" t="str">
        <f>IF(基本情報入力シート!E120="","",基本情報入力シート!E120)</f>
        <v/>
      </c>
      <c r="E98" s="459" t="str">
        <f>IF(基本情報入力シート!F120="","",基本情報入力シート!F120)</f>
        <v/>
      </c>
      <c r="F98" s="459" t="str">
        <f>IF(基本情報入力シート!G120="","",基本情報入力シート!G120)</f>
        <v/>
      </c>
      <c r="G98" s="459" t="str">
        <f>IF(基本情報入力シート!H120="","",基本情報入力シート!H120)</f>
        <v/>
      </c>
      <c r="H98" s="459" t="str">
        <f>IF(基本情報入力シート!I120="","",基本情報入力シート!I120)</f>
        <v/>
      </c>
      <c r="I98" s="459" t="str">
        <f>IF(基本情報入力シート!J120="","",基本情報入力シート!J120)</f>
        <v/>
      </c>
      <c r="J98" s="459" t="str">
        <f>IF(基本情報入力シート!K120="","",基本情報入力シート!K120)</f>
        <v/>
      </c>
      <c r="K98" s="460" t="str">
        <f>IF(基本情報入力シート!L120="","",基本情報入力シート!L120)</f>
        <v/>
      </c>
      <c r="L98" s="461" t="str">
        <f>IF(基本情報入力シート!M120="","",基本情報入力シート!M120)</f>
        <v/>
      </c>
      <c r="M98" s="461" t="str">
        <f>IF(基本情報入力シート!R120="","",基本情報入力シート!R120)</f>
        <v/>
      </c>
      <c r="N98" s="461" t="str">
        <f>IF(基本情報入力シート!W120="","",基本情報入力シート!W120)</f>
        <v/>
      </c>
      <c r="O98" s="456" t="str">
        <f>IF(基本情報入力シート!X120="","",基本情報入力シート!X120)</f>
        <v/>
      </c>
      <c r="P98" s="462" t="str">
        <f>IF(基本情報入力シート!Y120="","",基本情報入力シート!Y120)</f>
        <v/>
      </c>
      <c r="Q98" s="463" t="str">
        <f>IF(基本情報入力シート!AB120="","",基本情報入力シート!AB120)</f>
        <v/>
      </c>
      <c r="R98" s="486"/>
      <c r="S98" s="487"/>
      <c r="T98" s="488" t="str">
        <f>IFERROR(IF(R98="","",VLOOKUP(P98,【参考】数式用!$A$5:$H$34,MATCH(S98,【参考】数式用!$F$4:$H$4,0)+5,0)),"")</f>
        <v/>
      </c>
      <c r="U98" s="505" t="str">
        <f>IF(S98="特定加算Ⅰ",VLOOKUP(P98,【参考】数式用!$A$5:$I$28,9,FALSE),"-")</f>
        <v>-</v>
      </c>
      <c r="V98" s="101" t="s">
        <v>157</v>
      </c>
      <c r="W98" s="489"/>
      <c r="X98" s="139" t="s">
        <v>158</v>
      </c>
      <c r="Y98" s="489"/>
      <c r="Z98" s="250" t="s">
        <v>159</v>
      </c>
      <c r="AA98" s="489"/>
      <c r="AB98" s="139" t="s">
        <v>158</v>
      </c>
      <c r="AC98" s="489"/>
      <c r="AD98" s="139" t="s">
        <v>160</v>
      </c>
      <c r="AE98" s="468" t="s">
        <v>161</v>
      </c>
      <c r="AF98" s="469" t="str">
        <f t="shared" si="7"/>
        <v/>
      </c>
      <c r="AG98" s="470" t="s">
        <v>162</v>
      </c>
      <c r="AH98" s="471" t="str">
        <f t="shared" si="8"/>
        <v/>
      </c>
      <c r="AJ98" s="110" t="str">
        <f t="shared" si="9"/>
        <v>○</v>
      </c>
      <c r="AK98" s="111" t="str">
        <f t="shared" si="6"/>
        <v/>
      </c>
      <c r="AL98" s="111"/>
      <c r="AM98" s="111"/>
      <c r="AN98" s="111"/>
      <c r="AO98" s="111"/>
      <c r="AP98" s="111"/>
      <c r="AQ98" s="111"/>
      <c r="AR98" s="111"/>
      <c r="AS98" s="490"/>
    </row>
    <row r="99" spans="1:45" ht="33" customHeight="1" thickBot="1">
      <c r="A99" s="456">
        <f t="shared" si="4"/>
        <v>88</v>
      </c>
      <c r="B99" s="457" t="str">
        <f>IF(基本情報入力シート!C121="","",基本情報入力シート!C121)</f>
        <v/>
      </c>
      <c r="C99" s="458" t="str">
        <f>IF(基本情報入力シート!D121="","",基本情報入力シート!D121)</f>
        <v/>
      </c>
      <c r="D99" s="459" t="str">
        <f>IF(基本情報入力シート!E121="","",基本情報入力シート!E121)</f>
        <v/>
      </c>
      <c r="E99" s="459" t="str">
        <f>IF(基本情報入力シート!F121="","",基本情報入力シート!F121)</f>
        <v/>
      </c>
      <c r="F99" s="459" t="str">
        <f>IF(基本情報入力シート!G121="","",基本情報入力シート!G121)</f>
        <v/>
      </c>
      <c r="G99" s="459" t="str">
        <f>IF(基本情報入力シート!H121="","",基本情報入力シート!H121)</f>
        <v/>
      </c>
      <c r="H99" s="459" t="str">
        <f>IF(基本情報入力シート!I121="","",基本情報入力シート!I121)</f>
        <v/>
      </c>
      <c r="I99" s="459" t="str">
        <f>IF(基本情報入力シート!J121="","",基本情報入力シート!J121)</f>
        <v/>
      </c>
      <c r="J99" s="459" t="str">
        <f>IF(基本情報入力シート!K121="","",基本情報入力シート!K121)</f>
        <v/>
      </c>
      <c r="K99" s="460" t="str">
        <f>IF(基本情報入力シート!L121="","",基本情報入力シート!L121)</f>
        <v/>
      </c>
      <c r="L99" s="461" t="str">
        <f>IF(基本情報入力シート!M121="","",基本情報入力シート!M121)</f>
        <v/>
      </c>
      <c r="M99" s="461" t="str">
        <f>IF(基本情報入力シート!R121="","",基本情報入力シート!R121)</f>
        <v/>
      </c>
      <c r="N99" s="461" t="str">
        <f>IF(基本情報入力シート!W121="","",基本情報入力シート!W121)</f>
        <v/>
      </c>
      <c r="O99" s="456" t="str">
        <f>IF(基本情報入力シート!X121="","",基本情報入力シート!X121)</f>
        <v/>
      </c>
      <c r="P99" s="462" t="str">
        <f>IF(基本情報入力シート!Y121="","",基本情報入力シート!Y121)</f>
        <v/>
      </c>
      <c r="Q99" s="463" t="str">
        <f>IF(基本情報入力シート!AB121="","",基本情報入力シート!AB121)</f>
        <v/>
      </c>
      <c r="R99" s="486"/>
      <c r="S99" s="487"/>
      <c r="T99" s="488" t="str">
        <f>IFERROR(IF(R99="","",VLOOKUP(P99,【参考】数式用!$A$5:$H$34,MATCH(S99,【参考】数式用!$F$4:$H$4,0)+5,0)),"")</f>
        <v/>
      </c>
      <c r="U99" s="505" t="str">
        <f>IF(S99="特定加算Ⅰ",VLOOKUP(P99,【参考】数式用!$A$5:$I$28,9,FALSE),"-")</f>
        <v>-</v>
      </c>
      <c r="V99" s="101" t="s">
        <v>157</v>
      </c>
      <c r="W99" s="489"/>
      <c r="X99" s="139" t="s">
        <v>158</v>
      </c>
      <c r="Y99" s="489"/>
      <c r="Z99" s="250" t="s">
        <v>159</v>
      </c>
      <c r="AA99" s="489"/>
      <c r="AB99" s="139" t="s">
        <v>158</v>
      </c>
      <c r="AC99" s="489"/>
      <c r="AD99" s="139" t="s">
        <v>160</v>
      </c>
      <c r="AE99" s="468" t="s">
        <v>161</v>
      </c>
      <c r="AF99" s="469" t="str">
        <f t="shared" si="7"/>
        <v/>
      </c>
      <c r="AG99" s="470" t="s">
        <v>162</v>
      </c>
      <c r="AH99" s="471" t="str">
        <f t="shared" si="8"/>
        <v/>
      </c>
      <c r="AJ99" s="110" t="str">
        <f t="shared" si="9"/>
        <v>○</v>
      </c>
      <c r="AK99" s="111" t="str">
        <f t="shared" si="6"/>
        <v/>
      </c>
      <c r="AL99" s="111"/>
      <c r="AM99" s="111"/>
      <c r="AN99" s="111"/>
      <c r="AO99" s="111"/>
      <c r="AP99" s="111"/>
      <c r="AQ99" s="111"/>
      <c r="AR99" s="111"/>
      <c r="AS99" s="490"/>
    </row>
    <row r="100" spans="1:45" ht="33" customHeight="1" thickBot="1">
      <c r="A100" s="456">
        <f t="shared" si="4"/>
        <v>89</v>
      </c>
      <c r="B100" s="457" t="str">
        <f>IF(基本情報入力シート!C122="","",基本情報入力シート!C122)</f>
        <v/>
      </c>
      <c r="C100" s="458" t="str">
        <f>IF(基本情報入力シート!D122="","",基本情報入力シート!D122)</f>
        <v/>
      </c>
      <c r="D100" s="459" t="str">
        <f>IF(基本情報入力シート!E122="","",基本情報入力シート!E122)</f>
        <v/>
      </c>
      <c r="E100" s="459" t="str">
        <f>IF(基本情報入力シート!F122="","",基本情報入力シート!F122)</f>
        <v/>
      </c>
      <c r="F100" s="459" t="str">
        <f>IF(基本情報入力シート!G122="","",基本情報入力シート!G122)</f>
        <v/>
      </c>
      <c r="G100" s="459" t="str">
        <f>IF(基本情報入力シート!H122="","",基本情報入力シート!H122)</f>
        <v/>
      </c>
      <c r="H100" s="459" t="str">
        <f>IF(基本情報入力シート!I122="","",基本情報入力シート!I122)</f>
        <v/>
      </c>
      <c r="I100" s="459" t="str">
        <f>IF(基本情報入力シート!J122="","",基本情報入力シート!J122)</f>
        <v/>
      </c>
      <c r="J100" s="459" t="str">
        <f>IF(基本情報入力シート!K122="","",基本情報入力シート!K122)</f>
        <v/>
      </c>
      <c r="K100" s="460" t="str">
        <f>IF(基本情報入力シート!L122="","",基本情報入力シート!L122)</f>
        <v/>
      </c>
      <c r="L100" s="461" t="str">
        <f>IF(基本情報入力シート!M122="","",基本情報入力シート!M122)</f>
        <v/>
      </c>
      <c r="M100" s="461" t="str">
        <f>IF(基本情報入力シート!R122="","",基本情報入力シート!R122)</f>
        <v/>
      </c>
      <c r="N100" s="461" t="str">
        <f>IF(基本情報入力シート!W122="","",基本情報入力シート!W122)</f>
        <v/>
      </c>
      <c r="O100" s="456" t="str">
        <f>IF(基本情報入力シート!X122="","",基本情報入力シート!X122)</f>
        <v/>
      </c>
      <c r="P100" s="462" t="str">
        <f>IF(基本情報入力シート!Y122="","",基本情報入力シート!Y122)</f>
        <v/>
      </c>
      <c r="Q100" s="463" t="str">
        <f>IF(基本情報入力シート!AB122="","",基本情報入力シート!AB122)</f>
        <v/>
      </c>
      <c r="R100" s="486"/>
      <c r="S100" s="487"/>
      <c r="T100" s="488" t="str">
        <f>IFERROR(IF(R100="","",VLOOKUP(P100,【参考】数式用!$A$5:$H$34,MATCH(S100,【参考】数式用!$F$4:$H$4,0)+5,0)),"")</f>
        <v/>
      </c>
      <c r="U100" s="505" t="str">
        <f>IF(S100="特定加算Ⅰ",VLOOKUP(P100,【参考】数式用!$A$5:$I$28,9,FALSE),"-")</f>
        <v>-</v>
      </c>
      <c r="V100" s="101" t="s">
        <v>157</v>
      </c>
      <c r="W100" s="489"/>
      <c r="X100" s="139" t="s">
        <v>158</v>
      </c>
      <c r="Y100" s="489"/>
      <c r="Z100" s="250" t="s">
        <v>159</v>
      </c>
      <c r="AA100" s="489"/>
      <c r="AB100" s="139" t="s">
        <v>158</v>
      </c>
      <c r="AC100" s="489"/>
      <c r="AD100" s="139" t="s">
        <v>160</v>
      </c>
      <c r="AE100" s="468" t="s">
        <v>161</v>
      </c>
      <c r="AF100" s="469" t="str">
        <f t="shared" si="7"/>
        <v/>
      </c>
      <c r="AG100" s="470" t="s">
        <v>162</v>
      </c>
      <c r="AH100" s="471" t="str">
        <f t="shared" si="8"/>
        <v/>
      </c>
      <c r="AJ100" s="110" t="str">
        <f t="shared" si="9"/>
        <v>○</v>
      </c>
      <c r="AK100" s="111" t="str">
        <f t="shared" si="6"/>
        <v/>
      </c>
      <c r="AL100" s="111"/>
      <c r="AM100" s="111"/>
      <c r="AN100" s="111"/>
      <c r="AO100" s="111"/>
      <c r="AP100" s="111"/>
      <c r="AQ100" s="111"/>
      <c r="AR100" s="111"/>
      <c r="AS100" s="490"/>
    </row>
    <row r="101" spans="1:45" ht="33" customHeight="1" thickBot="1">
      <c r="A101" s="456">
        <f t="shared" si="4"/>
        <v>90</v>
      </c>
      <c r="B101" s="457" t="str">
        <f>IF(基本情報入力シート!C123="","",基本情報入力シート!C123)</f>
        <v/>
      </c>
      <c r="C101" s="458" t="str">
        <f>IF(基本情報入力シート!D123="","",基本情報入力シート!D123)</f>
        <v/>
      </c>
      <c r="D101" s="459" t="str">
        <f>IF(基本情報入力シート!E123="","",基本情報入力シート!E123)</f>
        <v/>
      </c>
      <c r="E101" s="459" t="str">
        <f>IF(基本情報入力シート!F123="","",基本情報入力シート!F123)</f>
        <v/>
      </c>
      <c r="F101" s="459" t="str">
        <f>IF(基本情報入力シート!G123="","",基本情報入力シート!G123)</f>
        <v/>
      </c>
      <c r="G101" s="459" t="str">
        <f>IF(基本情報入力シート!H123="","",基本情報入力シート!H123)</f>
        <v/>
      </c>
      <c r="H101" s="459" t="str">
        <f>IF(基本情報入力シート!I123="","",基本情報入力シート!I123)</f>
        <v/>
      </c>
      <c r="I101" s="459" t="str">
        <f>IF(基本情報入力シート!J123="","",基本情報入力シート!J123)</f>
        <v/>
      </c>
      <c r="J101" s="459" t="str">
        <f>IF(基本情報入力シート!K123="","",基本情報入力シート!K123)</f>
        <v/>
      </c>
      <c r="K101" s="460" t="str">
        <f>IF(基本情報入力シート!L123="","",基本情報入力シート!L123)</f>
        <v/>
      </c>
      <c r="L101" s="461" t="str">
        <f>IF(基本情報入力シート!M123="","",基本情報入力シート!M123)</f>
        <v/>
      </c>
      <c r="M101" s="461" t="str">
        <f>IF(基本情報入力シート!R123="","",基本情報入力シート!R123)</f>
        <v/>
      </c>
      <c r="N101" s="461" t="str">
        <f>IF(基本情報入力シート!W123="","",基本情報入力シート!W123)</f>
        <v/>
      </c>
      <c r="O101" s="456" t="str">
        <f>IF(基本情報入力シート!X123="","",基本情報入力シート!X123)</f>
        <v/>
      </c>
      <c r="P101" s="462" t="str">
        <f>IF(基本情報入力シート!Y123="","",基本情報入力シート!Y123)</f>
        <v/>
      </c>
      <c r="Q101" s="463" t="str">
        <f>IF(基本情報入力シート!AB123="","",基本情報入力シート!AB123)</f>
        <v/>
      </c>
      <c r="R101" s="486"/>
      <c r="S101" s="487"/>
      <c r="T101" s="488" t="str">
        <f>IFERROR(IF(R101="","",VLOOKUP(P101,【参考】数式用!$A$5:$H$34,MATCH(S101,【参考】数式用!$F$4:$H$4,0)+5,0)),"")</f>
        <v/>
      </c>
      <c r="U101" s="505" t="str">
        <f>IF(S101="特定加算Ⅰ",VLOOKUP(P101,【参考】数式用!$A$5:$I$28,9,FALSE),"-")</f>
        <v>-</v>
      </c>
      <c r="V101" s="101" t="s">
        <v>157</v>
      </c>
      <c r="W101" s="489"/>
      <c r="X101" s="139" t="s">
        <v>158</v>
      </c>
      <c r="Y101" s="489"/>
      <c r="Z101" s="250" t="s">
        <v>159</v>
      </c>
      <c r="AA101" s="489"/>
      <c r="AB101" s="139" t="s">
        <v>158</v>
      </c>
      <c r="AC101" s="489"/>
      <c r="AD101" s="139" t="s">
        <v>160</v>
      </c>
      <c r="AE101" s="468" t="s">
        <v>161</v>
      </c>
      <c r="AF101" s="469" t="str">
        <f t="shared" si="7"/>
        <v/>
      </c>
      <c r="AG101" s="470" t="s">
        <v>162</v>
      </c>
      <c r="AH101" s="471" t="str">
        <f t="shared" si="8"/>
        <v/>
      </c>
      <c r="AJ101" s="110" t="str">
        <f t="shared" si="9"/>
        <v>○</v>
      </c>
      <c r="AK101" s="111" t="str">
        <f t="shared" si="6"/>
        <v/>
      </c>
      <c r="AL101" s="111"/>
      <c r="AM101" s="111"/>
      <c r="AN101" s="111"/>
      <c r="AO101" s="111"/>
      <c r="AP101" s="111"/>
      <c r="AQ101" s="111"/>
      <c r="AR101" s="111"/>
      <c r="AS101" s="490"/>
    </row>
    <row r="102" spans="1:45" ht="33" customHeight="1" thickBot="1">
      <c r="A102" s="456">
        <f t="shared" si="4"/>
        <v>91</v>
      </c>
      <c r="B102" s="457" t="str">
        <f>IF(基本情報入力シート!C124="","",基本情報入力シート!C124)</f>
        <v/>
      </c>
      <c r="C102" s="458" t="str">
        <f>IF(基本情報入力シート!D124="","",基本情報入力シート!D124)</f>
        <v/>
      </c>
      <c r="D102" s="459" t="str">
        <f>IF(基本情報入力シート!E124="","",基本情報入力シート!E124)</f>
        <v/>
      </c>
      <c r="E102" s="459" t="str">
        <f>IF(基本情報入力シート!F124="","",基本情報入力シート!F124)</f>
        <v/>
      </c>
      <c r="F102" s="459" t="str">
        <f>IF(基本情報入力シート!G124="","",基本情報入力シート!G124)</f>
        <v/>
      </c>
      <c r="G102" s="459" t="str">
        <f>IF(基本情報入力シート!H124="","",基本情報入力シート!H124)</f>
        <v/>
      </c>
      <c r="H102" s="459" t="str">
        <f>IF(基本情報入力シート!I124="","",基本情報入力シート!I124)</f>
        <v/>
      </c>
      <c r="I102" s="459" t="str">
        <f>IF(基本情報入力シート!J124="","",基本情報入力シート!J124)</f>
        <v/>
      </c>
      <c r="J102" s="459" t="str">
        <f>IF(基本情報入力シート!K124="","",基本情報入力シート!K124)</f>
        <v/>
      </c>
      <c r="K102" s="460" t="str">
        <f>IF(基本情報入力シート!L124="","",基本情報入力シート!L124)</f>
        <v/>
      </c>
      <c r="L102" s="461" t="str">
        <f>IF(基本情報入力シート!M124="","",基本情報入力シート!M124)</f>
        <v/>
      </c>
      <c r="M102" s="461" t="str">
        <f>IF(基本情報入力シート!R124="","",基本情報入力シート!R124)</f>
        <v/>
      </c>
      <c r="N102" s="461" t="str">
        <f>IF(基本情報入力シート!W124="","",基本情報入力シート!W124)</f>
        <v/>
      </c>
      <c r="O102" s="456" t="str">
        <f>IF(基本情報入力シート!X124="","",基本情報入力シート!X124)</f>
        <v/>
      </c>
      <c r="P102" s="462" t="str">
        <f>IF(基本情報入力シート!Y124="","",基本情報入力シート!Y124)</f>
        <v/>
      </c>
      <c r="Q102" s="463" t="str">
        <f>IF(基本情報入力シート!AB124="","",基本情報入力シート!AB124)</f>
        <v/>
      </c>
      <c r="R102" s="486"/>
      <c r="S102" s="487"/>
      <c r="T102" s="488" t="str">
        <f>IFERROR(IF(R102="","",VLOOKUP(P102,【参考】数式用!$A$5:$H$34,MATCH(S102,【参考】数式用!$F$4:$H$4,0)+5,0)),"")</f>
        <v/>
      </c>
      <c r="U102" s="505" t="str">
        <f>IF(S102="特定加算Ⅰ",VLOOKUP(P102,【参考】数式用!$A$5:$I$28,9,FALSE),"-")</f>
        <v>-</v>
      </c>
      <c r="V102" s="101" t="s">
        <v>157</v>
      </c>
      <c r="W102" s="489"/>
      <c r="X102" s="139" t="s">
        <v>158</v>
      </c>
      <c r="Y102" s="489"/>
      <c r="Z102" s="250" t="s">
        <v>159</v>
      </c>
      <c r="AA102" s="489"/>
      <c r="AB102" s="139" t="s">
        <v>158</v>
      </c>
      <c r="AC102" s="489"/>
      <c r="AD102" s="139" t="s">
        <v>160</v>
      </c>
      <c r="AE102" s="468" t="s">
        <v>161</v>
      </c>
      <c r="AF102" s="469" t="str">
        <f t="shared" si="7"/>
        <v/>
      </c>
      <c r="AG102" s="470" t="s">
        <v>162</v>
      </c>
      <c r="AH102" s="471" t="str">
        <f t="shared" si="8"/>
        <v/>
      </c>
      <c r="AJ102" s="110" t="str">
        <f t="shared" si="9"/>
        <v>○</v>
      </c>
      <c r="AK102" s="111" t="str">
        <f t="shared" si="6"/>
        <v/>
      </c>
      <c r="AL102" s="111"/>
      <c r="AM102" s="111"/>
      <c r="AN102" s="111"/>
      <c r="AO102" s="111"/>
      <c r="AP102" s="111"/>
      <c r="AQ102" s="111"/>
      <c r="AR102" s="111"/>
      <c r="AS102" s="490"/>
    </row>
    <row r="103" spans="1:45" ht="33" customHeight="1" thickBot="1">
      <c r="A103" s="456">
        <f t="shared" si="4"/>
        <v>92</v>
      </c>
      <c r="B103" s="457" t="str">
        <f>IF(基本情報入力シート!C125="","",基本情報入力シート!C125)</f>
        <v/>
      </c>
      <c r="C103" s="458" t="str">
        <f>IF(基本情報入力シート!D125="","",基本情報入力シート!D125)</f>
        <v/>
      </c>
      <c r="D103" s="459" t="str">
        <f>IF(基本情報入力シート!E125="","",基本情報入力シート!E125)</f>
        <v/>
      </c>
      <c r="E103" s="459" t="str">
        <f>IF(基本情報入力シート!F125="","",基本情報入力シート!F125)</f>
        <v/>
      </c>
      <c r="F103" s="459" t="str">
        <f>IF(基本情報入力シート!G125="","",基本情報入力シート!G125)</f>
        <v/>
      </c>
      <c r="G103" s="459" t="str">
        <f>IF(基本情報入力シート!H125="","",基本情報入力シート!H125)</f>
        <v/>
      </c>
      <c r="H103" s="459" t="str">
        <f>IF(基本情報入力シート!I125="","",基本情報入力シート!I125)</f>
        <v/>
      </c>
      <c r="I103" s="459" t="str">
        <f>IF(基本情報入力シート!J125="","",基本情報入力シート!J125)</f>
        <v/>
      </c>
      <c r="J103" s="459" t="str">
        <f>IF(基本情報入力シート!K125="","",基本情報入力シート!K125)</f>
        <v/>
      </c>
      <c r="K103" s="460" t="str">
        <f>IF(基本情報入力シート!L125="","",基本情報入力シート!L125)</f>
        <v/>
      </c>
      <c r="L103" s="461" t="str">
        <f>IF(基本情報入力シート!M125="","",基本情報入力シート!M125)</f>
        <v/>
      </c>
      <c r="M103" s="461" t="str">
        <f>IF(基本情報入力シート!R125="","",基本情報入力シート!R125)</f>
        <v/>
      </c>
      <c r="N103" s="461" t="str">
        <f>IF(基本情報入力シート!W125="","",基本情報入力シート!W125)</f>
        <v/>
      </c>
      <c r="O103" s="456" t="str">
        <f>IF(基本情報入力シート!X125="","",基本情報入力シート!X125)</f>
        <v/>
      </c>
      <c r="P103" s="462" t="str">
        <f>IF(基本情報入力シート!Y125="","",基本情報入力シート!Y125)</f>
        <v/>
      </c>
      <c r="Q103" s="463" t="str">
        <f>IF(基本情報入力シート!AB125="","",基本情報入力シート!AB125)</f>
        <v/>
      </c>
      <c r="R103" s="486"/>
      <c r="S103" s="487"/>
      <c r="T103" s="488" t="str">
        <f>IFERROR(IF(R103="","",VLOOKUP(P103,【参考】数式用!$A$5:$H$34,MATCH(S103,【参考】数式用!$F$4:$H$4,0)+5,0)),"")</f>
        <v/>
      </c>
      <c r="U103" s="505" t="str">
        <f>IF(S103="特定加算Ⅰ",VLOOKUP(P103,【参考】数式用!$A$5:$I$28,9,FALSE),"-")</f>
        <v>-</v>
      </c>
      <c r="V103" s="101" t="s">
        <v>157</v>
      </c>
      <c r="W103" s="489"/>
      <c r="X103" s="139" t="s">
        <v>158</v>
      </c>
      <c r="Y103" s="489"/>
      <c r="Z103" s="250" t="s">
        <v>159</v>
      </c>
      <c r="AA103" s="489"/>
      <c r="AB103" s="139" t="s">
        <v>158</v>
      </c>
      <c r="AC103" s="489"/>
      <c r="AD103" s="139" t="s">
        <v>160</v>
      </c>
      <c r="AE103" s="468" t="s">
        <v>161</v>
      </c>
      <c r="AF103" s="469" t="str">
        <f t="shared" si="7"/>
        <v/>
      </c>
      <c r="AG103" s="470" t="s">
        <v>162</v>
      </c>
      <c r="AH103" s="471" t="str">
        <f t="shared" si="8"/>
        <v/>
      </c>
      <c r="AJ103" s="110" t="str">
        <f t="shared" si="9"/>
        <v>○</v>
      </c>
      <c r="AK103" s="111" t="str">
        <f t="shared" si="6"/>
        <v/>
      </c>
      <c r="AL103" s="111"/>
      <c r="AM103" s="111"/>
      <c r="AN103" s="111"/>
      <c r="AO103" s="111"/>
      <c r="AP103" s="111"/>
      <c r="AQ103" s="111"/>
      <c r="AR103" s="111"/>
      <c r="AS103" s="490"/>
    </row>
    <row r="104" spans="1:45" ht="33" customHeight="1" thickBot="1">
      <c r="A104" s="456">
        <f t="shared" si="4"/>
        <v>93</v>
      </c>
      <c r="B104" s="457" t="str">
        <f>IF(基本情報入力シート!C126="","",基本情報入力シート!C126)</f>
        <v/>
      </c>
      <c r="C104" s="458" t="str">
        <f>IF(基本情報入力シート!D126="","",基本情報入力シート!D126)</f>
        <v/>
      </c>
      <c r="D104" s="459" t="str">
        <f>IF(基本情報入力シート!E126="","",基本情報入力シート!E126)</f>
        <v/>
      </c>
      <c r="E104" s="459" t="str">
        <f>IF(基本情報入力シート!F126="","",基本情報入力シート!F126)</f>
        <v/>
      </c>
      <c r="F104" s="459" t="str">
        <f>IF(基本情報入力シート!G126="","",基本情報入力シート!G126)</f>
        <v/>
      </c>
      <c r="G104" s="459" t="str">
        <f>IF(基本情報入力シート!H126="","",基本情報入力シート!H126)</f>
        <v/>
      </c>
      <c r="H104" s="459" t="str">
        <f>IF(基本情報入力シート!I126="","",基本情報入力シート!I126)</f>
        <v/>
      </c>
      <c r="I104" s="459" t="str">
        <f>IF(基本情報入力シート!J126="","",基本情報入力シート!J126)</f>
        <v/>
      </c>
      <c r="J104" s="459" t="str">
        <f>IF(基本情報入力シート!K126="","",基本情報入力シート!K126)</f>
        <v/>
      </c>
      <c r="K104" s="460" t="str">
        <f>IF(基本情報入力シート!L126="","",基本情報入力シート!L126)</f>
        <v/>
      </c>
      <c r="L104" s="461" t="str">
        <f>IF(基本情報入力シート!M126="","",基本情報入力シート!M126)</f>
        <v/>
      </c>
      <c r="M104" s="461" t="str">
        <f>IF(基本情報入力シート!R126="","",基本情報入力シート!R126)</f>
        <v/>
      </c>
      <c r="N104" s="461" t="str">
        <f>IF(基本情報入力シート!W126="","",基本情報入力シート!W126)</f>
        <v/>
      </c>
      <c r="O104" s="456" t="str">
        <f>IF(基本情報入力シート!X126="","",基本情報入力シート!X126)</f>
        <v/>
      </c>
      <c r="P104" s="462" t="str">
        <f>IF(基本情報入力シート!Y126="","",基本情報入力シート!Y126)</f>
        <v/>
      </c>
      <c r="Q104" s="463" t="str">
        <f>IF(基本情報入力シート!AB126="","",基本情報入力シート!AB126)</f>
        <v/>
      </c>
      <c r="R104" s="486"/>
      <c r="S104" s="487"/>
      <c r="T104" s="488" t="str">
        <f>IFERROR(IF(R104="","",VLOOKUP(P104,【参考】数式用!$A$5:$H$34,MATCH(S104,【参考】数式用!$F$4:$H$4,0)+5,0)),"")</f>
        <v/>
      </c>
      <c r="U104" s="505" t="str">
        <f>IF(S104="特定加算Ⅰ",VLOOKUP(P104,【参考】数式用!$A$5:$I$28,9,FALSE),"-")</f>
        <v>-</v>
      </c>
      <c r="V104" s="101" t="s">
        <v>157</v>
      </c>
      <c r="W104" s="489"/>
      <c r="X104" s="139" t="s">
        <v>158</v>
      </c>
      <c r="Y104" s="489"/>
      <c r="Z104" s="250" t="s">
        <v>159</v>
      </c>
      <c r="AA104" s="489"/>
      <c r="AB104" s="139" t="s">
        <v>158</v>
      </c>
      <c r="AC104" s="489"/>
      <c r="AD104" s="139" t="s">
        <v>160</v>
      </c>
      <c r="AE104" s="468" t="s">
        <v>161</v>
      </c>
      <c r="AF104" s="469" t="str">
        <f t="shared" si="7"/>
        <v/>
      </c>
      <c r="AG104" s="470" t="s">
        <v>162</v>
      </c>
      <c r="AH104" s="471" t="str">
        <f t="shared" si="8"/>
        <v/>
      </c>
      <c r="AJ104" s="110" t="str">
        <f t="shared" si="9"/>
        <v>○</v>
      </c>
      <c r="AK104" s="111" t="str">
        <f t="shared" si="6"/>
        <v/>
      </c>
      <c r="AL104" s="111"/>
      <c r="AM104" s="111"/>
      <c r="AN104" s="111"/>
      <c r="AO104" s="111"/>
      <c r="AP104" s="111"/>
      <c r="AQ104" s="111"/>
      <c r="AR104" s="111"/>
      <c r="AS104" s="490"/>
    </row>
    <row r="105" spans="1:45" ht="33" customHeight="1" thickBot="1">
      <c r="A105" s="456">
        <f t="shared" si="4"/>
        <v>94</v>
      </c>
      <c r="B105" s="457" t="str">
        <f>IF(基本情報入力シート!C127="","",基本情報入力シート!C127)</f>
        <v/>
      </c>
      <c r="C105" s="458" t="str">
        <f>IF(基本情報入力シート!D127="","",基本情報入力シート!D127)</f>
        <v/>
      </c>
      <c r="D105" s="459" t="str">
        <f>IF(基本情報入力シート!E127="","",基本情報入力シート!E127)</f>
        <v/>
      </c>
      <c r="E105" s="459" t="str">
        <f>IF(基本情報入力シート!F127="","",基本情報入力シート!F127)</f>
        <v/>
      </c>
      <c r="F105" s="459" t="str">
        <f>IF(基本情報入力シート!G127="","",基本情報入力シート!G127)</f>
        <v/>
      </c>
      <c r="G105" s="459" t="str">
        <f>IF(基本情報入力シート!H127="","",基本情報入力シート!H127)</f>
        <v/>
      </c>
      <c r="H105" s="459" t="str">
        <f>IF(基本情報入力シート!I127="","",基本情報入力シート!I127)</f>
        <v/>
      </c>
      <c r="I105" s="459" t="str">
        <f>IF(基本情報入力シート!J127="","",基本情報入力シート!J127)</f>
        <v/>
      </c>
      <c r="J105" s="459" t="str">
        <f>IF(基本情報入力シート!K127="","",基本情報入力シート!K127)</f>
        <v/>
      </c>
      <c r="K105" s="460" t="str">
        <f>IF(基本情報入力シート!L127="","",基本情報入力シート!L127)</f>
        <v/>
      </c>
      <c r="L105" s="461" t="str">
        <f>IF(基本情報入力シート!M127="","",基本情報入力シート!M127)</f>
        <v/>
      </c>
      <c r="M105" s="461" t="str">
        <f>IF(基本情報入力シート!R127="","",基本情報入力シート!R127)</f>
        <v/>
      </c>
      <c r="N105" s="461" t="str">
        <f>IF(基本情報入力シート!W127="","",基本情報入力シート!W127)</f>
        <v/>
      </c>
      <c r="O105" s="456" t="str">
        <f>IF(基本情報入力シート!X127="","",基本情報入力シート!X127)</f>
        <v/>
      </c>
      <c r="P105" s="462" t="str">
        <f>IF(基本情報入力シート!Y127="","",基本情報入力シート!Y127)</f>
        <v/>
      </c>
      <c r="Q105" s="463" t="str">
        <f>IF(基本情報入力シート!AB127="","",基本情報入力シート!AB127)</f>
        <v/>
      </c>
      <c r="R105" s="486"/>
      <c r="S105" s="487"/>
      <c r="T105" s="488" t="str">
        <f>IFERROR(IF(R105="","",VLOOKUP(P105,【参考】数式用!$A$5:$H$34,MATCH(S105,【参考】数式用!$F$4:$H$4,0)+5,0)),"")</f>
        <v/>
      </c>
      <c r="U105" s="505" t="str">
        <f>IF(S105="特定加算Ⅰ",VLOOKUP(P105,【参考】数式用!$A$5:$I$28,9,FALSE),"-")</f>
        <v>-</v>
      </c>
      <c r="V105" s="101" t="s">
        <v>157</v>
      </c>
      <c r="W105" s="489"/>
      <c r="X105" s="139" t="s">
        <v>158</v>
      </c>
      <c r="Y105" s="489"/>
      <c r="Z105" s="250" t="s">
        <v>159</v>
      </c>
      <c r="AA105" s="489"/>
      <c r="AB105" s="139" t="s">
        <v>158</v>
      </c>
      <c r="AC105" s="489"/>
      <c r="AD105" s="139" t="s">
        <v>160</v>
      </c>
      <c r="AE105" s="468" t="s">
        <v>161</v>
      </c>
      <c r="AF105" s="469" t="str">
        <f t="shared" si="7"/>
        <v/>
      </c>
      <c r="AG105" s="470" t="s">
        <v>162</v>
      </c>
      <c r="AH105" s="471" t="str">
        <f t="shared" si="8"/>
        <v/>
      </c>
      <c r="AJ105" s="110" t="str">
        <f t="shared" si="9"/>
        <v>○</v>
      </c>
      <c r="AK105" s="111" t="str">
        <f t="shared" si="6"/>
        <v/>
      </c>
      <c r="AL105" s="111"/>
      <c r="AM105" s="111"/>
      <c r="AN105" s="111"/>
      <c r="AO105" s="111"/>
      <c r="AP105" s="111"/>
      <c r="AQ105" s="111"/>
      <c r="AR105" s="111"/>
      <c r="AS105" s="490"/>
    </row>
    <row r="106" spans="1:45" ht="33" customHeight="1" thickBot="1">
      <c r="A106" s="456">
        <f t="shared" si="4"/>
        <v>95</v>
      </c>
      <c r="B106" s="457" t="str">
        <f>IF(基本情報入力シート!C128="","",基本情報入力シート!C128)</f>
        <v/>
      </c>
      <c r="C106" s="458" t="str">
        <f>IF(基本情報入力シート!D128="","",基本情報入力シート!D128)</f>
        <v/>
      </c>
      <c r="D106" s="459" t="str">
        <f>IF(基本情報入力シート!E128="","",基本情報入力シート!E128)</f>
        <v/>
      </c>
      <c r="E106" s="459" t="str">
        <f>IF(基本情報入力シート!F128="","",基本情報入力シート!F128)</f>
        <v/>
      </c>
      <c r="F106" s="459" t="str">
        <f>IF(基本情報入力シート!G128="","",基本情報入力シート!G128)</f>
        <v/>
      </c>
      <c r="G106" s="459" t="str">
        <f>IF(基本情報入力シート!H128="","",基本情報入力シート!H128)</f>
        <v/>
      </c>
      <c r="H106" s="459" t="str">
        <f>IF(基本情報入力シート!I128="","",基本情報入力シート!I128)</f>
        <v/>
      </c>
      <c r="I106" s="459" t="str">
        <f>IF(基本情報入力シート!J128="","",基本情報入力シート!J128)</f>
        <v/>
      </c>
      <c r="J106" s="459" t="str">
        <f>IF(基本情報入力シート!K128="","",基本情報入力シート!K128)</f>
        <v/>
      </c>
      <c r="K106" s="460" t="str">
        <f>IF(基本情報入力シート!L128="","",基本情報入力シート!L128)</f>
        <v/>
      </c>
      <c r="L106" s="461" t="str">
        <f>IF(基本情報入力シート!M128="","",基本情報入力シート!M128)</f>
        <v/>
      </c>
      <c r="M106" s="461" t="str">
        <f>IF(基本情報入力シート!R128="","",基本情報入力シート!R128)</f>
        <v/>
      </c>
      <c r="N106" s="461" t="str">
        <f>IF(基本情報入力シート!W128="","",基本情報入力シート!W128)</f>
        <v/>
      </c>
      <c r="O106" s="456" t="str">
        <f>IF(基本情報入力シート!X128="","",基本情報入力シート!X128)</f>
        <v/>
      </c>
      <c r="P106" s="462" t="str">
        <f>IF(基本情報入力シート!Y128="","",基本情報入力シート!Y128)</f>
        <v/>
      </c>
      <c r="Q106" s="463" t="str">
        <f>IF(基本情報入力シート!AB128="","",基本情報入力シート!AB128)</f>
        <v/>
      </c>
      <c r="R106" s="486"/>
      <c r="S106" s="487"/>
      <c r="T106" s="488" t="str">
        <f>IFERROR(IF(R106="","",VLOOKUP(P106,【参考】数式用!$A$5:$H$34,MATCH(S106,【参考】数式用!$F$4:$H$4,0)+5,0)),"")</f>
        <v/>
      </c>
      <c r="U106" s="505" t="str">
        <f>IF(S106="特定加算Ⅰ",VLOOKUP(P106,【参考】数式用!$A$5:$I$28,9,FALSE),"-")</f>
        <v>-</v>
      </c>
      <c r="V106" s="101" t="s">
        <v>157</v>
      </c>
      <c r="W106" s="489"/>
      <c r="X106" s="139" t="s">
        <v>158</v>
      </c>
      <c r="Y106" s="489"/>
      <c r="Z106" s="250" t="s">
        <v>159</v>
      </c>
      <c r="AA106" s="489"/>
      <c r="AB106" s="139" t="s">
        <v>158</v>
      </c>
      <c r="AC106" s="489"/>
      <c r="AD106" s="139" t="s">
        <v>160</v>
      </c>
      <c r="AE106" s="468" t="s">
        <v>161</v>
      </c>
      <c r="AF106" s="469" t="str">
        <f t="shared" si="7"/>
        <v/>
      </c>
      <c r="AG106" s="470" t="s">
        <v>162</v>
      </c>
      <c r="AH106" s="471" t="str">
        <f t="shared" si="8"/>
        <v/>
      </c>
      <c r="AJ106" s="110" t="str">
        <f t="shared" si="9"/>
        <v>○</v>
      </c>
      <c r="AK106" s="111" t="str">
        <f t="shared" si="6"/>
        <v/>
      </c>
      <c r="AL106" s="111"/>
      <c r="AM106" s="111"/>
      <c r="AN106" s="111"/>
      <c r="AO106" s="111"/>
      <c r="AP106" s="111"/>
      <c r="AQ106" s="111"/>
      <c r="AR106" s="111"/>
      <c r="AS106" s="490"/>
    </row>
    <row r="107" spans="1:45" ht="33" customHeight="1" thickBot="1">
      <c r="A107" s="456">
        <f t="shared" si="4"/>
        <v>96</v>
      </c>
      <c r="B107" s="457" t="str">
        <f>IF(基本情報入力シート!C129="","",基本情報入力シート!C129)</f>
        <v/>
      </c>
      <c r="C107" s="458" t="str">
        <f>IF(基本情報入力シート!D129="","",基本情報入力シート!D129)</f>
        <v/>
      </c>
      <c r="D107" s="459" t="str">
        <f>IF(基本情報入力シート!E129="","",基本情報入力シート!E129)</f>
        <v/>
      </c>
      <c r="E107" s="459" t="str">
        <f>IF(基本情報入力シート!F129="","",基本情報入力シート!F129)</f>
        <v/>
      </c>
      <c r="F107" s="459" t="str">
        <f>IF(基本情報入力シート!G129="","",基本情報入力シート!G129)</f>
        <v/>
      </c>
      <c r="G107" s="459" t="str">
        <f>IF(基本情報入力シート!H129="","",基本情報入力シート!H129)</f>
        <v/>
      </c>
      <c r="H107" s="459" t="str">
        <f>IF(基本情報入力シート!I129="","",基本情報入力シート!I129)</f>
        <v/>
      </c>
      <c r="I107" s="459" t="str">
        <f>IF(基本情報入力シート!J129="","",基本情報入力シート!J129)</f>
        <v/>
      </c>
      <c r="J107" s="459" t="str">
        <f>IF(基本情報入力シート!K129="","",基本情報入力シート!K129)</f>
        <v/>
      </c>
      <c r="K107" s="460" t="str">
        <f>IF(基本情報入力シート!L129="","",基本情報入力シート!L129)</f>
        <v/>
      </c>
      <c r="L107" s="461" t="str">
        <f>IF(基本情報入力シート!M129="","",基本情報入力シート!M129)</f>
        <v/>
      </c>
      <c r="M107" s="461" t="str">
        <f>IF(基本情報入力シート!R129="","",基本情報入力シート!R129)</f>
        <v/>
      </c>
      <c r="N107" s="461" t="str">
        <f>IF(基本情報入力シート!W129="","",基本情報入力シート!W129)</f>
        <v/>
      </c>
      <c r="O107" s="456" t="str">
        <f>IF(基本情報入力シート!X129="","",基本情報入力シート!X129)</f>
        <v/>
      </c>
      <c r="P107" s="462" t="str">
        <f>IF(基本情報入力シート!Y129="","",基本情報入力シート!Y129)</f>
        <v/>
      </c>
      <c r="Q107" s="463" t="str">
        <f>IF(基本情報入力シート!AB129="","",基本情報入力シート!AB129)</f>
        <v/>
      </c>
      <c r="R107" s="486"/>
      <c r="S107" s="487"/>
      <c r="T107" s="488" t="str">
        <f>IFERROR(IF(R107="","",VLOOKUP(P107,【参考】数式用!$A$5:$H$34,MATCH(S107,【参考】数式用!$F$4:$H$4,0)+5,0)),"")</f>
        <v/>
      </c>
      <c r="U107" s="505" t="str">
        <f>IF(S107="特定加算Ⅰ",VLOOKUP(P107,【参考】数式用!$A$5:$I$28,9,FALSE),"-")</f>
        <v>-</v>
      </c>
      <c r="V107" s="101" t="s">
        <v>157</v>
      </c>
      <c r="W107" s="489"/>
      <c r="X107" s="139" t="s">
        <v>158</v>
      </c>
      <c r="Y107" s="489"/>
      <c r="Z107" s="250" t="s">
        <v>159</v>
      </c>
      <c r="AA107" s="489"/>
      <c r="AB107" s="139" t="s">
        <v>158</v>
      </c>
      <c r="AC107" s="489"/>
      <c r="AD107" s="139" t="s">
        <v>160</v>
      </c>
      <c r="AE107" s="468" t="s">
        <v>161</v>
      </c>
      <c r="AF107" s="469" t="str">
        <f t="shared" si="7"/>
        <v/>
      </c>
      <c r="AG107" s="470" t="s">
        <v>162</v>
      </c>
      <c r="AH107" s="471" t="str">
        <f t="shared" si="8"/>
        <v/>
      </c>
      <c r="AJ107" s="110" t="str">
        <f t="shared" si="9"/>
        <v>○</v>
      </c>
      <c r="AK107" s="111" t="str">
        <f t="shared" si="6"/>
        <v/>
      </c>
      <c r="AL107" s="111"/>
      <c r="AM107" s="111"/>
      <c r="AN107" s="111"/>
      <c r="AO107" s="111"/>
      <c r="AP107" s="111"/>
      <c r="AQ107" s="111"/>
      <c r="AR107" s="111"/>
      <c r="AS107" s="490"/>
    </row>
    <row r="108" spans="1:45" ht="33" customHeight="1" thickBot="1">
      <c r="A108" s="456">
        <f t="shared" si="4"/>
        <v>97</v>
      </c>
      <c r="B108" s="457" t="str">
        <f>IF(基本情報入力シート!C130="","",基本情報入力シート!C130)</f>
        <v/>
      </c>
      <c r="C108" s="458" t="str">
        <f>IF(基本情報入力シート!D130="","",基本情報入力シート!D130)</f>
        <v/>
      </c>
      <c r="D108" s="459" t="str">
        <f>IF(基本情報入力シート!E130="","",基本情報入力シート!E130)</f>
        <v/>
      </c>
      <c r="E108" s="459" t="str">
        <f>IF(基本情報入力シート!F130="","",基本情報入力シート!F130)</f>
        <v/>
      </c>
      <c r="F108" s="459" t="str">
        <f>IF(基本情報入力シート!G130="","",基本情報入力シート!G130)</f>
        <v/>
      </c>
      <c r="G108" s="459" t="str">
        <f>IF(基本情報入力シート!H130="","",基本情報入力シート!H130)</f>
        <v/>
      </c>
      <c r="H108" s="459" t="str">
        <f>IF(基本情報入力シート!I130="","",基本情報入力シート!I130)</f>
        <v/>
      </c>
      <c r="I108" s="459" t="str">
        <f>IF(基本情報入力シート!J130="","",基本情報入力シート!J130)</f>
        <v/>
      </c>
      <c r="J108" s="459" t="str">
        <f>IF(基本情報入力シート!K130="","",基本情報入力シート!K130)</f>
        <v/>
      </c>
      <c r="K108" s="460" t="str">
        <f>IF(基本情報入力シート!L130="","",基本情報入力シート!L130)</f>
        <v/>
      </c>
      <c r="L108" s="461" t="str">
        <f>IF(基本情報入力シート!M130="","",基本情報入力シート!M130)</f>
        <v/>
      </c>
      <c r="M108" s="461" t="str">
        <f>IF(基本情報入力シート!R130="","",基本情報入力シート!R130)</f>
        <v/>
      </c>
      <c r="N108" s="461" t="str">
        <f>IF(基本情報入力シート!W130="","",基本情報入力シート!W130)</f>
        <v/>
      </c>
      <c r="O108" s="456" t="str">
        <f>IF(基本情報入力シート!X130="","",基本情報入力シート!X130)</f>
        <v/>
      </c>
      <c r="P108" s="462" t="str">
        <f>IF(基本情報入力シート!Y130="","",基本情報入力シート!Y130)</f>
        <v/>
      </c>
      <c r="Q108" s="463" t="str">
        <f>IF(基本情報入力シート!AB130="","",基本情報入力シート!AB130)</f>
        <v/>
      </c>
      <c r="R108" s="486"/>
      <c r="S108" s="487"/>
      <c r="T108" s="488" t="str">
        <f>IFERROR(IF(R108="","",VLOOKUP(P108,【参考】数式用!$A$5:$H$34,MATCH(S108,【参考】数式用!$F$4:$H$4,0)+5,0)),"")</f>
        <v/>
      </c>
      <c r="U108" s="505" t="str">
        <f>IF(S108="特定加算Ⅰ",VLOOKUP(P108,【参考】数式用!$A$5:$I$28,9,FALSE),"-")</f>
        <v>-</v>
      </c>
      <c r="V108" s="101" t="s">
        <v>157</v>
      </c>
      <c r="W108" s="489"/>
      <c r="X108" s="139" t="s">
        <v>158</v>
      </c>
      <c r="Y108" s="489"/>
      <c r="Z108" s="250" t="s">
        <v>159</v>
      </c>
      <c r="AA108" s="489"/>
      <c r="AB108" s="139" t="s">
        <v>158</v>
      </c>
      <c r="AC108" s="489"/>
      <c r="AD108" s="139" t="s">
        <v>160</v>
      </c>
      <c r="AE108" s="468" t="s">
        <v>161</v>
      </c>
      <c r="AF108" s="469" t="str">
        <f t="shared" si="7"/>
        <v/>
      </c>
      <c r="AG108" s="470" t="s">
        <v>162</v>
      </c>
      <c r="AH108" s="471" t="str">
        <f t="shared" si="8"/>
        <v/>
      </c>
      <c r="AJ108" s="110" t="str">
        <f t="shared" si="9"/>
        <v>○</v>
      </c>
      <c r="AK108" s="111" t="str">
        <f t="shared" si="6"/>
        <v/>
      </c>
      <c r="AL108" s="111"/>
      <c r="AM108" s="111"/>
      <c r="AN108" s="111"/>
      <c r="AO108" s="111"/>
      <c r="AP108" s="111"/>
      <c r="AQ108" s="111"/>
      <c r="AR108" s="111"/>
      <c r="AS108" s="490"/>
    </row>
    <row r="109" spans="1:45" ht="33" customHeight="1" thickBot="1">
      <c r="A109" s="456">
        <f t="shared" si="4"/>
        <v>98</v>
      </c>
      <c r="B109" s="457" t="str">
        <f>IF(基本情報入力シート!C131="","",基本情報入力シート!C131)</f>
        <v/>
      </c>
      <c r="C109" s="458" t="str">
        <f>IF(基本情報入力シート!D131="","",基本情報入力シート!D131)</f>
        <v/>
      </c>
      <c r="D109" s="459" t="str">
        <f>IF(基本情報入力シート!E131="","",基本情報入力シート!E131)</f>
        <v/>
      </c>
      <c r="E109" s="459" t="str">
        <f>IF(基本情報入力シート!F131="","",基本情報入力シート!F131)</f>
        <v/>
      </c>
      <c r="F109" s="459" t="str">
        <f>IF(基本情報入力シート!G131="","",基本情報入力シート!G131)</f>
        <v/>
      </c>
      <c r="G109" s="459" t="str">
        <f>IF(基本情報入力シート!H131="","",基本情報入力シート!H131)</f>
        <v/>
      </c>
      <c r="H109" s="459" t="str">
        <f>IF(基本情報入力シート!I131="","",基本情報入力シート!I131)</f>
        <v/>
      </c>
      <c r="I109" s="459" t="str">
        <f>IF(基本情報入力シート!J131="","",基本情報入力シート!J131)</f>
        <v/>
      </c>
      <c r="J109" s="459" t="str">
        <f>IF(基本情報入力シート!K131="","",基本情報入力シート!K131)</f>
        <v/>
      </c>
      <c r="K109" s="460" t="str">
        <f>IF(基本情報入力シート!L131="","",基本情報入力シート!L131)</f>
        <v/>
      </c>
      <c r="L109" s="461" t="str">
        <f>IF(基本情報入力シート!M131="","",基本情報入力シート!M131)</f>
        <v/>
      </c>
      <c r="M109" s="461" t="str">
        <f>IF(基本情報入力シート!R131="","",基本情報入力シート!R131)</f>
        <v/>
      </c>
      <c r="N109" s="461" t="str">
        <f>IF(基本情報入力シート!W131="","",基本情報入力シート!W131)</f>
        <v/>
      </c>
      <c r="O109" s="456" t="str">
        <f>IF(基本情報入力シート!X131="","",基本情報入力シート!X131)</f>
        <v/>
      </c>
      <c r="P109" s="462" t="str">
        <f>IF(基本情報入力シート!Y131="","",基本情報入力シート!Y131)</f>
        <v/>
      </c>
      <c r="Q109" s="463" t="str">
        <f>IF(基本情報入力シート!AB131="","",基本情報入力シート!AB131)</f>
        <v/>
      </c>
      <c r="R109" s="486"/>
      <c r="S109" s="487"/>
      <c r="T109" s="488" t="str">
        <f>IFERROR(IF(R109="","",VLOOKUP(P109,【参考】数式用!$A$5:$H$34,MATCH(S109,【参考】数式用!$F$4:$H$4,0)+5,0)),"")</f>
        <v/>
      </c>
      <c r="U109" s="505" t="str">
        <f>IF(S109="特定加算Ⅰ",VLOOKUP(P109,【参考】数式用!$A$5:$I$28,9,FALSE),"-")</f>
        <v>-</v>
      </c>
      <c r="V109" s="101" t="s">
        <v>157</v>
      </c>
      <c r="W109" s="489"/>
      <c r="X109" s="139" t="s">
        <v>158</v>
      </c>
      <c r="Y109" s="489"/>
      <c r="Z109" s="250" t="s">
        <v>159</v>
      </c>
      <c r="AA109" s="489"/>
      <c r="AB109" s="139" t="s">
        <v>158</v>
      </c>
      <c r="AC109" s="489"/>
      <c r="AD109" s="139" t="s">
        <v>160</v>
      </c>
      <c r="AE109" s="468" t="s">
        <v>161</v>
      </c>
      <c r="AF109" s="469" t="str">
        <f t="shared" si="7"/>
        <v/>
      </c>
      <c r="AG109" s="470" t="s">
        <v>162</v>
      </c>
      <c r="AH109" s="471" t="str">
        <f t="shared" si="8"/>
        <v/>
      </c>
      <c r="AJ109" s="110" t="str">
        <f t="shared" si="9"/>
        <v>○</v>
      </c>
      <c r="AK109" s="111" t="str">
        <f t="shared" si="6"/>
        <v/>
      </c>
      <c r="AL109" s="111"/>
      <c r="AM109" s="111"/>
      <c r="AN109" s="111"/>
      <c r="AO109" s="111"/>
      <c r="AP109" s="111"/>
      <c r="AQ109" s="111"/>
      <c r="AR109" s="111"/>
      <c r="AS109" s="490"/>
    </row>
    <row r="110" spans="1:45" ht="33" customHeight="1" thickBot="1">
      <c r="A110" s="456">
        <f t="shared" si="4"/>
        <v>99</v>
      </c>
      <c r="B110" s="457" t="str">
        <f>IF(基本情報入力シート!C132="","",基本情報入力シート!C132)</f>
        <v/>
      </c>
      <c r="C110" s="458" t="str">
        <f>IF(基本情報入力シート!D132="","",基本情報入力シート!D132)</f>
        <v/>
      </c>
      <c r="D110" s="459" t="str">
        <f>IF(基本情報入力シート!E132="","",基本情報入力シート!E132)</f>
        <v/>
      </c>
      <c r="E110" s="459" t="str">
        <f>IF(基本情報入力シート!F132="","",基本情報入力シート!F132)</f>
        <v/>
      </c>
      <c r="F110" s="459" t="str">
        <f>IF(基本情報入力シート!G132="","",基本情報入力シート!G132)</f>
        <v/>
      </c>
      <c r="G110" s="459" t="str">
        <f>IF(基本情報入力シート!H132="","",基本情報入力シート!H132)</f>
        <v/>
      </c>
      <c r="H110" s="459" t="str">
        <f>IF(基本情報入力シート!I132="","",基本情報入力シート!I132)</f>
        <v/>
      </c>
      <c r="I110" s="459" t="str">
        <f>IF(基本情報入力シート!J132="","",基本情報入力シート!J132)</f>
        <v/>
      </c>
      <c r="J110" s="459" t="str">
        <f>IF(基本情報入力シート!K132="","",基本情報入力シート!K132)</f>
        <v/>
      </c>
      <c r="K110" s="460" t="str">
        <f>IF(基本情報入力シート!L132="","",基本情報入力シート!L132)</f>
        <v/>
      </c>
      <c r="L110" s="461" t="str">
        <f>IF(基本情報入力シート!M132="","",基本情報入力シート!M132)</f>
        <v/>
      </c>
      <c r="M110" s="461" t="str">
        <f>IF(基本情報入力シート!R132="","",基本情報入力シート!R132)</f>
        <v/>
      </c>
      <c r="N110" s="461" t="str">
        <f>IF(基本情報入力シート!W132="","",基本情報入力シート!W132)</f>
        <v/>
      </c>
      <c r="O110" s="456" t="str">
        <f>IF(基本情報入力シート!X132="","",基本情報入力シート!X132)</f>
        <v/>
      </c>
      <c r="P110" s="462" t="str">
        <f>IF(基本情報入力シート!Y132="","",基本情報入力シート!Y132)</f>
        <v/>
      </c>
      <c r="Q110" s="463" t="str">
        <f>IF(基本情報入力シート!AB132="","",基本情報入力シート!AB132)</f>
        <v/>
      </c>
      <c r="R110" s="486"/>
      <c r="S110" s="487"/>
      <c r="T110" s="488" t="str">
        <f>IFERROR(IF(R110="","",VLOOKUP(P110,【参考】数式用!$A$5:$H$34,MATCH(S110,【参考】数式用!$F$4:$H$4,0)+5,0)),"")</f>
        <v/>
      </c>
      <c r="U110" s="505" t="str">
        <f>IF(S110="特定加算Ⅰ",VLOOKUP(P110,【参考】数式用!$A$5:$I$28,9,FALSE),"-")</f>
        <v>-</v>
      </c>
      <c r="V110" s="101" t="s">
        <v>157</v>
      </c>
      <c r="W110" s="489"/>
      <c r="X110" s="139" t="s">
        <v>158</v>
      </c>
      <c r="Y110" s="489"/>
      <c r="Z110" s="250" t="s">
        <v>159</v>
      </c>
      <c r="AA110" s="489"/>
      <c r="AB110" s="139" t="s">
        <v>158</v>
      </c>
      <c r="AC110" s="489"/>
      <c r="AD110" s="139" t="s">
        <v>160</v>
      </c>
      <c r="AE110" s="468" t="s">
        <v>161</v>
      </c>
      <c r="AF110" s="469" t="str">
        <f t="shared" si="7"/>
        <v/>
      </c>
      <c r="AG110" s="470" t="s">
        <v>162</v>
      </c>
      <c r="AH110" s="471" t="str">
        <f t="shared" si="8"/>
        <v/>
      </c>
      <c r="AJ110" s="110" t="str">
        <f t="shared" si="9"/>
        <v>○</v>
      </c>
      <c r="AK110" s="111" t="str">
        <f t="shared" si="6"/>
        <v/>
      </c>
      <c r="AL110" s="111"/>
      <c r="AM110" s="111"/>
      <c r="AN110" s="111"/>
      <c r="AO110" s="111"/>
      <c r="AP110" s="111"/>
      <c r="AQ110" s="111"/>
      <c r="AR110" s="111"/>
      <c r="AS110" s="490"/>
    </row>
    <row r="111" spans="1:45" ht="33" customHeight="1" thickBot="1">
      <c r="A111" s="456">
        <f t="shared" si="4"/>
        <v>100</v>
      </c>
      <c r="B111" s="457" t="str">
        <f>IF(基本情報入力シート!C133="","",基本情報入力シート!C133)</f>
        <v/>
      </c>
      <c r="C111" s="458" t="str">
        <f>IF(基本情報入力シート!D133="","",基本情報入力シート!D133)</f>
        <v/>
      </c>
      <c r="D111" s="459" t="str">
        <f>IF(基本情報入力シート!E133="","",基本情報入力シート!E133)</f>
        <v/>
      </c>
      <c r="E111" s="459" t="str">
        <f>IF(基本情報入力シート!F133="","",基本情報入力シート!F133)</f>
        <v/>
      </c>
      <c r="F111" s="459" t="str">
        <f>IF(基本情報入力シート!G133="","",基本情報入力シート!G133)</f>
        <v/>
      </c>
      <c r="G111" s="459" t="str">
        <f>IF(基本情報入力シート!H133="","",基本情報入力シート!H133)</f>
        <v/>
      </c>
      <c r="H111" s="459" t="str">
        <f>IF(基本情報入力シート!I133="","",基本情報入力シート!I133)</f>
        <v/>
      </c>
      <c r="I111" s="459" t="str">
        <f>IF(基本情報入力シート!J133="","",基本情報入力シート!J133)</f>
        <v/>
      </c>
      <c r="J111" s="459" t="str">
        <f>IF(基本情報入力シート!K133="","",基本情報入力シート!K133)</f>
        <v/>
      </c>
      <c r="K111" s="460" t="str">
        <f>IF(基本情報入力シート!L133="","",基本情報入力シート!L133)</f>
        <v/>
      </c>
      <c r="L111" s="461" t="str">
        <f>IF(基本情報入力シート!M133="","",基本情報入力シート!M133)</f>
        <v/>
      </c>
      <c r="M111" s="461" t="str">
        <f>IF(基本情報入力シート!R133="","",基本情報入力シート!R133)</f>
        <v/>
      </c>
      <c r="N111" s="461" t="str">
        <f>IF(基本情報入力シート!W133="","",基本情報入力シート!W133)</f>
        <v/>
      </c>
      <c r="O111" s="456" t="str">
        <f>IF(基本情報入力シート!X133="","",基本情報入力シート!X133)</f>
        <v/>
      </c>
      <c r="P111" s="462" t="str">
        <f>IF(基本情報入力シート!Y133="","",基本情報入力シート!Y133)</f>
        <v/>
      </c>
      <c r="Q111" s="463" t="str">
        <f>IF(基本情報入力シート!AB133="","",基本情報入力シート!AB133)</f>
        <v/>
      </c>
      <c r="R111" s="503"/>
      <c r="S111" s="491"/>
      <c r="T111" s="492" t="str">
        <f>IFERROR(IF(R111="","",VLOOKUP(P111,【参考】数式用!$A$5:$H$34,MATCH(S111,【参考】数式用!$F$4:$H$4,0)+5,0)),"")</f>
        <v/>
      </c>
      <c r="U111" s="506" t="str">
        <f>IF(S111="特定加算Ⅰ",VLOOKUP(P111,【参考】数式用!$A$5:$I$28,9,FALSE),"-")</f>
        <v>-</v>
      </c>
      <c r="V111" s="493" t="s">
        <v>157</v>
      </c>
      <c r="W111" s="494"/>
      <c r="X111" s="495" t="s">
        <v>158</v>
      </c>
      <c r="Y111" s="494"/>
      <c r="Z111" s="496" t="s">
        <v>159</v>
      </c>
      <c r="AA111" s="494"/>
      <c r="AB111" s="495" t="s">
        <v>158</v>
      </c>
      <c r="AC111" s="494"/>
      <c r="AD111" s="495" t="s">
        <v>160</v>
      </c>
      <c r="AE111" s="497" t="s">
        <v>161</v>
      </c>
      <c r="AF111" s="498" t="str">
        <f t="shared" si="7"/>
        <v/>
      </c>
      <c r="AG111" s="499" t="s">
        <v>162</v>
      </c>
      <c r="AH111" s="500" t="str">
        <f t="shared" si="8"/>
        <v/>
      </c>
      <c r="AJ111" s="110" t="str">
        <f t="shared" si="9"/>
        <v>○</v>
      </c>
      <c r="AK111" s="111" t="str">
        <f t="shared" si="6"/>
        <v/>
      </c>
      <c r="AL111" s="111"/>
      <c r="AM111" s="111"/>
      <c r="AN111" s="111"/>
      <c r="AO111" s="111"/>
      <c r="AP111" s="111"/>
      <c r="AQ111" s="111"/>
      <c r="AR111" s="111"/>
      <c r="AS111" s="490"/>
    </row>
    <row r="112" spans="1:45" ht="10.5" customHeight="1"/>
    <row r="113" spans="34:34" ht="20.25" customHeight="1">
      <c r="AH113" s="90"/>
    </row>
    <row r="114" spans="34:34" ht="20.25" customHeight="1">
      <c r="AH114" s="501"/>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115" t="s">
        <v>262</v>
      </c>
      <c r="B2" s="1116"/>
      <c r="C2" s="1121" t="s">
        <v>263</v>
      </c>
      <c r="D2" s="1121"/>
      <c r="E2" s="1121"/>
      <c r="F2" s="1112" t="s">
        <v>264</v>
      </c>
      <c r="G2" s="1113"/>
      <c r="H2" s="1113"/>
      <c r="I2" s="1114"/>
    </row>
    <row r="3" spans="1:11" ht="39" customHeight="1">
      <c r="A3" s="1117"/>
      <c r="B3" s="1118"/>
      <c r="C3" s="1122" t="s">
        <v>287</v>
      </c>
      <c r="D3" s="1122"/>
      <c r="E3" s="1122"/>
      <c r="F3" s="1123" t="s">
        <v>265</v>
      </c>
      <c r="G3" s="1119"/>
      <c r="H3" s="1119"/>
      <c r="I3" s="43" t="s">
        <v>266</v>
      </c>
    </row>
    <row r="4" spans="1:11" ht="18" customHeight="1">
      <c r="A4" s="1119"/>
      <c r="B4" s="1120"/>
      <c r="C4" s="43" t="s">
        <v>65</v>
      </c>
      <c r="D4" s="43" t="s">
        <v>66</v>
      </c>
      <c r="E4" s="43" t="s">
        <v>67</v>
      </c>
      <c r="F4" s="43" t="s">
        <v>21</v>
      </c>
      <c r="G4" s="48" t="s">
        <v>22</v>
      </c>
      <c r="H4" s="48" t="s">
        <v>334</v>
      </c>
      <c r="I4" s="43" t="s">
        <v>21</v>
      </c>
      <c r="K4" s="517" t="s">
        <v>383</v>
      </c>
    </row>
    <row r="5" spans="1:11" ht="16.899999999999999" customHeight="1">
      <c r="A5" s="49" t="s">
        <v>267</v>
      </c>
      <c r="B5" s="50"/>
      <c r="C5" s="51">
        <v>0.27400000000000002</v>
      </c>
      <c r="D5" s="51">
        <v>0.2</v>
      </c>
      <c r="E5" s="51">
        <v>0.111</v>
      </c>
      <c r="F5" s="51">
        <v>7.0000000000000007E-2</v>
      </c>
      <c r="G5" s="51">
        <v>5.5E-2</v>
      </c>
      <c r="H5" s="53" t="s">
        <v>335</v>
      </c>
      <c r="I5" s="518" t="s">
        <v>268</v>
      </c>
      <c r="K5" s="5">
        <v>1</v>
      </c>
    </row>
    <row r="6" spans="1:11" ht="16.899999999999999" customHeight="1">
      <c r="A6" s="49" t="s">
        <v>269</v>
      </c>
      <c r="B6" s="50"/>
      <c r="C6" s="51">
        <v>0.2</v>
      </c>
      <c r="D6" s="51">
        <v>0.14599999999999999</v>
      </c>
      <c r="E6" s="51">
        <v>8.1000000000000003E-2</v>
      </c>
      <c r="F6" s="51">
        <v>7.0000000000000007E-2</v>
      </c>
      <c r="G6" s="51">
        <v>5.5E-2</v>
      </c>
      <c r="H6" s="53" t="s">
        <v>335</v>
      </c>
      <c r="I6" s="518" t="s">
        <v>268</v>
      </c>
      <c r="K6" s="5">
        <v>2</v>
      </c>
    </row>
    <row r="7" spans="1:11" ht="16.899999999999999" customHeight="1">
      <c r="A7" s="49" t="s">
        <v>370</v>
      </c>
      <c r="B7" s="50"/>
      <c r="C7" s="51">
        <v>0.27400000000000002</v>
      </c>
      <c r="D7" s="51">
        <v>0.2</v>
      </c>
      <c r="E7" s="51">
        <v>0.111</v>
      </c>
      <c r="F7" s="51">
        <v>7.0000000000000007E-2</v>
      </c>
      <c r="G7" s="51">
        <v>5.5E-2</v>
      </c>
      <c r="H7" s="53" t="s">
        <v>335</v>
      </c>
      <c r="I7" s="518" t="s">
        <v>268</v>
      </c>
      <c r="K7" s="5">
        <v>3</v>
      </c>
    </row>
    <row r="8" spans="1:11" ht="16.899999999999999" customHeight="1">
      <c r="A8" s="49" t="s">
        <v>270</v>
      </c>
      <c r="B8" s="50"/>
      <c r="C8" s="51">
        <v>0.23899999999999999</v>
      </c>
      <c r="D8" s="51">
        <v>0.17499999999999999</v>
      </c>
      <c r="E8" s="51">
        <v>9.7000000000000003E-2</v>
      </c>
      <c r="F8" s="51">
        <v>7.0000000000000007E-2</v>
      </c>
      <c r="G8" s="51">
        <v>5.5E-2</v>
      </c>
      <c r="H8" s="53" t="s">
        <v>335</v>
      </c>
      <c r="I8" s="518" t="s">
        <v>268</v>
      </c>
      <c r="K8" s="5">
        <v>4</v>
      </c>
    </row>
    <row r="9" spans="1:11" ht="16.899999999999999" customHeight="1">
      <c r="A9" s="49" t="s">
        <v>274</v>
      </c>
      <c r="B9" s="50"/>
      <c r="C9" s="51">
        <v>8.8999999999999996E-2</v>
      </c>
      <c r="D9" s="51">
        <v>6.5000000000000002E-2</v>
      </c>
      <c r="E9" s="51">
        <v>3.5999999999999997E-2</v>
      </c>
      <c r="F9" s="53" t="s">
        <v>372</v>
      </c>
      <c r="G9" s="53" t="s">
        <v>372</v>
      </c>
      <c r="H9" s="51">
        <v>6.0999999999999999E-2</v>
      </c>
      <c r="I9" s="518" t="s">
        <v>184</v>
      </c>
      <c r="K9" s="5">
        <v>5</v>
      </c>
    </row>
    <row r="10" spans="1:11" ht="16.899999999999999" customHeight="1">
      <c r="A10" s="49" t="s">
        <v>273</v>
      </c>
      <c r="B10" s="50"/>
      <c r="C10" s="51">
        <v>4.3999999999999997E-2</v>
      </c>
      <c r="D10" s="51">
        <v>3.2000000000000001E-2</v>
      </c>
      <c r="E10" s="51">
        <v>1.7999999999999999E-2</v>
      </c>
      <c r="F10" s="51">
        <v>1.4E-2</v>
      </c>
      <c r="G10" s="51">
        <v>1.2999999999999999E-2</v>
      </c>
      <c r="H10" s="53" t="s">
        <v>335</v>
      </c>
      <c r="I10" s="518" t="s">
        <v>272</v>
      </c>
      <c r="K10" s="5">
        <v>6</v>
      </c>
    </row>
    <row r="11" spans="1:11" ht="16.899999999999999" customHeight="1">
      <c r="A11" s="49" t="s">
        <v>275</v>
      </c>
      <c r="B11" s="50"/>
      <c r="C11" s="51">
        <v>8.5999999999999993E-2</v>
      </c>
      <c r="D11" s="51">
        <v>6.3E-2</v>
      </c>
      <c r="E11" s="51">
        <v>3.5000000000000003E-2</v>
      </c>
      <c r="F11" s="53" t="s">
        <v>335</v>
      </c>
      <c r="G11" s="53" t="s">
        <v>335</v>
      </c>
      <c r="H11" s="52">
        <v>2.1000000000000001E-2</v>
      </c>
      <c r="I11" s="518" t="s">
        <v>341</v>
      </c>
      <c r="K11" s="5">
        <v>7</v>
      </c>
    </row>
    <row r="12" spans="1:11" ht="16.899999999999999" customHeight="1">
      <c r="A12" s="49" t="s">
        <v>371</v>
      </c>
      <c r="B12" s="50"/>
      <c r="C12" s="51">
        <v>8.5999999999999993E-2</v>
      </c>
      <c r="D12" s="51">
        <v>6.3E-2</v>
      </c>
      <c r="E12" s="51">
        <v>3.5000000000000003E-2</v>
      </c>
      <c r="F12" s="53" t="s">
        <v>335</v>
      </c>
      <c r="G12" s="53" t="s">
        <v>335</v>
      </c>
      <c r="H12" s="52">
        <v>2.1000000000000001E-2</v>
      </c>
      <c r="I12" s="518" t="s">
        <v>342</v>
      </c>
      <c r="K12" s="5">
        <v>8</v>
      </c>
    </row>
    <row r="13" spans="1:11" ht="16.899999999999999" customHeight="1">
      <c r="A13" s="49" t="s">
        <v>271</v>
      </c>
      <c r="B13" s="50"/>
      <c r="C13" s="51">
        <v>6.4000000000000001E-2</v>
      </c>
      <c r="D13" s="51">
        <v>4.7E-2</v>
      </c>
      <c r="E13" s="51">
        <v>2.5999999999999999E-2</v>
      </c>
      <c r="F13" s="51">
        <v>2.1000000000000001E-2</v>
      </c>
      <c r="G13" s="51">
        <v>1.9E-2</v>
      </c>
      <c r="H13" s="53" t="s">
        <v>335</v>
      </c>
      <c r="I13" s="518" t="s">
        <v>272</v>
      </c>
      <c r="K13" s="5">
        <v>9</v>
      </c>
    </row>
    <row r="14" spans="1:11" ht="16.899999999999999" customHeight="1">
      <c r="A14" s="49" t="s">
        <v>410</v>
      </c>
      <c r="B14" s="50"/>
      <c r="C14" s="51">
        <v>6.7000000000000004E-2</v>
      </c>
      <c r="D14" s="51">
        <v>4.9000000000000002E-2</v>
      </c>
      <c r="E14" s="51">
        <v>2.7E-2</v>
      </c>
      <c r="F14" s="51">
        <v>0.04</v>
      </c>
      <c r="G14" s="51">
        <v>3.5999999999999997E-2</v>
      </c>
      <c r="H14" s="53" t="s">
        <v>335</v>
      </c>
      <c r="I14" s="518" t="s">
        <v>272</v>
      </c>
      <c r="K14" s="5">
        <v>10</v>
      </c>
    </row>
    <row r="15" spans="1:11" ht="16.899999999999999" customHeight="1">
      <c r="A15" s="49" t="s">
        <v>276</v>
      </c>
      <c r="B15" s="50"/>
      <c r="C15" s="51">
        <v>6.7000000000000004E-2</v>
      </c>
      <c r="D15" s="51">
        <v>4.9000000000000002E-2</v>
      </c>
      <c r="E15" s="51">
        <v>2.7E-2</v>
      </c>
      <c r="F15" s="51">
        <v>0.04</v>
      </c>
      <c r="G15" s="51">
        <v>3.5999999999999997E-2</v>
      </c>
      <c r="H15" s="53" t="s">
        <v>335</v>
      </c>
      <c r="I15" s="518" t="s">
        <v>272</v>
      </c>
      <c r="K15" s="5">
        <v>11</v>
      </c>
    </row>
    <row r="16" spans="1:11" ht="16.899999999999999" customHeight="1">
      <c r="A16" s="49" t="s">
        <v>277</v>
      </c>
      <c r="B16" s="50"/>
      <c r="C16" s="51">
        <v>6.4000000000000001E-2</v>
      </c>
      <c r="D16" s="51">
        <v>4.7E-2</v>
      </c>
      <c r="E16" s="51">
        <v>2.5999999999999999E-2</v>
      </c>
      <c r="F16" s="51">
        <v>1.7000000000000001E-2</v>
      </c>
      <c r="G16" s="51">
        <v>1.4999999999999999E-2</v>
      </c>
      <c r="H16" s="53" t="s">
        <v>335</v>
      </c>
      <c r="I16" s="518" t="s">
        <v>272</v>
      </c>
      <c r="K16" s="5">
        <v>12</v>
      </c>
    </row>
    <row r="17" spans="1:9" ht="16.899999999999999" customHeight="1">
      <c r="A17" s="49" t="s">
        <v>278</v>
      </c>
      <c r="B17" s="50"/>
      <c r="C17" s="51">
        <v>5.7000000000000002E-2</v>
      </c>
      <c r="D17" s="51">
        <v>4.1000000000000002E-2</v>
      </c>
      <c r="E17" s="51">
        <v>2.3E-2</v>
      </c>
      <c r="F17" s="51">
        <v>1.7000000000000001E-2</v>
      </c>
      <c r="G17" s="51">
        <v>1.4999999999999999E-2</v>
      </c>
      <c r="H17" s="53" t="s">
        <v>335</v>
      </c>
      <c r="I17" s="518" t="s">
        <v>272</v>
      </c>
    </row>
    <row r="18" spans="1:9" ht="16.899999999999999" customHeight="1">
      <c r="A18" s="49" t="s">
        <v>279</v>
      </c>
      <c r="B18" s="50"/>
      <c r="C18" s="51">
        <v>5.3999999999999999E-2</v>
      </c>
      <c r="D18" s="51">
        <v>0.04</v>
      </c>
      <c r="E18" s="51">
        <v>2.1999999999999999E-2</v>
      </c>
      <c r="F18" s="51">
        <v>1.7000000000000001E-2</v>
      </c>
      <c r="G18" s="51">
        <v>1.4999999999999999E-2</v>
      </c>
      <c r="H18" s="53" t="s">
        <v>335</v>
      </c>
      <c r="I18" s="518" t="s">
        <v>272</v>
      </c>
    </row>
    <row r="19" spans="1:9" ht="16.899999999999999" customHeight="1">
      <c r="A19" s="49" t="s">
        <v>411</v>
      </c>
      <c r="B19" s="50"/>
      <c r="C19" s="51">
        <v>8.5999999999999993E-2</v>
      </c>
      <c r="D19" s="51">
        <v>6.3E-2</v>
      </c>
      <c r="E19" s="51">
        <v>3.5000000000000003E-2</v>
      </c>
      <c r="F19" s="51">
        <v>1.9E-2</v>
      </c>
      <c r="G19" s="51">
        <v>1.6E-2</v>
      </c>
      <c r="H19" s="53" t="s">
        <v>335</v>
      </c>
      <c r="I19" s="518" t="s">
        <v>272</v>
      </c>
    </row>
    <row r="20" spans="1:9" ht="16.899999999999999" customHeight="1">
      <c r="A20" s="49" t="s">
        <v>408</v>
      </c>
      <c r="B20" s="50"/>
      <c r="C20" s="51">
        <v>8.5999999999999993E-2</v>
      </c>
      <c r="D20" s="51">
        <v>6.3E-2</v>
      </c>
      <c r="E20" s="51">
        <v>3.5000000000000003E-2</v>
      </c>
      <c r="F20" s="51">
        <v>1.9E-2</v>
      </c>
      <c r="G20" s="51">
        <v>1.6E-2</v>
      </c>
      <c r="H20" s="53" t="s">
        <v>335</v>
      </c>
      <c r="I20" s="518" t="s">
        <v>272</v>
      </c>
    </row>
    <row r="21" spans="1:9" ht="16.899999999999999" customHeight="1">
      <c r="A21" s="49" t="s">
        <v>409</v>
      </c>
      <c r="B21" s="50"/>
      <c r="C21" s="51">
        <v>0.15</v>
      </c>
      <c r="D21" s="51">
        <v>0.11</v>
      </c>
      <c r="E21" s="51">
        <v>6.0999999999999999E-2</v>
      </c>
      <c r="F21" s="51">
        <v>1.9E-2</v>
      </c>
      <c r="G21" s="51">
        <v>1.6E-2</v>
      </c>
      <c r="H21" s="53" t="s">
        <v>335</v>
      </c>
      <c r="I21" s="518" t="s">
        <v>272</v>
      </c>
    </row>
    <row r="22" spans="1:9" ht="16.899999999999999" customHeight="1">
      <c r="A22" s="49" t="s">
        <v>280</v>
      </c>
      <c r="B22" s="50"/>
      <c r="C22" s="51">
        <v>8.1000000000000003E-2</v>
      </c>
      <c r="D22" s="51">
        <v>5.8999999999999997E-2</v>
      </c>
      <c r="E22" s="51">
        <v>3.3000000000000002E-2</v>
      </c>
      <c r="F22" s="51">
        <v>1.2999999999999999E-2</v>
      </c>
      <c r="G22" s="51">
        <v>0.01</v>
      </c>
      <c r="H22" s="53" t="s">
        <v>335</v>
      </c>
      <c r="I22" s="518" t="s">
        <v>272</v>
      </c>
    </row>
    <row r="23" spans="1:9" ht="16.899999999999999" customHeight="1">
      <c r="A23" s="49" t="s">
        <v>281</v>
      </c>
      <c r="B23" s="50"/>
      <c r="C23" s="51">
        <v>0.126</v>
      </c>
      <c r="D23" s="51">
        <v>9.1999999999999998E-2</v>
      </c>
      <c r="E23" s="51">
        <v>5.0999999999999997E-2</v>
      </c>
      <c r="F23" s="51">
        <v>1.2999999999999999E-2</v>
      </c>
      <c r="G23" s="51">
        <v>0.01</v>
      </c>
      <c r="H23" s="53" t="s">
        <v>335</v>
      </c>
      <c r="I23" s="518" t="s">
        <v>272</v>
      </c>
    </row>
    <row r="24" spans="1:9" ht="16.899999999999999" customHeight="1">
      <c r="A24" s="49" t="s">
        <v>282</v>
      </c>
      <c r="B24" s="50"/>
      <c r="C24" s="51">
        <v>8.4000000000000005E-2</v>
      </c>
      <c r="D24" s="51">
        <v>6.0999999999999999E-2</v>
      </c>
      <c r="E24" s="51">
        <v>3.4000000000000002E-2</v>
      </c>
      <c r="F24" s="51">
        <v>1.2999999999999999E-2</v>
      </c>
      <c r="G24" s="51">
        <v>0.01</v>
      </c>
      <c r="H24" s="53" t="s">
        <v>335</v>
      </c>
      <c r="I24" s="518" t="s">
        <v>272</v>
      </c>
    </row>
    <row r="25" spans="1:9" ht="16.899999999999999" customHeight="1">
      <c r="A25" s="49" t="s">
        <v>283</v>
      </c>
      <c r="B25" s="50"/>
      <c r="C25" s="51">
        <v>8.1000000000000003E-2</v>
      </c>
      <c r="D25" s="51">
        <v>5.8999999999999997E-2</v>
      </c>
      <c r="E25" s="51">
        <v>3.3000000000000002E-2</v>
      </c>
      <c r="F25" s="53" t="s">
        <v>335</v>
      </c>
      <c r="G25" s="53" t="s">
        <v>335</v>
      </c>
      <c r="H25" s="51">
        <v>1.0999999999999999E-2</v>
      </c>
      <c r="I25" s="518" t="s">
        <v>341</v>
      </c>
    </row>
    <row r="26" spans="1:9" ht="16.899999999999999" customHeight="1">
      <c r="A26" s="49" t="s">
        <v>284</v>
      </c>
      <c r="B26" s="50"/>
      <c r="C26" s="51">
        <v>8.1000000000000003E-2</v>
      </c>
      <c r="D26" s="51">
        <v>5.8999999999999997E-2</v>
      </c>
      <c r="E26" s="51">
        <v>3.3000000000000002E-2</v>
      </c>
      <c r="F26" s="53" t="s">
        <v>335</v>
      </c>
      <c r="G26" s="53" t="s">
        <v>335</v>
      </c>
      <c r="H26" s="51">
        <v>1.0999999999999999E-2</v>
      </c>
      <c r="I26" s="518" t="s">
        <v>184</v>
      </c>
    </row>
    <row r="27" spans="1:9" ht="16.899999999999999" customHeight="1">
      <c r="A27" s="49" t="s">
        <v>285</v>
      </c>
      <c r="B27" s="50"/>
      <c r="C27" s="51">
        <v>9.9000000000000005E-2</v>
      </c>
      <c r="D27" s="51">
        <v>7.1999999999999995E-2</v>
      </c>
      <c r="E27" s="51">
        <v>0.04</v>
      </c>
      <c r="F27" s="51">
        <v>4.2999999999999997E-2</v>
      </c>
      <c r="G27" s="51">
        <v>3.9E-2</v>
      </c>
      <c r="H27" s="53" t="s">
        <v>372</v>
      </c>
      <c r="I27" s="518" t="s">
        <v>272</v>
      </c>
    </row>
    <row r="28" spans="1:9" ht="16.899999999999999" customHeight="1" thickBot="1">
      <c r="A28" s="556" t="s">
        <v>286</v>
      </c>
      <c r="B28" s="557"/>
      <c r="C28" s="558">
        <v>7.9000000000000001E-2</v>
      </c>
      <c r="D28" s="558">
        <v>5.8000000000000003E-2</v>
      </c>
      <c r="E28" s="558">
        <v>3.2000000000000001E-2</v>
      </c>
      <c r="F28" s="558">
        <v>4.2999999999999997E-2</v>
      </c>
      <c r="G28" s="558">
        <v>3.9E-2</v>
      </c>
      <c r="H28" s="559" t="s">
        <v>372</v>
      </c>
      <c r="I28" s="560" t="s">
        <v>272</v>
      </c>
    </row>
    <row r="29" spans="1:9" s="546" customFormat="1" ht="17.100000000000001" customHeight="1" thickTop="1">
      <c r="A29" s="550" t="s">
        <v>423</v>
      </c>
      <c r="B29" s="551"/>
      <c r="C29" s="552">
        <v>6.1000000000000006E-2</v>
      </c>
      <c r="D29" s="552">
        <v>4.4000000000000004E-2</v>
      </c>
      <c r="E29" s="552">
        <v>2.5000000000000001E-2</v>
      </c>
      <c r="F29" s="553" t="s">
        <v>335</v>
      </c>
      <c r="G29" s="553" t="s">
        <v>335</v>
      </c>
      <c r="H29" s="554">
        <v>1.7000000000000001E-2</v>
      </c>
      <c r="I29" s="555" t="s">
        <v>422</v>
      </c>
    </row>
    <row r="30" spans="1:9" s="546" customFormat="1" ht="17.100000000000001" customHeight="1">
      <c r="A30" s="49" t="s">
        <v>424</v>
      </c>
      <c r="B30" s="549"/>
      <c r="C30" s="547">
        <v>6.8000000000000005E-2</v>
      </c>
      <c r="D30" s="547">
        <v>0.05</v>
      </c>
      <c r="E30" s="547">
        <v>2.8000000000000001E-2</v>
      </c>
      <c r="F30" s="53" t="s">
        <v>335</v>
      </c>
      <c r="G30" s="53" t="s">
        <v>335</v>
      </c>
      <c r="H30" s="548">
        <v>2.5999999999999999E-2</v>
      </c>
      <c r="I30" s="518" t="s">
        <v>422</v>
      </c>
    </row>
    <row r="31" spans="1:9" s="546" customFormat="1" ht="17.100000000000001" customHeight="1">
      <c r="A31" s="49" t="s">
        <v>425</v>
      </c>
      <c r="B31" s="549"/>
      <c r="C31" s="547">
        <v>6.8000000000000005E-2</v>
      </c>
      <c r="D31" s="547">
        <v>0.05</v>
      </c>
      <c r="E31" s="547">
        <v>2.8000000000000001E-2</v>
      </c>
      <c r="F31" s="53" t="s">
        <v>335</v>
      </c>
      <c r="G31" s="53" t="s">
        <v>335</v>
      </c>
      <c r="H31" s="548">
        <v>2.5999999999999999E-2</v>
      </c>
      <c r="I31" s="518" t="s">
        <v>422</v>
      </c>
    </row>
    <row r="32" spans="1:9" s="546" customFormat="1" ht="17.100000000000001" customHeight="1">
      <c r="A32" s="49" t="s">
        <v>426</v>
      </c>
      <c r="B32" s="549"/>
      <c r="C32" s="547">
        <v>6.7000000000000004E-2</v>
      </c>
      <c r="D32" s="547">
        <v>4.9000000000000002E-2</v>
      </c>
      <c r="E32" s="547">
        <v>2.7E-2</v>
      </c>
      <c r="F32" s="53" t="s">
        <v>335</v>
      </c>
      <c r="G32" s="53" t="s">
        <v>335</v>
      </c>
      <c r="H32" s="548">
        <v>1.7999999999999999E-2</v>
      </c>
      <c r="I32" s="518" t="s">
        <v>422</v>
      </c>
    </row>
    <row r="33" spans="1:9" s="546" customFormat="1" ht="17.100000000000001" customHeight="1">
      <c r="A33" s="49" t="s">
        <v>427</v>
      </c>
      <c r="B33" s="549"/>
      <c r="C33" s="547">
        <v>6.5000000000000002E-2</v>
      </c>
      <c r="D33" s="547">
        <v>4.7E-2</v>
      </c>
      <c r="E33" s="547">
        <v>2.6000000000000002E-2</v>
      </c>
      <c r="F33" s="53" t="s">
        <v>335</v>
      </c>
      <c r="G33" s="53" t="s">
        <v>335</v>
      </c>
      <c r="H33" s="548">
        <v>1.7999999999999999E-2</v>
      </c>
      <c r="I33" s="518" t="s">
        <v>422</v>
      </c>
    </row>
    <row r="34" spans="1:9" s="546" customFormat="1" ht="17.100000000000001" customHeight="1">
      <c r="A34" s="49" t="s">
        <v>428</v>
      </c>
      <c r="B34" s="549"/>
      <c r="C34" s="547">
        <v>6.4000000000000001E-2</v>
      </c>
      <c r="D34" s="547">
        <v>4.7E-2</v>
      </c>
      <c r="E34" s="547">
        <v>2.6000000000000002E-2</v>
      </c>
      <c r="F34" s="53" t="s">
        <v>335</v>
      </c>
      <c r="G34" s="53" t="s">
        <v>335</v>
      </c>
      <c r="H34" s="548">
        <v>1.7999999999999999E-2</v>
      </c>
      <c r="I34" s="518" t="s">
        <v>422</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06550614</cp:lastModifiedBy>
  <cp:lastPrinted>2021-03-16T13:14:29Z</cp:lastPrinted>
  <dcterms:created xsi:type="dcterms:W3CDTF">2020-02-21T08:37:11Z</dcterms:created>
  <dcterms:modified xsi:type="dcterms:W3CDTF">2021-03-31T05:12:22Z</dcterms:modified>
</cp:coreProperties>
</file>