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1044\７年度\課共通\31_ベビーシッター利用支援事業PT\09_区民周知\区ホームページ\40_ホームページ添付用データ\一時預かり利用支援\"/>
    </mc:Choice>
  </mc:AlternateContent>
  <xr:revisionPtr revIDLastSave="0" documentId="13_ncr:1_{EB7AA249-2DA9-4B4B-9171-42549198D108}" xr6:coauthVersionLast="47" xr6:coauthVersionMax="47" xr10:uidLastSave="{00000000-0000-0000-0000-000000000000}"/>
  <bookViews>
    <workbookView xWindow="20" yWindow="0" windowWidth="19180" windowHeight="10080" xr2:uid="{00000000-000D-0000-FFFF-FFFF00000000}"/>
  </bookViews>
  <sheets>
    <sheet name="【世田谷区】利用内訳表" sheetId="42" r:id="rId1"/>
    <sheet name="(記入例)【世田谷区】利用内訳表" sheetId="43" r:id="rId2"/>
    <sheet name="Helper_Calc" sheetId="35" state="hidden" r:id="rId3"/>
  </sheets>
  <definedNames>
    <definedName name="_xlnm.Print_Area" localSheetId="1">'(記入例)【世田谷区】利用内訳表'!$A$1:$AG$47</definedName>
    <definedName name="_xlnm.Print_Area" localSheetId="0">【世田谷区】利用内訳表!$A$1:$AG$47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7" i="43" l="1"/>
  <c r="AC40" i="43"/>
  <c r="Z40" i="43"/>
  <c r="Z46" i="43" s="1"/>
  <c r="N39" i="43"/>
  <c r="N38" i="43"/>
  <c r="P38" i="43" s="1"/>
  <c r="N37" i="43"/>
  <c r="AJ37" i="43" s="1"/>
  <c r="N36" i="43"/>
  <c r="AJ36" i="43" s="1"/>
  <c r="N35" i="43"/>
  <c r="P35" i="43" s="1"/>
  <c r="N34" i="43"/>
  <c r="AJ34" i="43" s="1"/>
  <c r="N33" i="43"/>
  <c r="P33" i="43" s="1"/>
  <c r="N32" i="43"/>
  <c r="P32" i="43" s="1"/>
  <c r="AJ31" i="43"/>
  <c r="N31" i="43"/>
  <c r="P31" i="43" s="1"/>
  <c r="P30" i="43"/>
  <c r="N30" i="43"/>
  <c r="AJ30" i="43" s="1"/>
  <c r="N29" i="43"/>
  <c r="P29" i="43" s="1"/>
  <c r="N28" i="43"/>
  <c r="AJ28" i="43" s="1"/>
  <c r="N27" i="43"/>
  <c r="P27" i="43" s="1"/>
  <c r="N26" i="43"/>
  <c r="AJ26" i="43" s="1"/>
  <c r="P25" i="43"/>
  <c r="N25" i="43"/>
  <c r="AJ25" i="43" s="1"/>
  <c r="N24" i="43"/>
  <c r="AJ24" i="43" s="1"/>
  <c r="N23" i="43"/>
  <c r="P23" i="43" s="1"/>
  <c r="N22" i="43"/>
  <c r="AJ22" i="43" s="1"/>
  <c r="N21" i="43"/>
  <c r="AJ21" i="43" s="1"/>
  <c r="N20" i="43"/>
  <c r="P20" i="43" s="1"/>
  <c r="N19" i="43"/>
  <c r="P19" i="43" s="1"/>
  <c r="N18" i="43"/>
  <c r="P18" i="43" s="1"/>
  <c r="N17" i="43"/>
  <c r="AJ17" i="43" s="1"/>
  <c r="N16" i="43"/>
  <c r="AJ16" i="43" s="1"/>
  <c r="N15" i="43"/>
  <c r="P15" i="43" s="1"/>
  <c r="AM5" i="43"/>
  <c r="AM3" i="43"/>
  <c r="AM7" i="43" s="1"/>
  <c r="BE14" i="43" s="1"/>
  <c r="BE15" i="43" s="1"/>
  <c r="P17" i="43" l="1"/>
  <c r="AJ32" i="43"/>
  <c r="AP32" i="43" s="1"/>
  <c r="AJ33" i="43"/>
  <c r="AP33" i="43" s="1"/>
  <c r="AJ27" i="43"/>
  <c r="AN27" i="43" s="1"/>
  <c r="AJ20" i="43"/>
  <c r="AN20" i="43" s="1"/>
  <c r="AJ29" i="43"/>
  <c r="AJ15" i="43"/>
  <c r="AP15" i="43" s="1"/>
  <c r="AJ38" i="43"/>
  <c r="AP34" i="43"/>
  <c r="AN34" i="43"/>
  <c r="AL34" i="43"/>
  <c r="AS34" i="43" s="1"/>
  <c r="BH34" i="43"/>
  <c r="BI34" i="43" s="1"/>
  <c r="AN21" i="43"/>
  <c r="AL21" i="43"/>
  <c r="BH21" i="43" s="1"/>
  <c r="BI21" i="43" s="1"/>
  <c r="AP21" i="43"/>
  <c r="AS21" i="43" s="1"/>
  <c r="AP36" i="43"/>
  <c r="AN36" i="43"/>
  <c r="AL36" i="43"/>
  <c r="BH36" i="43" s="1"/>
  <c r="BI36" i="43" s="1"/>
  <c r="AP22" i="43"/>
  <c r="AN22" i="43"/>
  <c r="AL22" i="43"/>
  <c r="BH22" i="43" s="1"/>
  <c r="BI22" i="43" s="1"/>
  <c r="AL16" i="43"/>
  <c r="BH16" i="43" s="1"/>
  <c r="BI16" i="43" s="1"/>
  <c r="P16" i="43"/>
  <c r="AJ42" i="43" s="1"/>
  <c r="AL26" i="43"/>
  <c r="BH26" i="43" s="1"/>
  <c r="BI26" i="43" s="1"/>
  <c r="BH31" i="43"/>
  <c r="BI31" i="43" s="1"/>
  <c r="P39" i="43"/>
  <c r="AJ39" i="43"/>
  <c r="P21" i="43"/>
  <c r="AL24" i="43"/>
  <c r="BH24" i="43" s="1"/>
  <c r="BI24" i="43" s="1"/>
  <c r="P26" i="43"/>
  <c r="AP28" i="43"/>
  <c r="AN28" i="43"/>
  <c r="AL28" i="43"/>
  <c r="BH28" i="43" s="1"/>
  <c r="BI28" i="43" s="1"/>
  <c r="AL31" i="43"/>
  <c r="AL15" i="43"/>
  <c r="AN16" i="43"/>
  <c r="P22" i="43"/>
  <c r="P24" i="43"/>
  <c r="P28" i="43"/>
  <c r="AN31" i="43"/>
  <c r="AQ31" i="43" s="1"/>
  <c r="AN37" i="43"/>
  <c r="AL37" i="43"/>
  <c r="AS37" i="43" s="1"/>
  <c r="BH37" i="43"/>
  <c r="BI37" i="43" s="1"/>
  <c r="AN15" i="43"/>
  <c r="AP16" i="43"/>
  <c r="AJ18" i="43"/>
  <c r="AN24" i="43"/>
  <c r="AP31" i="43"/>
  <c r="P36" i="43"/>
  <c r="P37" i="43"/>
  <c r="AN17" i="43"/>
  <c r="AP17" i="43"/>
  <c r="AL20" i="43"/>
  <c r="BH20" i="43" s="1"/>
  <c r="BI20" i="43" s="1"/>
  <c r="AJ23" i="43"/>
  <c r="AP24" i="43"/>
  <c r="AN26" i="43"/>
  <c r="AN29" i="43"/>
  <c r="AL29" i="43"/>
  <c r="BH29" i="43" s="1"/>
  <c r="BI29" i="43" s="1"/>
  <c r="AP37" i="43"/>
  <c r="AP38" i="43"/>
  <c r="AL17" i="43"/>
  <c r="AJ19" i="43"/>
  <c r="AN25" i="43"/>
  <c r="AL25" i="43"/>
  <c r="AP26" i="43"/>
  <c r="AP29" i="43"/>
  <c r="P34" i="43"/>
  <c r="AL38" i="43"/>
  <c r="AS38" i="43" s="1"/>
  <c r="AS24" i="43"/>
  <c r="AP25" i="43"/>
  <c r="AS25" i="43" s="1"/>
  <c r="AN38" i="43"/>
  <c r="Z7" i="43"/>
  <c r="BH15" i="43"/>
  <c r="BI15" i="43" s="1"/>
  <c r="AS29" i="43"/>
  <c r="AE7" i="43"/>
  <c r="BH38" i="43"/>
  <c r="BI38" i="43" s="1"/>
  <c r="AP30" i="43"/>
  <c r="AN30" i="43"/>
  <c r="AL30" i="43"/>
  <c r="BH30" i="43" s="1"/>
  <c r="BI30" i="43" s="1"/>
  <c r="AJ35" i="43"/>
  <c r="AA47" i="42"/>
  <c r="AC40" i="42"/>
  <c r="Z40" i="42"/>
  <c r="P39" i="42"/>
  <c r="N39" i="42"/>
  <c r="AJ39" i="42" s="1"/>
  <c r="N38" i="42"/>
  <c r="AJ38" i="42" s="1"/>
  <c r="N37" i="42"/>
  <c r="AJ37" i="42" s="1"/>
  <c r="N36" i="42"/>
  <c r="P36" i="42" s="1"/>
  <c r="P35" i="42"/>
  <c r="N35" i="42"/>
  <c r="AJ35" i="42" s="1"/>
  <c r="N34" i="42"/>
  <c r="AJ34" i="42" s="1"/>
  <c r="N33" i="42"/>
  <c r="AJ33" i="42" s="1"/>
  <c r="N32" i="42"/>
  <c r="P32" i="42" s="1"/>
  <c r="P31" i="42"/>
  <c r="N31" i="42"/>
  <c r="AJ31" i="42" s="1"/>
  <c r="AP31" i="42" s="1"/>
  <c r="P30" i="42"/>
  <c r="N30" i="42"/>
  <c r="AJ30" i="42" s="1"/>
  <c r="AP29" i="42"/>
  <c r="AN29" i="42"/>
  <c r="N29" i="42"/>
  <c r="AJ29" i="42" s="1"/>
  <c r="AL29" i="42" s="1"/>
  <c r="AS29" i="42" s="1"/>
  <c r="N28" i="42"/>
  <c r="P27" i="42"/>
  <c r="N27" i="42"/>
  <c r="AJ27" i="42" s="1"/>
  <c r="N26" i="42"/>
  <c r="P26" i="42" s="1"/>
  <c r="N25" i="42"/>
  <c r="AJ25" i="42" s="1"/>
  <c r="N24" i="42"/>
  <c r="P24" i="42" s="1"/>
  <c r="AJ23" i="42"/>
  <c r="AP23" i="42" s="1"/>
  <c r="P23" i="42"/>
  <c r="N23" i="42"/>
  <c r="P22" i="42"/>
  <c r="N22" i="42"/>
  <c r="AJ22" i="42" s="1"/>
  <c r="N21" i="42"/>
  <c r="AJ21" i="42" s="1"/>
  <c r="AP21" i="42" s="1"/>
  <c r="N20" i="42"/>
  <c r="P20" i="42" s="1"/>
  <c r="AJ19" i="42"/>
  <c r="AP19" i="42" s="1"/>
  <c r="P19" i="42"/>
  <c r="N19" i="42"/>
  <c r="P18" i="42"/>
  <c r="N18" i="42"/>
  <c r="AJ18" i="42" s="1"/>
  <c r="N17" i="42"/>
  <c r="AJ17" i="42" s="1"/>
  <c r="AP17" i="42" s="1"/>
  <c r="N16" i="42"/>
  <c r="P15" i="42"/>
  <c r="N15" i="42"/>
  <c r="AJ15" i="42" s="1"/>
  <c r="AM5" i="42"/>
  <c r="AM3" i="42"/>
  <c r="Z46" i="42" l="1"/>
  <c r="AM7" i="42"/>
  <c r="BE14" i="42" s="1"/>
  <c r="BE15" i="42" s="1"/>
  <c r="AN35" i="42"/>
  <c r="AL35" i="42"/>
  <c r="BH35" i="42" s="1"/>
  <c r="BI35" i="42" s="1"/>
  <c r="AJ20" i="42"/>
  <c r="AL20" i="42" s="1"/>
  <c r="AL17" i="42"/>
  <c r="AS17" i="42" s="1"/>
  <c r="AN17" i="42"/>
  <c r="AL21" i="42"/>
  <c r="AJ26" i="42"/>
  <c r="AN21" i="42"/>
  <c r="AJ36" i="42"/>
  <c r="AJ32" i="42"/>
  <c r="AP32" i="42" s="1"/>
  <c r="AS17" i="43"/>
  <c r="BH17" i="43"/>
  <c r="BI17" i="43" s="1"/>
  <c r="AQ15" i="43"/>
  <c r="R15" i="43" s="1"/>
  <c r="AQ32" i="43"/>
  <c r="R32" i="43" s="1"/>
  <c r="AQ28" i="43"/>
  <c r="R28" i="43" s="1"/>
  <c r="AQ27" i="43"/>
  <c r="R27" i="43" s="1"/>
  <c r="AP20" i="43"/>
  <c r="AQ20" i="43" s="1"/>
  <c r="AQ17" i="43"/>
  <c r="BF17" i="43" s="1"/>
  <c r="AQ38" i="43"/>
  <c r="AQ16" i="43"/>
  <c r="AU16" i="43" s="1"/>
  <c r="AQ22" i="43"/>
  <c r="R22" i="43" s="1"/>
  <c r="AP27" i="43"/>
  <c r="AL27" i="43"/>
  <c r="BH27" i="43" s="1"/>
  <c r="BI27" i="43" s="1"/>
  <c r="AL33" i="43"/>
  <c r="BH33" i="43" s="1"/>
  <c r="BI33" i="43" s="1"/>
  <c r="AN33" i="43"/>
  <c r="AQ34" i="43"/>
  <c r="R34" i="43" s="1"/>
  <c r="AQ25" i="43"/>
  <c r="AU25" i="43" s="1"/>
  <c r="AS16" i="43"/>
  <c r="T16" i="43" s="1"/>
  <c r="AL32" i="43"/>
  <c r="BH32" i="43" s="1"/>
  <c r="BI32" i="43" s="1"/>
  <c r="AQ29" i="43"/>
  <c r="AN32" i="43"/>
  <c r="AS31" i="43"/>
  <c r="AW21" i="43"/>
  <c r="X21" i="43" s="1"/>
  <c r="T21" i="43"/>
  <c r="T37" i="43"/>
  <c r="AW37" i="43"/>
  <c r="X37" i="43" s="1"/>
  <c r="AK42" i="43"/>
  <c r="AU44" i="43" s="1"/>
  <c r="AL42" i="43"/>
  <c r="AW44" i="43" s="1"/>
  <c r="AW34" i="43"/>
  <c r="X34" i="43" s="1"/>
  <c r="T34" i="43"/>
  <c r="AW31" i="43"/>
  <c r="X31" i="43" s="1"/>
  <c r="T31" i="43"/>
  <c r="R29" i="43"/>
  <c r="BF29" i="43"/>
  <c r="AU29" i="43"/>
  <c r="BF38" i="43"/>
  <c r="AU38" i="43"/>
  <c r="R38" i="43"/>
  <c r="AS28" i="43"/>
  <c r="BF28" i="43" s="1"/>
  <c r="AQ21" i="43"/>
  <c r="AW25" i="43"/>
  <c r="X25" i="43" s="1"/>
  <c r="T25" i="43"/>
  <c r="R31" i="43"/>
  <c r="BF31" i="43"/>
  <c r="AU31" i="43"/>
  <c r="AS30" i="43"/>
  <c r="T24" i="43"/>
  <c r="AW24" i="43"/>
  <c r="X24" i="43" s="1"/>
  <c r="AS22" i="43"/>
  <c r="BH25" i="43"/>
  <c r="BI25" i="43" s="1"/>
  <c r="AQ24" i="43"/>
  <c r="AQ26" i="43"/>
  <c r="AQ37" i="43"/>
  <c r="AP19" i="43"/>
  <c r="AN19" i="43"/>
  <c r="AL19" i="43"/>
  <c r="BH19" i="43" s="1"/>
  <c r="BI19" i="43" s="1"/>
  <c r="AS15" i="43"/>
  <c r="AS26" i="43"/>
  <c r="AP35" i="43"/>
  <c r="AN35" i="43"/>
  <c r="AL35" i="43"/>
  <c r="BH35" i="43" s="1"/>
  <c r="BI35" i="43" s="1"/>
  <c r="AS35" i="43"/>
  <c r="AN39" i="43"/>
  <c r="AL39" i="43"/>
  <c r="BH39" i="43" s="1"/>
  <c r="BI39" i="43" s="1"/>
  <c r="AP39" i="43"/>
  <c r="AQ36" i="43"/>
  <c r="AP23" i="43"/>
  <c r="AN23" i="43"/>
  <c r="AL23" i="43"/>
  <c r="AS23" i="43" s="1"/>
  <c r="AS36" i="43"/>
  <c r="AW38" i="43"/>
  <c r="X38" i="43" s="1"/>
  <c r="T38" i="43"/>
  <c r="AS32" i="43"/>
  <c r="AQ30" i="43"/>
  <c r="AW17" i="43"/>
  <c r="X17" i="43" s="1"/>
  <c r="T17" i="43"/>
  <c r="AW29" i="43"/>
  <c r="X29" i="43" s="1"/>
  <c r="T29" i="43"/>
  <c r="AP18" i="43"/>
  <c r="AN18" i="43"/>
  <c r="AL18" i="43"/>
  <c r="T29" i="42"/>
  <c r="AN32" i="42"/>
  <c r="AL32" i="42"/>
  <c r="BH32" i="42" s="1"/>
  <c r="BI32" i="42" s="1"/>
  <c r="T17" i="42"/>
  <c r="AW17" i="42"/>
  <c r="X17" i="42" s="1"/>
  <c r="AP15" i="42"/>
  <c r="AN15" i="42"/>
  <c r="AP25" i="42"/>
  <c r="AN25" i="42"/>
  <c r="AL25" i="42"/>
  <c r="BH25" i="42" s="1"/>
  <c r="BI25" i="42" s="1"/>
  <c r="AP26" i="42"/>
  <c r="AL26" i="42"/>
  <c r="AN26" i="42"/>
  <c r="BH26" i="42"/>
  <c r="BI26" i="42" s="1"/>
  <c r="AP27" i="42"/>
  <c r="AN27" i="42"/>
  <c r="AL15" i="42"/>
  <c r="AL27" i="42"/>
  <c r="AL37" i="42"/>
  <c r="BH37" i="42" s="1"/>
  <c r="BI37" i="42" s="1"/>
  <c r="P34" i="42"/>
  <c r="AP33" i="42"/>
  <c r="AN37" i="42"/>
  <c r="AS37" i="42" s="1"/>
  <c r="AP22" i="42"/>
  <c r="AL22" i="42"/>
  <c r="BH22" i="42" s="1"/>
  <c r="BI22" i="42" s="1"/>
  <c r="AN22" i="42"/>
  <c r="AJ24" i="42"/>
  <c r="P33" i="42"/>
  <c r="AP37" i="42"/>
  <c r="P25" i="42"/>
  <c r="AP34" i="42"/>
  <c r="AN34" i="42"/>
  <c r="AL34" i="42"/>
  <c r="P37" i="42"/>
  <c r="AP18" i="42"/>
  <c r="AN18" i="42"/>
  <c r="AL18" i="42"/>
  <c r="AS18" i="42" s="1"/>
  <c r="AP30" i="42"/>
  <c r="AL30" i="42"/>
  <c r="BH30" i="42" s="1"/>
  <c r="BI30" i="42" s="1"/>
  <c r="AN30" i="42"/>
  <c r="P16" i="42"/>
  <c r="AJ16" i="42"/>
  <c r="BH21" i="42"/>
  <c r="BI21" i="42" s="1"/>
  <c r="AS21" i="42"/>
  <c r="AQ21" i="42"/>
  <c r="P28" i="42"/>
  <c r="AJ28" i="42"/>
  <c r="AP38" i="42"/>
  <c r="AL38" i="42"/>
  <c r="BH38" i="42" s="1"/>
  <c r="BI38" i="42" s="1"/>
  <c r="AN38" i="42"/>
  <c r="AS38" i="42"/>
  <c r="AQ38" i="42"/>
  <c r="AQ17" i="42"/>
  <c r="P21" i="42"/>
  <c r="AL23" i="42"/>
  <c r="BH23" i="42" s="1"/>
  <c r="BI23" i="42" s="1"/>
  <c r="AQ29" i="42"/>
  <c r="AL33" i="42"/>
  <c r="BH33" i="42" s="1"/>
  <c r="BI33" i="42" s="1"/>
  <c r="BH34" i="42"/>
  <c r="BI34" i="42" s="1"/>
  <c r="P38" i="42"/>
  <c r="AN23" i="42"/>
  <c r="AN33" i="42"/>
  <c r="BH17" i="42"/>
  <c r="BI17" i="42" s="1"/>
  <c r="BH29" i="42"/>
  <c r="BI29" i="42" s="1"/>
  <c r="P17" i="42"/>
  <c r="P29" i="42"/>
  <c r="AW29" i="42" s="1"/>
  <c r="X29" i="42" s="1"/>
  <c r="AQ31" i="42"/>
  <c r="AS31" i="42"/>
  <c r="AP39" i="42"/>
  <c r="AS39" i="42" s="1"/>
  <c r="AL19" i="42"/>
  <c r="BH19" i="42" s="1"/>
  <c r="BI19" i="42" s="1"/>
  <c r="AL31" i="42"/>
  <c r="BH31" i="42" s="1"/>
  <c r="BI31" i="42" s="1"/>
  <c r="AL39" i="42"/>
  <c r="BH39" i="42" s="1"/>
  <c r="BI39" i="42" s="1"/>
  <c r="AN19" i="42"/>
  <c r="AQ19" i="42" s="1"/>
  <c r="AN31" i="42"/>
  <c r="AP35" i="42"/>
  <c r="AN39" i="42"/>
  <c r="AS15" i="42" l="1"/>
  <c r="AW15" i="42" s="1"/>
  <c r="X15" i="42" s="1"/>
  <c r="Z7" i="42"/>
  <c r="AE7" i="42"/>
  <c r="AQ15" i="42"/>
  <c r="AU15" i="42" s="1"/>
  <c r="AS35" i="42"/>
  <c r="T35" i="42" s="1"/>
  <c r="BH15" i="42"/>
  <c r="BI15" i="42" s="1"/>
  <c r="AP36" i="42"/>
  <c r="AN36" i="42"/>
  <c r="AQ37" i="42"/>
  <c r="BF37" i="42" s="1"/>
  <c r="AQ27" i="42"/>
  <c r="R27" i="42" s="1"/>
  <c r="AQ39" i="42"/>
  <c r="AU39" i="42" s="1"/>
  <c r="AP20" i="42"/>
  <c r="AQ35" i="42"/>
  <c r="AJ42" i="42"/>
  <c r="AK42" i="42" s="1"/>
  <c r="AU44" i="42" s="1"/>
  <c r="AS34" i="42"/>
  <c r="AW34" i="42" s="1"/>
  <c r="X34" i="42" s="1"/>
  <c r="AS26" i="42"/>
  <c r="T26" i="42" s="1"/>
  <c r="AN20" i="42"/>
  <c r="AS20" i="42" s="1"/>
  <c r="AL36" i="42"/>
  <c r="AQ33" i="42"/>
  <c r="AS30" i="42"/>
  <c r="AQ18" i="42"/>
  <c r="BF18" i="42" s="1"/>
  <c r="AQ22" i="42"/>
  <c r="BF15" i="43"/>
  <c r="AS18" i="43"/>
  <c r="T18" i="43" s="1"/>
  <c r="AU17" i="43"/>
  <c r="R16" i="43"/>
  <c r="R17" i="43"/>
  <c r="AU15" i="43"/>
  <c r="BF34" i="43"/>
  <c r="R25" i="43"/>
  <c r="BF25" i="43"/>
  <c r="AU34" i="43"/>
  <c r="AS20" i="43"/>
  <c r="AQ33" i="43"/>
  <c r="BF16" i="43"/>
  <c r="AS33" i="43"/>
  <c r="BF33" i="43" s="1"/>
  <c r="AW16" i="43"/>
  <c r="X16" i="43" s="1"/>
  <c r="AS27" i="43"/>
  <c r="AW27" i="43" s="1"/>
  <c r="X27" i="43" s="1"/>
  <c r="AU22" i="43"/>
  <c r="V22" i="43" s="1"/>
  <c r="AW23" i="43"/>
  <c r="X23" i="43" s="1"/>
  <c r="T23" i="43"/>
  <c r="V15" i="43"/>
  <c r="AW36" i="43"/>
  <c r="X36" i="43" s="1"/>
  <c r="T36" i="43"/>
  <c r="AW30" i="43"/>
  <c r="X30" i="43" s="1"/>
  <c r="T30" i="43"/>
  <c r="V34" i="43"/>
  <c r="BG34" i="43"/>
  <c r="AW35" i="43"/>
  <c r="X35" i="43" s="1"/>
  <c r="T35" i="43"/>
  <c r="BG17" i="43"/>
  <c r="V17" i="43"/>
  <c r="R33" i="43"/>
  <c r="AU33" i="43"/>
  <c r="BH23" i="43"/>
  <c r="BI23" i="43" s="1"/>
  <c r="AQ19" i="43"/>
  <c r="V16" i="43"/>
  <c r="T33" i="43"/>
  <c r="AW33" i="43"/>
  <c r="X33" i="43" s="1"/>
  <c r="R37" i="43"/>
  <c r="BF37" i="43"/>
  <c r="AU37" i="43"/>
  <c r="BG38" i="43"/>
  <c r="V38" i="43"/>
  <c r="BF30" i="43"/>
  <c r="AU30" i="43"/>
  <c r="R30" i="43"/>
  <c r="AQ23" i="43"/>
  <c r="R20" i="43"/>
  <c r="BF20" i="43"/>
  <c r="AU20" i="43"/>
  <c r="V31" i="43"/>
  <c r="BG31" i="43"/>
  <c r="AU28" i="43"/>
  <c r="AQ18" i="43"/>
  <c r="AW32" i="43"/>
  <c r="X32" i="43" s="1"/>
  <c r="T32" i="43"/>
  <c r="AQ35" i="43"/>
  <c r="BF26" i="43"/>
  <c r="AU26" i="43"/>
  <c r="R26" i="43"/>
  <c r="BG29" i="43"/>
  <c r="V29" i="43"/>
  <c r="BH18" i="43"/>
  <c r="BI18" i="43" s="1"/>
  <c r="AU36" i="43"/>
  <c r="BF36" i="43"/>
  <c r="R36" i="43"/>
  <c r="BG25" i="43"/>
  <c r="V25" i="43"/>
  <c r="AU32" i="43"/>
  <c r="AW26" i="43"/>
  <c r="X26" i="43" s="1"/>
  <c r="T26" i="43"/>
  <c r="R24" i="43"/>
  <c r="BF24" i="43"/>
  <c r="AU24" i="43"/>
  <c r="BF32" i="43"/>
  <c r="AU27" i="43"/>
  <c r="AQ39" i="43"/>
  <c r="AW15" i="43"/>
  <c r="X15" i="43" s="1"/>
  <c r="T15" i="43"/>
  <c r="AS39" i="43"/>
  <c r="AS19" i="43"/>
  <c r="T22" i="43"/>
  <c r="AW22" i="43"/>
  <c r="X22" i="43" s="1"/>
  <c r="AU21" i="43"/>
  <c r="BF21" i="43"/>
  <c r="R21" i="43"/>
  <c r="BF22" i="43"/>
  <c r="AW28" i="43"/>
  <c r="X28" i="43" s="1"/>
  <c r="T28" i="43"/>
  <c r="R19" i="42"/>
  <c r="R22" i="42"/>
  <c r="T39" i="42"/>
  <c r="AW39" i="42"/>
  <c r="X39" i="42" s="1"/>
  <c r="T37" i="42"/>
  <c r="AW37" i="42"/>
  <c r="X37" i="42" s="1"/>
  <c r="R33" i="42"/>
  <c r="AW30" i="42"/>
  <c r="X30" i="42" s="1"/>
  <c r="T30" i="42"/>
  <c r="R18" i="42"/>
  <c r="AW26" i="42"/>
  <c r="X26" i="42" s="1"/>
  <c r="AS23" i="42"/>
  <c r="R37" i="42"/>
  <c r="AW18" i="42"/>
  <c r="X18" i="42" s="1"/>
  <c r="T18" i="42"/>
  <c r="AU21" i="42"/>
  <c r="R21" i="42"/>
  <c r="BF21" i="42"/>
  <c r="AW21" i="42"/>
  <c r="X21" i="42" s="1"/>
  <c r="T21" i="42"/>
  <c r="T31" i="42"/>
  <c r="AW31" i="42"/>
  <c r="X31" i="42" s="1"/>
  <c r="AW38" i="42"/>
  <c r="X38" i="42" s="1"/>
  <c r="T38" i="42"/>
  <c r="AS33" i="42"/>
  <c r="AU33" i="42" s="1"/>
  <c r="AU31" i="42"/>
  <c r="BF31" i="42"/>
  <c r="R31" i="42"/>
  <c r="BH18" i="42"/>
  <c r="BI18" i="42" s="1"/>
  <c r="AQ26" i="42"/>
  <c r="AP16" i="42"/>
  <c r="AN16" i="42"/>
  <c r="AL16" i="42"/>
  <c r="AQ16" i="42"/>
  <c r="BH16" i="42"/>
  <c r="BI16" i="42" s="1"/>
  <c r="AS16" i="42"/>
  <c r="AS19" i="42"/>
  <c r="AS36" i="42"/>
  <c r="AS22" i="42"/>
  <c r="AQ25" i="42"/>
  <c r="AS32" i="42"/>
  <c r="AQ23" i="42"/>
  <c r="R17" i="42"/>
  <c r="BF17" i="42"/>
  <c r="AU17" i="42"/>
  <c r="R38" i="42"/>
  <c r="AU38" i="42"/>
  <c r="BF38" i="42"/>
  <c r="AU35" i="42"/>
  <c r="R35" i="42"/>
  <c r="BF35" i="42"/>
  <c r="AS25" i="42"/>
  <c r="AP24" i="42"/>
  <c r="AN24" i="42"/>
  <c r="AL24" i="42"/>
  <c r="AQ24" i="42" s="1"/>
  <c r="BH36" i="42"/>
  <c r="BI36" i="42" s="1"/>
  <c r="AQ30" i="42"/>
  <c r="BH27" i="42"/>
  <c r="BI27" i="42" s="1"/>
  <c r="AQ32" i="42"/>
  <c r="AP28" i="42"/>
  <c r="AN28" i="42"/>
  <c r="AS28" i="42" s="1"/>
  <c r="AL28" i="42"/>
  <c r="AQ28" i="42" s="1"/>
  <c r="BH28" i="42"/>
  <c r="BI28" i="42" s="1"/>
  <c r="AQ34" i="42"/>
  <c r="BH20" i="42"/>
  <c r="BI20" i="42" s="1"/>
  <c r="AS27" i="42"/>
  <c r="R29" i="42"/>
  <c r="BF29" i="42"/>
  <c r="AU29" i="42"/>
  <c r="R15" i="42" l="1"/>
  <c r="T15" i="42"/>
  <c r="T20" i="42"/>
  <c r="AW20" i="42"/>
  <c r="X20" i="42" s="1"/>
  <c r="BF15" i="42"/>
  <c r="T34" i="42"/>
  <c r="AL42" i="42"/>
  <c r="AW44" i="42" s="1"/>
  <c r="AQ20" i="42"/>
  <c r="R39" i="42"/>
  <c r="AU37" i="42"/>
  <c r="AU18" i="42"/>
  <c r="BF39" i="42"/>
  <c r="AW35" i="42"/>
  <c r="X35" i="42" s="1"/>
  <c r="AQ36" i="42"/>
  <c r="R36" i="42" s="1"/>
  <c r="AW18" i="43"/>
  <c r="X18" i="43" s="1"/>
  <c r="BG16" i="43"/>
  <c r="BF27" i="43"/>
  <c r="BG22" i="43"/>
  <c r="T27" i="43"/>
  <c r="AW20" i="43"/>
  <c r="X20" i="43" s="1"/>
  <c r="T20" i="43"/>
  <c r="AW19" i="43"/>
  <c r="X19" i="43" s="1"/>
  <c r="T19" i="43"/>
  <c r="AW39" i="43"/>
  <c r="X39" i="43" s="1"/>
  <c r="T39" i="43"/>
  <c r="V20" i="43"/>
  <c r="BG32" i="43"/>
  <c r="V32" i="43"/>
  <c r="V26" i="43"/>
  <c r="BG26" i="43"/>
  <c r="R23" i="43"/>
  <c r="AU23" i="43"/>
  <c r="BF23" i="43"/>
  <c r="AM42" i="43"/>
  <c r="R19" i="43"/>
  <c r="BF19" i="43"/>
  <c r="AU19" i="43"/>
  <c r="R35" i="43"/>
  <c r="BF35" i="43"/>
  <c r="AU35" i="43"/>
  <c r="BG30" i="43"/>
  <c r="V30" i="43"/>
  <c r="V33" i="43"/>
  <c r="BG33" i="43"/>
  <c r="R39" i="43"/>
  <c r="BF39" i="43"/>
  <c r="AU39" i="43"/>
  <c r="BG15" i="43"/>
  <c r="BG21" i="43"/>
  <c r="V21" i="43"/>
  <c r="BG27" i="43"/>
  <c r="V27" i="43"/>
  <c r="BF18" i="43"/>
  <c r="R18" i="43"/>
  <c r="AU18" i="43"/>
  <c r="BG28" i="43"/>
  <c r="V28" i="43"/>
  <c r="V37" i="43"/>
  <c r="BG37" i="43"/>
  <c r="BG24" i="43"/>
  <c r="V24" i="43"/>
  <c r="BG36" i="43"/>
  <c r="V36" i="43"/>
  <c r="V33" i="42"/>
  <c r="R24" i="42"/>
  <c r="T22" i="42"/>
  <c r="AW22" i="42"/>
  <c r="X22" i="42" s="1"/>
  <c r="V31" i="42"/>
  <c r="BG31" i="42"/>
  <c r="AW19" i="42"/>
  <c r="X19" i="42" s="1"/>
  <c r="T19" i="42"/>
  <c r="BG15" i="42"/>
  <c r="V15" i="42"/>
  <c r="BG39" i="42"/>
  <c r="V39" i="42"/>
  <c r="BG17" i="42"/>
  <c r="V17" i="42"/>
  <c r="BF28" i="42"/>
  <c r="R28" i="42"/>
  <c r="AU28" i="42"/>
  <c r="BF33" i="42"/>
  <c r="AS24" i="42"/>
  <c r="BF22" i="42"/>
  <c r="T25" i="42"/>
  <c r="AW25" i="42"/>
  <c r="X25" i="42" s="1"/>
  <c r="AU23" i="42"/>
  <c r="R23" i="42"/>
  <c r="BF23" i="42"/>
  <c r="BF25" i="42"/>
  <c r="AU25" i="42"/>
  <c r="R25" i="42"/>
  <c r="T36" i="42"/>
  <c r="AW36" i="42"/>
  <c r="X36" i="42" s="1"/>
  <c r="T28" i="42"/>
  <c r="AW28" i="42"/>
  <c r="X28" i="42" s="1"/>
  <c r="R26" i="42"/>
  <c r="BF26" i="42"/>
  <c r="AU26" i="42"/>
  <c r="BF19" i="42"/>
  <c r="AW27" i="42"/>
  <c r="X27" i="42" s="1"/>
  <c r="T27" i="42"/>
  <c r="V35" i="42"/>
  <c r="BG21" i="42"/>
  <c r="V21" i="42"/>
  <c r="T23" i="42"/>
  <c r="AW23" i="42"/>
  <c r="X23" i="42" s="1"/>
  <c r="BF27" i="42"/>
  <c r="AU34" i="42"/>
  <c r="BF34" i="42"/>
  <c r="R34" i="42"/>
  <c r="BG38" i="42"/>
  <c r="V38" i="42"/>
  <c r="AU27" i="42"/>
  <c r="BH24" i="42"/>
  <c r="BI24" i="42" s="1"/>
  <c r="AW33" i="42"/>
  <c r="X33" i="42" s="1"/>
  <c r="T33" i="42"/>
  <c r="T16" i="42"/>
  <c r="AW16" i="42"/>
  <c r="X16" i="42" s="1"/>
  <c r="BF16" i="42"/>
  <c r="R16" i="42"/>
  <c r="AU16" i="42"/>
  <c r="AU22" i="42"/>
  <c r="BG29" i="42"/>
  <c r="V29" i="42"/>
  <c r="BF32" i="42"/>
  <c r="R32" i="42"/>
  <c r="AU32" i="42"/>
  <c r="BG37" i="42"/>
  <c r="V37" i="42"/>
  <c r="BG18" i="42"/>
  <c r="V18" i="42"/>
  <c r="BF30" i="42"/>
  <c r="AU30" i="42"/>
  <c r="R30" i="42"/>
  <c r="T32" i="42"/>
  <c r="AW32" i="42"/>
  <c r="X32" i="42" s="1"/>
  <c r="AU19" i="42"/>
  <c r="AU36" i="42" l="1"/>
  <c r="BK15" i="42"/>
  <c r="BF36" i="42"/>
  <c r="BG35" i="42"/>
  <c r="BF20" i="42"/>
  <c r="R20" i="42"/>
  <c r="AU20" i="42"/>
  <c r="BG20" i="43"/>
  <c r="V35" i="43"/>
  <c r="BG35" i="43"/>
  <c r="BG19" i="43"/>
  <c r="V19" i="43"/>
  <c r="BJ15" i="43"/>
  <c r="BK15" i="43"/>
  <c r="V39" i="43"/>
  <c r="BG39" i="43"/>
  <c r="AO42" i="43"/>
  <c r="AS42" i="43" s="1"/>
  <c r="AN42" i="43"/>
  <c r="AQ42" i="43" s="1"/>
  <c r="BG23" i="43"/>
  <c r="V23" i="43"/>
  <c r="V18" i="43"/>
  <c r="BG18" i="43"/>
  <c r="T24" i="42"/>
  <c r="AW24" i="42"/>
  <c r="X24" i="42" s="1"/>
  <c r="BG30" i="42"/>
  <c r="V30" i="42"/>
  <c r="V28" i="42"/>
  <c r="BG28" i="42"/>
  <c r="AM42" i="42"/>
  <c r="BG25" i="42"/>
  <c r="V25" i="42"/>
  <c r="V16" i="42"/>
  <c r="BG16" i="42"/>
  <c r="AU24" i="42"/>
  <c r="V36" i="42"/>
  <c r="BG36" i="42"/>
  <c r="V22" i="42"/>
  <c r="BG22" i="42"/>
  <c r="V32" i="42"/>
  <c r="BG32" i="42"/>
  <c r="BG27" i="42"/>
  <c r="V27" i="42"/>
  <c r="BJ15" i="42"/>
  <c r="V26" i="42"/>
  <c r="BG26" i="42"/>
  <c r="BF24" i="42"/>
  <c r="V34" i="42"/>
  <c r="BG34" i="42"/>
  <c r="V23" i="42"/>
  <c r="BG23" i="42"/>
  <c r="V19" i="42"/>
  <c r="BG19" i="42"/>
  <c r="BG33" i="42"/>
  <c r="V20" i="42" l="1"/>
  <c r="BG20" i="42"/>
  <c r="T40" i="43"/>
  <c r="AW42" i="43"/>
  <c r="X40" i="43" s="1"/>
  <c r="BE16" i="43"/>
  <c r="R40" i="43"/>
  <c r="AU42" i="43"/>
  <c r="V40" i="43" s="1"/>
  <c r="BE16" i="42"/>
  <c r="AO42" i="42"/>
  <c r="AS42" i="42" s="1"/>
  <c r="AN42" i="42"/>
  <c r="AQ42" i="42" s="1"/>
  <c r="BG24" i="42"/>
  <c r="V24" i="42"/>
  <c r="BK16" i="43" l="1"/>
  <c r="BJ16" i="43"/>
  <c r="BE17" i="43" s="1"/>
  <c r="R40" i="42"/>
  <c r="AU42" i="42"/>
  <c r="V40" i="42" s="1"/>
  <c r="T40" i="42"/>
  <c r="AW42" i="42"/>
  <c r="X40" i="42" s="1"/>
  <c r="BK16" i="42"/>
  <c r="BJ16" i="42"/>
  <c r="BK17" i="43" l="1"/>
  <c r="BJ17" i="43"/>
  <c r="BE17" i="42"/>
  <c r="BE18" i="43" l="1"/>
  <c r="BK18" i="43" s="1"/>
  <c r="BK17" i="42"/>
  <c r="BJ17" i="42"/>
  <c r="BJ18" i="43" l="1"/>
  <c r="BE19" i="43" s="1"/>
  <c r="BE18" i="42"/>
  <c r="BK19" i="43" l="1"/>
  <c r="BJ19" i="43"/>
  <c r="BJ18" i="42"/>
  <c r="BK18" i="42"/>
  <c r="BE19" i="42" l="1"/>
  <c r="BJ19" i="42" s="1"/>
  <c r="BE20" i="43"/>
  <c r="BJ20" i="43" s="1"/>
  <c r="BK19" i="42" l="1"/>
  <c r="BE20" i="42" s="1"/>
  <c r="BK20" i="42" s="1"/>
  <c r="BK20" i="43"/>
  <c r="BE21" i="43" s="1"/>
  <c r="BK21" i="43" s="1"/>
  <c r="BJ20" i="42" l="1"/>
  <c r="BE21" i="42" s="1"/>
  <c r="BK21" i="42" s="1"/>
  <c r="BJ21" i="43"/>
  <c r="BE22" i="43" s="1"/>
  <c r="BJ22" i="43" s="1"/>
  <c r="BJ21" i="42" l="1"/>
  <c r="BE22" i="42" s="1"/>
  <c r="BJ22" i="42" s="1"/>
  <c r="BK22" i="43"/>
  <c r="BE23" i="43" s="1"/>
  <c r="BK23" i="43" s="1"/>
  <c r="BK22" i="42" l="1"/>
  <c r="BE23" i="42" s="1"/>
  <c r="BJ23" i="42" s="1"/>
  <c r="BJ23" i="43"/>
  <c r="BE24" i="43" s="1"/>
  <c r="BK24" i="43" s="1"/>
  <c r="BJ24" i="43" l="1"/>
  <c r="BE25" i="43" s="1"/>
  <c r="BJ25" i="43" s="1"/>
  <c r="BK23" i="42"/>
  <c r="BE24" i="42" s="1"/>
  <c r="BJ24" i="42" s="1"/>
  <c r="BK25" i="43" l="1"/>
  <c r="BE26" i="43" s="1"/>
  <c r="BK24" i="42"/>
  <c r="BE25" i="42" s="1"/>
  <c r="BJ25" i="42" s="1"/>
  <c r="BJ26" i="43" l="1"/>
  <c r="BK26" i="43"/>
  <c r="BK25" i="42"/>
  <c r="BE26" i="42" s="1"/>
  <c r="BE27" i="43" l="1"/>
  <c r="BK26" i="42"/>
  <c r="BJ26" i="42"/>
  <c r="BJ27" i="43" l="1"/>
  <c r="BK27" i="43"/>
  <c r="BE27" i="42"/>
  <c r="BJ27" i="42" s="1"/>
  <c r="BE28" i="43" l="1"/>
  <c r="BK27" i="42"/>
  <c r="BE28" i="42" s="1"/>
  <c r="BJ28" i="42" s="1"/>
  <c r="BK28" i="43" l="1"/>
  <c r="BJ28" i="43"/>
  <c r="BK28" i="42"/>
  <c r="BE29" i="42" s="1"/>
  <c r="BE29" i="43" l="1"/>
  <c r="BK29" i="43" s="1"/>
  <c r="BK29" i="42"/>
  <c r="BJ29" i="42"/>
  <c r="BJ29" i="43" l="1"/>
  <c r="BE30" i="43" s="1"/>
  <c r="BJ30" i="43" s="1"/>
  <c r="BE30" i="42"/>
  <c r="BK30" i="43" l="1"/>
  <c r="BE31" i="43" s="1"/>
  <c r="BJ30" i="42"/>
  <c r="BK30" i="42"/>
  <c r="BE31" i="42" l="1"/>
  <c r="BK31" i="42" s="1"/>
  <c r="BK31" i="43"/>
  <c r="BJ31" i="43"/>
  <c r="BJ31" i="42" l="1"/>
  <c r="BE32" i="42" s="1"/>
  <c r="BK32" i="42" s="1"/>
  <c r="BE32" i="43"/>
  <c r="BJ32" i="43" s="1"/>
  <c r="BJ32" i="42" l="1"/>
  <c r="BE33" i="42" s="1"/>
  <c r="BK33" i="42" s="1"/>
  <c r="BK32" i="43"/>
  <c r="BE33" i="43" s="1"/>
  <c r="BJ33" i="42" l="1"/>
  <c r="BE34" i="42" s="1"/>
  <c r="BJ34" i="42" s="1"/>
  <c r="BK33" i="43"/>
  <c r="BJ33" i="43"/>
  <c r="BK34" i="42" l="1"/>
  <c r="BE35" i="42" s="1"/>
  <c r="BK35" i="42" s="1"/>
  <c r="BE34" i="43"/>
  <c r="BK34" i="43" s="1"/>
  <c r="BJ34" i="43" l="1"/>
  <c r="BE35" i="43" s="1"/>
  <c r="BK35" i="43" s="1"/>
  <c r="BJ35" i="42"/>
  <c r="BE36" i="42" s="1"/>
  <c r="BJ35" i="43" l="1"/>
  <c r="BE36" i="43" s="1"/>
  <c r="BJ36" i="43" s="1"/>
  <c r="BK36" i="42"/>
  <c r="BJ36" i="42"/>
  <c r="BE37" i="42" l="1"/>
  <c r="BJ37" i="42" s="1"/>
  <c r="BK36" i="43"/>
  <c r="BE37" i="43" s="1"/>
  <c r="BJ37" i="43" s="1"/>
  <c r="BK37" i="42" l="1"/>
  <c r="BE38" i="42" s="1"/>
  <c r="BJ38" i="42" s="1"/>
  <c r="BK37" i="43"/>
  <c r="BE38" i="43" s="1"/>
  <c r="BK38" i="43" s="1"/>
  <c r="BK38" i="42" l="1"/>
  <c r="BE39" i="42" s="1"/>
  <c r="BK39" i="42" s="1"/>
  <c r="BK40" i="42" s="1"/>
  <c r="X41" i="42" s="1"/>
  <c r="BJ38" i="43"/>
  <c r="BE39" i="43" s="1"/>
  <c r="V41" i="42" l="1"/>
  <c r="S45" i="42" s="1"/>
  <c r="BJ39" i="42"/>
  <c r="BJ40" i="42" s="1"/>
  <c r="T41" i="42" s="1"/>
  <c r="U46" i="42" s="1"/>
  <c r="BK39" i="43"/>
  <c r="BK40" i="43" s="1"/>
  <c r="BJ39" i="43"/>
  <c r="BJ40" i="43" s="1"/>
  <c r="R41" i="42" l="1"/>
  <c r="S46" i="42" s="1"/>
  <c r="T41" i="43"/>
  <c r="R41" i="43"/>
  <c r="X41" i="43"/>
  <c r="V41" i="43"/>
  <c r="E3" i="35"/>
  <c r="F3" i="35" s="1"/>
  <c r="E4" i="35"/>
  <c r="F4" i="35" s="1"/>
  <c r="E5" i="35"/>
  <c r="F5" i="35" s="1"/>
  <c r="E6" i="35"/>
  <c r="F6" i="35" s="1"/>
  <c r="E7" i="35"/>
  <c r="F7" i="35" s="1"/>
  <c r="E8" i="35"/>
  <c r="F8" i="35" s="1"/>
  <c r="E9" i="35"/>
  <c r="F9" i="35" s="1"/>
  <c r="E10" i="35"/>
  <c r="F10" i="35" s="1"/>
  <c r="E11" i="35"/>
  <c r="F11" i="35" s="1"/>
  <c r="E12" i="35"/>
  <c r="F12" i="35" s="1"/>
  <c r="E13" i="35"/>
  <c r="F13" i="35" s="1"/>
  <c r="E14" i="35"/>
  <c r="F14" i="35" s="1"/>
  <c r="E15" i="35"/>
  <c r="F15" i="35" s="1"/>
  <c r="E16" i="35"/>
  <c r="F16" i="35" s="1"/>
  <c r="E17" i="35"/>
  <c r="F17" i="35" s="1"/>
  <c r="E18" i="35"/>
  <c r="F18" i="35" s="1"/>
  <c r="E19" i="35"/>
  <c r="F19" i="35" s="1"/>
  <c r="E20" i="35"/>
  <c r="F20" i="35" s="1"/>
  <c r="E21" i="35"/>
  <c r="F21" i="35" s="1"/>
  <c r="E22" i="35"/>
  <c r="F22" i="35" s="1"/>
  <c r="E23" i="35"/>
  <c r="F23" i="35" s="1"/>
  <c r="E24" i="35"/>
  <c r="F24" i="35" s="1"/>
  <c r="E25" i="35"/>
  <c r="F25" i="35" s="1"/>
  <c r="E26" i="35"/>
  <c r="F26" i="35" s="1"/>
  <c r="E2" i="35"/>
  <c r="F2" i="35" s="1"/>
  <c r="L45" i="42" l="1"/>
  <c r="Z45" i="42" s="1"/>
  <c r="Z47" i="42" s="1"/>
  <c r="S45" i="43"/>
  <c r="U46" i="43"/>
  <c r="L45" i="43"/>
  <c r="S46" i="43"/>
  <c r="B1" i="35"/>
  <c r="B2" i="35" s="1"/>
  <c r="Z45" i="43" l="1"/>
  <c r="Z47" i="43" s="1"/>
  <c r="C14" i="35"/>
  <c r="C9" i="35"/>
  <c r="C17" i="35"/>
  <c r="C3" i="35"/>
  <c r="C16" i="35"/>
  <c r="C18" i="35"/>
  <c r="C7" i="35"/>
  <c r="C4" i="35"/>
  <c r="C26" i="35"/>
  <c r="C2" i="35"/>
  <c r="C20" i="35"/>
  <c r="C25" i="35"/>
  <c r="C8" i="35"/>
  <c r="C13" i="35"/>
  <c r="C15" i="35"/>
  <c r="C5" i="35"/>
  <c r="C10" i="35"/>
  <c r="C11" i="35"/>
  <c r="C6" i="35"/>
  <c r="C12" i="35"/>
  <c r="C23" i="35"/>
  <c r="C19" i="35"/>
  <c r="C21" i="35"/>
  <c r="C24" i="35"/>
  <c r="C22" i="35"/>
  <c r="D19" i="35" l="1"/>
  <c r="D10" i="35"/>
  <c r="D5" i="35"/>
  <c r="D17" i="35"/>
  <c r="D12" i="35"/>
  <c r="D23" i="35"/>
  <c r="D3" i="35"/>
  <c r="D9" i="35"/>
  <c r="D7" i="35"/>
  <c r="D13" i="35"/>
  <c r="D15" i="35"/>
  <c r="D2" i="35"/>
  <c r="G2" i="35" s="1"/>
  <c r="D6" i="35"/>
  <c r="D14" i="35"/>
  <c r="D18" i="35"/>
  <c r="D4" i="35"/>
  <c r="D11" i="35"/>
  <c r="D20" i="35"/>
  <c r="D26" i="35"/>
  <c r="D25" i="35"/>
  <c r="D16" i="35"/>
  <c r="D8" i="35"/>
  <c r="D21" i="35"/>
  <c r="D24" i="35"/>
  <c r="D22" i="35"/>
  <c r="H2" i="35" l="1"/>
  <c r="B3" i="35" s="1"/>
  <c r="G3" i="35" l="1"/>
  <c r="H3" i="35"/>
  <c r="B4" i="35" l="1"/>
  <c r="G4" i="35" s="1"/>
  <c r="H4" i="35" l="1"/>
  <c r="B5" i="35" s="1"/>
  <c r="G5" i="35" l="1"/>
  <c r="H5" i="35"/>
  <c r="B6" i="35" l="1"/>
  <c r="G6" i="35" s="1"/>
  <c r="H6" i="35" l="1"/>
  <c r="B7" i="35" s="1"/>
  <c r="G7" i="35" l="1"/>
  <c r="H7" i="35"/>
  <c r="B8" i="35" l="1"/>
  <c r="H8" i="35" l="1"/>
  <c r="G8" i="35"/>
  <c r="B9" i="35" l="1"/>
  <c r="G9" i="35" l="1"/>
  <c r="H9" i="35"/>
  <c r="B10" i="35" l="1"/>
  <c r="G10" i="35" s="1"/>
  <c r="H10" i="35" l="1"/>
  <c r="B11" i="35" s="1"/>
  <c r="G11" i="35" l="1"/>
  <c r="H11" i="35"/>
  <c r="B12" i="35" s="1"/>
  <c r="G12" i="35" l="1"/>
  <c r="H12" i="35"/>
  <c r="B13" i="35" l="1"/>
  <c r="G13" i="35" s="1"/>
  <c r="H13" i="35" l="1"/>
  <c r="B14" i="35" s="1"/>
  <c r="G14" i="35" l="1"/>
  <c r="H14" i="35"/>
  <c r="B15" i="35" l="1"/>
  <c r="G15" i="35" l="1"/>
  <c r="H15" i="35"/>
  <c r="B16" i="35" l="1"/>
  <c r="H16" i="35" l="1"/>
  <c r="G16" i="35"/>
  <c r="B17" i="35" l="1"/>
  <c r="G17" i="35" l="1"/>
  <c r="H17" i="35"/>
  <c r="B18" i="35" s="1"/>
  <c r="H18" i="35" l="1"/>
  <c r="G18" i="35"/>
  <c r="B19" i="35" l="1"/>
  <c r="H19" i="35" s="1"/>
  <c r="G19" i="35" l="1"/>
  <c r="B20" i="35"/>
  <c r="H20" i="35" s="1"/>
  <c r="G20" i="35" l="1"/>
  <c r="B21" i="35"/>
  <c r="H21" i="35" s="1"/>
  <c r="G21" i="35" l="1"/>
  <c r="B22" i="35" s="1"/>
  <c r="G22" i="35" s="1"/>
  <c r="H22" i="35" l="1"/>
  <c r="B23" i="35" s="1"/>
  <c r="G23" i="35" l="1"/>
  <c r="H23" i="35"/>
  <c r="B24" i="35" l="1"/>
  <c r="G24" i="35" s="1"/>
  <c r="H24" i="35" l="1"/>
  <c r="B25" i="35" s="1"/>
  <c r="G25" i="35" s="1"/>
  <c r="H25" i="35" l="1"/>
  <c r="B26" i="35" s="1"/>
  <c r="G26" i="35" s="1"/>
  <c r="G27" i="35" s="1"/>
  <c r="H26" i="35" l="1"/>
  <c r="H27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J42" authorId="0" shapeId="0" xr:uid="{9709A93A-C955-4D2A-AB82-4D72EDB9C2D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利用時間の「分」の合計をエクセルのシリアル値の時間に変換するもの。</t>
        </r>
      </text>
    </comment>
    <comment ref="AK42" authorId="0" shapeId="0" xr:uid="{1D47642C-15A6-4086-80AB-20F8B7F2DC1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利用時間の分の合計の「時」</t>
        </r>
      </text>
    </comment>
    <comment ref="AL42" authorId="0" shapeId="0" xr:uid="{CE7E9DCA-C0B2-4E71-A6EB-6DE777B8DE07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利用時間の「分」</t>
        </r>
      </text>
    </comment>
    <comment ref="AM42" authorId="0" shapeId="0" xr:uid="{93F27346-DA52-4933-8030-5CD97C04C0D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日中時間の「分」の合計をエクセルのシリアル値に直したもの。</t>
        </r>
      </text>
    </comment>
    <comment ref="AN42" authorId="0" shapeId="0" xr:uid="{178870E8-BDBD-4D35-A63B-DE7CB71B615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日中時間の「時」</t>
        </r>
      </text>
    </comment>
    <comment ref="AO42" authorId="0" shapeId="0" xr:uid="{5E012217-5123-4C77-8B6A-A602A61CC06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日中時間の「分」</t>
        </r>
      </text>
    </comment>
    <comment ref="AQ42" authorId="0" shapeId="0" xr:uid="{AA281B5E-B737-4AC5-A886-C0D52CB9005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日中時間の「時」</t>
        </r>
      </text>
    </comment>
    <comment ref="AS42" authorId="0" shapeId="0" xr:uid="{21DC36F4-76FA-43A1-BDD0-DCE45FFBAA1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日中時間の「分」</t>
        </r>
      </text>
    </comment>
    <comment ref="AU44" authorId="0" shapeId="0" xr:uid="{C6DA984F-2A7A-4B59-B353-CE748C5DD00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利用時間の「時」</t>
        </r>
      </text>
    </comment>
    <comment ref="AW44" authorId="0" shapeId="0" xr:uid="{823B05BC-9E3E-49A4-A927-ABFB98B8DEC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利用時間の「分」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J42" authorId="0" shapeId="0" xr:uid="{D5FC411F-AA0C-4737-A147-46E7B94A0EF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利用時間の「分」の合計をエクセルのシリアル値の時間に変換するもの。</t>
        </r>
      </text>
    </comment>
    <comment ref="AK42" authorId="0" shapeId="0" xr:uid="{1F75565B-BAD9-436F-B36A-C990DB6C55D4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利用時間の分の合計の「時」</t>
        </r>
      </text>
    </comment>
    <comment ref="AL42" authorId="0" shapeId="0" xr:uid="{D451B0E9-1386-4FEE-8CEA-DE35930E0CBB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利用時間の「分」</t>
        </r>
      </text>
    </comment>
    <comment ref="AM42" authorId="0" shapeId="0" xr:uid="{6934A5EC-713D-4A8A-8EBA-727C3E61C58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日中時間の「分」の合計をエクセルのシリアル値に直したもの。</t>
        </r>
      </text>
    </comment>
    <comment ref="AN42" authorId="0" shapeId="0" xr:uid="{E70EDEB7-25ED-4479-A5CC-6FCE8173A94C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日中時間の「時」</t>
        </r>
      </text>
    </comment>
    <comment ref="AO42" authorId="0" shapeId="0" xr:uid="{AB814C6D-FCB0-491E-A70C-F3CD501B2AD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日中時間の「分」</t>
        </r>
      </text>
    </comment>
    <comment ref="AQ42" authorId="0" shapeId="0" xr:uid="{74E30904-C00C-44AA-B30D-591BC3AD164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日中時間の「時」</t>
        </r>
      </text>
    </comment>
    <comment ref="AS42" authorId="0" shapeId="0" xr:uid="{4331B0CE-AF77-47A4-B393-02F36069881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日中時間の「分」</t>
        </r>
      </text>
    </comment>
    <comment ref="AU44" authorId="0" shapeId="0" xr:uid="{D7422DE2-7E50-4B22-8211-94F087A31DF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利用時間の「時」</t>
        </r>
      </text>
    </comment>
    <comment ref="AW44" authorId="0" shapeId="0" xr:uid="{B871C1B2-CE7B-4049-AAC8-4910FCDC524F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利用時間の「分」</t>
        </r>
      </text>
    </comment>
  </commentList>
</comments>
</file>

<file path=xl/sharedStrings.xml><?xml version="1.0" encoding="utf-8"?>
<sst xmlns="http://schemas.openxmlformats.org/spreadsheetml/2006/main" count="1166" uniqueCount="61">
  <si>
    <t>世田谷区ベビーシッター利用支援事業利用内訳表</t>
    <rPh sb="11" eb="13">
      <t>リヨウ</t>
    </rPh>
    <rPh sb="13" eb="15">
      <t>シエン</t>
    </rPh>
    <rPh sb="15" eb="17">
      <t>ジギョウ</t>
    </rPh>
    <phoneticPr fontId="2"/>
  </si>
  <si>
    <t>児童氏名</t>
    <rPh sb="0" eb="4">
      <t>ジドウシメイ</t>
    </rPh>
    <phoneticPr fontId="2"/>
  </si>
  <si>
    <t>○○　○○</t>
    <phoneticPr fontId="2"/>
  </si>
  <si>
    <t>※児童１人につき１部作成してください</t>
  </si>
  <si>
    <t>多胎児・ひとり親家庭・障害児の場合は✓</t>
    <rPh sb="0" eb="3">
      <t>タタイジ</t>
    </rPh>
    <rPh sb="7" eb="8">
      <t>オヤ</t>
    </rPh>
    <rPh sb="8" eb="10">
      <t>カテイ</t>
    </rPh>
    <rPh sb="11" eb="14">
      <t>ショウガイジ</t>
    </rPh>
    <rPh sb="15" eb="17">
      <t>バアイ</t>
    </rPh>
    <phoneticPr fontId="2"/>
  </si>
  <si>
    <t>申請可能時間</t>
    <rPh sb="0" eb="6">
      <t>シンセイカノウジカン</t>
    </rPh>
    <phoneticPr fontId="2"/>
  </si>
  <si>
    <t>　</t>
    <phoneticPr fontId="2"/>
  </si>
  <si>
    <t>No.</t>
    <phoneticPr fontId="2"/>
  </si>
  <si>
    <t>共同
保育</t>
    <rPh sb="0" eb="2">
      <t>キョウドウ</t>
    </rPh>
    <rPh sb="3" eb="5">
      <t>ホイク</t>
    </rPh>
    <phoneticPr fontId="2"/>
  </si>
  <si>
    <t>申請する
利用月日</t>
    <rPh sb="0" eb="2">
      <t>シンセイ</t>
    </rPh>
    <rPh sb="5" eb="7">
      <t>リヨウ</t>
    </rPh>
    <rPh sb="7" eb="8">
      <t>ツキ</t>
    </rPh>
    <rPh sb="8" eb="9">
      <t>ビ</t>
    </rPh>
    <phoneticPr fontId="2"/>
  </si>
  <si>
    <r>
      <t xml:space="preserve">利用時間帯
</t>
    </r>
    <r>
      <rPr>
        <sz val="8"/>
        <rFont val="HG丸ｺﾞｼｯｸM-PRO"/>
        <family val="3"/>
        <charset val="128"/>
      </rPr>
      <t>（24時間表記でご記入ください）</t>
    </r>
    <rPh sb="0" eb="2">
      <t>リヨウ</t>
    </rPh>
    <rPh sb="2" eb="5">
      <t>ジカンタイ</t>
    </rPh>
    <rPh sb="9" eb="11">
      <t>ジカン</t>
    </rPh>
    <rPh sb="11" eb="13">
      <t>ヒョウキ</t>
    </rPh>
    <rPh sb="15" eb="17">
      <t>キニュウ</t>
    </rPh>
    <phoneticPr fontId="2"/>
  </si>
  <si>
    <t>利用時間数</t>
    <rPh sb="0" eb="2">
      <t>リヨウ</t>
    </rPh>
    <rPh sb="2" eb="4">
      <t>ジカン</t>
    </rPh>
    <rPh sb="4" eb="5">
      <t>スウ</t>
    </rPh>
    <phoneticPr fontId="2"/>
  </si>
  <si>
    <r>
      <rPr>
        <sz val="8"/>
        <rFont val="HG丸ｺﾞｼｯｸM-PRO"/>
        <family val="3"/>
        <charset val="128"/>
      </rPr>
      <t>【7:00～22：00】</t>
    </r>
    <r>
      <rPr>
        <sz val="10"/>
        <rFont val="HG丸ｺﾞｼｯｸM-PRO"/>
        <family val="3"/>
        <charset val="128"/>
      </rPr>
      <t xml:space="preserve">
利用時間数</t>
    </r>
    <rPh sb="13" eb="15">
      <t>リヨウ</t>
    </rPh>
    <rPh sb="15" eb="17">
      <t>ジカン</t>
    </rPh>
    <rPh sb="17" eb="18">
      <t>スウ</t>
    </rPh>
    <phoneticPr fontId="2"/>
  </si>
  <si>
    <r>
      <rPr>
        <sz val="8"/>
        <rFont val="HG丸ｺﾞｼｯｸM-PRO"/>
        <family val="3"/>
        <charset val="128"/>
      </rPr>
      <t>【22：00～7:00】</t>
    </r>
    <r>
      <rPr>
        <sz val="10"/>
        <rFont val="HG丸ｺﾞｼｯｸM-PRO"/>
        <family val="3"/>
        <charset val="128"/>
      </rPr>
      <t xml:space="preserve">
利用時間数</t>
    </r>
    <rPh sb="13" eb="15">
      <t>リヨウ</t>
    </rPh>
    <rPh sb="15" eb="17">
      <t>ジカン</t>
    </rPh>
    <rPh sb="17" eb="18">
      <t>スウ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</si>
  <si>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</si>
  <si>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</si>
  <si>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区記入欄</t>
    <rPh sb="0" eb="1">
      <t>ク</t>
    </rPh>
    <rPh sb="1" eb="4">
      <t>キニュウラン</t>
    </rPh>
    <phoneticPr fontId="2"/>
  </si>
  <si>
    <t>日中</t>
    <rPh sb="0" eb="2">
      <t>ニッチュウ</t>
    </rPh>
    <phoneticPr fontId="2"/>
  </si>
  <si>
    <t>日中利用時間数</t>
    <rPh sb="0" eb="2">
      <t>ニッチュウ</t>
    </rPh>
    <rPh sb="2" eb="4">
      <t>リヨウ</t>
    </rPh>
    <rPh sb="4" eb="6">
      <t>ジカン</t>
    </rPh>
    <rPh sb="6" eb="7">
      <t>スウ</t>
    </rPh>
    <phoneticPr fontId="2"/>
  </si>
  <si>
    <t>夜間利用時間数</t>
    <rPh sb="0" eb="2">
      <t>ヤカン</t>
    </rPh>
    <rPh sb="2" eb="4">
      <t>リヨウ</t>
    </rPh>
    <rPh sb="4" eb="6">
      <t>ジカン</t>
    </rPh>
    <rPh sb="6" eb="7">
      <t>スウ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</si>
  <si>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</si>
  <si>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</si>
  <si>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：</t>
    <phoneticPr fontId="2"/>
  </si>
  <si>
    <t>～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</si>
  <si>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</si>
  <si>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</si>
  <si>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円</t>
    <rPh sb="0" eb="1">
      <t>エン</t>
    </rPh>
    <phoneticPr fontId="2"/>
  </si>
  <si>
    <t>〇</t>
  </si>
  <si>
    <t>合計</t>
    <rPh sb="0" eb="2">
      <t>ゴウケイ</t>
    </rPh>
    <phoneticPr fontId="2"/>
  </si>
  <si>
    <t>補助対象時間合計</t>
    <rPh sb="0" eb="2">
      <t>ホジョ</t>
    </rPh>
    <rPh sb="2" eb="4">
      <t>タイショウ</t>
    </rPh>
    <rPh sb="4" eb="6">
      <t>ジカン</t>
    </rPh>
    <rPh sb="6" eb="8">
      <t>ゴウケイ</t>
    </rPh>
    <phoneticPr fontId="2"/>
  </si>
  <si>
    <t>③</t>
    <phoneticPr fontId="2"/>
  </si>
  <si>
    <t>④</t>
    <phoneticPr fontId="2"/>
  </si>
  <si>
    <t>①</t>
    <phoneticPr fontId="2"/>
  </si>
  <si>
    <t>②</t>
    <phoneticPr fontId="2"/>
  </si>
  <si>
    <r>
      <rPr>
        <sz val="9"/>
        <rFont val="HG丸ｺﾞｼｯｸM-PRO"/>
        <family val="3"/>
        <charset val="128"/>
      </rPr>
      <t>☆補助額計算欄☆</t>
    </r>
    <r>
      <rPr>
        <sz val="8"/>
        <rFont val="HG丸ｺﾞｼｯｸM-PRO"/>
        <family val="3"/>
        <charset val="128"/>
      </rPr>
      <t xml:space="preserve">
〇Excelで入力した場合、
自動表示されます。
〇手書きの場合、記入例に計算方法の詳細が記載されています。
ご参考ください。
</t>
    </r>
    <rPh sb="1" eb="3">
      <t>ホジョ</t>
    </rPh>
    <rPh sb="3" eb="4">
      <t>ガク</t>
    </rPh>
    <rPh sb="4" eb="6">
      <t>ケイサン</t>
    </rPh>
    <rPh sb="6" eb="7">
      <t>ラン</t>
    </rPh>
    <rPh sb="16" eb="18">
      <t>ニュウリョク</t>
    </rPh>
    <rPh sb="20" eb="22">
      <t>バアイ</t>
    </rPh>
    <rPh sb="24" eb="26">
      <t>ジドウ</t>
    </rPh>
    <rPh sb="26" eb="28">
      <t>ヒョウジ</t>
    </rPh>
    <rPh sb="35" eb="37">
      <t>テガ</t>
    </rPh>
    <rPh sb="39" eb="41">
      <t>バアイ</t>
    </rPh>
    <rPh sb="42" eb="44">
      <t>キニュウ</t>
    </rPh>
    <rPh sb="44" eb="45">
      <t>レイ</t>
    </rPh>
    <rPh sb="46" eb="50">
      <t>ケイサンホウホウ</t>
    </rPh>
    <rPh sb="51" eb="53">
      <t>ショウサイ</t>
    </rPh>
    <rPh sb="54" eb="56">
      <t>キサイ</t>
    </rPh>
    <rPh sb="65" eb="67">
      <t>サンコウ</t>
    </rPh>
    <phoneticPr fontId="2"/>
  </si>
  <si>
    <t>注意事項</t>
    <rPh sb="0" eb="4">
      <t>チュウイジコウ</t>
    </rPh>
    <phoneticPr fontId="2"/>
  </si>
  <si>
    <r>
      <t>・申請ごとに補助対象保育料と補助上限額（時間数×基準額）との合計を比較して低いほうが補助申請額です。
・提出書類を確認の上，助成額を決定します。</t>
    </r>
    <r>
      <rPr>
        <sz val="9.5"/>
        <color rgb="FFFF0000"/>
        <rFont val="HG丸ｺﾞｼｯｸM-PRO"/>
        <family val="3"/>
        <charset val="128"/>
      </rPr>
      <t>審査の結果，補助申請額と助成額に相違が出る場合がございます。</t>
    </r>
    <rPh sb="6" eb="8">
      <t>ホジョ</t>
    </rPh>
    <rPh sb="8" eb="10">
      <t>タイショウ</t>
    </rPh>
    <rPh sb="37" eb="38">
      <t>ヒク</t>
    </rPh>
    <rPh sb="42" eb="44">
      <t>ホジョ</t>
    </rPh>
    <rPh sb="44" eb="46">
      <t>シンセイ</t>
    </rPh>
    <rPh sb="46" eb="47">
      <t>ガク</t>
    </rPh>
    <rPh sb="62" eb="64">
      <t>ジョセイ</t>
    </rPh>
    <rPh sb="78" eb="80">
      <t>ホジョ</t>
    </rPh>
    <rPh sb="80" eb="82">
      <t>シンセイ</t>
    </rPh>
    <rPh sb="82" eb="83">
      <t>ガク</t>
    </rPh>
    <rPh sb="84" eb="86">
      <t>ジョセイ</t>
    </rPh>
    <phoneticPr fontId="2"/>
  </si>
  <si>
    <t>⑤日中上限額
(①×2,500円)</t>
    <rPh sb="1" eb="3">
      <t>ニッチュウ</t>
    </rPh>
    <rPh sb="3" eb="6">
      <t>ジョウゲンガク</t>
    </rPh>
    <rPh sb="11" eb="16">
      <t>500エン</t>
    </rPh>
    <phoneticPr fontId="2"/>
  </si>
  <si>
    <t>⑥夜間上限額
(②×3,500円)</t>
    <rPh sb="1" eb="3">
      <t>ヤカン</t>
    </rPh>
    <rPh sb="3" eb="6">
      <t>ジョウゲンガク</t>
    </rPh>
    <rPh sb="11" eb="16">
      <t>500エン</t>
    </rPh>
    <phoneticPr fontId="2"/>
  </si>
  <si>
    <t>⑦補助上限額
(⑤＋⑥)</t>
    <rPh sb="1" eb="3">
      <t>ホジョ</t>
    </rPh>
    <rPh sb="3" eb="6">
      <t>ジョウゲンガク</t>
    </rPh>
    <phoneticPr fontId="2"/>
  </si>
  <si>
    <t>⑧補助対象保育料
(③－④)</t>
    <phoneticPr fontId="2"/>
  </si>
  <si>
    <t>行</t>
  </si>
  <si>
    <t>日中(小数)</t>
  </si>
  <si>
    <t>夜間(小数)</t>
    <phoneticPr fontId="2"/>
  </si>
  <si>
    <t>開始時刻</t>
  </si>
  <si>
    <t>夜開始＝１</t>
    <rPh sb="0" eb="3">
      <t>ヨルカイシ</t>
    </rPh>
    <phoneticPr fontId="2"/>
  </si>
  <si>
    <t>有効(日中)</t>
  </si>
  <si>
    <t>有効(夜間)</t>
  </si>
  <si>
    <t>転入前申請時間（分）</t>
    <rPh sb="0" eb="3">
      <t>テンニュウマエ</t>
    </rPh>
    <rPh sb="3" eb="7">
      <t>シンセイジカン</t>
    </rPh>
    <rPh sb="8" eb="9">
      <t>フン</t>
    </rPh>
    <phoneticPr fontId="2"/>
  </si>
  <si>
    <t>区申請時間（分）</t>
    <rPh sb="0" eb="1">
      <t>ク</t>
    </rPh>
    <rPh sb="1" eb="3">
      <t>シンセイ</t>
    </rPh>
    <rPh sb="3" eb="5">
      <t>ジカン</t>
    </rPh>
    <rPh sb="6" eb="7">
      <t>フン</t>
    </rPh>
    <phoneticPr fontId="2"/>
  </si>
  <si>
    <t>申請可能時間（分）</t>
    <rPh sb="0" eb="4">
      <t>シンセイカノウ</t>
    </rPh>
    <rPh sb="4" eb="6">
      <t>ジカン</t>
    </rPh>
    <rPh sb="7" eb="8">
      <t>フン</t>
    </rPh>
    <phoneticPr fontId="2"/>
  </si>
  <si>
    <t>分</t>
    <phoneticPr fontId="2"/>
  </si>
  <si>
    <r>
      <t xml:space="preserve">申請時間
</t>
    </r>
    <r>
      <rPr>
        <b/>
        <sz val="8"/>
        <color theme="1"/>
        <rFont val="HG丸ｺﾞｼｯｸM-PRO"/>
        <family val="3"/>
        <charset val="128"/>
      </rPr>
      <t>(①＋②)</t>
    </r>
    <rPh sb="0" eb="2">
      <t>シンセイ</t>
    </rPh>
    <rPh sb="2" eb="4">
      <t>ジカン</t>
    </rPh>
    <phoneticPr fontId="2"/>
  </si>
  <si>
    <r>
      <t xml:space="preserve">補助申請額
</t>
    </r>
    <r>
      <rPr>
        <b/>
        <sz val="7"/>
        <color theme="1"/>
        <rFont val="HG丸ｺﾞｼｯｸM-PRO"/>
        <family val="3"/>
        <charset val="128"/>
      </rPr>
      <t>(⑦と⑧を比較し少ない方）</t>
    </r>
    <rPh sb="0" eb="2">
      <t>ホジョ</t>
    </rPh>
    <rPh sb="2" eb="4">
      <t>シンセイ</t>
    </rPh>
    <rPh sb="4" eb="5">
      <t>ガク</t>
    </rPh>
    <rPh sb="11" eb="13">
      <t>ヒカク</t>
    </rPh>
    <rPh sb="14" eb="15">
      <t>スク</t>
    </rPh>
    <rPh sb="17" eb="18">
      <t>ホウ</t>
    </rPh>
    <phoneticPr fontId="2"/>
  </si>
  <si>
    <t>年度内に転入前自治体で同じ助成を利用していた場合は，申請済み時間数をご記入ください。</t>
    <rPh sb="0" eb="2">
      <t>ネンド</t>
    </rPh>
    <rPh sb="2" eb="3">
      <t>ナイ</t>
    </rPh>
    <rPh sb="4" eb="6">
      <t>テンニュウ</t>
    </rPh>
    <rPh sb="6" eb="7">
      <t>マエ</t>
    </rPh>
    <rPh sb="7" eb="10">
      <t>ジチタイ</t>
    </rPh>
    <rPh sb="11" eb="12">
      <t>オナ</t>
    </rPh>
    <rPh sb="13" eb="15">
      <t>ジョセイ</t>
    </rPh>
    <rPh sb="16" eb="18">
      <t>リヨウ</t>
    </rPh>
    <rPh sb="22" eb="24">
      <t>バアイ</t>
    </rPh>
    <rPh sb="26" eb="29">
      <t>シンセイズ</t>
    </rPh>
    <rPh sb="30" eb="33">
      <t>ジカンスウ</t>
    </rPh>
    <rPh sb="35" eb="37">
      <t>キニュウ</t>
    </rPh>
    <phoneticPr fontId="2"/>
  </si>
  <si>
    <r>
      <t>年度内に</t>
    </r>
    <r>
      <rPr>
        <b/>
        <sz val="10"/>
        <color theme="1"/>
        <rFont val="HG丸ｺﾞｼｯｸM-PRO"/>
        <family val="3"/>
        <charset val="128"/>
      </rPr>
      <t>世田谷区で助成を利用</t>
    </r>
    <r>
      <rPr>
        <sz val="10"/>
        <color theme="1"/>
        <rFont val="HG丸ｺﾞｼｯｸM-PRO"/>
        <family val="3"/>
        <charset val="128"/>
      </rPr>
      <t>した場合は、申請済み時間数をご記入ください。</t>
    </r>
    <rPh sb="0" eb="3">
      <t>ネンドナイ</t>
    </rPh>
    <rPh sb="4" eb="8">
      <t>セタガヤク</t>
    </rPh>
    <rPh sb="9" eb="11">
      <t>ジョセイ</t>
    </rPh>
    <rPh sb="12" eb="14">
      <t>リヨウ</t>
    </rPh>
    <rPh sb="16" eb="18">
      <t>バアイ</t>
    </rPh>
    <rPh sb="20" eb="23">
      <t>シンセイズ</t>
    </rPh>
    <rPh sb="24" eb="27">
      <t>ジカンスウ</t>
    </rPh>
    <rPh sb="29" eb="31">
      <t>キニュウ</t>
    </rPh>
    <phoneticPr fontId="2"/>
  </si>
  <si>
    <t>第２号様式（第７条関係）</t>
    <rPh sb="0" eb="1">
      <t>ダイ</t>
    </rPh>
    <rPh sb="2" eb="5">
      <t>ゴウヨウシキ</t>
    </rPh>
    <rPh sb="6" eb="7">
      <t>ダイ</t>
    </rPh>
    <rPh sb="8" eb="9">
      <t>ジョウ</t>
    </rPh>
    <rPh sb="9" eb="11">
      <t>カンケイ</t>
    </rPh>
    <phoneticPr fontId="2"/>
  </si>
  <si>
    <t>;</t>
    <phoneticPr fontId="2"/>
  </si>
  <si>
    <r>
      <t>年度内に</t>
    </r>
    <r>
      <rPr>
        <b/>
        <sz val="10"/>
        <rFont val="HG丸ｺﾞｼｯｸM-PRO"/>
        <family val="3"/>
        <charset val="128"/>
      </rPr>
      <t>世田谷区で助成を利用</t>
    </r>
    <r>
      <rPr>
        <sz val="10"/>
        <rFont val="HG丸ｺﾞｼｯｸM-PRO"/>
        <family val="3"/>
        <charset val="128"/>
      </rPr>
      <t>した場合は、申請済み時間数をご記入ください。</t>
    </r>
    <rPh sb="0" eb="3">
      <t>ネンドナイ</t>
    </rPh>
    <rPh sb="4" eb="8">
      <t>セタガヤク</t>
    </rPh>
    <rPh sb="9" eb="11">
      <t>ジョセイ</t>
    </rPh>
    <rPh sb="12" eb="14">
      <t>リヨウ</t>
    </rPh>
    <rPh sb="16" eb="18">
      <t>バアイ</t>
    </rPh>
    <rPh sb="20" eb="23">
      <t>シンセイズ</t>
    </rPh>
    <rPh sb="24" eb="27">
      <t>ジカンスウ</t>
    </rPh>
    <rPh sb="29" eb="31">
      <t>キニュウ</t>
    </rPh>
    <phoneticPr fontId="2"/>
  </si>
  <si>
    <r>
      <t xml:space="preserve">申請時間
</t>
    </r>
    <r>
      <rPr>
        <b/>
        <sz val="8"/>
        <rFont val="HG丸ｺﾞｼｯｸM-PRO"/>
        <family val="3"/>
        <charset val="128"/>
      </rPr>
      <t>(①＋②)</t>
    </r>
    <rPh sb="0" eb="2">
      <t>シンセイ</t>
    </rPh>
    <rPh sb="2" eb="4">
      <t>ジカン</t>
    </rPh>
    <phoneticPr fontId="2"/>
  </si>
  <si>
    <r>
      <t xml:space="preserve">補助申請額
</t>
    </r>
    <r>
      <rPr>
        <b/>
        <sz val="7"/>
        <rFont val="HG丸ｺﾞｼｯｸM-PRO"/>
        <family val="3"/>
        <charset val="128"/>
      </rPr>
      <t>(⑦と⑧を比較し少ない方）</t>
    </r>
    <rPh sb="0" eb="2">
      <t>ホジョ</t>
    </rPh>
    <rPh sb="2" eb="4">
      <t>シンセイ</t>
    </rPh>
    <rPh sb="4" eb="5">
      <t>ガク</t>
    </rPh>
    <rPh sb="11" eb="13">
      <t>ヒカク</t>
    </rPh>
    <rPh sb="14" eb="15">
      <t>スク</t>
    </rPh>
    <rPh sb="17" eb="18">
      <t>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</si>
</sst>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游ゴシック"/>
      <family val="2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HGP創英角ｺﾞｼｯｸUB"/>
      <family val="3"/>
      <charset val="128"/>
    </font>
    <font>
      <b/>
      <sz val="16"/>
      <name val="游ゴシック"/>
      <family val="3"/>
      <charset val="128"/>
      <scheme val="minor"/>
    </font>
    <font>
      <sz val="16"/>
      <name val="HG丸ｺﾞｼｯｸM-PRO"/>
      <family val="3"/>
      <charset val="128"/>
    </font>
    <font>
      <sz val="8"/>
      <name val="游ゴシック"/>
      <family val="2"/>
      <scheme val="minor"/>
    </font>
    <font>
      <sz val="16"/>
      <color rgb="FF00B0F0"/>
      <name val="HG丸ｺﾞｼｯｸM-PRO"/>
      <family val="3"/>
      <charset val="128"/>
    </font>
    <font>
      <b/>
      <strike/>
      <sz val="14"/>
      <color rgb="FF00B0F0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.5"/>
      <name val="HG丸ｺﾞｼｯｸM-PRO"/>
      <family val="3"/>
      <charset val="128"/>
    </font>
    <font>
      <sz val="9.5"/>
      <color rgb="FFFF0000"/>
      <name val="HG丸ｺﾞｼｯｸM-PRO"/>
      <family val="3"/>
      <charset val="128"/>
    </font>
    <font>
      <sz val="11"/>
      <name val="游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7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9"/>
      <color theme="1"/>
      <name val="游ゴシック"/>
      <family val="2"/>
      <scheme val="minor"/>
    </font>
    <font>
      <b/>
      <sz val="12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7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10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0" xfId="0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0" xfId="1" applyFont="1" applyBorder="1" applyAlignment="1" applyProtection="1">
      <alignment vertical="center" shrinkToFi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14" fillId="0" borderId="0" xfId="0" applyFont="1" applyAlignment="1">
      <alignment vertical="center"/>
    </xf>
    <xf numFmtId="0" fontId="1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4" xfId="0" applyFont="1" applyBorder="1"/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top" shrinkToFit="1"/>
    </xf>
    <xf numFmtId="0" fontId="5" fillId="0" borderId="0" xfId="0" applyFont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9" fillId="0" borderId="0" xfId="0" applyFont="1"/>
    <xf numFmtId="0" fontId="18" fillId="0" borderId="0" xfId="0" applyFont="1" applyAlignment="1">
      <alignment horizontal="right" wrapText="1" shrinkToFi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8" fontId="0" fillId="0" borderId="0" xfId="0" applyNumberFormat="1"/>
    <xf numFmtId="0" fontId="23" fillId="0" borderId="0" xfId="0" applyFont="1"/>
    <xf numFmtId="0" fontId="5" fillId="0" borderId="0" xfId="0" applyFont="1" applyAlignment="1">
      <alignment horizontal="right" wrapText="1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30" fillId="0" borderId="0" xfId="1" applyFont="1" applyBorder="1" applyAlignment="1" applyProtection="1">
      <alignment vertical="center" shrinkToFit="1"/>
    </xf>
    <xf numFmtId="0" fontId="36" fillId="0" borderId="0" xfId="0" applyFont="1" applyAlignment="1">
      <alignment vertical="center"/>
    </xf>
    <xf numFmtId="38" fontId="3" fillId="0" borderId="10" xfId="1" applyFont="1" applyFill="1" applyBorder="1" applyAlignment="1" applyProtection="1">
      <alignment horizontal="center" vertical="center" shrinkToFit="1"/>
    </xf>
    <xf numFmtId="38" fontId="3" fillId="0" borderId="0" xfId="1" applyFont="1" applyFill="1" applyBorder="1" applyAlignment="1" applyProtection="1">
      <alignment horizontal="center" vertical="top" shrinkToFit="1"/>
    </xf>
    <xf numFmtId="0" fontId="0" fillId="0" borderId="0" xfId="0" applyProtection="1"/>
    <xf numFmtId="0" fontId="2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 shrinkToFit="1"/>
    </xf>
    <xf numFmtId="0" fontId="30" fillId="0" borderId="2" xfId="0" applyFont="1" applyBorder="1" applyAlignment="1" applyProtection="1">
      <alignment vertical="center" shrinkToFit="1"/>
    </xf>
    <xf numFmtId="0" fontId="28" fillId="0" borderId="2" xfId="0" applyFont="1" applyBorder="1" applyAlignment="1" applyProtection="1">
      <alignment vertical="center" shrinkToFit="1"/>
    </xf>
    <xf numFmtId="0" fontId="28" fillId="0" borderId="3" xfId="0" applyFont="1" applyBorder="1" applyAlignment="1" applyProtection="1">
      <alignment vertical="center" shrinkToFit="1"/>
    </xf>
    <xf numFmtId="38" fontId="3" fillId="0" borderId="0" xfId="0" applyNumberFormat="1" applyFont="1" applyAlignment="1" applyProtection="1">
      <alignment vertical="center" shrinkToFit="1"/>
    </xf>
    <xf numFmtId="38" fontId="30" fillId="0" borderId="10" xfId="0" applyNumberFormat="1" applyFont="1" applyBorder="1" applyAlignment="1" applyProtection="1">
      <alignment vertical="center" shrinkToFit="1"/>
    </xf>
    <xf numFmtId="0" fontId="28" fillId="0" borderId="2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5" fillId="0" borderId="15" xfId="0" applyFont="1" applyBorder="1" applyAlignment="1" applyProtection="1">
      <alignment horizontal="right" wrapText="1"/>
    </xf>
    <xf numFmtId="0" fontId="10" fillId="0" borderId="16" xfId="0" applyFont="1" applyBorder="1" applyAlignment="1" applyProtection="1">
      <alignment wrapText="1"/>
    </xf>
    <xf numFmtId="0" fontId="25" fillId="0" borderId="19" xfId="0" applyFont="1" applyBorder="1" applyAlignment="1" applyProtection="1">
      <alignment horizontal="center" wrapText="1"/>
    </xf>
    <xf numFmtId="0" fontId="25" fillId="0" borderId="12" xfId="0" applyFont="1" applyBorder="1" applyAlignment="1" applyProtection="1">
      <alignment horizontal="center" vertical="center" wrapText="1"/>
    </xf>
    <xf numFmtId="0" fontId="8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5" fillId="0" borderId="12" xfId="0" applyFont="1" applyBorder="1" applyAlignment="1" applyProtection="1">
      <alignment vertical="center" wrapText="1"/>
    </xf>
    <xf numFmtId="0" fontId="36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6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16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8" fillId="0" borderId="1" xfId="0" applyFont="1" applyBorder="1" applyProtection="1"/>
    <xf numFmtId="0" fontId="8" fillId="0" borderId="4" xfId="0" applyFont="1" applyBorder="1" applyProtection="1"/>
    <xf numFmtId="0" fontId="23" fillId="0" borderId="0" xfId="0" applyFont="1" applyProtection="1"/>
    <xf numFmtId="0" fontId="6" fillId="0" borderId="4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18" fontId="0" fillId="0" borderId="0" xfId="0" applyNumberFormat="1" applyProtection="1"/>
    <xf numFmtId="0" fontId="0" fillId="0" borderId="10" xfId="0" applyBorder="1" applyProtection="1"/>
    <xf numFmtId="0" fontId="3" fillId="0" borderId="1" xfId="0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176" fontId="9" fillId="0" borderId="4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center" wrapText="1"/>
    </xf>
    <xf numFmtId="38" fontId="3" fillId="0" borderId="10" xfId="0" applyNumberFormat="1" applyFont="1" applyBorder="1" applyAlignment="1" applyProtection="1">
      <alignment vertical="center" shrinkToFit="1"/>
    </xf>
    <xf numFmtId="0" fontId="18" fillId="0" borderId="0" xfId="0" applyFont="1" applyAlignment="1" applyProtection="1">
      <alignment horizontal="right" wrapText="1" shrinkToFit="1"/>
    </xf>
    <xf numFmtId="0" fontId="6" fillId="0" borderId="0" xfId="0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left" vertical="top" shrinkToFit="1"/>
    </xf>
    <xf numFmtId="0" fontId="8" fillId="2" borderId="0" xfId="0" applyFont="1" applyFill="1" applyAlignment="1" applyProtection="1">
      <alignment horizontal="center" vertical="center"/>
    </xf>
    <xf numFmtId="0" fontId="9" fillId="0" borderId="0" xfId="0" applyFont="1" applyProtection="1"/>
    <xf numFmtId="0" fontId="3" fillId="0" borderId="2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vertical="center" shrinkToFit="1"/>
    </xf>
    <xf numFmtId="0" fontId="6" fillId="0" borderId="3" xfId="0" applyFont="1" applyBorder="1" applyAlignment="1" applyProtection="1">
      <alignment vertical="center" shrinkToFit="1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38" fontId="3" fillId="4" borderId="1" xfId="1" applyFont="1" applyFill="1" applyBorder="1" applyAlignment="1" applyProtection="1">
      <alignment horizontal="right" vertical="center" shrinkToFit="1"/>
      <protection locked="0"/>
    </xf>
    <xf numFmtId="38" fontId="3" fillId="4" borderId="2" xfId="1" applyFont="1" applyFill="1" applyBorder="1" applyAlignment="1" applyProtection="1">
      <alignment horizontal="right" vertical="center" shrinkToFit="1"/>
      <protection locked="0"/>
    </xf>
    <xf numFmtId="38" fontId="3" fillId="4" borderId="4" xfId="1" applyFont="1" applyFill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>
      <alignment horizontal="center" vertical="center"/>
    </xf>
    <xf numFmtId="38" fontId="3" fillId="0" borderId="9" xfId="1" applyFont="1" applyFill="1" applyBorder="1" applyAlignment="1" applyProtection="1">
      <alignment horizontal="center" vertical="center" shrinkToFit="1"/>
    </xf>
    <xf numFmtId="38" fontId="3" fillId="0" borderId="10" xfId="1" applyFont="1" applyFill="1" applyBorder="1" applyAlignment="1" applyProtection="1">
      <alignment horizontal="center" vertical="center" shrinkToFit="1"/>
    </xf>
    <xf numFmtId="0" fontId="18" fillId="0" borderId="0" xfId="0" applyFont="1" applyAlignment="1">
      <alignment horizontal="right" wrapText="1" shrinkToFi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38" fontId="30" fillId="0" borderId="1" xfId="1" applyFont="1" applyFill="1" applyBorder="1" applyAlignment="1" applyProtection="1">
      <alignment horizontal="center" vertical="center" shrinkToFit="1"/>
    </xf>
    <xf numFmtId="38" fontId="30" fillId="0" borderId="2" xfId="1" applyFont="1" applyFill="1" applyBorder="1" applyAlignment="1" applyProtection="1">
      <alignment horizontal="center" vertical="center" shrinkToFit="1"/>
    </xf>
    <xf numFmtId="38" fontId="5" fillId="0" borderId="2" xfId="1" applyFont="1" applyBorder="1" applyAlignment="1" applyProtection="1">
      <alignment horizontal="right" vertical="center" shrinkToFi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38" fontId="5" fillId="0" borderId="1" xfId="1" applyFont="1" applyBorder="1" applyAlignment="1" applyProtection="1">
      <alignment horizontal="right" vertical="center" shrinkToFit="1"/>
    </xf>
    <xf numFmtId="0" fontId="6" fillId="0" borderId="3" xfId="0" applyFont="1" applyBorder="1" applyAlignment="1" applyProtection="1">
      <alignment horizontal="center" vertical="center"/>
    </xf>
    <xf numFmtId="38" fontId="5" fillId="0" borderId="9" xfId="1" applyFont="1" applyFill="1" applyBorder="1" applyAlignment="1" applyProtection="1">
      <alignment horizontal="center" vertical="center" shrinkToFit="1"/>
    </xf>
    <xf numFmtId="38" fontId="5" fillId="0" borderId="10" xfId="1" applyFont="1" applyFill="1" applyBorder="1" applyAlignment="1" applyProtection="1">
      <alignment horizontal="center" vertical="center" shrinkToFit="1"/>
    </xf>
    <xf numFmtId="38" fontId="5" fillId="0" borderId="11" xfId="1" applyFont="1" applyFill="1" applyBorder="1" applyAlignment="1" applyProtection="1">
      <alignment horizontal="center" vertical="center" shrinkToFit="1"/>
    </xf>
    <xf numFmtId="38" fontId="5" fillId="0" borderId="13" xfId="1" applyFont="1" applyFill="1" applyBorder="1" applyAlignment="1" applyProtection="1">
      <alignment horizontal="center" vertical="center" shrinkToFit="1"/>
    </xf>
    <xf numFmtId="38" fontId="5" fillId="0" borderId="0" xfId="1" applyFont="1" applyFill="1" applyBorder="1" applyAlignment="1" applyProtection="1">
      <alignment horizontal="center" vertical="center" shrinkToFit="1"/>
    </xf>
    <xf numFmtId="38" fontId="5" fillId="0" borderId="12" xfId="1" applyFont="1" applyFill="1" applyBorder="1" applyAlignment="1" applyProtection="1">
      <alignment horizontal="center" vertical="center" shrinkToFit="1"/>
    </xf>
    <xf numFmtId="38" fontId="5" fillId="0" borderId="6" xfId="1" applyFont="1" applyFill="1" applyBorder="1" applyAlignment="1" applyProtection="1">
      <alignment horizontal="center" vertical="center" shrinkToFit="1"/>
    </xf>
    <xf numFmtId="38" fontId="5" fillId="0" borderId="7" xfId="1" applyFont="1" applyFill="1" applyBorder="1" applyAlignment="1" applyProtection="1">
      <alignment horizontal="center" vertical="center" shrinkToFit="1"/>
    </xf>
    <xf numFmtId="38" fontId="5" fillId="0" borderId="8" xfId="1" applyFont="1" applyFill="1" applyBorder="1" applyAlignment="1" applyProtection="1">
      <alignment horizontal="center" vertical="center" shrinkToFi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/>
    </xf>
    <xf numFmtId="0" fontId="31" fillId="0" borderId="11" xfId="0" applyFont="1" applyBorder="1" applyAlignment="1" applyProtection="1">
      <alignment horizontal="center" vertical="center"/>
    </xf>
    <xf numFmtId="0" fontId="28" fillId="0" borderId="9" xfId="0" applyFont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</xf>
    <xf numFmtId="38" fontId="30" fillId="0" borderId="9" xfId="1" applyFont="1" applyFill="1" applyBorder="1" applyAlignment="1" applyProtection="1">
      <alignment horizontal="center" vertical="center" shrinkToFit="1"/>
    </xf>
    <xf numFmtId="38" fontId="30" fillId="0" borderId="10" xfId="1" applyFont="1" applyFill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top"/>
    </xf>
    <xf numFmtId="38" fontId="3" fillId="0" borderId="7" xfId="1" applyFont="1" applyFill="1" applyBorder="1" applyAlignment="1" applyProtection="1">
      <alignment horizontal="center" vertical="top" shrinkToFit="1"/>
    </xf>
    <xf numFmtId="38" fontId="3" fillId="0" borderId="0" xfId="1" applyFont="1" applyFill="1" applyBorder="1" applyAlignment="1" applyProtection="1">
      <alignment horizontal="center" vertical="top" shrinkToFi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1" fillId="0" borderId="9" xfId="0" applyFont="1" applyBorder="1" applyAlignment="1" applyProtection="1">
      <alignment horizontal="center" vertical="center" wrapText="1" shrinkToFit="1"/>
    </xf>
    <xf numFmtId="0" fontId="21" fillId="0" borderId="10" xfId="0" applyFont="1" applyBorder="1" applyAlignment="1" applyProtection="1">
      <alignment horizontal="center" vertical="center" wrapText="1" shrinkToFit="1"/>
    </xf>
    <xf numFmtId="0" fontId="21" fillId="0" borderId="11" xfId="0" applyFont="1" applyBorder="1" applyAlignment="1" applyProtection="1">
      <alignment horizontal="center" vertical="center" wrapText="1" shrinkToFit="1"/>
    </xf>
    <xf numFmtId="0" fontId="21" fillId="0" borderId="6" xfId="0" applyFont="1" applyBorder="1" applyAlignment="1" applyProtection="1">
      <alignment horizontal="center" vertical="center" wrapText="1" shrinkToFit="1"/>
    </xf>
    <xf numFmtId="0" fontId="21" fillId="0" borderId="7" xfId="0" applyFont="1" applyBorder="1" applyAlignment="1" applyProtection="1">
      <alignment horizontal="center" vertical="center" wrapText="1" shrinkToFit="1"/>
    </xf>
    <xf numFmtId="0" fontId="21" fillId="0" borderId="8" xfId="0" applyFont="1" applyBorder="1" applyAlignment="1" applyProtection="1">
      <alignment horizontal="center" vertical="center" wrapText="1" shrinkToFit="1"/>
    </xf>
    <xf numFmtId="0" fontId="21" fillId="0" borderId="4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1" xfId="1" applyFont="1" applyFill="1" applyBorder="1" applyAlignment="1" applyProtection="1">
      <alignment horizontal="right" vertical="center" shrinkToFit="1"/>
    </xf>
    <xf numFmtId="38" fontId="3" fillId="0" borderId="2" xfId="1" applyFont="1" applyFill="1" applyBorder="1" applyAlignment="1" applyProtection="1">
      <alignment horizontal="right" vertical="center" shrinkToFit="1"/>
    </xf>
    <xf numFmtId="38" fontId="3" fillId="0" borderId="4" xfId="1" applyFont="1" applyFill="1" applyBorder="1" applyAlignment="1" applyProtection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1" xfId="0" applyFont="1" applyBorder="1" applyAlignment="1" applyProtection="1">
      <alignment horizontal="left" vertical="center" wrapText="1"/>
    </xf>
    <xf numFmtId="0" fontId="29" fillId="0" borderId="2" xfId="0" applyFont="1" applyBorder="1" applyAlignment="1" applyProtection="1">
      <alignment horizontal="left" vertical="center" wrapText="1"/>
    </xf>
    <xf numFmtId="0" fontId="29" fillId="0" borderId="3" xfId="0" applyFont="1" applyBorder="1" applyAlignment="1" applyProtection="1">
      <alignment horizontal="left" vertical="center" wrapText="1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</xf>
    <xf numFmtId="0" fontId="15" fillId="4" borderId="2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center"/>
    </xf>
    <xf numFmtId="0" fontId="29" fillId="0" borderId="4" xfId="0" applyFont="1" applyBorder="1" applyAlignment="1" applyProtection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</xf>
    <xf numFmtId="0" fontId="15" fillId="4" borderId="0" xfId="0" applyFont="1" applyFill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left" wrapText="1"/>
    </xf>
    <xf numFmtId="0" fontId="15" fillId="0" borderId="15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center" vertical="center"/>
    </xf>
    <xf numFmtId="0" fontId="26" fillId="5" borderId="17" xfId="0" applyFont="1" applyFill="1" applyBorder="1" applyAlignment="1" applyProtection="1">
      <alignment horizontal="center" wrapText="1"/>
    </xf>
    <xf numFmtId="0" fontId="26" fillId="5" borderId="18" xfId="0" applyFont="1" applyFill="1" applyBorder="1" applyAlignment="1" applyProtection="1">
      <alignment horizontal="center" wrapText="1"/>
    </xf>
    <xf numFmtId="0" fontId="25" fillId="0" borderId="18" xfId="0" applyFont="1" applyBorder="1" applyAlignment="1" applyProtection="1">
      <alignment horizontal="center" wrapText="1"/>
    </xf>
    <xf numFmtId="0" fontId="27" fillId="5" borderId="18" xfId="0" applyFont="1" applyFill="1" applyBorder="1" applyAlignment="1" applyProtection="1">
      <alignment horizontal="center" wrapText="1"/>
    </xf>
    <xf numFmtId="0" fontId="5" fillId="0" borderId="4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5" fillId="4" borderId="4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</xf>
    <xf numFmtId="0" fontId="15" fillId="4" borderId="20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38" fontId="3" fillId="4" borderId="1" xfId="1" applyFont="1" applyFill="1" applyBorder="1" applyAlignment="1" applyProtection="1">
      <alignment horizontal="right" vertical="center" shrinkToFit="1"/>
    </xf>
    <xf numFmtId="38" fontId="3" fillId="4" borderId="2" xfId="1" applyFont="1" applyFill="1" applyBorder="1" applyAlignment="1" applyProtection="1">
      <alignment horizontal="right" vertical="center" shrinkToFit="1"/>
    </xf>
    <xf numFmtId="38" fontId="3" fillId="4" borderId="4" xfId="1" applyFont="1" applyFill="1" applyBorder="1" applyAlignment="1" applyProtection="1">
      <alignment horizontal="right" vertical="center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 wrapText="1"/>
    </xf>
    <xf numFmtId="0" fontId="37" fillId="0" borderId="3" xfId="0" applyFont="1" applyBorder="1" applyAlignment="1" applyProtection="1">
      <alignment horizontal="center" vertical="center" wrapText="1"/>
    </xf>
    <xf numFmtId="38" fontId="3" fillId="0" borderId="1" xfId="1" applyFont="1" applyFill="1" applyBorder="1" applyAlignment="1" applyProtection="1">
      <alignment horizontal="center" vertical="center" shrinkToFit="1"/>
    </xf>
    <xf numFmtId="38" fontId="3" fillId="0" borderId="2" xfId="1" applyFont="1" applyFill="1" applyBorder="1" applyAlignment="1" applyProtection="1">
      <alignment horizontal="center" vertical="center" shrinkToFit="1"/>
    </xf>
    <xf numFmtId="0" fontId="18" fillId="0" borderId="0" xfId="0" applyFont="1" applyAlignment="1" applyProtection="1">
      <alignment horizontal="right" wrapText="1" shrinkToFit="1"/>
    </xf>
    <xf numFmtId="0" fontId="37" fillId="0" borderId="9" xfId="0" applyFont="1" applyBorder="1" applyAlignment="1" applyProtection="1">
      <alignment horizontal="center" vertical="center" wrapText="1"/>
    </xf>
    <xf numFmtId="0" fontId="37" fillId="0" borderId="10" xfId="0" applyFont="1" applyBorder="1" applyAlignment="1" applyProtection="1">
      <alignment horizontal="center" vertical="center"/>
    </xf>
    <xf numFmtId="0" fontId="37" fillId="0" borderId="1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47626</xdr:rowOff>
    </xdr:from>
    <xdr:to>
      <xdr:col>32</xdr:col>
      <xdr:colOff>504265</xdr:colOff>
      <xdr:row>12</xdr:row>
      <xdr:rowOff>339991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2EF32E-E1EA-477C-A47C-99EEACBFF3F7}"/>
            </a:ext>
          </a:extLst>
        </xdr:cNvPr>
        <xdr:cNvSpPr txBox="1"/>
      </xdr:nvSpPr>
      <xdr:spPr>
        <a:xfrm>
          <a:off x="0" y="2250282"/>
          <a:ext cx="10767453" cy="1947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記入上の注意事項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で入力の場合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、黄色付きセル部分が入力箇所です）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●申請する利用分の日時・保育料・クーポン額を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記載してください。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この表に記載がないものについては，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補助対象としませんのでご注意ください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●保育料欄には，補助対象となる金額を記入してください。入会金・会費・交通費・キャンセル料・手数料・保険料・おむつ代等の実費等は含みません。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未就学児１人に対してベビーシッター１人による保育が原則ですが，保護者とベビーシッターが共同保育を実施し，かつ保護者が契約で同意している場合は補助対象とします。その場合は「共同保育」の欄に「〇」をつけてください。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</a:b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●共同保育の場合は、合計の保育料をお子さんの人数で割った金額を「保育料（割引前）」にご記入ください。端数が出る場合はいずれかの分に足してください。クーポン等の割引金額についても同様です。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●審査は利用内訳表に記載された順に上から行います。申請可能時間数を超えた利用分は対象外となります。申請の順番は保護者ご自身でご判断ください。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42</xdr:col>
      <xdr:colOff>142285</xdr:colOff>
      <xdr:row>1</xdr:row>
      <xdr:rowOff>344100</xdr:rowOff>
    </xdr:from>
    <xdr:to>
      <xdr:col>53</xdr:col>
      <xdr:colOff>132694</xdr:colOff>
      <xdr:row>11</xdr:row>
      <xdr:rowOff>746568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E7703-6E53-4AA7-9B31-3D0017B7C7AE}"/>
            </a:ext>
          </a:extLst>
        </xdr:cNvPr>
        <xdr:cNvSpPr txBox="1"/>
      </xdr:nvSpPr>
      <xdr:spPr>
        <a:xfrm>
          <a:off x="14001160" y="496500"/>
          <a:ext cx="4905309" cy="3088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ホームページに公開する際は数式が変更できないよう鍵付きにして出します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47626</xdr:rowOff>
    </xdr:from>
    <xdr:to>
      <xdr:col>32</xdr:col>
      <xdr:colOff>504265</xdr:colOff>
      <xdr:row>12</xdr:row>
      <xdr:rowOff>339991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D66475-54BE-433E-AD37-F3BCF4747354}"/>
            </a:ext>
          </a:extLst>
        </xdr:cNvPr>
        <xdr:cNvSpPr txBox="1"/>
      </xdr:nvSpPr>
      <xdr:spPr>
        <a:xfrm>
          <a:off x="0" y="2257426"/>
          <a:ext cx="10781740" cy="19306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記入上の注意事項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で入力の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場合、黄色付きセル部分が入力箇所です）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●申請する利用分の日時・保育料・クーポン額を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記載してください。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この表に記載がないものについては，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補助対象としませんのでご注意ください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●保育料欄には，補助対象となる金額を記入してください。入会金・会費・交通費・キャンセル料・手数料・保険料・おむつ代等の実費等は含みません。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未就学児１人に対してベビーシッター１人による保育が原則ですが，保護者とベビーシッターが共同保育を実施し，かつ保護者が契約で同意している場合は補助対象とします。その場合は「共同保育」の欄に「〇」をつけてください。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</a:b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●共同保育の場合は、合計の保育料をお子さんの人数で割った金額を「保育料（割引前）」にご記入ください。端数が出る場合はいずれかの分に足してください。クーポン等の割引金額についても同様です。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●審査は利用内訳表に記載された順に上から行います。申請可能時間数を超えた利用分は対象外となります。申請の順番は保護者ご自身でご判断ください。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42</xdr:col>
      <xdr:colOff>142285</xdr:colOff>
      <xdr:row>1</xdr:row>
      <xdr:rowOff>344100</xdr:rowOff>
    </xdr:from>
    <xdr:to>
      <xdr:col>53</xdr:col>
      <xdr:colOff>132694</xdr:colOff>
      <xdr:row>11</xdr:row>
      <xdr:rowOff>746568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23ABDD-B26D-42C6-9013-1B9B7123260B}"/>
            </a:ext>
          </a:extLst>
        </xdr:cNvPr>
        <xdr:cNvSpPr txBox="1"/>
      </xdr:nvSpPr>
      <xdr:spPr>
        <a:xfrm>
          <a:off x="14001160" y="496500"/>
          <a:ext cx="4905309" cy="3088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ホームページに公開する際は数式が変更できないよう鍵付きにして出します</a:t>
          </a:r>
        </a:p>
      </xdr:txBody>
    </xdr:sp>
    <xdr:clientData/>
  </xdr:twoCellAnchor>
  <xdr:twoCellAnchor>
    <xdr:from>
      <xdr:col>13</xdr:col>
      <xdr:colOff>128108</xdr:colOff>
      <xdr:row>4</xdr:row>
      <xdr:rowOff>284551</xdr:rowOff>
    </xdr:from>
    <xdr:to>
      <xdr:col>22</xdr:col>
      <xdr:colOff>30057</xdr:colOff>
      <xdr:row>8</xdr:row>
      <xdr:rowOff>54767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F765BEF1-162D-48D8-8773-D65411ADC0E4}"/>
            </a:ext>
          </a:extLst>
        </xdr:cNvPr>
        <xdr:cNvSpPr/>
      </xdr:nvSpPr>
      <xdr:spPr>
        <a:xfrm>
          <a:off x="3640452" y="1629957"/>
          <a:ext cx="2902324" cy="734623"/>
        </a:xfrm>
        <a:prstGeom prst="wedgeRoundRectCallout">
          <a:avLst>
            <a:gd name="adj1" fmla="val 85813"/>
            <a:gd name="adj2" fmla="val -7584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今年度世田谷区から助成を受けたことがある場合は、交付決定通知に記載された申請済み時間数をご記入ください。</a:t>
          </a:r>
        </a:p>
      </xdr:txBody>
    </xdr:sp>
    <xdr:clientData/>
  </xdr:twoCellAnchor>
  <xdr:twoCellAnchor>
    <xdr:from>
      <xdr:col>14</xdr:col>
      <xdr:colOff>239187</xdr:colOff>
      <xdr:row>10</xdr:row>
      <xdr:rowOff>9242</xdr:rowOff>
    </xdr:from>
    <xdr:to>
      <xdr:col>32</xdr:col>
      <xdr:colOff>516111</xdr:colOff>
      <xdr:row>11</xdr:row>
      <xdr:rowOff>820969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68DA3368-DA51-4F45-AD1A-4217C0700AEF}"/>
            </a:ext>
          </a:extLst>
        </xdr:cNvPr>
        <xdr:cNvSpPr/>
      </xdr:nvSpPr>
      <xdr:spPr>
        <a:xfrm>
          <a:off x="4084906" y="2747680"/>
          <a:ext cx="6694393" cy="918883"/>
        </a:xfrm>
        <a:prstGeom prst="wedgeRoundRectCallout">
          <a:avLst>
            <a:gd name="adj1" fmla="val 6758"/>
            <a:gd name="adj2" fmla="val 10726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兄弟姉妹を一緒に保育した場合，「保育料（割引前）」は，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人目の保育料と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目以降の保育料（加算料金・オプション料金として請求された分を含む）を合計し，児童の人数で割った金額を記載してください。割引がある場合は，割引額を児童数で割った金額を「クーポン等の割引金額」に記載してください。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児童数で割ると小数点以下の端数が出る場合は，その分を児童のいずれかの分に加えてください。</a:t>
          </a:r>
        </a:p>
      </xdr:txBody>
    </xdr:sp>
    <xdr:clientData/>
  </xdr:twoCellAnchor>
  <xdr:twoCellAnchor>
    <xdr:from>
      <xdr:col>0</xdr:col>
      <xdr:colOff>159618</xdr:colOff>
      <xdr:row>9</xdr:row>
      <xdr:rowOff>124803</xdr:rowOff>
    </xdr:from>
    <xdr:to>
      <xdr:col>8</xdr:col>
      <xdr:colOff>175734</xdr:colOff>
      <xdr:row>11</xdr:row>
      <xdr:rowOff>643775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F2585873-3DCD-43DE-AC7C-C8813255FC18}"/>
            </a:ext>
          </a:extLst>
        </xdr:cNvPr>
        <xdr:cNvSpPr/>
      </xdr:nvSpPr>
      <xdr:spPr>
        <a:xfrm>
          <a:off x="159618" y="2648928"/>
          <a:ext cx="2147335" cy="840441"/>
        </a:xfrm>
        <a:prstGeom prst="wedgeRoundRectCallout">
          <a:avLst>
            <a:gd name="adj1" fmla="val 3885"/>
            <a:gd name="adj2" fmla="val 163117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利用日・利用時間を記入。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※Excel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で入力した場合、利用時間数は自動で表示されます。</a:t>
          </a:r>
        </a:p>
      </xdr:txBody>
    </xdr:sp>
    <xdr:clientData/>
  </xdr:twoCellAnchor>
  <xdr:twoCellAnchor>
    <xdr:from>
      <xdr:col>14</xdr:col>
      <xdr:colOff>294255</xdr:colOff>
      <xdr:row>11</xdr:row>
      <xdr:rowOff>999562</xdr:rowOff>
    </xdr:from>
    <xdr:to>
      <xdr:col>21</xdr:col>
      <xdr:colOff>297966</xdr:colOff>
      <xdr:row>13</xdr:row>
      <xdr:rowOff>357187</xdr:rowOff>
    </xdr:to>
    <xdr:sp macro="" textlink="">
      <xdr:nvSpPr>
        <xdr:cNvPr id="7" name="角丸四角形吹き出し 4">
          <a:extLst>
            <a:ext uri="{FF2B5EF4-FFF2-40B4-BE49-F238E27FC236}">
              <a16:creationId xmlns:a16="http://schemas.microsoft.com/office/drawing/2014/main" id="{2D110AFB-60CA-4248-B992-8C2FC97597AF}"/>
            </a:ext>
          </a:extLst>
        </xdr:cNvPr>
        <xdr:cNvSpPr/>
      </xdr:nvSpPr>
      <xdr:spPr>
        <a:xfrm>
          <a:off x="4139974" y="3845156"/>
          <a:ext cx="2337336" cy="750656"/>
        </a:xfrm>
        <a:prstGeom prst="wedgeRoundRectCallout">
          <a:avLst>
            <a:gd name="adj1" fmla="val 96723"/>
            <a:gd name="adj2" fmla="val 7854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保育料は、対象外経費を除く、クーポン等の割引前の金額を記入してください。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31</xdr:row>
      <xdr:rowOff>60230</xdr:rowOff>
    </xdr:from>
    <xdr:to>
      <xdr:col>19</xdr:col>
      <xdr:colOff>76748</xdr:colOff>
      <xdr:row>36</xdr:row>
      <xdr:rowOff>354526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DE75F07C-8A96-4C9D-8C8F-212C3DE524B5}"/>
            </a:ext>
          </a:extLst>
        </xdr:cNvPr>
        <xdr:cNvSpPr/>
      </xdr:nvSpPr>
      <xdr:spPr>
        <a:xfrm>
          <a:off x="0" y="11978386"/>
          <a:ext cx="5696498" cy="2377890"/>
        </a:xfrm>
        <a:prstGeom prst="roundRect">
          <a:avLst>
            <a:gd name="adj" fmla="val 693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</a:t>
          </a: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兄弟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姉妹</a:t>
          </a: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を一緒に保育した場合の利用時間及び利用料</a:t>
          </a: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の記入方法★</a:t>
          </a:r>
          <a:endParaRPr lang="ja-JP" altLang="ja-JP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endParaRPr kumimoji="1" lang="en-US" altLang="ja-JP" sz="11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例（Ｎｏ．２）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</a:p>
        <a:p>
          <a:pPr eaLnBrk="1" fontAlgn="auto" latinLnBrk="0" hangingPunct="1"/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人目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の通常保育料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１６，０００円</a:t>
          </a:r>
          <a:endParaRPr kumimoji="1" lang="en-US" altLang="ja-JP" sz="11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人目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の加算料金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：６，０００円</a:t>
          </a:r>
          <a:endParaRPr kumimoji="1" lang="en-US" altLang="ja-JP" sz="11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夜間割増加算：２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，０００円</a:t>
          </a:r>
          <a:endParaRPr kumimoji="1" lang="en-US" altLang="ja-JP" sz="11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クーポン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等の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割引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金額：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１，０００円</a:t>
          </a:r>
          <a:endParaRPr kumimoji="1" lang="en-US" altLang="ja-JP" sz="11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この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場合，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下記のとおりご記入ください。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endParaRPr kumimoji="1" lang="en-US" altLang="ja-JP" sz="11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保育料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：（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１６，０００円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＋６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，０００円＋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２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，０００円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÷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２＝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１２，０００円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 u="sng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クーポン等の割引金額</a:t>
          </a:r>
          <a:r>
            <a:rPr lang="ja-JP" altLang="en-US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１，０００円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÷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２＝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５００円</a:t>
          </a:r>
          <a:endParaRPr lang="ja-JP" altLang="ja-JP" b="0" u="none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endParaRPr lang="ja-JP" altLang="ja-JP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4364</xdr:colOff>
      <xdr:row>18</xdr:row>
      <xdr:rowOff>353127</xdr:rowOff>
    </xdr:from>
    <xdr:to>
      <xdr:col>27</xdr:col>
      <xdr:colOff>133712</xdr:colOff>
      <xdr:row>31</xdr:row>
      <xdr:rowOff>17648</xdr:rowOff>
    </xdr:to>
    <xdr:sp macro="" textlink="">
      <xdr:nvSpPr>
        <xdr:cNvPr id="9" name="角丸四角形 6">
          <a:extLst>
            <a:ext uri="{FF2B5EF4-FFF2-40B4-BE49-F238E27FC236}">
              <a16:creationId xmlns:a16="http://schemas.microsoft.com/office/drawing/2014/main" id="{586BAF3A-A65F-4E3D-AC99-FC540B436BE5}"/>
            </a:ext>
          </a:extLst>
        </xdr:cNvPr>
        <xdr:cNvSpPr/>
      </xdr:nvSpPr>
      <xdr:spPr>
        <a:xfrm>
          <a:off x="4364" y="6853940"/>
          <a:ext cx="8511348" cy="5081864"/>
        </a:xfrm>
        <a:prstGeom prst="roundRect">
          <a:avLst>
            <a:gd name="adj" fmla="val 4844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★補助申請額計算方法★</a:t>
          </a:r>
          <a:endParaRPr kumimoji="1" lang="en-US" altLang="ja-JP" sz="1100" b="1" u="sng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利用時間数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利用時間と保育料、割引を入力します。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審査は記載された順番に上から行います。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４月４日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→　日中区分　３時間３０分、夜間区分　０時間　　　 　保育料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12,500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　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月８日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23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45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→　日中区分　５時間　 　　、夜間区分　１時間４５分　保育料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12,000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　割引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５月５日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19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26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→　日中区分　３時間　　 　、夜間区分　４時間　　　　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保育料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20,800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　割引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4,400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５月８日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22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23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→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日中区分　０時間 　　　、夜間区分　１時間３０分</a:t>
          </a:r>
          <a:r>
            <a:rPr kumimoji="1" lang="ja-JP" altLang="en-US" sz="11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１０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保育料　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2,500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補助対象時間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b="1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日中・夜間それぞれの利用時間を合算します。</a:t>
          </a:r>
          <a:endParaRPr kumimoji="1" lang="en-US" altLang="ja-JP" sz="1100" b="1" u="none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・日中区分　　１１時間３０分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・夜間区分　　　７時間１５分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→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補助対象時間の合計を計算</a:t>
          </a:r>
          <a:endParaRPr kumimoji="1" lang="en-US" altLang="ja-JP" sz="11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日中区分：１１時間３０分　＋　夜間区分：７時間１５分＝　</a:t>
          </a:r>
          <a:r>
            <a:rPr kumimoji="1" lang="ja-JP" altLang="en-US" sz="110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１８時間４５分</a:t>
          </a:r>
          <a:endParaRPr kumimoji="1" lang="en-US" altLang="ja-JP" sz="1100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②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補助対象保育料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保育料の合計からクーポンの合計を差し引いて補助対象保育料を計算します。</a:t>
          </a:r>
          <a:endParaRPr lang="ja-JP" altLang="ja-JP" sz="11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「保育料（割引前）」から「クーポン等の割引金額」を差し引いた額が補助対象保育料となります。</a:t>
          </a:r>
          <a:endParaRPr lang="ja-JP" altLang="ja-JP" sz="11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４７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,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８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００円　　－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,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９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００円　＝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,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９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００円</a:t>
          </a:r>
          <a:endParaRPr kumimoji="1" lang="en-US" altLang="ja-JP" sz="11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lang="ja-JP" altLang="ja-JP" sz="11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補助上限額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日中・夜間それぞれの合算時間数に各上限額を乗算して、補助上限額を計算します。</a:t>
          </a:r>
          <a:endParaRPr kumimoji="1" lang="en-US" altLang="ja-JP" sz="11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２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５００円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１１時間３０分　＋　３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５００円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７時間１５分　＝　５４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１２５円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補助申請額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補助対象保育料と補助上限額を比較し、低い方が補助申請額です。</a:t>
          </a:r>
          <a:endParaRPr kumimoji="1" lang="en-US" altLang="ja-JP" sz="11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補助上限額（５４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１２５円）＞補助対象保育料（４２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９００円）→　補助申請額　</a:t>
          </a:r>
          <a:r>
            <a:rPr kumimoji="1" lang="ja-JP" altLang="en-US" sz="110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４２</a:t>
          </a:r>
          <a:r>
            <a:rPr kumimoji="1" lang="en-US" altLang="ja-JP" sz="110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10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９００円</a:t>
          </a:r>
        </a:p>
      </xdr:txBody>
    </xdr:sp>
    <xdr:clientData/>
  </xdr:twoCellAnchor>
  <xdr:twoCellAnchor>
    <xdr:from>
      <xdr:col>10</xdr:col>
      <xdr:colOff>295498</xdr:colOff>
      <xdr:row>2</xdr:row>
      <xdr:rowOff>258575</xdr:rowOff>
    </xdr:from>
    <xdr:to>
      <xdr:col>23</xdr:col>
      <xdr:colOff>160328</xdr:colOff>
      <xdr:row>4</xdr:row>
      <xdr:rowOff>259975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64D04FA1-0C70-461C-8EBD-951E3D5BCA62}"/>
            </a:ext>
          </a:extLst>
        </xdr:cNvPr>
        <xdr:cNvSpPr/>
      </xdr:nvSpPr>
      <xdr:spPr>
        <a:xfrm>
          <a:off x="2998217" y="865794"/>
          <a:ext cx="4067736" cy="739587"/>
        </a:xfrm>
        <a:prstGeom prst="wedgeRoundRectCallout">
          <a:avLst>
            <a:gd name="adj1" fmla="val 63907"/>
            <a:gd name="adj2" fmla="val -84320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今年度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世田谷区に転入し、前の自治体でベビーシッター利用支援事業（一時預かり利用支援）の助成を受けたことがある場合は、前の自治体への申請済み時間数をご記入ください</a:t>
          </a:r>
        </a:p>
      </xdr:txBody>
    </xdr:sp>
    <xdr:clientData/>
  </xdr:twoCellAnchor>
  <xdr:twoCellAnchor>
    <xdr:from>
      <xdr:col>20</xdr:col>
      <xdr:colOff>41264</xdr:colOff>
      <xdr:row>34</xdr:row>
      <xdr:rowOff>381139</xdr:rowOff>
    </xdr:from>
    <xdr:to>
      <xdr:col>32</xdr:col>
      <xdr:colOff>516113</xdr:colOff>
      <xdr:row>37</xdr:row>
      <xdr:rowOff>341218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31E77B18-1633-4E62-B57C-0D4BEB535612}"/>
            </a:ext>
          </a:extLst>
        </xdr:cNvPr>
        <xdr:cNvSpPr/>
      </xdr:nvSpPr>
      <xdr:spPr>
        <a:xfrm>
          <a:off x="5994389" y="13549452"/>
          <a:ext cx="4784912" cy="1210235"/>
        </a:xfrm>
        <a:prstGeom prst="wedgeRoundRectCallout">
          <a:avLst>
            <a:gd name="adj1" fmla="val -27097"/>
            <a:gd name="adj2" fmla="val 14443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・補助金は一申請ごとに審査・支給額決定します。</a:t>
          </a:r>
          <a:endParaRPr kumimoji="1" lang="en-US" altLang="ja-JP" sz="1100" kern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・審査は利用内訳表に記載された順番で行います。</a:t>
          </a:r>
          <a:endParaRPr kumimoji="1" lang="en-US" altLang="ja-JP" sz="1100" kern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・申請可能時間数に達した次の利用分から、審査の対象外です。</a:t>
          </a:r>
          <a:endParaRPr kumimoji="1" lang="en-US" altLang="ja-JP" sz="1100" kern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時間単価が高かった利用分や夜間帯（</a:t>
          </a:r>
          <a:r>
            <a:rPr kumimoji="1" lang="en-US" altLang="ja-JP" sz="11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22</a:t>
          </a:r>
          <a:r>
            <a:rPr kumimoji="1" lang="ja-JP" altLang="en-US" sz="11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時～翌</a:t>
          </a:r>
          <a:r>
            <a:rPr kumimoji="1" lang="en-US" altLang="ja-JP" sz="11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時）の利用分を優先的に上から記載するなど、申請の順番は保護者の方ご自身でご判断ください</a:t>
          </a:r>
          <a:endParaRPr kumimoji="1" lang="en-US" altLang="ja-JP" sz="1100" kern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20</xdr:col>
      <xdr:colOff>87528</xdr:colOff>
      <xdr:row>16</xdr:row>
      <xdr:rowOff>281437</xdr:rowOff>
    </xdr:from>
    <xdr:to>
      <xdr:col>32</xdr:col>
      <xdr:colOff>513310</xdr:colOff>
      <xdr:row>19</xdr:row>
      <xdr:rowOff>373435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8AFB00-14EF-4BC7-9935-5349AF6DA98A}"/>
            </a:ext>
          </a:extLst>
        </xdr:cNvPr>
        <xdr:cNvSpPr/>
      </xdr:nvSpPr>
      <xdr:spPr>
        <a:xfrm>
          <a:off x="6040653" y="5948812"/>
          <a:ext cx="4735845" cy="1342154"/>
        </a:xfrm>
        <a:prstGeom prst="wedgeRoundRectCallout">
          <a:avLst>
            <a:gd name="adj1" fmla="val -106245"/>
            <a:gd name="adj2" fmla="val -5638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日をまたぐ利用の場合は、深夜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0:00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以降の時間を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24:00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以降の表記で入力してください。</a:t>
          </a:r>
          <a:endParaRPr kumimoji="1" lang="en-US" altLang="ja-JP" sz="1100" b="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例：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No.3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4】</a:t>
          </a:r>
          <a:b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利用時間：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5/5 19:00 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 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5/6 2:00</a:t>
          </a:r>
        </a:p>
        <a:p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深夜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0:00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 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24:00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、翌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7:00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 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31:00 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として入力します。</a:t>
          </a:r>
          <a:b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翌</a:t>
          </a:r>
          <a:r>
            <a:rPr kumimoji="1" lang="en-US" altLang="ja-JP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7:00(</a:t>
          </a:r>
          <a:r>
            <a:rPr kumimoji="1" lang="ja-JP" altLang="en-US" sz="1100" b="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３１：００）をまたぐ場合は、行を分けて入力してください。</a:t>
          </a:r>
        </a:p>
      </xdr:txBody>
    </xdr:sp>
    <xdr:clientData/>
  </xdr:twoCellAnchor>
  <xdr:oneCellAnchor>
    <xdr:from>
      <xdr:col>14</xdr:col>
      <xdr:colOff>104620</xdr:colOff>
      <xdr:row>0</xdr:row>
      <xdr:rowOff>83343</xdr:rowOff>
    </xdr:from>
    <xdr:ext cx="2192690" cy="674593"/>
    <xdr:pic>
      <xdr:nvPicPr>
        <xdr:cNvPr id="13" name="図 12">
          <a:extLst>
            <a:ext uri="{FF2B5EF4-FFF2-40B4-BE49-F238E27FC236}">
              <a16:creationId xmlns:a16="http://schemas.microsoft.com/office/drawing/2014/main" id="{515E956D-F917-4E74-A3B4-355402E66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0339" y="83343"/>
          <a:ext cx="2192690" cy="674593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7782-D563-4E7C-9D36-6F10BBDB2BBF}">
  <sheetPr>
    <tabColor rgb="FFFFFF00"/>
    <pageSetUpPr fitToPage="1"/>
  </sheetPr>
  <dimension ref="A1:BK104"/>
  <sheetViews>
    <sheetView showGridLines="0" tabSelected="1" view="pageBreakPreview" zoomScale="80" zoomScaleNormal="96" zoomScaleSheetLayoutView="80" workbookViewId="0">
      <selection activeCell="D3" sqref="D3:J3"/>
    </sheetView>
  </sheetViews>
  <sheetFormatPr defaultColWidth="9" defaultRowHeight="18"/>
  <cols>
    <col min="1" max="2" width="3" style="32" customWidth="1"/>
    <col min="3" max="3" width="3.83203125" style="25" customWidth="1"/>
    <col min="4" max="4" width="3.08203125" style="25" customWidth="1"/>
    <col min="5" max="7" width="4.33203125" style="25" customWidth="1"/>
    <col min="8" max="8" width="1.83203125" style="22" customWidth="1"/>
    <col min="9" max="9" width="4.33203125" style="25" customWidth="1"/>
    <col min="10" max="10" width="3.08203125" style="22" customWidth="1"/>
    <col min="11" max="11" width="4.33203125" style="25" customWidth="1"/>
    <col min="12" max="12" width="1.83203125" style="22" customWidth="1"/>
    <col min="13" max="14" width="4.33203125" style="25" customWidth="1"/>
    <col min="15" max="15" width="5.08203125" style="22" customWidth="1"/>
    <col min="16" max="16" width="4.33203125" style="25" customWidth="1"/>
    <col min="17" max="17" width="3" style="22" customWidth="1"/>
    <col min="18" max="18" width="5.58203125" style="25" customWidth="1"/>
    <col min="19" max="19" width="5.08203125" style="22" customWidth="1"/>
    <col min="20" max="20" width="4.33203125" style="25" customWidth="1"/>
    <col min="21" max="21" width="3" style="22" customWidth="1"/>
    <col min="22" max="22" width="4.33203125" style="25" customWidth="1"/>
    <col min="23" max="23" width="5.08203125" style="22" customWidth="1"/>
    <col min="24" max="24" width="4.33203125" style="25" customWidth="1"/>
    <col min="25" max="25" width="4" style="22" customWidth="1"/>
    <col min="26" max="26" width="5.5" style="25" customWidth="1"/>
    <col min="27" max="27" width="5.5" style="22" customWidth="1"/>
    <col min="28" max="28" width="2.83203125" style="25" customWidth="1"/>
    <col min="29" max="29" width="5.5" style="22" customWidth="1"/>
    <col min="30" max="30" width="5.5" style="25" customWidth="1"/>
    <col min="31" max="31" width="2.83203125" style="22" customWidth="1"/>
    <col min="32" max="33" width="8.08203125" style="22" customWidth="1"/>
    <col min="34" max="34" width="1.83203125" style="22" customWidth="1"/>
    <col min="35" max="35" width="4.08203125" style="22" hidden="1" customWidth="1"/>
    <col min="36" max="36" width="4.58203125" style="22" hidden="1" customWidth="1"/>
    <col min="37" max="38" width="4" style="22" hidden="1" customWidth="1"/>
    <col min="39" max="39" width="8.25" style="22" hidden="1" customWidth="1"/>
    <col min="40" max="42" width="4" style="22" hidden="1" customWidth="1"/>
    <col min="43" max="43" width="5.08203125" style="22" hidden="1" customWidth="1"/>
    <col min="44" max="46" width="4" style="22" hidden="1" customWidth="1"/>
    <col min="47" max="47" width="6.5" style="22" hidden="1" customWidth="1"/>
    <col min="48" max="49" width="4.58203125" style="22" hidden="1" customWidth="1"/>
    <col min="50" max="50" width="4.58203125" style="21" hidden="1" customWidth="1"/>
    <col min="51" max="59" width="9" style="25" hidden="1" customWidth="1"/>
    <col min="60" max="60" width="10.08203125" style="25" hidden="1" customWidth="1"/>
    <col min="61" max="63" width="0" style="25" hidden="1" customWidth="1"/>
    <col min="64" max="16384" width="9" style="25"/>
  </cols>
  <sheetData>
    <row r="1" spans="1:63" ht="12" customHeight="1">
      <c r="A1" s="63" t="s">
        <v>56</v>
      </c>
      <c r="B1" s="25"/>
      <c r="F1" s="22"/>
      <c r="K1" s="93"/>
      <c r="L1" s="93"/>
      <c r="M1" s="94"/>
      <c r="N1" s="93"/>
      <c r="O1" s="94"/>
      <c r="P1" s="93"/>
      <c r="Q1" s="94"/>
      <c r="R1" s="93"/>
      <c r="S1" s="94"/>
      <c r="T1" s="93"/>
      <c r="U1" s="94"/>
      <c r="V1" s="93"/>
      <c r="W1" s="94"/>
      <c r="X1" s="93"/>
      <c r="Y1" s="94"/>
      <c r="AD1" s="22"/>
      <c r="AV1" s="21"/>
      <c r="AW1" s="25"/>
      <c r="AX1" s="25"/>
    </row>
    <row r="2" spans="1:63" ht="36.65" customHeight="1">
      <c r="A2" s="26" t="s">
        <v>0</v>
      </c>
      <c r="B2" s="25"/>
      <c r="C2" s="27"/>
      <c r="D2" s="28"/>
      <c r="E2" s="28"/>
      <c r="F2" s="19"/>
      <c r="G2" s="28"/>
      <c r="H2" s="19"/>
      <c r="I2" s="28"/>
      <c r="J2" s="19"/>
      <c r="K2" s="95"/>
      <c r="L2" s="95"/>
      <c r="M2" s="94"/>
      <c r="N2" s="95"/>
      <c r="O2" s="96"/>
      <c r="P2" s="95"/>
      <c r="Q2" s="96"/>
      <c r="R2" s="95"/>
      <c r="S2" s="96"/>
      <c r="T2" s="96"/>
      <c r="U2" s="96"/>
      <c r="V2" s="97"/>
      <c r="W2" s="97"/>
      <c r="X2" s="97"/>
      <c r="Y2" s="98"/>
      <c r="Z2" s="241" t="s">
        <v>54</v>
      </c>
      <c r="AA2" s="241"/>
      <c r="AB2" s="241"/>
      <c r="AC2" s="241"/>
      <c r="AD2" s="241"/>
      <c r="AE2" s="241"/>
      <c r="AF2" s="241"/>
      <c r="AG2" s="241"/>
      <c r="AH2" s="51"/>
      <c r="AI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21"/>
    </row>
    <row r="3" spans="1:63" ht="22.5" customHeight="1">
      <c r="A3" s="242" t="s">
        <v>1</v>
      </c>
      <c r="B3" s="243"/>
      <c r="C3" s="244"/>
      <c r="D3" s="151"/>
      <c r="E3" s="151"/>
      <c r="F3" s="151"/>
      <c r="G3" s="151"/>
      <c r="H3" s="151"/>
      <c r="I3" s="151"/>
      <c r="J3" s="151"/>
      <c r="K3" s="87" t="s">
        <v>3</v>
      </c>
      <c r="L3" s="88"/>
      <c r="M3" s="88"/>
      <c r="N3" s="88"/>
      <c r="O3" s="88"/>
      <c r="P3" s="88"/>
      <c r="Q3" s="88"/>
      <c r="R3" s="88"/>
      <c r="S3" s="88"/>
      <c r="T3" s="88"/>
      <c r="U3" s="88"/>
      <c r="V3" s="213"/>
      <c r="W3" s="213"/>
      <c r="X3" s="213"/>
      <c r="Y3" s="214"/>
      <c r="Z3" s="245"/>
      <c r="AA3" s="246"/>
      <c r="AB3" s="246"/>
      <c r="AC3" s="247" t="s">
        <v>24</v>
      </c>
      <c r="AD3" s="247"/>
      <c r="AE3" s="248"/>
      <c r="AF3" s="248"/>
      <c r="AG3" s="92" t="s">
        <v>25</v>
      </c>
      <c r="AI3" s="230" t="s">
        <v>48</v>
      </c>
      <c r="AJ3" s="230"/>
      <c r="AK3" s="230"/>
      <c r="AL3" s="230"/>
      <c r="AM3" s="59">
        <f>Z3*60+AE3</f>
        <v>0</v>
      </c>
      <c r="AN3" s="55"/>
      <c r="AO3" s="18"/>
      <c r="AP3" s="28"/>
      <c r="AQ3" s="28"/>
      <c r="AR3" s="25"/>
      <c r="AS3" s="25"/>
      <c r="AT3" s="25"/>
      <c r="AU3" s="25"/>
      <c r="AV3" s="25"/>
      <c r="AW3" s="25"/>
      <c r="AX3" s="25"/>
    </row>
    <row r="4" spans="1:63" ht="36" customHeight="1">
      <c r="A4" s="231" t="s">
        <v>4</v>
      </c>
      <c r="B4" s="231"/>
      <c r="C4" s="231"/>
      <c r="D4" s="231"/>
      <c r="E4" s="231"/>
      <c r="F4" s="231"/>
      <c r="G4" s="231"/>
      <c r="H4" s="231"/>
      <c r="I4" s="232" t="b">
        <v>0</v>
      </c>
      <c r="J4" s="232"/>
      <c r="K4" s="87"/>
      <c r="L4" s="88"/>
      <c r="M4" s="88"/>
      <c r="N4" s="88"/>
      <c r="O4" s="88"/>
      <c r="P4" s="88"/>
      <c r="Q4" s="88"/>
      <c r="R4" s="88"/>
      <c r="S4" s="88"/>
      <c r="T4" s="88"/>
      <c r="U4" s="88"/>
      <c r="V4" s="97"/>
      <c r="W4" s="97"/>
      <c r="X4" s="97"/>
      <c r="Y4" s="98"/>
      <c r="Z4" s="233" t="s">
        <v>55</v>
      </c>
      <c r="AA4" s="234"/>
      <c r="AB4" s="234"/>
      <c r="AC4" s="234"/>
      <c r="AD4" s="234"/>
      <c r="AE4" s="234"/>
      <c r="AF4" s="234"/>
      <c r="AG4" s="235"/>
      <c r="AH4" s="52"/>
      <c r="AI4" s="18"/>
      <c r="AJ4" s="18"/>
      <c r="AK4" s="18"/>
      <c r="AL4" s="18"/>
      <c r="AM4" s="61"/>
      <c r="AN4" s="18"/>
      <c r="AO4" s="18"/>
      <c r="AP4" s="28"/>
      <c r="AQ4" s="28"/>
      <c r="AR4" s="25"/>
      <c r="AS4" s="25"/>
      <c r="AT4" s="25"/>
      <c r="AU4" s="25"/>
      <c r="AV4" s="25"/>
      <c r="AW4" s="25"/>
      <c r="AX4" s="25"/>
    </row>
    <row r="5" spans="1:63" ht="22.5" customHeight="1" thickBot="1">
      <c r="A5" s="73"/>
      <c r="B5" s="73"/>
      <c r="C5" s="73"/>
      <c r="D5" s="85"/>
      <c r="E5" s="86"/>
      <c r="F5" s="86"/>
      <c r="G5" s="86"/>
      <c r="H5" s="86"/>
      <c r="I5" s="86"/>
      <c r="J5" s="86"/>
      <c r="K5" s="87"/>
      <c r="L5" s="88"/>
      <c r="M5" s="88"/>
      <c r="N5" s="88"/>
      <c r="O5" s="88"/>
      <c r="P5" s="88"/>
      <c r="Q5" s="88"/>
      <c r="R5" s="88"/>
      <c r="S5" s="88"/>
      <c r="T5" s="88"/>
      <c r="U5" s="88"/>
      <c r="V5" s="213"/>
      <c r="W5" s="213"/>
      <c r="X5" s="213"/>
      <c r="Y5" s="214"/>
      <c r="Z5" s="236"/>
      <c r="AA5" s="237"/>
      <c r="AB5" s="237"/>
      <c r="AC5" s="238" t="s">
        <v>24</v>
      </c>
      <c r="AD5" s="238"/>
      <c r="AE5" s="239"/>
      <c r="AF5" s="239"/>
      <c r="AG5" s="92" t="s">
        <v>51</v>
      </c>
      <c r="AH5" s="52"/>
      <c r="AI5" s="240" t="s">
        <v>49</v>
      </c>
      <c r="AJ5" s="240"/>
      <c r="AK5" s="240"/>
      <c r="AL5" s="240"/>
      <c r="AM5" s="61">
        <f>Z5*60+AE5</f>
        <v>0</v>
      </c>
      <c r="AN5" s="18"/>
      <c r="AO5" s="18"/>
      <c r="AP5" s="28"/>
      <c r="AQ5" s="28"/>
      <c r="AR5" s="25"/>
      <c r="AS5" s="25"/>
      <c r="AT5" s="25"/>
      <c r="AU5" s="25"/>
      <c r="AV5" s="25"/>
      <c r="AW5" s="25"/>
      <c r="AX5" s="25"/>
    </row>
    <row r="6" spans="1:63" ht="22.5" customHeight="1">
      <c r="A6" s="73"/>
      <c r="B6" s="73"/>
      <c r="C6" s="73"/>
      <c r="D6" s="85"/>
      <c r="E6" s="86"/>
      <c r="F6" s="86"/>
      <c r="G6" s="86"/>
      <c r="H6" s="86"/>
      <c r="I6" s="86"/>
      <c r="J6" s="86"/>
      <c r="K6" s="87"/>
      <c r="L6" s="88"/>
      <c r="M6" s="88"/>
      <c r="N6" s="88"/>
      <c r="O6" s="88"/>
      <c r="P6" s="88"/>
      <c r="Q6" s="88"/>
      <c r="R6" s="88"/>
      <c r="S6" s="88"/>
      <c r="T6" s="88"/>
      <c r="U6" s="88"/>
      <c r="V6" s="73"/>
      <c r="W6" s="73"/>
      <c r="X6" s="73"/>
      <c r="Y6" s="73"/>
      <c r="Z6" s="249" t="s">
        <v>5</v>
      </c>
      <c r="AA6" s="250"/>
      <c r="AB6" s="250"/>
      <c r="AC6" s="250"/>
      <c r="AD6" s="250"/>
      <c r="AE6" s="89"/>
      <c r="AF6" s="89"/>
      <c r="AG6" s="90"/>
      <c r="AH6" s="52"/>
      <c r="AI6" s="60"/>
      <c r="AJ6" s="60"/>
      <c r="AK6" s="60"/>
      <c r="AL6" s="60"/>
      <c r="AM6" s="61"/>
      <c r="AN6" s="18"/>
      <c r="AO6" s="18"/>
      <c r="AP6" s="28"/>
      <c r="AQ6" s="28"/>
      <c r="AR6" s="25"/>
      <c r="AS6" s="25"/>
      <c r="AT6" s="25"/>
      <c r="AU6" s="25"/>
      <c r="AV6" s="25"/>
      <c r="AW6" s="25"/>
      <c r="AX6" s="25"/>
    </row>
    <row r="7" spans="1:63" ht="22.5" customHeight="1" thickBot="1">
      <c r="A7" s="73"/>
      <c r="B7" s="73"/>
      <c r="C7" s="73"/>
      <c r="D7" s="85"/>
      <c r="E7" s="86"/>
      <c r="F7" s="86"/>
      <c r="G7" s="86"/>
      <c r="H7" s="86"/>
      <c r="I7" s="86"/>
      <c r="J7" s="86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251"/>
      <c r="W7" s="251"/>
      <c r="X7" s="251"/>
      <c r="Y7" s="251"/>
      <c r="Z7" s="252">
        <f>INT(AM7/60)</f>
        <v>144</v>
      </c>
      <c r="AA7" s="253"/>
      <c r="AB7" s="253"/>
      <c r="AC7" s="254" t="s">
        <v>24</v>
      </c>
      <c r="AD7" s="254"/>
      <c r="AE7" s="255">
        <f>INT(MOD(AM7, 60))</f>
        <v>0</v>
      </c>
      <c r="AF7" s="255"/>
      <c r="AG7" s="91" t="s">
        <v>25</v>
      </c>
      <c r="AH7" s="52"/>
      <c r="AI7" s="229" t="s">
        <v>50</v>
      </c>
      <c r="AJ7" s="229"/>
      <c r="AK7" s="229"/>
      <c r="AL7" s="229"/>
      <c r="AM7" s="61">
        <f>MAX(0, IF($I$4=TRUE, 17280, 8640) - IF(ISNUMBER($AM$3),$AM$3, 0)- IF(ISNUMBER($AM$5), $AM$5, 0))</f>
        <v>8640</v>
      </c>
      <c r="AN7" s="18"/>
      <c r="AO7" s="18"/>
      <c r="AP7" s="28"/>
      <c r="AQ7" s="28"/>
      <c r="AR7" s="25"/>
      <c r="AS7" s="25"/>
      <c r="AT7" s="25"/>
      <c r="AU7" s="25"/>
      <c r="AV7" s="25"/>
      <c r="AW7" s="25"/>
      <c r="AX7" s="25"/>
    </row>
    <row r="8" spans="1:63" ht="8.5" customHeight="1">
      <c r="A8" s="30"/>
      <c r="B8" s="25"/>
      <c r="C8" s="29"/>
      <c r="D8" s="18"/>
      <c r="E8" s="29"/>
      <c r="F8" s="31"/>
      <c r="G8" s="31"/>
      <c r="H8" s="31"/>
      <c r="I8" s="31"/>
      <c r="J8" s="31"/>
      <c r="K8" s="31"/>
      <c r="L8" s="30"/>
      <c r="M8" s="31"/>
      <c r="N8" s="31"/>
      <c r="O8" s="25"/>
      <c r="P8" s="31"/>
      <c r="Q8" s="31"/>
      <c r="R8" s="31"/>
      <c r="S8" s="25"/>
      <c r="U8" s="25"/>
      <c r="V8" s="31"/>
      <c r="W8" s="31"/>
      <c r="X8" s="31"/>
      <c r="Y8" s="25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28"/>
      <c r="AY8" s="28"/>
    </row>
    <row r="9" spans="1:63" ht="16.5" customHeight="1">
      <c r="E9" s="24" t="s">
        <v>6</v>
      </c>
      <c r="F9" s="28"/>
      <c r="G9" s="28"/>
      <c r="H9" s="19"/>
      <c r="I9" s="28"/>
      <c r="J9" s="19"/>
      <c r="K9" s="28"/>
      <c r="L9" s="19"/>
      <c r="M9" s="28"/>
      <c r="N9" s="28"/>
      <c r="O9" s="19"/>
      <c r="P9" s="28"/>
      <c r="Q9" s="19"/>
      <c r="R9" s="28"/>
      <c r="S9" s="19"/>
      <c r="T9" s="28"/>
      <c r="U9" s="19"/>
      <c r="V9" s="28"/>
      <c r="W9" s="19"/>
      <c r="X9" s="28"/>
      <c r="Y9" s="19"/>
      <c r="Z9" s="28"/>
      <c r="AA9" s="19"/>
      <c r="AB9" s="28"/>
      <c r="AC9" s="19"/>
      <c r="AD9" s="28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</row>
    <row r="10" spans="1:63" ht="16.5" customHeight="1">
      <c r="E10" s="24" t="s">
        <v>6</v>
      </c>
      <c r="F10" s="28"/>
      <c r="G10" s="28"/>
      <c r="H10" s="19"/>
      <c r="I10" s="28"/>
      <c r="J10" s="19"/>
      <c r="K10" s="28"/>
      <c r="L10" s="19"/>
      <c r="M10" s="28"/>
      <c r="N10" s="28"/>
      <c r="O10" s="19"/>
      <c r="P10" s="19"/>
      <c r="Q10" s="33"/>
      <c r="R10" s="28"/>
      <c r="S10" s="19"/>
      <c r="T10" s="19"/>
      <c r="U10" s="33"/>
      <c r="V10" s="28"/>
      <c r="W10" s="19"/>
      <c r="X10" s="19"/>
      <c r="Y10" s="33"/>
      <c r="Z10" s="19"/>
      <c r="AA10" s="28"/>
      <c r="AB10" s="19"/>
      <c r="AC10" s="28"/>
      <c r="AD10" s="19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25"/>
    </row>
    <row r="11" spans="1:63" ht="8.25" customHeight="1">
      <c r="E11" s="28"/>
      <c r="F11" s="28"/>
      <c r="G11" s="28"/>
      <c r="H11" s="19"/>
      <c r="I11" s="28"/>
      <c r="J11" s="19"/>
      <c r="K11" s="28"/>
      <c r="L11" s="19"/>
      <c r="M11" s="28"/>
      <c r="N11" s="28"/>
      <c r="O11" s="19"/>
      <c r="P11" s="19"/>
      <c r="Q11" s="33"/>
      <c r="R11" s="28"/>
      <c r="S11" s="19"/>
      <c r="T11" s="19"/>
      <c r="U11" s="33"/>
      <c r="V11" s="28"/>
      <c r="W11" s="19"/>
      <c r="X11" s="19"/>
      <c r="Y11" s="33"/>
      <c r="Z11" s="19"/>
      <c r="AA11" s="28"/>
      <c r="AB11" s="19"/>
      <c r="AC11" s="28"/>
      <c r="AD11" s="19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25"/>
    </row>
    <row r="12" spans="1:63" ht="79.5" customHeight="1">
      <c r="E12" s="222"/>
      <c r="F12" s="222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8"/>
      <c r="T12" s="224"/>
      <c r="U12" s="224"/>
      <c r="V12" s="34"/>
      <c r="W12" s="19"/>
      <c r="X12" s="28"/>
      <c r="Y12" s="19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25"/>
      <c r="AQ12" s="25"/>
      <c r="AR12" s="25"/>
      <c r="AS12" s="25"/>
      <c r="AT12" s="25"/>
      <c r="AU12" s="25"/>
      <c r="AV12" s="25"/>
      <c r="AW12" s="25"/>
      <c r="AX12" s="25"/>
    </row>
    <row r="13" spans="1:63" s="21" customFormat="1" ht="30" customHeight="1">
      <c r="A13" s="23"/>
      <c r="B13" s="23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8"/>
      <c r="AD13" s="19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Y13" s="25"/>
      <c r="AZ13" s="25"/>
      <c r="BA13" s="25"/>
      <c r="BB13" s="25"/>
      <c r="BC13" s="25"/>
    </row>
    <row r="14" spans="1:63" s="21" customFormat="1" ht="46.5" customHeight="1">
      <c r="A14" s="35" t="s">
        <v>7</v>
      </c>
      <c r="B14" s="36" t="s">
        <v>8</v>
      </c>
      <c r="C14" s="217" t="s">
        <v>9</v>
      </c>
      <c r="D14" s="226"/>
      <c r="E14" s="226"/>
      <c r="F14" s="218"/>
      <c r="G14" s="227" t="s">
        <v>10</v>
      </c>
      <c r="H14" s="228"/>
      <c r="I14" s="228"/>
      <c r="J14" s="228"/>
      <c r="K14" s="228"/>
      <c r="L14" s="228"/>
      <c r="M14" s="228"/>
      <c r="N14" s="220" t="s">
        <v>11</v>
      </c>
      <c r="O14" s="221"/>
      <c r="P14" s="221"/>
      <c r="Q14" s="221"/>
      <c r="R14" s="217" t="s">
        <v>12</v>
      </c>
      <c r="S14" s="221"/>
      <c r="T14" s="221"/>
      <c r="U14" s="221"/>
      <c r="V14" s="217" t="s">
        <v>13</v>
      </c>
      <c r="W14" s="221"/>
      <c r="X14" s="221"/>
      <c r="Y14" s="221"/>
      <c r="Z14" s="217" t="s">
        <v>14</v>
      </c>
      <c r="AA14" s="226"/>
      <c r="AB14" s="218"/>
      <c r="AC14" s="215" t="s">
        <v>15</v>
      </c>
      <c r="AD14" s="216"/>
      <c r="AE14" s="216"/>
      <c r="AF14" s="217" t="s">
        <v>16</v>
      </c>
      <c r="AG14" s="218"/>
      <c r="AH14" s="54"/>
      <c r="AI14" s="53"/>
      <c r="AJ14" s="219" t="s">
        <v>17</v>
      </c>
      <c r="AK14" s="219"/>
      <c r="AL14" s="219"/>
      <c r="AM14" s="219"/>
      <c r="AN14" s="219"/>
      <c r="AO14" s="219"/>
      <c r="AP14" s="219"/>
      <c r="AQ14" s="220" t="s">
        <v>18</v>
      </c>
      <c r="AR14" s="221"/>
      <c r="AS14" s="221"/>
      <c r="AT14" s="221"/>
      <c r="AU14" s="219" t="s">
        <v>19</v>
      </c>
      <c r="AV14" s="219"/>
      <c r="AW14" s="219"/>
      <c r="AX14" s="219"/>
      <c r="AY14" s="25"/>
      <c r="AZ14" s="37">
        <v>1</v>
      </c>
      <c r="BA14" s="38">
        <v>0</v>
      </c>
      <c r="BB14" s="38">
        <v>4</v>
      </c>
      <c r="BC14" s="25"/>
      <c r="BD14" s="58" t="s">
        <v>41</v>
      </c>
      <c r="BE14" s="58">
        <f>【世田谷区】利用内訳表!$AM$7</f>
        <v>8640</v>
      </c>
      <c r="BF14" s="58" t="s">
        <v>42</v>
      </c>
      <c r="BG14" s="58" t="s">
        <v>43</v>
      </c>
      <c r="BH14" s="58" t="s">
        <v>44</v>
      </c>
      <c r="BI14" s="58" t="s">
        <v>45</v>
      </c>
      <c r="BJ14" s="58" t="s">
        <v>46</v>
      </c>
      <c r="BK14" s="58" t="s">
        <v>47</v>
      </c>
    </row>
    <row r="15" spans="1:63" s="21" customFormat="1" ht="33" customHeight="1">
      <c r="A15" s="14">
        <v>1</v>
      </c>
      <c r="B15" s="12"/>
      <c r="C15" s="6"/>
      <c r="D15" s="39" t="s">
        <v>20</v>
      </c>
      <c r="E15" s="7"/>
      <c r="F15" s="40" t="s">
        <v>21</v>
      </c>
      <c r="G15" s="6"/>
      <c r="H15" s="2" t="s">
        <v>22</v>
      </c>
      <c r="I15" s="8"/>
      <c r="J15" s="2" t="s">
        <v>23</v>
      </c>
      <c r="K15" s="8"/>
      <c r="L15" s="2" t="s">
        <v>22</v>
      </c>
      <c r="M15" s="8"/>
      <c r="N15" s="3" t="str">
        <f>IF(OR(ISBLANK(G15),ISBLANK(I15),ISBLANK(K15),ISBLANK(M15)),"",IF(IF(M15-I15&lt;0,K15-G15-1,K15-G15)&lt;0,"エラー",IF(M15-I15&lt;0,K15-G15-1,K15-G15)))</f>
        <v/>
      </c>
      <c r="O15" s="2" t="s">
        <v>24</v>
      </c>
      <c r="P15" s="4" t="str">
        <f>IF(OR(ISBLANK(G15),ISBLANK(I15),ISBLANK(K15),ISBLANK(M15)),"",IF(N15="エラー","エラー",IF(M15-I15&lt;0,M15-I15+60,M15-I15)))</f>
        <v/>
      </c>
      <c r="Q15" s="1" t="s">
        <v>25</v>
      </c>
      <c r="R15" s="3" t="str">
        <f>AQ15</f>
        <v/>
      </c>
      <c r="S15" s="2" t="s">
        <v>24</v>
      </c>
      <c r="T15" s="4" t="str">
        <f>AS15</f>
        <v/>
      </c>
      <c r="U15" s="1" t="s">
        <v>25</v>
      </c>
      <c r="V15" s="3" t="str">
        <f>AU15</f>
        <v/>
      </c>
      <c r="W15" s="2" t="s">
        <v>24</v>
      </c>
      <c r="X15" s="4" t="str">
        <f>AW15</f>
        <v/>
      </c>
      <c r="Y15" s="1" t="s">
        <v>25</v>
      </c>
      <c r="Z15" s="152"/>
      <c r="AA15" s="153"/>
      <c r="AB15" s="13" t="s">
        <v>26</v>
      </c>
      <c r="AC15" s="154"/>
      <c r="AD15" s="152"/>
      <c r="AE15" s="13" t="s">
        <v>26</v>
      </c>
      <c r="AF15" s="211"/>
      <c r="AG15" s="212"/>
      <c r="AH15" s="19"/>
      <c r="AI15" s="18"/>
      <c r="AJ15" s="41" t="str">
        <f>IF(N15="","",IF(K15&lt;7,"0",IF(G15&gt;22,0,IF(G15&lt;7,7,G15))))</f>
        <v/>
      </c>
      <c r="AK15" s="2" t="s">
        <v>22</v>
      </c>
      <c r="AL15" s="42" t="str">
        <f t="shared" ref="AL15:AL39" si="0">IF(AJ15="","",IF(G15&gt;21,0,IF(G15&lt;7,0,I15)))</f>
        <v/>
      </c>
      <c r="AM15" s="2" t="s">
        <v>23</v>
      </c>
      <c r="AN15" s="42" t="str">
        <f>IF(AJ15="","",IF(G15&gt;22,"0",IF(K15&gt;22,22,IF(K15&lt;7,0,K15))))</f>
        <v/>
      </c>
      <c r="AO15" s="2" t="s">
        <v>22</v>
      </c>
      <c r="AP15" s="42" t="str">
        <f t="shared" ref="AP15:AP39" si="1">IF(AJ15="","",IF(K15&gt;21,0,IF(K15&lt;7,0,M15)))</f>
        <v/>
      </c>
      <c r="AQ15" s="41" t="str">
        <f>IFERROR(IF(OR(ISBLANK(AJ15),ISBLANK(AL15),ISBLANK(AN15),ISBLANK(AP15)),"",IF(AP15-AL15&lt;0,AN15-AJ15-1,AN15-AJ15)),"")</f>
        <v/>
      </c>
      <c r="AR15" s="2" t="s">
        <v>24</v>
      </c>
      <c r="AS15" s="42" t="str">
        <f>IFERROR(IF(OR(ISBLANK(AJ15),ISBLANK(AL15),ISBLANK(AN15),ISBLANK(AP15)),"",IF(AP15-AL15&lt;0,AP15-AL15+60,AP15-AL15)),"")</f>
        <v/>
      </c>
      <c r="AT15" s="1" t="s">
        <v>25</v>
      </c>
      <c r="AU15" s="41" t="str">
        <f t="shared" ref="AU15:AU39" si="2">IF(AQ15="",N15,IFERROR(IF(P15-AS15&lt;0,N15-AQ15-1,N15-AQ15),""))</f>
        <v/>
      </c>
      <c r="AV15" s="2" t="s">
        <v>24</v>
      </c>
      <c r="AW15" s="42" t="str">
        <f t="shared" ref="AW15:AW39" si="3">IF(AS15="",P15,IFERROR(IF(P15-AS15&lt;0,P15-AS15+60,P15-AS15),""))</f>
        <v/>
      </c>
      <c r="AX15" s="13" t="s">
        <v>25</v>
      </c>
      <c r="AY15" s="25"/>
      <c r="AZ15" s="37">
        <v>2</v>
      </c>
      <c r="BA15" s="38">
        <v>15</v>
      </c>
      <c r="BB15" s="38">
        <v>5</v>
      </c>
      <c r="BC15" s="25"/>
      <c r="BD15">
        <v>12</v>
      </c>
      <c r="BE15">
        <f>BE14</f>
        <v>8640</v>
      </c>
      <c r="BF15" t="e">
        <f>AQ15*60 + AS15</f>
        <v>#VALUE!</v>
      </c>
      <c r="BG15" t="e">
        <f>AU15*60 + AW15</f>
        <v>#VALUE!</v>
      </c>
      <c r="BH15" s="57" t="e">
        <f>TIME(【世田谷区】利用内訳表!AJ15, 【世田谷区】利用内訳表!AL15, 0)</f>
        <v>#VALUE!</v>
      </c>
      <c r="BI15" t="e">
        <f>IF(OR(BH15&gt;=TIME(22,0,0), BH15&lt;TIME(7,0,0)),1,0)</f>
        <v>#VALUE!</v>
      </c>
      <c r="BJ15">
        <f>IFERROR(
   IF(BE15&gt;=BF15+BG15,
      BF15,
      IF(BI15=1,
         MIN(BF15,MAX(0,BE15-BG15)),
         MIN(BF15,BE15)
      )
   ),
0)</f>
        <v>0</v>
      </c>
      <c r="BK15">
        <f>IFERROR(
    IF(
        BE15 &gt;= BF15 + BG15,
        BG15,
        IF(
            BI15 = 1,
            MIN(BG15, BE15),
            MIN(
                BG15,
                MAX(0, BE15 - MIN(BF15, BE15))
            )
        )
    ),
    0
)</f>
        <v>0</v>
      </c>
    </row>
    <row r="16" spans="1:63" s="21" customFormat="1" ht="33" customHeight="1">
      <c r="A16" s="14">
        <v>2</v>
      </c>
      <c r="B16" s="12"/>
      <c r="C16" s="6"/>
      <c r="D16" s="39" t="s">
        <v>20</v>
      </c>
      <c r="E16" s="6"/>
      <c r="F16" s="2" t="s">
        <v>21</v>
      </c>
      <c r="G16" s="6"/>
      <c r="H16" s="2" t="s">
        <v>22</v>
      </c>
      <c r="I16" s="8"/>
      <c r="J16" s="2" t="s">
        <v>23</v>
      </c>
      <c r="K16" s="8"/>
      <c r="L16" s="2" t="s">
        <v>22</v>
      </c>
      <c r="M16" s="8"/>
      <c r="N16" s="3" t="str">
        <f t="shared" ref="N16:N39" si="4">IF(OR(ISBLANK(G16),ISBLANK(I16),ISBLANK(K16),ISBLANK(M16)),"",IF(IF(M16-I16&lt;0,K16-G16-1,K16-G16)&lt;0,"エラー",IF(M16-I16&lt;0,K16-G16-1,K16-G16)))</f>
        <v/>
      </c>
      <c r="O16" s="2" t="s">
        <v>24</v>
      </c>
      <c r="P16" s="4" t="str">
        <f t="shared" ref="P16:P39" si="5">IF(OR(ISBLANK(G16),ISBLANK(I16),ISBLANK(K16),ISBLANK(M16)),"",IF(N16="エラー","エラー",IF(M16-I16&lt;0,M16-I16+60,M16-I16)))</f>
        <v/>
      </c>
      <c r="Q16" s="1" t="s">
        <v>25</v>
      </c>
      <c r="R16" s="3" t="str">
        <f t="shared" ref="R16:R38" si="6">AQ16</f>
        <v/>
      </c>
      <c r="S16" s="2" t="s">
        <v>24</v>
      </c>
      <c r="T16" s="4" t="str">
        <f t="shared" ref="T16:T39" si="7">AS16</f>
        <v/>
      </c>
      <c r="U16" s="1" t="s">
        <v>25</v>
      </c>
      <c r="V16" s="3" t="str">
        <f t="shared" ref="V16:V39" si="8">AU16</f>
        <v/>
      </c>
      <c r="W16" s="2" t="s">
        <v>24</v>
      </c>
      <c r="X16" s="4" t="str">
        <f t="shared" ref="X16:X39" si="9">AW16</f>
        <v/>
      </c>
      <c r="Y16" s="1" t="s">
        <v>25</v>
      </c>
      <c r="Z16" s="152"/>
      <c r="AA16" s="153"/>
      <c r="AB16" s="13" t="s">
        <v>26</v>
      </c>
      <c r="AC16" s="154"/>
      <c r="AD16" s="152"/>
      <c r="AE16" s="13" t="s">
        <v>26</v>
      </c>
      <c r="AF16" s="211"/>
      <c r="AG16" s="212"/>
      <c r="AH16" s="19"/>
      <c r="AI16" s="18"/>
      <c r="AJ16" s="41" t="str">
        <f t="shared" ref="AJ16:AJ17" si="10">IF(N16="","",IF(K16&lt;7,"0",IF(G16&gt;22,0,IF(G16&lt;7,7,G16))))</f>
        <v/>
      </c>
      <c r="AK16" s="2" t="s">
        <v>22</v>
      </c>
      <c r="AL16" s="42" t="str">
        <f t="shared" si="0"/>
        <v/>
      </c>
      <c r="AM16" s="2" t="s">
        <v>23</v>
      </c>
      <c r="AN16" s="42" t="str">
        <f t="shared" ref="AN16:AN39" si="11">IF(AJ16="","",IF(G16&gt;22,"0",IF(K16&gt;22,22,IF(K16&lt;7,0,K16))))</f>
        <v/>
      </c>
      <c r="AO16" s="2" t="s">
        <v>22</v>
      </c>
      <c r="AP16" s="42" t="str">
        <f t="shared" si="1"/>
        <v/>
      </c>
      <c r="AQ16" s="41" t="str">
        <f t="shared" ref="AQ16:AQ39" si="12">IFERROR(IF(OR(ISBLANK(AJ16),ISBLANK(AL16),ISBLANK(AN16),ISBLANK(AP16)),"",IF(AP16-AL16&lt;0,AN16-AJ16-1,AN16-AJ16)),"")</f>
        <v/>
      </c>
      <c r="AR16" s="2" t="s">
        <v>24</v>
      </c>
      <c r="AS16" s="42" t="str">
        <f>IFERROR(IF(OR(ISBLANK(AJ16),ISBLANK(AL16),ISBLANK(AN16),ISBLANK(AP16)),"",IF(AP16-AL16&lt;0,AP16-AL16+60,AP16-AL16)),"")</f>
        <v/>
      </c>
      <c r="AT16" s="1" t="s">
        <v>25</v>
      </c>
      <c r="AU16" s="41" t="str">
        <f t="shared" si="2"/>
        <v/>
      </c>
      <c r="AV16" s="2" t="s">
        <v>24</v>
      </c>
      <c r="AW16" s="42" t="str">
        <f t="shared" si="3"/>
        <v/>
      </c>
      <c r="AX16" s="13" t="s">
        <v>25</v>
      </c>
      <c r="AY16" s="25"/>
      <c r="AZ16" s="37">
        <v>3</v>
      </c>
      <c r="BA16" s="38">
        <v>30</v>
      </c>
      <c r="BB16" s="38">
        <v>6</v>
      </c>
      <c r="BC16" s="25"/>
      <c r="BD16">
        <v>13</v>
      </c>
      <c r="BE16">
        <f>MAX(0, BE15 - BJ15 - BK15)</f>
        <v>8640</v>
      </c>
      <c r="BF16" t="e">
        <f>AQ16*60 + AS16</f>
        <v>#VALUE!</v>
      </c>
      <c r="BG16" t="e">
        <f>AU16*60 + AW16</f>
        <v>#VALUE!</v>
      </c>
      <c r="BH16" s="57" t="e">
        <f>TIME(【世田谷区】利用内訳表!AJ16, 【世田谷区】利用内訳表!AL16, 0)</f>
        <v>#VALUE!</v>
      </c>
      <c r="BI16" t="e">
        <f>IF(OR(BH16&gt;=TIME(22,0,0), BH16&lt;TIME(7,0,0)),1,0)</f>
        <v>#VALUE!</v>
      </c>
      <c r="BJ16">
        <f t="shared" ref="BJ16:BJ39" si="13">IFERROR(
   IF(BE16&gt;=BF16+BG16,
      BF16,
      IF(BI16=1,
         MIN(BF16,MAX(0,BE16-BG16)),
         MIN(BF16,BE16)
      )
   ),
0)</f>
        <v>0</v>
      </c>
      <c r="BK16">
        <f t="shared" ref="BK16:BK39" si="14">IFERROR(
    IF(
        BE16 &gt;= BF16 + BG16,
        BG16,
        IF(
            BI16 = 1,
            MIN(BG16, BE16),
            MIN(
                BG16,
                MAX(0, BE16 - MIN(BF16, BE16))
            )
        )
    ),
    0
)</f>
        <v>0</v>
      </c>
    </row>
    <row r="17" spans="1:63" s="21" customFormat="1" ht="33" customHeight="1">
      <c r="A17" s="14">
        <v>3</v>
      </c>
      <c r="B17" s="12"/>
      <c r="C17" s="6"/>
      <c r="D17" s="39" t="s">
        <v>20</v>
      </c>
      <c r="E17" s="6"/>
      <c r="F17" s="2" t="s">
        <v>21</v>
      </c>
      <c r="G17" s="6"/>
      <c r="H17" s="2" t="s">
        <v>22</v>
      </c>
      <c r="I17" s="8"/>
      <c r="J17" s="2" t="s">
        <v>23</v>
      </c>
      <c r="K17" s="8"/>
      <c r="L17" s="2" t="s">
        <v>22</v>
      </c>
      <c r="M17" s="8"/>
      <c r="N17" s="3" t="str">
        <f t="shared" si="4"/>
        <v/>
      </c>
      <c r="O17" s="2" t="s">
        <v>24</v>
      </c>
      <c r="P17" s="4" t="str">
        <f t="shared" si="5"/>
        <v/>
      </c>
      <c r="Q17" s="1" t="s">
        <v>25</v>
      </c>
      <c r="R17" s="3" t="str">
        <f t="shared" si="6"/>
        <v/>
      </c>
      <c r="S17" s="2" t="s">
        <v>24</v>
      </c>
      <c r="T17" s="4" t="str">
        <f t="shared" si="7"/>
        <v/>
      </c>
      <c r="U17" s="1" t="s">
        <v>25</v>
      </c>
      <c r="V17" s="3" t="str">
        <f t="shared" si="8"/>
        <v/>
      </c>
      <c r="W17" s="2" t="s">
        <v>24</v>
      </c>
      <c r="X17" s="4" t="str">
        <f t="shared" si="9"/>
        <v/>
      </c>
      <c r="Y17" s="1" t="s">
        <v>25</v>
      </c>
      <c r="Z17" s="152"/>
      <c r="AA17" s="153"/>
      <c r="AB17" s="13" t="s">
        <v>26</v>
      </c>
      <c r="AC17" s="154"/>
      <c r="AD17" s="152"/>
      <c r="AE17" s="13" t="s">
        <v>26</v>
      </c>
      <c r="AF17" s="211"/>
      <c r="AG17" s="212"/>
      <c r="AH17" s="19"/>
      <c r="AI17" s="18"/>
      <c r="AJ17" s="41" t="str">
        <f t="shared" si="10"/>
        <v/>
      </c>
      <c r="AK17" s="2" t="s">
        <v>22</v>
      </c>
      <c r="AL17" s="42" t="str">
        <f t="shared" si="0"/>
        <v/>
      </c>
      <c r="AM17" s="2" t="s">
        <v>23</v>
      </c>
      <c r="AN17" s="42" t="str">
        <f t="shared" si="11"/>
        <v/>
      </c>
      <c r="AO17" s="2" t="s">
        <v>22</v>
      </c>
      <c r="AP17" s="42" t="str">
        <f t="shared" si="1"/>
        <v/>
      </c>
      <c r="AQ17" s="41" t="str">
        <f t="shared" si="12"/>
        <v/>
      </c>
      <c r="AR17" s="2" t="s">
        <v>24</v>
      </c>
      <c r="AS17" s="42" t="str">
        <f t="shared" ref="AS17:AS39" si="15">IFERROR(IF(OR(ISBLANK(AJ17),ISBLANK(AL17),ISBLANK(AN17),ISBLANK(AP17)),"",IF(AP17-AL17&lt;0,AP17-AL17+60,AP17-AL17)),"")</f>
        <v/>
      </c>
      <c r="AT17" s="1" t="s">
        <v>25</v>
      </c>
      <c r="AU17" s="41" t="str">
        <f t="shared" si="2"/>
        <v/>
      </c>
      <c r="AV17" s="2" t="s">
        <v>24</v>
      </c>
      <c r="AW17" s="42" t="str">
        <f t="shared" si="3"/>
        <v/>
      </c>
      <c r="AX17" s="13" t="s">
        <v>25</v>
      </c>
      <c r="AY17" s="25"/>
      <c r="AZ17" s="37">
        <v>4</v>
      </c>
      <c r="BA17" s="38">
        <v>45</v>
      </c>
      <c r="BB17" s="38">
        <v>7</v>
      </c>
      <c r="BC17" s="25"/>
      <c r="BD17">
        <v>14</v>
      </c>
      <c r="BE17">
        <f t="shared" ref="BE17:BE39" si="16">MAX(0, BE16 - BJ16 - BK16)</f>
        <v>8640</v>
      </c>
      <c r="BF17" t="e">
        <f t="shared" ref="BF17:BF39" si="17">AQ17*60 + AS17</f>
        <v>#VALUE!</v>
      </c>
      <c r="BG17" t="e">
        <f t="shared" ref="BG17:BG39" si="18">AU17*60 + AW17</f>
        <v>#VALUE!</v>
      </c>
      <c r="BH17" s="57" t="e">
        <f>TIME(【世田谷区】利用内訳表!AJ17, 【世田谷区】利用内訳表!AL17, 0)</f>
        <v>#VALUE!</v>
      </c>
      <c r="BI17" t="e">
        <f t="shared" ref="BI17:BI39" si="19">IF(OR(BH17&gt;=TIME(22,0,0), BH17&lt;TIME(7,0,0)),1,0)</f>
        <v>#VALUE!</v>
      </c>
      <c r="BJ17">
        <f t="shared" si="13"/>
        <v>0</v>
      </c>
      <c r="BK17">
        <f t="shared" si="14"/>
        <v>0</v>
      </c>
    </row>
    <row r="18" spans="1:63" s="21" customFormat="1" ht="33" customHeight="1">
      <c r="A18" s="14">
        <v>4</v>
      </c>
      <c r="B18" s="12"/>
      <c r="C18" s="6"/>
      <c r="D18" s="39" t="s">
        <v>20</v>
      </c>
      <c r="E18" s="6"/>
      <c r="F18" s="2" t="s">
        <v>21</v>
      </c>
      <c r="G18" s="6"/>
      <c r="H18" s="2" t="s">
        <v>22</v>
      </c>
      <c r="I18" s="8"/>
      <c r="J18" s="2" t="s">
        <v>23</v>
      </c>
      <c r="K18" s="8"/>
      <c r="L18" s="2" t="s">
        <v>22</v>
      </c>
      <c r="M18" s="8"/>
      <c r="N18" s="3" t="str">
        <f t="shared" si="4"/>
        <v/>
      </c>
      <c r="O18" s="2" t="s">
        <v>24</v>
      </c>
      <c r="P18" s="4" t="str">
        <f t="shared" si="5"/>
        <v/>
      </c>
      <c r="Q18" s="1" t="s">
        <v>25</v>
      </c>
      <c r="R18" s="3" t="str">
        <f t="shared" si="6"/>
        <v/>
      </c>
      <c r="S18" s="2" t="s">
        <v>24</v>
      </c>
      <c r="T18" s="4" t="str">
        <f t="shared" si="7"/>
        <v/>
      </c>
      <c r="U18" s="1" t="s">
        <v>25</v>
      </c>
      <c r="V18" s="3" t="str">
        <f t="shared" si="8"/>
        <v/>
      </c>
      <c r="W18" s="2" t="s">
        <v>24</v>
      </c>
      <c r="X18" s="4" t="str">
        <f t="shared" si="9"/>
        <v/>
      </c>
      <c r="Y18" s="1" t="s">
        <v>25</v>
      </c>
      <c r="Z18" s="152"/>
      <c r="AA18" s="153"/>
      <c r="AB18" s="13" t="s">
        <v>26</v>
      </c>
      <c r="AC18" s="154"/>
      <c r="AD18" s="152"/>
      <c r="AE18" s="13" t="s">
        <v>26</v>
      </c>
      <c r="AF18" s="211"/>
      <c r="AG18" s="212"/>
      <c r="AH18" s="19"/>
      <c r="AI18" s="19"/>
      <c r="AJ18" s="41" t="str">
        <f>IF(N18="","",IF(K18&lt;7,"0",IF(G18&gt;22,0,IF(G18&lt;7,7,G18))))</f>
        <v/>
      </c>
      <c r="AK18" s="2" t="s">
        <v>22</v>
      </c>
      <c r="AL18" s="42" t="str">
        <f t="shared" si="0"/>
        <v/>
      </c>
      <c r="AM18" s="2" t="s">
        <v>23</v>
      </c>
      <c r="AN18" s="42" t="str">
        <f t="shared" si="11"/>
        <v/>
      </c>
      <c r="AO18" s="2" t="s">
        <v>22</v>
      </c>
      <c r="AP18" s="42" t="str">
        <f t="shared" si="1"/>
        <v/>
      </c>
      <c r="AQ18" s="41" t="str">
        <f t="shared" si="12"/>
        <v/>
      </c>
      <c r="AR18" s="2" t="s">
        <v>24</v>
      </c>
      <c r="AS18" s="42" t="str">
        <f t="shared" si="15"/>
        <v/>
      </c>
      <c r="AT18" s="1" t="s">
        <v>25</v>
      </c>
      <c r="AU18" s="41" t="str">
        <f t="shared" si="2"/>
        <v/>
      </c>
      <c r="AV18" s="2" t="s">
        <v>24</v>
      </c>
      <c r="AW18" s="42" t="str">
        <f t="shared" si="3"/>
        <v/>
      </c>
      <c r="AX18" s="13" t="s">
        <v>25</v>
      </c>
      <c r="AY18" s="25"/>
      <c r="AZ18" s="37">
        <v>5</v>
      </c>
      <c r="BA18" s="38">
        <v>1</v>
      </c>
      <c r="BB18" s="38">
        <v>8</v>
      </c>
      <c r="BC18" s="25"/>
      <c r="BD18">
        <v>15</v>
      </c>
      <c r="BE18">
        <f t="shared" si="16"/>
        <v>8640</v>
      </c>
      <c r="BF18" t="e">
        <f t="shared" si="17"/>
        <v>#VALUE!</v>
      </c>
      <c r="BG18" t="e">
        <f t="shared" si="18"/>
        <v>#VALUE!</v>
      </c>
      <c r="BH18" s="57" t="e">
        <f>TIME(【世田谷区】利用内訳表!AJ18, 【世田谷区】利用内訳表!AL18, 0)</f>
        <v>#VALUE!</v>
      </c>
      <c r="BI18" t="e">
        <f t="shared" si="19"/>
        <v>#VALUE!</v>
      </c>
      <c r="BJ18">
        <f t="shared" si="13"/>
        <v>0</v>
      </c>
      <c r="BK18">
        <f t="shared" si="14"/>
        <v>0</v>
      </c>
    </row>
    <row r="19" spans="1:63" s="21" customFormat="1" ht="33" customHeight="1">
      <c r="A19" s="14">
        <v>5</v>
      </c>
      <c r="B19" s="12"/>
      <c r="C19" s="6"/>
      <c r="D19" s="39" t="s">
        <v>20</v>
      </c>
      <c r="E19" s="6"/>
      <c r="F19" s="2" t="s">
        <v>21</v>
      </c>
      <c r="G19" s="6"/>
      <c r="H19" s="2" t="s">
        <v>22</v>
      </c>
      <c r="I19" s="8"/>
      <c r="J19" s="2" t="s">
        <v>23</v>
      </c>
      <c r="K19" s="8"/>
      <c r="L19" s="2" t="s">
        <v>22</v>
      </c>
      <c r="M19" s="8"/>
      <c r="N19" s="3" t="str">
        <f t="shared" si="4"/>
        <v/>
      </c>
      <c r="O19" s="2" t="s">
        <v>24</v>
      </c>
      <c r="P19" s="4" t="str">
        <f t="shared" si="5"/>
        <v/>
      </c>
      <c r="Q19" s="1" t="s">
        <v>25</v>
      </c>
      <c r="R19" s="3" t="str">
        <f t="shared" si="6"/>
        <v/>
      </c>
      <c r="S19" s="2" t="s">
        <v>24</v>
      </c>
      <c r="T19" s="4" t="str">
        <f t="shared" si="7"/>
        <v/>
      </c>
      <c r="U19" s="1" t="s">
        <v>25</v>
      </c>
      <c r="V19" s="3" t="str">
        <f t="shared" si="8"/>
        <v/>
      </c>
      <c r="W19" s="2" t="s">
        <v>24</v>
      </c>
      <c r="X19" s="4" t="str">
        <f t="shared" si="9"/>
        <v/>
      </c>
      <c r="Y19" s="1" t="s">
        <v>25</v>
      </c>
      <c r="Z19" s="152"/>
      <c r="AA19" s="153"/>
      <c r="AB19" s="13" t="s">
        <v>26</v>
      </c>
      <c r="AC19" s="154"/>
      <c r="AD19" s="152"/>
      <c r="AE19" s="13" t="s">
        <v>26</v>
      </c>
      <c r="AF19" s="211"/>
      <c r="AG19" s="212"/>
      <c r="AH19" s="19"/>
      <c r="AI19" s="19"/>
      <c r="AJ19" s="41" t="str">
        <f t="shared" ref="AJ19:AJ39" si="20">IF(N19="","",IF(K19&lt;7,"0",IF(G19&gt;22,0,IF(G19&lt;7,7,G19))))</f>
        <v/>
      </c>
      <c r="AK19" s="2" t="s">
        <v>22</v>
      </c>
      <c r="AL19" s="42" t="str">
        <f t="shared" si="0"/>
        <v/>
      </c>
      <c r="AM19" s="2" t="s">
        <v>23</v>
      </c>
      <c r="AN19" s="42" t="str">
        <f t="shared" si="11"/>
        <v/>
      </c>
      <c r="AO19" s="2" t="s">
        <v>22</v>
      </c>
      <c r="AP19" s="42" t="str">
        <f t="shared" si="1"/>
        <v/>
      </c>
      <c r="AQ19" s="41" t="str">
        <f>IFERROR(IF(OR(ISBLANK(AJ19),ISBLANK(AL19),ISBLANK(AN19),ISBLANK(AP19)),"",IF(AP19-AL19&lt;0,AN19-AJ19-1,AN19-AJ19)),"")</f>
        <v/>
      </c>
      <c r="AR19" s="2" t="s">
        <v>24</v>
      </c>
      <c r="AS19" s="42" t="str">
        <f t="shared" si="15"/>
        <v/>
      </c>
      <c r="AT19" s="1" t="s">
        <v>25</v>
      </c>
      <c r="AU19" s="41" t="str">
        <f t="shared" si="2"/>
        <v/>
      </c>
      <c r="AV19" s="2" t="s">
        <v>24</v>
      </c>
      <c r="AW19" s="42" t="str">
        <f t="shared" si="3"/>
        <v/>
      </c>
      <c r="AX19" s="13" t="s">
        <v>25</v>
      </c>
      <c r="AY19" s="25"/>
      <c r="AZ19" s="37">
        <v>6</v>
      </c>
      <c r="BA19" s="38">
        <v>2</v>
      </c>
      <c r="BB19" s="38">
        <v>9</v>
      </c>
      <c r="BC19" s="25"/>
      <c r="BD19">
        <v>16</v>
      </c>
      <c r="BE19">
        <f t="shared" si="16"/>
        <v>8640</v>
      </c>
      <c r="BF19" t="e">
        <f t="shared" si="17"/>
        <v>#VALUE!</v>
      </c>
      <c r="BG19" t="e">
        <f t="shared" si="18"/>
        <v>#VALUE!</v>
      </c>
      <c r="BH19" s="57" t="e">
        <f>TIME(【世田谷区】利用内訳表!AJ19, 【世田谷区】利用内訳表!AL19, 0)</f>
        <v>#VALUE!</v>
      </c>
      <c r="BI19" t="e">
        <f t="shared" si="19"/>
        <v>#VALUE!</v>
      </c>
      <c r="BJ19">
        <f t="shared" si="13"/>
        <v>0</v>
      </c>
      <c r="BK19">
        <f t="shared" si="14"/>
        <v>0</v>
      </c>
    </row>
    <row r="20" spans="1:63" s="21" customFormat="1" ht="33" customHeight="1">
      <c r="A20" s="14">
        <v>6</v>
      </c>
      <c r="B20" s="12"/>
      <c r="C20" s="6"/>
      <c r="D20" s="39" t="s">
        <v>20</v>
      </c>
      <c r="E20" s="6"/>
      <c r="F20" s="2" t="s">
        <v>21</v>
      </c>
      <c r="G20" s="6"/>
      <c r="H20" s="2" t="s">
        <v>22</v>
      </c>
      <c r="I20" s="8"/>
      <c r="J20" s="2" t="s">
        <v>23</v>
      </c>
      <c r="K20" s="8"/>
      <c r="L20" s="2" t="s">
        <v>22</v>
      </c>
      <c r="M20" s="8"/>
      <c r="N20" s="3" t="str">
        <f t="shared" si="4"/>
        <v/>
      </c>
      <c r="O20" s="2" t="s">
        <v>24</v>
      </c>
      <c r="P20" s="4" t="str">
        <f t="shared" si="5"/>
        <v/>
      </c>
      <c r="Q20" s="1" t="s">
        <v>25</v>
      </c>
      <c r="R20" s="3" t="str">
        <f t="shared" si="6"/>
        <v/>
      </c>
      <c r="S20" s="2" t="s">
        <v>24</v>
      </c>
      <c r="T20" s="4" t="str">
        <f t="shared" si="7"/>
        <v/>
      </c>
      <c r="U20" s="1" t="s">
        <v>25</v>
      </c>
      <c r="V20" s="3" t="str">
        <f t="shared" si="8"/>
        <v/>
      </c>
      <c r="W20" s="2" t="s">
        <v>24</v>
      </c>
      <c r="X20" s="4" t="str">
        <f t="shared" si="9"/>
        <v/>
      </c>
      <c r="Y20" s="1" t="s">
        <v>25</v>
      </c>
      <c r="Z20" s="152"/>
      <c r="AA20" s="153"/>
      <c r="AB20" s="13" t="s">
        <v>26</v>
      </c>
      <c r="AC20" s="154"/>
      <c r="AD20" s="152"/>
      <c r="AE20" s="13" t="s">
        <v>26</v>
      </c>
      <c r="AF20" s="211"/>
      <c r="AG20" s="212"/>
      <c r="AH20" s="19"/>
      <c r="AI20" s="19"/>
      <c r="AJ20" s="41" t="str">
        <f t="shared" si="20"/>
        <v/>
      </c>
      <c r="AK20" s="2" t="s">
        <v>22</v>
      </c>
      <c r="AL20" s="42" t="str">
        <f t="shared" si="0"/>
        <v/>
      </c>
      <c r="AM20" s="2" t="s">
        <v>23</v>
      </c>
      <c r="AN20" s="42" t="str">
        <f t="shared" si="11"/>
        <v/>
      </c>
      <c r="AO20" s="2" t="s">
        <v>22</v>
      </c>
      <c r="AP20" s="42" t="str">
        <f t="shared" si="1"/>
        <v/>
      </c>
      <c r="AQ20" s="41" t="str">
        <f t="shared" si="12"/>
        <v/>
      </c>
      <c r="AR20" s="2" t="s">
        <v>24</v>
      </c>
      <c r="AS20" s="42" t="str">
        <f t="shared" si="15"/>
        <v/>
      </c>
      <c r="AT20" s="1" t="s">
        <v>25</v>
      </c>
      <c r="AU20" s="41" t="str">
        <f t="shared" si="2"/>
        <v/>
      </c>
      <c r="AV20" s="2" t="s">
        <v>24</v>
      </c>
      <c r="AW20" s="42" t="str">
        <f t="shared" si="3"/>
        <v/>
      </c>
      <c r="AX20" s="13" t="s">
        <v>25</v>
      </c>
      <c r="AY20" s="25"/>
      <c r="AZ20" s="37">
        <v>7</v>
      </c>
      <c r="BA20" s="38">
        <v>3</v>
      </c>
      <c r="BB20" s="38">
        <v>10</v>
      </c>
      <c r="BC20" s="25"/>
      <c r="BD20">
        <v>17</v>
      </c>
      <c r="BE20">
        <f t="shared" si="16"/>
        <v>8640</v>
      </c>
      <c r="BF20" t="e">
        <f t="shared" si="17"/>
        <v>#VALUE!</v>
      </c>
      <c r="BG20" t="e">
        <f t="shared" si="18"/>
        <v>#VALUE!</v>
      </c>
      <c r="BH20" s="57" t="e">
        <f>TIME(【世田谷区】利用内訳表!AJ20, 【世田谷区】利用内訳表!AL20, 0)</f>
        <v>#VALUE!</v>
      </c>
      <c r="BI20" t="e">
        <f t="shared" si="19"/>
        <v>#VALUE!</v>
      </c>
      <c r="BJ20">
        <f t="shared" si="13"/>
        <v>0</v>
      </c>
      <c r="BK20">
        <f t="shared" si="14"/>
        <v>0</v>
      </c>
    </row>
    <row r="21" spans="1:63" s="21" customFormat="1" ht="33" customHeight="1">
      <c r="A21" s="14">
        <v>7</v>
      </c>
      <c r="B21" s="12"/>
      <c r="C21" s="6"/>
      <c r="D21" s="39" t="s">
        <v>20</v>
      </c>
      <c r="E21" s="6"/>
      <c r="F21" s="2" t="s">
        <v>21</v>
      </c>
      <c r="G21" s="6"/>
      <c r="H21" s="2" t="s">
        <v>22</v>
      </c>
      <c r="I21" s="8"/>
      <c r="J21" s="2" t="s">
        <v>23</v>
      </c>
      <c r="K21" s="8"/>
      <c r="L21" s="2" t="s">
        <v>22</v>
      </c>
      <c r="M21" s="8"/>
      <c r="N21" s="3" t="str">
        <f t="shared" si="4"/>
        <v/>
      </c>
      <c r="O21" s="2" t="s">
        <v>24</v>
      </c>
      <c r="P21" s="4" t="str">
        <f t="shared" si="5"/>
        <v/>
      </c>
      <c r="Q21" s="1" t="s">
        <v>25</v>
      </c>
      <c r="R21" s="3" t="str">
        <f t="shared" si="6"/>
        <v/>
      </c>
      <c r="S21" s="2" t="s">
        <v>24</v>
      </c>
      <c r="T21" s="4" t="str">
        <f t="shared" si="7"/>
        <v/>
      </c>
      <c r="U21" s="1" t="s">
        <v>25</v>
      </c>
      <c r="V21" s="3" t="str">
        <f t="shared" si="8"/>
        <v/>
      </c>
      <c r="W21" s="2" t="s">
        <v>24</v>
      </c>
      <c r="X21" s="4" t="str">
        <f t="shared" si="9"/>
        <v/>
      </c>
      <c r="Y21" s="1" t="s">
        <v>25</v>
      </c>
      <c r="Z21" s="152"/>
      <c r="AA21" s="153"/>
      <c r="AB21" s="13" t="s">
        <v>26</v>
      </c>
      <c r="AC21" s="154" t="s">
        <v>57</v>
      </c>
      <c r="AD21" s="152"/>
      <c r="AE21" s="13" t="s">
        <v>26</v>
      </c>
      <c r="AF21" s="211"/>
      <c r="AG21" s="212"/>
      <c r="AH21" s="19"/>
      <c r="AI21" s="19"/>
      <c r="AJ21" s="41" t="str">
        <f t="shared" si="20"/>
        <v/>
      </c>
      <c r="AK21" s="2" t="s">
        <v>22</v>
      </c>
      <c r="AL21" s="42" t="str">
        <f t="shared" si="0"/>
        <v/>
      </c>
      <c r="AM21" s="2" t="s">
        <v>23</v>
      </c>
      <c r="AN21" s="42" t="str">
        <f t="shared" si="11"/>
        <v/>
      </c>
      <c r="AO21" s="2" t="s">
        <v>22</v>
      </c>
      <c r="AP21" s="42" t="str">
        <f t="shared" si="1"/>
        <v/>
      </c>
      <c r="AQ21" s="41" t="str">
        <f t="shared" si="12"/>
        <v/>
      </c>
      <c r="AR21" s="2" t="s">
        <v>24</v>
      </c>
      <c r="AS21" s="42" t="str">
        <f t="shared" si="15"/>
        <v/>
      </c>
      <c r="AT21" s="1" t="s">
        <v>25</v>
      </c>
      <c r="AU21" s="41" t="str">
        <f t="shared" si="2"/>
        <v/>
      </c>
      <c r="AV21" s="2" t="s">
        <v>24</v>
      </c>
      <c r="AW21" s="42" t="str">
        <f t="shared" si="3"/>
        <v/>
      </c>
      <c r="AX21" s="13" t="s">
        <v>25</v>
      </c>
      <c r="AY21" s="25"/>
      <c r="AZ21" s="37">
        <v>8</v>
      </c>
      <c r="BA21" s="38">
        <v>4</v>
      </c>
      <c r="BB21" s="38">
        <v>11</v>
      </c>
      <c r="BC21" s="25"/>
      <c r="BD21">
        <v>18</v>
      </c>
      <c r="BE21">
        <f t="shared" si="16"/>
        <v>8640</v>
      </c>
      <c r="BF21" t="e">
        <f t="shared" si="17"/>
        <v>#VALUE!</v>
      </c>
      <c r="BG21" t="e">
        <f t="shared" si="18"/>
        <v>#VALUE!</v>
      </c>
      <c r="BH21" s="57" t="e">
        <f>TIME(【世田谷区】利用内訳表!AJ21, 【世田谷区】利用内訳表!AL21, 0)</f>
        <v>#VALUE!</v>
      </c>
      <c r="BI21" t="e">
        <f t="shared" si="19"/>
        <v>#VALUE!</v>
      </c>
      <c r="BJ21">
        <f t="shared" si="13"/>
        <v>0</v>
      </c>
      <c r="BK21">
        <f t="shared" si="14"/>
        <v>0</v>
      </c>
    </row>
    <row r="22" spans="1:63" s="21" customFormat="1" ht="33" customHeight="1">
      <c r="A22" s="14">
        <v>8</v>
      </c>
      <c r="B22" s="12"/>
      <c r="C22" s="6"/>
      <c r="D22" s="39" t="s">
        <v>20</v>
      </c>
      <c r="E22" s="6"/>
      <c r="F22" s="2" t="s">
        <v>21</v>
      </c>
      <c r="G22" s="6"/>
      <c r="H22" s="2" t="s">
        <v>22</v>
      </c>
      <c r="I22" s="8"/>
      <c r="J22" s="2" t="s">
        <v>23</v>
      </c>
      <c r="K22" s="8"/>
      <c r="L22" s="2" t="s">
        <v>22</v>
      </c>
      <c r="M22" s="8"/>
      <c r="N22" s="3" t="str">
        <f t="shared" si="4"/>
        <v/>
      </c>
      <c r="O22" s="2" t="s">
        <v>24</v>
      </c>
      <c r="P22" s="4" t="str">
        <f t="shared" si="5"/>
        <v/>
      </c>
      <c r="Q22" s="1" t="s">
        <v>25</v>
      </c>
      <c r="R22" s="3" t="str">
        <f t="shared" si="6"/>
        <v/>
      </c>
      <c r="S22" s="2" t="s">
        <v>24</v>
      </c>
      <c r="T22" s="4" t="str">
        <f t="shared" si="7"/>
        <v/>
      </c>
      <c r="U22" s="1" t="s">
        <v>25</v>
      </c>
      <c r="V22" s="3" t="str">
        <f t="shared" si="8"/>
        <v/>
      </c>
      <c r="W22" s="2" t="s">
        <v>24</v>
      </c>
      <c r="X22" s="4" t="str">
        <f t="shared" si="9"/>
        <v/>
      </c>
      <c r="Y22" s="1" t="s">
        <v>25</v>
      </c>
      <c r="Z22" s="152"/>
      <c r="AA22" s="153"/>
      <c r="AB22" s="13" t="s">
        <v>26</v>
      </c>
      <c r="AC22" s="154"/>
      <c r="AD22" s="152"/>
      <c r="AE22" s="13" t="s">
        <v>26</v>
      </c>
      <c r="AF22" s="211"/>
      <c r="AG22" s="212"/>
      <c r="AH22" s="19"/>
      <c r="AI22" s="19"/>
      <c r="AJ22" s="41" t="str">
        <f t="shared" si="20"/>
        <v/>
      </c>
      <c r="AK22" s="2" t="s">
        <v>22</v>
      </c>
      <c r="AL22" s="42" t="str">
        <f t="shared" si="0"/>
        <v/>
      </c>
      <c r="AM22" s="2" t="s">
        <v>23</v>
      </c>
      <c r="AN22" s="42" t="str">
        <f t="shared" si="11"/>
        <v/>
      </c>
      <c r="AO22" s="2" t="s">
        <v>22</v>
      </c>
      <c r="AP22" s="42" t="str">
        <f t="shared" si="1"/>
        <v/>
      </c>
      <c r="AQ22" s="41" t="str">
        <f t="shared" si="12"/>
        <v/>
      </c>
      <c r="AR22" s="2" t="s">
        <v>24</v>
      </c>
      <c r="AS22" s="42" t="str">
        <f t="shared" si="15"/>
        <v/>
      </c>
      <c r="AT22" s="1" t="s">
        <v>25</v>
      </c>
      <c r="AU22" s="41" t="str">
        <f t="shared" si="2"/>
        <v/>
      </c>
      <c r="AV22" s="2" t="s">
        <v>24</v>
      </c>
      <c r="AW22" s="42" t="str">
        <f t="shared" si="3"/>
        <v/>
      </c>
      <c r="AX22" s="13" t="s">
        <v>25</v>
      </c>
      <c r="AY22" s="25"/>
      <c r="AZ22" s="37">
        <v>9</v>
      </c>
      <c r="BA22" s="38">
        <v>5</v>
      </c>
      <c r="BB22" s="38">
        <v>12</v>
      </c>
      <c r="BC22" s="25"/>
      <c r="BD22">
        <v>19</v>
      </c>
      <c r="BE22">
        <f t="shared" si="16"/>
        <v>8640</v>
      </c>
      <c r="BF22" t="e">
        <f t="shared" si="17"/>
        <v>#VALUE!</v>
      </c>
      <c r="BG22" t="e">
        <f t="shared" si="18"/>
        <v>#VALUE!</v>
      </c>
      <c r="BH22" s="57" t="e">
        <f>TIME(【世田谷区】利用内訳表!AJ22, 【世田谷区】利用内訳表!AL22, 0)</f>
        <v>#VALUE!</v>
      </c>
      <c r="BI22" t="e">
        <f t="shared" si="19"/>
        <v>#VALUE!</v>
      </c>
      <c r="BJ22">
        <f t="shared" si="13"/>
        <v>0</v>
      </c>
      <c r="BK22">
        <f t="shared" si="14"/>
        <v>0</v>
      </c>
    </row>
    <row r="23" spans="1:63" s="21" customFormat="1" ht="33" customHeight="1">
      <c r="A23" s="14">
        <v>9</v>
      </c>
      <c r="B23" s="12"/>
      <c r="C23" s="6"/>
      <c r="D23" s="39" t="s">
        <v>20</v>
      </c>
      <c r="E23" s="6"/>
      <c r="F23" s="2" t="s">
        <v>21</v>
      </c>
      <c r="G23" s="6"/>
      <c r="H23" s="2" t="s">
        <v>22</v>
      </c>
      <c r="I23" s="8"/>
      <c r="J23" s="2" t="s">
        <v>23</v>
      </c>
      <c r="K23" s="8"/>
      <c r="L23" s="2" t="s">
        <v>22</v>
      </c>
      <c r="M23" s="8"/>
      <c r="N23" s="3" t="str">
        <f t="shared" si="4"/>
        <v/>
      </c>
      <c r="O23" s="2" t="s">
        <v>24</v>
      </c>
      <c r="P23" s="4" t="str">
        <f t="shared" si="5"/>
        <v/>
      </c>
      <c r="Q23" s="1" t="s">
        <v>25</v>
      </c>
      <c r="R23" s="3" t="str">
        <f t="shared" si="6"/>
        <v/>
      </c>
      <c r="S23" s="2" t="s">
        <v>24</v>
      </c>
      <c r="T23" s="4" t="str">
        <f t="shared" si="7"/>
        <v/>
      </c>
      <c r="U23" s="1" t="s">
        <v>25</v>
      </c>
      <c r="V23" s="3" t="str">
        <f t="shared" si="8"/>
        <v/>
      </c>
      <c r="W23" s="2" t="s">
        <v>24</v>
      </c>
      <c r="X23" s="4" t="str">
        <f t="shared" si="9"/>
        <v/>
      </c>
      <c r="Y23" s="1" t="s">
        <v>25</v>
      </c>
      <c r="Z23" s="152"/>
      <c r="AA23" s="153"/>
      <c r="AB23" s="13" t="s">
        <v>26</v>
      </c>
      <c r="AC23" s="154"/>
      <c r="AD23" s="152"/>
      <c r="AE23" s="13" t="s">
        <v>26</v>
      </c>
      <c r="AF23" s="211"/>
      <c r="AG23" s="212"/>
      <c r="AH23" s="19"/>
      <c r="AI23" s="19"/>
      <c r="AJ23" s="41" t="str">
        <f t="shared" si="20"/>
        <v/>
      </c>
      <c r="AK23" s="2" t="s">
        <v>22</v>
      </c>
      <c r="AL23" s="42" t="str">
        <f t="shared" si="0"/>
        <v/>
      </c>
      <c r="AM23" s="2" t="s">
        <v>23</v>
      </c>
      <c r="AN23" s="42" t="str">
        <f t="shared" si="11"/>
        <v/>
      </c>
      <c r="AO23" s="2" t="s">
        <v>22</v>
      </c>
      <c r="AP23" s="42" t="str">
        <f t="shared" si="1"/>
        <v/>
      </c>
      <c r="AQ23" s="41" t="str">
        <f t="shared" si="12"/>
        <v/>
      </c>
      <c r="AR23" s="2" t="s">
        <v>24</v>
      </c>
      <c r="AS23" s="42" t="str">
        <f t="shared" si="15"/>
        <v/>
      </c>
      <c r="AT23" s="1" t="s">
        <v>25</v>
      </c>
      <c r="AU23" s="41" t="str">
        <f t="shared" si="2"/>
        <v/>
      </c>
      <c r="AV23" s="2" t="s">
        <v>24</v>
      </c>
      <c r="AW23" s="42" t="str">
        <f t="shared" si="3"/>
        <v/>
      </c>
      <c r="AX23" s="13" t="s">
        <v>25</v>
      </c>
      <c r="AY23" s="25"/>
      <c r="AZ23" s="37">
        <v>10</v>
      </c>
      <c r="BA23" s="38">
        <v>6</v>
      </c>
      <c r="BB23" s="38">
        <v>1</v>
      </c>
      <c r="BC23" s="25"/>
      <c r="BD23">
        <v>20</v>
      </c>
      <c r="BE23">
        <f t="shared" si="16"/>
        <v>8640</v>
      </c>
      <c r="BF23" t="e">
        <f t="shared" si="17"/>
        <v>#VALUE!</v>
      </c>
      <c r="BG23" t="e">
        <f t="shared" si="18"/>
        <v>#VALUE!</v>
      </c>
      <c r="BH23" s="57" t="e">
        <f>TIME(【世田谷区】利用内訳表!AJ23, 【世田谷区】利用内訳表!AL23, 0)</f>
        <v>#VALUE!</v>
      </c>
      <c r="BI23" t="e">
        <f t="shared" si="19"/>
        <v>#VALUE!</v>
      </c>
      <c r="BJ23">
        <f t="shared" si="13"/>
        <v>0</v>
      </c>
      <c r="BK23">
        <f t="shared" si="14"/>
        <v>0</v>
      </c>
    </row>
    <row r="24" spans="1:63" s="21" customFormat="1" ht="33" customHeight="1">
      <c r="A24" s="14">
        <v>10</v>
      </c>
      <c r="B24" s="12"/>
      <c r="C24" s="6"/>
      <c r="D24" s="39" t="s">
        <v>20</v>
      </c>
      <c r="E24" s="6"/>
      <c r="F24" s="2" t="s">
        <v>21</v>
      </c>
      <c r="G24" s="6"/>
      <c r="H24" s="2" t="s">
        <v>22</v>
      </c>
      <c r="I24" s="8"/>
      <c r="J24" s="2" t="s">
        <v>23</v>
      </c>
      <c r="K24" s="8"/>
      <c r="L24" s="2" t="s">
        <v>22</v>
      </c>
      <c r="M24" s="8"/>
      <c r="N24" s="3" t="str">
        <f t="shared" si="4"/>
        <v/>
      </c>
      <c r="O24" s="2" t="s">
        <v>24</v>
      </c>
      <c r="P24" s="4" t="str">
        <f t="shared" si="5"/>
        <v/>
      </c>
      <c r="Q24" s="1" t="s">
        <v>25</v>
      </c>
      <c r="R24" s="3" t="str">
        <f t="shared" si="6"/>
        <v/>
      </c>
      <c r="S24" s="2" t="s">
        <v>24</v>
      </c>
      <c r="T24" s="4" t="str">
        <f t="shared" si="7"/>
        <v/>
      </c>
      <c r="U24" s="1" t="s">
        <v>25</v>
      </c>
      <c r="V24" s="3" t="str">
        <f t="shared" si="8"/>
        <v/>
      </c>
      <c r="W24" s="2" t="s">
        <v>24</v>
      </c>
      <c r="X24" s="4" t="str">
        <f t="shared" si="9"/>
        <v/>
      </c>
      <c r="Y24" s="1" t="s">
        <v>25</v>
      </c>
      <c r="Z24" s="152"/>
      <c r="AA24" s="153"/>
      <c r="AB24" s="13" t="s">
        <v>26</v>
      </c>
      <c r="AC24" s="154"/>
      <c r="AD24" s="152"/>
      <c r="AE24" s="13" t="s">
        <v>26</v>
      </c>
      <c r="AF24" s="211"/>
      <c r="AG24" s="212"/>
      <c r="AH24" s="19"/>
      <c r="AI24" s="19"/>
      <c r="AJ24" s="41" t="str">
        <f t="shared" si="20"/>
        <v/>
      </c>
      <c r="AK24" s="2" t="s">
        <v>22</v>
      </c>
      <c r="AL24" s="42" t="str">
        <f t="shared" si="0"/>
        <v/>
      </c>
      <c r="AM24" s="2" t="s">
        <v>23</v>
      </c>
      <c r="AN24" s="42" t="str">
        <f t="shared" si="11"/>
        <v/>
      </c>
      <c r="AO24" s="2" t="s">
        <v>22</v>
      </c>
      <c r="AP24" s="42" t="str">
        <f t="shared" si="1"/>
        <v/>
      </c>
      <c r="AQ24" s="41" t="str">
        <f t="shared" si="12"/>
        <v/>
      </c>
      <c r="AR24" s="2" t="s">
        <v>24</v>
      </c>
      <c r="AS24" s="42" t="str">
        <f t="shared" si="15"/>
        <v/>
      </c>
      <c r="AT24" s="1" t="s">
        <v>25</v>
      </c>
      <c r="AU24" s="41" t="str">
        <f t="shared" si="2"/>
        <v/>
      </c>
      <c r="AV24" s="2" t="s">
        <v>24</v>
      </c>
      <c r="AW24" s="42" t="str">
        <f t="shared" si="3"/>
        <v/>
      </c>
      <c r="AX24" s="13" t="s">
        <v>25</v>
      </c>
      <c r="AY24" s="25"/>
      <c r="AZ24" s="37">
        <v>11</v>
      </c>
      <c r="BA24" s="38">
        <v>7</v>
      </c>
      <c r="BB24" s="38">
        <v>2</v>
      </c>
      <c r="BC24" s="25"/>
      <c r="BD24">
        <v>21</v>
      </c>
      <c r="BE24">
        <f t="shared" si="16"/>
        <v>8640</v>
      </c>
      <c r="BF24" t="e">
        <f t="shared" si="17"/>
        <v>#VALUE!</v>
      </c>
      <c r="BG24" t="e">
        <f t="shared" si="18"/>
        <v>#VALUE!</v>
      </c>
      <c r="BH24" s="57" t="e">
        <f>TIME(【世田谷区】利用内訳表!AJ24, 【世田谷区】利用内訳表!AL24, 0)</f>
        <v>#VALUE!</v>
      </c>
      <c r="BI24" t="e">
        <f t="shared" si="19"/>
        <v>#VALUE!</v>
      </c>
      <c r="BJ24">
        <f t="shared" si="13"/>
        <v>0</v>
      </c>
      <c r="BK24">
        <f t="shared" si="14"/>
        <v>0</v>
      </c>
    </row>
    <row r="25" spans="1:63" s="21" customFormat="1" ht="33" customHeight="1">
      <c r="A25" s="14">
        <v>11</v>
      </c>
      <c r="B25" s="12"/>
      <c r="C25" s="6"/>
      <c r="D25" s="39" t="s">
        <v>20</v>
      </c>
      <c r="E25" s="6"/>
      <c r="F25" s="2" t="s">
        <v>21</v>
      </c>
      <c r="G25" s="6"/>
      <c r="H25" s="2" t="s">
        <v>22</v>
      </c>
      <c r="I25" s="8"/>
      <c r="J25" s="2" t="s">
        <v>23</v>
      </c>
      <c r="K25" s="8"/>
      <c r="L25" s="2" t="s">
        <v>22</v>
      </c>
      <c r="M25" s="8"/>
      <c r="N25" s="3" t="str">
        <f t="shared" si="4"/>
        <v/>
      </c>
      <c r="O25" s="2" t="s">
        <v>24</v>
      </c>
      <c r="P25" s="4" t="str">
        <f t="shared" si="5"/>
        <v/>
      </c>
      <c r="Q25" s="1" t="s">
        <v>25</v>
      </c>
      <c r="R25" s="3" t="str">
        <f t="shared" si="6"/>
        <v/>
      </c>
      <c r="S25" s="2" t="s">
        <v>24</v>
      </c>
      <c r="T25" s="4" t="str">
        <f t="shared" si="7"/>
        <v/>
      </c>
      <c r="U25" s="1" t="s">
        <v>25</v>
      </c>
      <c r="V25" s="3" t="str">
        <f t="shared" si="8"/>
        <v/>
      </c>
      <c r="W25" s="2" t="s">
        <v>24</v>
      </c>
      <c r="X25" s="4" t="str">
        <f t="shared" si="9"/>
        <v/>
      </c>
      <c r="Y25" s="1" t="s">
        <v>25</v>
      </c>
      <c r="Z25" s="152"/>
      <c r="AA25" s="153"/>
      <c r="AB25" s="13" t="s">
        <v>26</v>
      </c>
      <c r="AC25" s="154"/>
      <c r="AD25" s="152"/>
      <c r="AE25" s="13" t="s">
        <v>26</v>
      </c>
      <c r="AF25" s="211"/>
      <c r="AG25" s="212"/>
      <c r="AH25" s="19"/>
      <c r="AI25" s="19"/>
      <c r="AJ25" s="41" t="str">
        <f t="shared" si="20"/>
        <v/>
      </c>
      <c r="AK25" s="2" t="s">
        <v>22</v>
      </c>
      <c r="AL25" s="42" t="str">
        <f t="shared" si="0"/>
        <v/>
      </c>
      <c r="AM25" s="2" t="s">
        <v>23</v>
      </c>
      <c r="AN25" s="42" t="str">
        <f t="shared" si="11"/>
        <v/>
      </c>
      <c r="AO25" s="2" t="s">
        <v>22</v>
      </c>
      <c r="AP25" s="42" t="str">
        <f t="shared" si="1"/>
        <v/>
      </c>
      <c r="AQ25" s="41" t="str">
        <f t="shared" si="12"/>
        <v/>
      </c>
      <c r="AR25" s="2" t="s">
        <v>24</v>
      </c>
      <c r="AS25" s="42" t="str">
        <f t="shared" si="15"/>
        <v/>
      </c>
      <c r="AT25" s="1" t="s">
        <v>25</v>
      </c>
      <c r="AU25" s="41" t="str">
        <f t="shared" si="2"/>
        <v/>
      </c>
      <c r="AV25" s="2" t="s">
        <v>24</v>
      </c>
      <c r="AW25" s="42" t="str">
        <f t="shared" si="3"/>
        <v/>
      </c>
      <c r="AX25" s="13" t="s">
        <v>25</v>
      </c>
      <c r="AY25" s="25"/>
      <c r="AZ25" s="37">
        <v>12</v>
      </c>
      <c r="BA25" s="38">
        <v>8</v>
      </c>
      <c r="BB25" s="38">
        <v>3</v>
      </c>
      <c r="BC25" s="25"/>
      <c r="BD25">
        <v>22</v>
      </c>
      <c r="BE25">
        <f t="shared" si="16"/>
        <v>8640</v>
      </c>
      <c r="BF25" t="e">
        <f t="shared" si="17"/>
        <v>#VALUE!</v>
      </c>
      <c r="BG25" t="e">
        <f t="shared" si="18"/>
        <v>#VALUE!</v>
      </c>
      <c r="BH25" s="57" t="e">
        <f>TIME(【世田谷区】利用内訳表!AJ25, 【世田谷区】利用内訳表!AL25, 0)</f>
        <v>#VALUE!</v>
      </c>
      <c r="BI25" t="e">
        <f t="shared" si="19"/>
        <v>#VALUE!</v>
      </c>
      <c r="BJ25">
        <f t="shared" si="13"/>
        <v>0</v>
      </c>
      <c r="BK25">
        <f t="shared" si="14"/>
        <v>0</v>
      </c>
    </row>
    <row r="26" spans="1:63" s="21" customFormat="1" ht="33" customHeight="1">
      <c r="A26" s="14">
        <v>12</v>
      </c>
      <c r="B26" s="12"/>
      <c r="C26" s="6"/>
      <c r="D26" s="39" t="s">
        <v>20</v>
      </c>
      <c r="E26" s="6"/>
      <c r="F26" s="2" t="s">
        <v>21</v>
      </c>
      <c r="G26" s="6"/>
      <c r="H26" s="2" t="s">
        <v>22</v>
      </c>
      <c r="I26" s="8"/>
      <c r="J26" s="2" t="s">
        <v>23</v>
      </c>
      <c r="K26" s="8"/>
      <c r="L26" s="2" t="s">
        <v>22</v>
      </c>
      <c r="M26" s="8"/>
      <c r="N26" s="3" t="str">
        <f t="shared" si="4"/>
        <v/>
      </c>
      <c r="O26" s="2" t="s">
        <v>24</v>
      </c>
      <c r="P26" s="4" t="str">
        <f t="shared" si="5"/>
        <v/>
      </c>
      <c r="Q26" s="1" t="s">
        <v>25</v>
      </c>
      <c r="R26" s="3" t="str">
        <f t="shared" si="6"/>
        <v/>
      </c>
      <c r="S26" s="2" t="s">
        <v>24</v>
      </c>
      <c r="T26" s="4" t="str">
        <f t="shared" si="7"/>
        <v/>
      </c>
      <c r="U26" s="1" t="s">
        <v>25</v>
      </c>
      <c r="V26" s="3" t="str">
        <f t="shared" si="8"/>
        <v/>
      </c>
      <c r="W26" s="2" t="s">
        <v>24</v>
      </c>
      <c r="X26" s="4" t="str">
        <f t="shared" si="9"/>
        <v/>
      </c>
      <c r="Y26" s="1" t="s">
        <v>25</v>
      </c>
      <c r="Z26" s="152"/>
      <c r="AA26" s="153"/>
      <c r="AB26" s="13" t="s">
        <v>26</v>
      </c>
      <c r="AC26" s="154"/>
      <c r="AD26" s="152"/>
      <c r="AE26" s="13" t="s">
        <v>26</v>
      </c>
      <c r="AF26" s="211"/>
      <c r="AG26" s="212"/>
      <c r="AH26" s="19"/>
      <c r="AI26" s="19"/>
      <c r="AJ26" s="41" t="str">
        <f t="shared" si="20"/>
        <v/>
      </c>
      <c r="AK26" s="2" t="s">
        <v>22</v>
      </c>
      <c r="AL26" s="42" t="str">
        <f t="shared" si="0"/>
        <v/>
      </c>
      <c r="AM26" s="2" t="s">
        <v>23</v>
      </c>
      <c r="AN26" s="42" t="str">
        <f t="shared" si="11"/>
        <v/>
      </c>
      <c r="AO26" s="2" t="s">
        <v>22</v>
      </c>
      <c r="AP26" s="42" t="str">
        <f t="shared" si="1"/>
        <v/>
      </c>
      <c r="AQ26" s="41" t="str">
        <f t="shared" si="12"/>
        <v/>
      </c>
      <c r="AR26" s="2" t="s">
        <v>24</v>
      </c>
      <c r="AS26" s="42" t="str">
        <f t="shared" si="15"/>
        <v/>
      </c>
      <c r="AT26" s="1" t="s">
        <v>25</v>
      </c>
      <c r="AU26" s="41" t="str">
        <f t="shared" si="2"/>
        <v/>
      </c>
      <c r="AV26" s="2" t="s">
        <v>24</v>
      </c>
      <c r="AW26" s="42" t="str">
        <f t="shared" si="3"/>
        <v/>
      </c>
      <c r="AX26" s="13" t="s">
        <v>25</v>
      </c>
      <c r="AY26" s="25"/>
      <c r="AZ26" s="37">
        <v>13</v>
      </c>
      <c r="BA26" s="38">
        <v>9</v>
      </c>
      <c r="BB26" s="25"/>
      <c r="BC26" s="25"/>
      <c r="BD26">
        <v>23</v>
      </c>
      <c r="BE26">
        <f t="shared" si="16"/>
        <v>8640</v>
      </c>
      <c r="BF26" t="e">
        <f t="shared" si="17"/>
        <v>#VALUE!</v>
      </c>
      <c r="BG26" t="e">
        <f t="shared" si="18"/>
        <v>#VALUE!</v>
      </c>
      <c r="BH26" s="57" t="e">
        <f>TIME(【世田谷区】利用内訳表!AJ26, 【世田谷区】利用内訳表!AL26, 0)</f>
        <v>#VALUE!</v>
      </c>
      <c r="BI26" t="e">
        <f t="shared" si="19"/>
        <v>#VALUE!</v>
      </c>
      <c r="BJ26">
        <f t="shared" si="13"/>
        <v>0</v>
      </c>
      <c r="BK26">
        <f t="shared" si="14"/>
        <v>0</v>
      </c>
    </row>
    <row r="27" spans="1:63" s="21" customFormat="1" ht="33" customHeight="1">
      <c r="A27" s="14">
        <v>13</v>
      </c>
      <c r="B27" s="12"/>
      <c r="C27" s="6"/>
      <c r="D27" s="39" t="s">
        <v>20</v>
      </c>
      <c r="E27" s="6"/>
      <c r="F27" s="2" t="s">
        <v>21</v>
      </c>
      <c r="G27" s="6"/>
      <c r="H27" s="2" t="s">
        <v>22</v>
      </c>
      <c r="I27" s="8"/>
      <c r="J27" s="2" t="s">
        <v>23</v>
      </c>
      <c r="K27" s="8"/>
      <c r="L27" s="2" t="s">
        <v>22</v>
      </c>
      <c r="M27" s="8"/>
      <c r="N27" s="3" t="str">
        <f t="shared" si="4"/>
        <v/>
      </c>
      <c r="O27" s="2" t="s">
        <v>24</v>
      </c>
      <c r="P27" s="4" t="str">
        <f t="shared" si="5"/>
        <v/>
      </c>
      <c r="Q27" s="1" t="s">
        <v>25</v>
      </c>
      <c r="R27" s="3" t="str">
        <f t="shared" si="6"/>
        <v/>
      </c>
      <c r="S27" s="2" t="s">
        <v>24</v>
      </c>
      <c r="T27" s="4" t="str">
        <f t="shared" si="7"/>
        <v/>
      </c>
      <c r="U27" s="1" t="s">
        <v>25</v>
      </c>
      <c r="V27" s="3" t="str">
        <f t="shared" si="8"/>
        <v/>
      </c>
      <c r="W27" s="2" t="s">
        <v>24</v>
      </c>
      <c r="X27" s="4" t="str">
        <f t="shared" si="9"/>
        <v/>
      </c>
      <c r="Y27" s="1" t="s">
        <v>25</v>
      </c>
      <c r="Z27" s="152"/>
      <c r="AA27" s="153"/>
      <c r="AB27" s="13" t="s">
        <v>26</v>
      </c>
      <c r="AC27" s="154"/>
      <c r="AD27" s="152"/>
      <c r="AE27" s="13" t="s">
        <v>26</v>
      </c>
      <c r="AF27" s="211"/>
      <c r="AG27" s="212"/>
      <c r="AH27" s="19"/>
      <c r="AI27" s="19"/>
      <c r="AJ27" s="41" t="str">
        <f t="shared" si="20"/>
        <v/>
      </c>
      <c r="AK27" s="2" t="s">
        <v>22</v>
      </c>
      <c r="AL27" s="42" t="str">
        <f t="shared" si="0"/>
        <v/>
      </c>
      <c r="AM27" s="2" t="s">
        <v>23</v>
      </c>
      <c r="AN27" s="42" t="str">
        <f t="shared" si="11"/>
        <v/>
      </c>
      <c r="AO27" s="2" t="s">
        <v>22</v>
      </c>
      <c r="AP27" s="42" t="str">
        <f t="shared" si="1"/>
        <v/>
      </c>
      <c r="AQ27" s="41" t="str">
        <f t="shared" si="12"/>
        <v/>
      </c>
      <c r="AR27" s="2" t="s">
        <v>24</v>
      </c>
      <c r="AS27" s="42" t="str">
        <f t="shared" si="15"/>
        <v/>
      </c>
      <c r="AT27" s="1" t="s">
        <v>25</v>
      </c>
      <c r="AU27" s="41" t="str">
        <f t="shared" si="2"/>
        <v/>
      </c>
      <c r="AV27" s="2" t="s">
        <v>24</v>
      </c>
      <c r="AW27" s="42" t="str">
        <f t="shared" si="3"/>
        <v/>
      </c>
      <c r="AX27" s="13" t="s">
        <v>25</v>
      </c>
      <c r="AY27" s="25"/>
      <c r="AZ27" s="37">
        <v>14</v>
      </c>
      <c r="BA27" s="38">
        <v>10</v>
      </c>
      <c r="BB27" s="38">
        <v>0</v>
      </c>
      <c r="BC27" s="25"/>
      <c r="BD27">
        <v>24</v>
      </c>
      <c r="BE27">
        <f t="shared" si="16"/>
        <v>8640</v>
      </c>
      <c r="BF27" t="e">
        <f t="shared" si="17"/>
        <v>#VALUE!</v>
      </c>
      <c r="BG27" t="e">
        <f t="shared" si="18"/>
        <v>#VALUE!</v>
      </c>
      <c r="BH27" s="57" t="e">
        <f>TIME(【世田谷区】利用内訳表!AJ27, 【世田谷区】利用内訳表!AL27, 0)</f>
        <v>#VALUE!</v>
      </c>
      <c r="BI27" t="e">
        <f t="shared" si="19"/>
        <v>#VALUE!</v>
      </c>
      <c r="BJ27">
        <f t="shared" si="13"/>
        <v>0</v>
      </c>
      <c r="BK27">
        <f t="shared" si="14"/>
        <v>0</v>
      </c>
    </row>
    <row r="28" spans="1:63" s="21" customFormat="1" ht="33" customHeight="1">
      <c r="A28" s="14">
        <v>14</v>
      </c>
      <c r="B28" s="12"/>
      <c r="C28" s="6"/>
      <c r="D28" s="39" t="s">
        <v>20</v>
      </c>
      <c r="E28" s="6"/>
      <c r="F28" s="2" t="s">
        <v>21</v>
      </c>
      <c r="G28" s="6"/>
      <c r="H28" s="2" t="s">
        <v>22</v>
      </c>
      <c r="I28" s="8"/>
      <c r="J28" s="2" t="s">
        <v>23</v>
      </c>
      <c r="K28" s="8"/>
      <c r="L28" s="2" t="s">
        <v>22</v>
      </c>
      <c r="M28" s="8"/>
      <c r="N28" s="3" t="str">
        <f t="shared" si="4"/>
        <v/>
      </c>
      <c r="O28" s="2" t="s">
        <v>24</v>
      </c>
      <c r="P28" s="4" t="str">
        <f t="shared" si="5"/>
        <v/>
      </c>
      <c r="Q28" s="1" t="s">
        <v>25</v>
      </c>
      <c r="R28" s="3" t="str">
        <f t="shared" si="6"/>
        <v/>
      </c>
      <c r="S28" s="2" t="s">
        <v>24</v>
      </c>
      <c r="T28" s="4" t="str">
        <f t="shared" si="7"/>
        <v/>
      </c>
      <c r="U28" s="1" t="s">
        <v>25</v>
      </c>
      <c r="V28" s="3" t="str">
        <f t="shared" si="8"/>
        <v/>
      </c>
      <c r="W28" s="2" t="s">
        <v>24</v>
      </c>
      <c r="X28" s="4" t="str">
        <f t="shared" si="9"/>
        <v/>
      </c>
      <c r="Y28" s="1" t="s">
        <v>25</v>
      </c>
      <c r="Z28" s="152"/>
      <c r="AA28" s="153"/>
      <c r="AB28" s="13" t="s">
        <v>26</v>
      </c>
      <c r="AC28" s="154"/>
      <c r="AD28" s="152"/>
      <c r="AE28" s="13" t="s">
        <v>26</v>
      </c>
      <c r="AF28" s="211"/>
      <c r="AG28" s="212"/>
      <c r="AH28" s="19"/>
      <c r="AI28" s="19"/>
      <c r="AJ28" s="41" t="str">
        <f t="shared" si="20"/>
        <v/>
      </c>
      <c r="AK28" s="2" t="s">
        <v>22</v>
      </c>
      <c r="AL28" s="42" t="str">
        <f t="shared" si="0"/>
        <v/>
      </c>
      <c r="AM28" s="2" t="s">
        <v>23</v>
      </c>
      <c r="AN28" s="42" t="str">
        <f t="shared" si="11"/>
        <v/>
      </c>
      <c r="AO28" s="2" t="s">
        <v>22</v>
      </c>
      <c r="AP28" s="42" t="str">
        <f t="shared" si="1"/>
        <v/>
      </c>
      <c r="AQ28" s="41" t="str">
        <f t="shared" si="12"/>
        <v/>
      </c>
      <c r="AR28" s="2" t="s">
        <v>24</v>
      </c>
      <c r="AS28" s="42" t="str">
        <f t="shared" si="15"/>
        <v/>
      </c>
      <c r="AT28" s="1" t="s">
        <v>25</v>
      </c>
      <c r="AU28" s="41" t="str">
        <f t="shared" si="2"/>
        <v/>
      </c>
      <c r="AV28" s="2" t="s">
        <v>24</v>
      </c>
      <c r="AW28" s="42" t="str">
        <f t="shared" si="3"/>
        <v/>
      </c>
      <c r="AX28" s="13" t="s">
        <v>25</v>
      </c>
      <c r="AY28" s="25"/>
      <c r="AZ28" s="37">
        <v>15</v>
      </c>
      <c r="BA28" s="38">
        <v>11</v>
      </c>
      <c r="BB28" s="38">
        <v>1</v>
      </c>
      <c r="BC28" s="25"/>
      <c r="BD28">
        <v>25</v>
      </c>
      <c r="BE28">
        <f t="shared" si="16"/>
        <v>8640</v>
      </c>
      <c r="BF28" t="e">
        <f t="shared" si="17"/>
        <v>#VALUE!</v>
      </c>
      <c r="BG28" t="e">
        <f t="shared" si="18"/>
        <v>#VALUE!</v>
      </c>
      <c r="BH28" s="57" t="e">
        <f>TIME(【世田谷区】利用内訳表!AJ28, 【世田谷区】利用内訳表!AL28, 0)</f>
        <v>#VALUE!</v>
      </c>
      <c r="BI28" t="e">
        <f t="shared" si="19"/>
        <v>#VALUE!</v>
      </c>
      <c r="BJ28">
        <f t="shared" si="13"/>
        <v>0</v>
      </c>
      <c r="BK28">
        <f t="shared" si="14"/>
        <v>0</v>
      </c>
    </row>
    <row r="29" spans="1:63" s="21" customFormat="1" ht="33" customHeight="1">
      <c r="A29" s="14">
        <v>15</v>
      </c>
      <c r="B29" s="12"/>
      <c r="C29" s="6"/>
      <c r="D29" s="39" t="s">
        <v>20</v>
      </c>
      <c r="E29" s="6"/>
      <c r="F29" s="2" t="s">
        <v>21</v>
      </c>
      <c r="G29" s="6"/>
      <c r="H29" s="2" t="s">
        <v>22</v>
      </c>
      <c r="I29" s="8"/>
      <c r="J29" s="2" t="s">
        <v>23</v>
      </c>
      <c r="K29" s="8"/>
      <c r="L29" s="2" t="s">
        <v>22</v>
      </c>
      <c r="M29" s="8"/>
      <c r="N29" s="3" t="str">
        <f t="shared" si="4"/>
        <v/>
      </c>
      <c r="O29" s="2" t="s">
        <v>24</v>
      </c>
      <c r="P29" s="4" t="str">
        <f t="shared" si="5"/>
        <v/>
      </c>
      <c r="Q29" s="1" t="s">
        <v>25</v>
      </c>
      <c r="R29" s="3" t="str">
        <f t="shared" si="6"/>
        <v/>
      </c>
      <c r="S29" s="2" t="s">
        <v>24</v>
      </c>
      <c r="T29" s="4" t="str">
        <f t="shared" si="7"/>
        <v/>
      </c>
      <c r="U29" s="1" t="s">
        <v>25</v>
      </c>
      <c r="V29" s="3" t="str">
        <f t="shared" si="8"/>
        <v/>
      </c>
      <c r="W29" s="2" t="s">
        <v>24</v>
      </c>
      <c r="X29" s="4" t="str">
        <f t="shared" si="9"/>
        <v/>
      </c>
      <c r="Y29" s="1" t="s">
        <v>25</v>
      </c>
      <c r="Z29" s="152"/>
      <c r="AA29" s="153"/>
      <c r="AB29" s="13" t="s">
        <v>26</v>
      </c>
      <c r="AC29" s="154"/>
      <c r="AD29" s="152"/>
      <c r="AE29" s="13" t="s">
        <v>26</v>
      </c>
      <c r="AF29" s="211"/>
      <c r="AG29" s="212"/>
      <c r="AH29" s="19"/>
      <c r="AI29" s="19"/>
      <c r="AJ29" s="41" t="str">
        <f t="shared" si="20"/>
        <v/>
      </c>
      <c r="AK29" s="2" t="s">
        <v>22</v>
      </c>
      <c r="AL29" s="42" t="str">
        <f t="shared" si="0"/>
        <v/>
      </c>
      <c r="AM29" s="2" t="s">
        <v>23</v>
      </c>
      <c r="AN29" s="42" t="str">
        <f t="shared" si="11"/>
        <v/>
      </c>
      <c r="AO29" s="2" t="s">
        <v>22</v>
      </c>
      <c r="AP29" s="42" t="str">
        <f t="shared" si="1"/>
        <v/>
      </c>
      <c r="AQ29" s="41" t="str">
        <f t="shared" si="12"/>
        <v/>
      </c>
      <c r="AR29" s="2" t="s">
        <v>24</v>
      </c>
      <c r="AS29" s="42" t="str">
        <f t="shared" si="15"/>
        <v/>
      </c>
      <c r="AT29" s="1" t="s">
        <v>25</v>
      </c>
      <c r="AU29" s="41" t="str">
        <f t="shared" si="2"/>
        <v/>
      </c>
      <c r="AV29" s="2" t="s">
        <v>24</v>
      </c>
      <c r="AW29" s="42" t="str">
        <f t="shared" si="3"/>
        <v/>
      </c>
      <c r="AX29" s="13" t="s">
        <v>25</v>
      </c>
      <c r="AY29" s="25"/>
      <c r="AZ29" s="37">
        <v>16</v>
      </c>
      <c r="BA29" s="38">
        <v>12</v>
      </c>
      <c r="BB29" s="38">
        <v>2</v>
      </c>
      <c r="BC29" s="25"/>
      <c r="BD29">
        <v>26</v>
      </c>
      <c r="BE29">
        <f t="shared" si="16"/>
        <v>8640</v>
      </c>
      <c r="BF29" t="e">
        <f t="shared" si="17"/>
        <v>#VALUE!</v>
      </c>
      <c r="BG29" t="e">
        <f t="shared" si="18"/>
        <v>#VALUE!</v>
      </c>
      <c r="BH29" s="57" t="e">
        <f>TIME(【世田谷区】利用内訳表!AJ29, 【世田谷区】利用内訳表!AL29, 0)</f>
        <v>#VALUE!</v>
      </c>
      <c r="BI29" t="e">
        <f t="shared" si="19"/>
        <v>#VALUE!</v>
      </c>
      <c r="BJ29">
        <f t="shared" si="13"/>
        <v>0</v>
      </c>
      <c r="BK29">
        <f t="shared" si="14"/>
        <v>0</v>
      </c>
    </row>
    <row r="30" spans="1:63" s="21" customFormat="1" ht="33" customHeight="1">
      <c r="A30" s="14">
        <v>16</v>
      </c>
      <c r="B30" s="12"/>
      <c r="C30" s="6"/>
      <c r="D30" s="39" t="s">
        <v>20</v>
      </c>
      <c r="E30" s="6"/>
      <c r="F30" s="2" t="s">
        <v>21</v>
      </c>
      <c r="G30" s="6"/>
      <c r="H30" s="2" t="s">
        <v>22</v>
      </c>
      <c r="I30" s="8"/>
      <c r="J30" s="2" t="s">
        <v>23</v>
      </c>
      <c r="K30" s="8"/>
      <c r="L30" s="2" t="s">
        <v>22</v>
      </c>
      <c r="M30" s="8"/>
      <c r="N30" s="3" t="str">
        <f t="shared" si="4"/>
        <v/>
      </c>
      <c r="O30" s="2" t="s">
        <v>24</v>
      </c>
      <c r="P30" s="4" t="str">
        <f t="shared" si="5"/>
        <v/>
      </c>
      <c r="Q30" s="1" t="s">
        <v>25</v>
      </c>
      <c r="R30" s="3" t="str">
        <f t="shared" si="6"/>
        <v/>
      </c>
      <c r="S30" s="2" t="s">
        <v>24</v>
      </c>
      <c r="T30" s="4" t="str">
        <f t="shared" si="7"/>
        <v/>
      </c>
      <c r="U30" s="1" t="s">
        <v>25</v>
      </c>
      <c r="V30" s="3" t="str">
        <f t="shared" si="8"/>
        <v/>
      </c>
      <c r="W30" s="2" t="s">
        <v>24</v>
      </c>
      <c r="X30" s="4" t="str">
        <f t="shared" si="9"/>
        <v/>
      </c>
      <c r="Y30" s="1" t="s">
        <v>25</v>
      </c>
      <c r="Z30" s="152"/>
      <c r="AA30" s="153"/>
      <c r="AB30" s="13" t="s">
        <v>26</v>
      </c>
      <c r="AC30" s="154"/>
      <c r="AD30" s="152"/>
      <c r="AE30" s="13" t="s">
        <v>26</v>
      </c>
      <c r="AF30" s="211"/>
      <c r="AG30" s="212"/>
      <c r="AH30" s="19"/>
      <c r="AI30" s="19"/>
      <c r="AJ30" s="41" t="str">
        <f t="shared" si="20"/>
        <v/>
      </c>
      <c r="AK30" s="2" t="s">
        <v>22</v>
      </c>
      <c r="AL30" s="42" t="str">
        <f t="shared" si="0"/>
        <v/>
      </c>
      <c r="AM30" s="2" t="s">
        <v>23</v>
      </c>
      <c r="AN30" s="42" t="str">
        <f t="shared" si="11"/>
        <v/>
      </c>
      <c r="AO30" s="2" t="s">
        <v>22</v>
      </c>
      <c r="AP30" s="42" t="str">
        <f t="shared" si="1"/>
        <v/>
      </c>
      <c r="AQ30" s="41" t="str">
        <f t="shared" si="12"/>
        <v/>
      </c>
      <c r="AR30" s="2" t="s">
        <v>24</v>
      </c>
      <c r="AS30" s="42" t="str">
        <f t="shared" si="15"/>
        <v/>
      </c>
      <c r="AT30" s="1" t="s">
        <v>25</v>
      </c>
      <c r="AU30" s="41" t="str">
        <f t="shared" si="2"/>
        <v/>
      </c>
      <c r="AV30" s="2" t="s">
        <v>24</v>
      </c>
      <c r="AW30" s="42" t="str">
        <f t="shared" si="3"/>
        <v/>
      </c>
      <c r="AX30" s="13" t="s">
        <v>25</v>
      </c>
      <c r="AY30" s="25"/>
      <c r="AZ30" s="37">
        <v>17</v>
      </c>
      <c r="BA30" s="38">
        <v>13</v>
      </c>
      <c r="BB30" s="38">
        <v>3</v>
      </c>
      <c r="BC30" s="25"/>
      <c r="BD30">
        <v>27</v>
      </c>
      <c r="BE30">
        <f t="shared" si="16"/>
        <v>8640</v>
      </c>
      <c r="BF30" t="e">
        <f t="shared" si="17"/>
        <v>#VALUE!</v>
      </c>
      <c r="BG30" t="e">
        <f t="shared" si="18"/>
        <v>#VALUE!</v>
      </c>
      <c r="BH30" s="57" t="e">
        <f>TIME(【世田谷区】利用内訳表!AJ30, 【世田谷区】利用内訳表!AL30, 0)</f>
        <v>#VALUE!</v>
      </c>
      <c r="BI30" t="e">
        <f t="shared" si="19"/>
        <v>#VALUE!</v>
      </c>
      <c r="BJ30">
        <f t="shared" si="13"/>
        <v>0</v>
      </c>
      <c r="BK30">
        <f t="shared" si="14"/>
        <v>0</v>
      </c>
    </row>
    <row r="31" spans="1:63" s="21" customFormat="1" ht="33" customHeight="1">
      <c r="A31" s="14">
        <v>17</v>
      </c>
      <c r="B31" s="12"/>
      <c r="C31" s="6"/>
      <c r="D31" s="39" t="s">
        <v>20</v>
      </c>
      <c r="E31" s="6"/>
      <c r="F31" s="2" t="s">
        <v>21</v>
      </c>
      <c r="G31" s="6"/>
      <c r="H31" s="2" t="s">
        <v>22</v>
      </c>
      <c r="I31" s="8"/>
      <c r="J31" s="2" t="s">
        <v>23</v>
      </c>
      <c r="K31" s="8"/>
      <c r="L31" s="2" t="s">
        <v>22</v>
      </c>
      <c r="M31" s="8"/>
      <c r="N31" s="3" t="str">
        <f t="shared" si="4"/>
        <v/>
      </c>
      <c r="O31" s="2" t="s">
        <v>24</v>
      </c>
      <c r="P31" s="4" t="str">
        <f t="shared" si="5"/>
        <v/>
      </c>
      <c r="Q31" s="1" t="s">
        <v>25</v>
      </c>
      <c r="R31" s="3" t="str">
        <f t="shared" si="6"/>
        <v/>
      </c>
      <c r="S31" s="2" t="s">
        <v>24</v>
      </c>
      <c r="T31" s="4" t="str">
        <f t="shared" si="7"/>
        <v/>
      </c>
      <c r="U31" s="1" t="s">
        <v>25</v>
      </c>
      <c r="V31" s="3" t="str">
        <f t="shared" si="8"/>
        <v/>
      </c>
      <c r="W31" s="2" t="s">
        <v>24</v>
      </c>
      <c r="X31" s="4" t="str">
        <f t="shared" si="9"/>
        <v/>
      </c>
      <c r="Y31" s="1" t="s">
        <v>25</v>
      </c>
      <c r="Z31" s="152"/>
      <c r="AA31" s="153"/>
      <c r="AB31" s="13" t="s">
        <v>26</v>
      </c>
      <c r="AC31" s="154"/>
      <c r="AD31" s="152"/>
      <c r="AE31" s="13" t="s">
        <v>26</v>
      </c>
      <c r="AF31" s="211"/>
      <c r="AG31" s="212"/>
      <c r="AH31" s="19"/>
      <c r="AI31" s="19"/>
      <c r="AJ31" s="41" t="str">
        <f t="shared" si="20"/>
        <v/>
      </c>
      <c r="AK31" s="2" t="s">
        <v>22</v>
      </c>
      <c r="AL31" s="42" t="str">
        <f t="shared" si="0"/>
        <v/>
      </c>
      <c r="AM31" s="2" t="s">
        <v>23</v>
      </c>
      <c r="AN31" s="42" t="str">
        <f t="shared" si="11"/>
        <v/>
      </c>
      <c r="AO31" s="2" t="s">
        <v>22</v>
      </c>
      <c r="AP31" s="42" t="str">
        <f t="shared" si="1"/>
        <v/>
      </c>
      <c r="AQ31" s="41" t="str">
        <f t="shared" si="12"/>
        <v/>
      </c>
      <c r="AR31" s="2" t="s">
        <v>24</v>
      </c>
      <c r="AS31" s="42" t="str">
        <f t="shared" si="15"/>
        <v/>
      </c>
      <c r="AT31" s="1" t="s">
        <v>25</v>
      </c>
      <c r="AU31" s="41" t="str">
        <f t="shared" si="2"/>
        <v/>
      </c>
      <c r="AV31" s="2" t="s">
        <v>24</v>
      </c>
      <c r="AW31" s="42" t="str">
        <f t="shared" si="3"/>
        <v/>
      </c>
      <c r="AX31" s="13" t="s">
        <v>25</v>
      </c>
      <c r="AY31" s="25"/>
      <c r="AZ31" s="37">
        <v>18</v>
      </c>
      <c r="BA31" s="38">
        <v>14</v>
      </c>
      <c r="BB31" s="38">
        <v>4</v>
      </c>
      <c r="BC31" s="25"/>
      <c r="BD31">
        <v>28</v>
      </c>
      <c r="BE31">
        <f t="shared" si="16"/>
        <v>8640</v>
      </c>
      <c r="BF31" t="e">
        <f t="shared" si="17"/>
        <v>#VALUE!</v>
      </c>
      <c r="BG31" t="e">
        <f t="shared" si="18"/>
        <v>#VALUE!</v>
      </c>
      <c r="BH31" s="57" t="e">
        <f>TIME(【世田谷区】利用内訳表!AJ31, 【世田谷区】利用内訳表!AL31, 0)</f>
        <v>#VALUE!</v>
      </c>
      <c r="BI31" t="e">
        <f t="shared" si="19"/>
        <v>#VALUE!</v>
      </c>
      <c r="BJ31">
        <f t="shared" si="13"/>
        <v>0</v>
      </c>
      <c r="BK31">
        <f t="shared" si="14"/>
        <v>0</v>
      </c>
    </row>
    <row r="32" spans="1:63" s="21" customFormat="1" ht="33" customHeight="1">
      <c r="A32" s="14">
        <v>18</v>
      </c>
      <c r="B32" s="12"/>
      <c r="C32" s="6"/>
      <c r="D32" s="39" t="s">
        <v>20</v>
      </c>
      <c r="E32" s="6"/>
      <c r="F32" s="2" t="s">
        <v>21</v>
      </c>
      <c r="G32" s="6"/>
      <c r="H32" s="2" t="s">
        <v>22</v>
      </c>
      <c r="I32" s="8"/>
      <c r="J32" s="2" t="s">
        <v>23</v>
      </c>
      <c r="K32" s="8"/>
      <c r="L32" s="2" t="s">
        <v>22</v>
      </c>
      <c r="M32" s="8"/>
      <c r="N32" s="3" t="str">
        <f t="shared" si="4"/>
        <v/>
      </c>
      <c r="O32" s="2" t="s">
        <v>24</v>
      </c>
      <c r="P32" s="4" t="str">
        <f t="shared" si="5"/>
        <v/>
      </c>
      <c r="Q32" s="1" t="s">
        <v>25</v>
      </c>
      <c r="R32" s="3" t="str">
        <f t="shared" si="6"/>
        <v/>
      </c>
      <c r="S32" s="2" t="s">
        <v>24</v>
      </c>
      <c r="T32" s="4" t="str">
        <f t="shared" si="7"/>
        <v/>
      </c>
      <c r="U32" s="1" t="s">
        <v>25</v>
      </c>
      <c r="V32" s="3" t="str">
        <f t="shared" si="8"/>
        <v/>
      </c>
      <c r="W32" s="2" t="s">
        <v>24</v>
      </c>
      <c r="X32" s="4" t="str">
        <f t="shared" si="9"/>
        <v/>
      </c>
      <c r="Y32" s="1" t="s">
        <v>25</v>
      </c>
      <c r="Z32" s="152"/>
      <c r="AA32" s="153"/>
      <c r="AB32" s="13" t="s">
        <v>26</v>
      </c>
      <c r="AC32" s="154"/>
      <c r="AD32" s="152"/>
      <c r="AE32" s="13" t="s">
        <v>26</v>
      </c>
      <c r="AF32" s="211"/>
      <c r="AG32" s="212"/>
      <c r="AH32" s="19"/>
      <c r="AI32" s="19"/>
      <c r="AJ32" s="41" t="str">
        <f t="shared" si="20"/>
        <v/>
      </c>
      <c r="AK32" s="2" t="s">
        <v>22</v>
      </c>
      <c r="AL32" s="42" t="str">
        <f t="shared" si="0"/>
        <v/>
      </c>
      <c r="AM32" s="2" t="s">
        <v>23</v>
      </c>
      <c r="AN32" s="42" t="str">
        <f t="shared" si="11"/>
        <v/>
      </c>
      <c r="AO32" s="2" t="s">
        <v>22</v>
      </c>
      <c r="AP32" s="42" t="str">
        <f t="shared" si="1"/>
        <v/>
      </c>
      <c r="AQ32" s="41" t="str">
        <f t="shared" si="12"/>
        <v/>
      </c>
      <c r="AR32" s="2" t="s">
        <v>24</v>
      </c>
      <c r="AS32" s="42" t="str">
        <f t="shared" si="15"/>
        <v/>
      </c>
      <c r="AT32" s="1" t="s">
        <v>25</v>
      </c>
      <c r="AU32" s="41" t="str">
        <f t="shared" si="2"/>
        <v/>
      </c>
      <c r="AV32" s="2" t="s">
        <v>24</v>
      </c>
      <c r="AW32" s="42" t="str">
        <f t="shared" si="3"/>
        <v/>
      </c>
      <c r="AX32" s="13" t="s">
        <v>25</v>
      </c>
      <c r="AY32" s="25"/>
      <c r="AZ32" s="37">
        <v>19</v>
      </c>
      <c r="BA32" s="38">
        <v>16</v>
      </c>
      <c r="BB32" s="38">
        <v>5</v>
      </c>
      <c r="BC32" s="25"/>
      <c r="BD32">
        <v>29</v>
      </c>
      <c r="BE32">
        <f t="shared" si="16"/>
        <v>8640</v>
      </c>
      <c r="BF32" t="e">
        <f t="shared" si="17"/>
        <v>#VALUE!</v>
      </c>
      <c r="BG32" t="e">
        <f t="shared" si="18"/>
        <v>#VALUE!</v>
      </c>
      <c r="BH32" s="57" t="e">
        <f>TIME(【世田谷区】利用内訳表!AJ32, 【世田谷区】利用内訳表!AL32, 0)</f>
        <v>#VALUE!</v>
      </c>
      <c r="BI32" t="e">
        <f t="shared" si="19"/>
        <v>#VALUE!</v>
      </c>
      <c r="BJ32">
        <f t="shared" si="13"/>
        <v>0</v>
      </c>
      <c r="BK32">
        <f t="shared" si="14"/>
        <v>0</v>
      </c>
    </row>
    <row r="33" spans="1:63" s="21" customFormat="1" ht="33" customHeight="1">
      <c r="A33" s="14">
        <v>19</v>
      </c>
      <c r="B33" s="12"/>
      <c r="C33" s="6"/>
      <c r="D33" s="39" t="s">
        <v>20</v>
      </c>
      <c r="E33" s="6"/>
      <c r="F33" s="2" t="s">
        <v>21</v>
      </c>
      <c r="G33" s="6"/>
      <c r="H33" s="2" t="s">
        <v>22</v>
      </c>
      <c r="I33" s="8"/>
      <c r="J33" s="2" t="s">
        <v>23</v>
      </c>
      <c r="K33" s="8"/>
      <c r="L33" s="2" t="s">
        <v>22</v>
      </c>
      <c r="M33" s="8"/>
      <c r="N33" s="3" t="str">
        <f t="shared" si="4"/>
        <v/>
      </c>
      <c r="O33" s="2" t="s">
        <v>24</v>
      </c>
      <c r="P33" s="4" t="str">
        <f t="shared" si="5"/>
        <v/>
      </c>
      <c r="Q33" s="1" t="s">
        <v>25</v>
      </c>
      <c r="R33" s="3" t="str">
        <f t="shared" si="6"/>
        <v/>
      </c>
      <c r="S33" s="2" t="s">
        <v>24</v>
      </c>
      <c r="T33" s="4" t="str">
        <f t="shared" si="7"/>
        <v/>
      </c>
      <c r="U33" s="1" t="s">
        <v>25</v>
      </c>
      <c r="V33" s="3" t="str">
        <f>AU33</f>
        <v/>
      </c>
      <c r="W33" s="2" t="s">
        <v>24</v>
      </c>
      <c r="X33" s="4" t="str">
        <f t="shared" si="9"/>
        <v/>
      </c>
      <c r="Y33" s="1" t="s">
        <v>25</v>
      </c>
      <c r="Z33" s="152"/>
      <c r="AA33" s="153"/>
      <c r="AB33" s="13" t="s">
        <v>26</v>
      </c>
      <c r="AC33" s="154"/>
      <c r="AD33" s="152"/>
      <c r="AE33" s="13" t="s">
        <v>26</v>
      </c>
      <c r="AF33" s="211"/>
      <c r="AG33" s="212"/>
      <c r="AH33" s="19"/>
      <c r="AI33" s="19"/>
      <c r="AJ33" s="41" t="str">
        <f t="shared" si="20"/>
        <v/>
      </c>
      <c r="AK33" s="2" t="s">
        <v>22</v>
      </c>
      <c r="AL33" s="42" t="str">
        <f t="shared" si="0"/>
        <v/>
      </c>
      <c r="AM33" s="2" t="s">
        <v>23</v>
      </c>
      <c r="AN33" s="42" t="str">
        <f t="shared" si="11"/>
        <v/>
      </c>
      <c r="AO33" s="2" t="s">
        <v>22</v>
      </c>
      <c r="AP33" s="42" t="str">
        <f t="shared" si="1"/>
        <v/>
      </c>
      <c r="AQ33" s="41" t="str">
        <f t="shared" si="12"/>
        <v/>
      </c>
      <c r="AR33" s="2" t="s">
        <v>24</v>
      </c>
      <c r="AS33" s="42" t="str">
        <f t="shared" si="15"/>
        <v/>
      </c>
      <c r="AT33" s="1" t="s">
        <v>25</v>
      </c>
      <c r="AU33" s="41" t="str">
        <f t="shared" si="2"/>
        <v/>
      </c>
      <c r="AV33" s="2" t="s">
        <v>24</v>
      </c>
      <c r="AW33" s="42" t="str">
        <f t="shared" si="3"/>
        <v/>
      </c>
      <c r="AX33" s="13" t="s">
        <v>25</v>
      </c>
      <c r="AY33" s="25"/>
      <c r="AZ33" s="37">
        <v>20</v>
      </c>
      <c r="BA33" s="38">
        <v>17</v>
      </c>
      <c r="BB33" s="38">
        <v>6</v>
      </c>
      <c r="BC33" s="25"/>
      <c r="BD33">
        <v>30</v>
      </c>
      <c r="BE33">
        <f t="shared" si="16"/>
        <v>8640</v>
      </c>
      <c r="BF33" t="e">
        <f t="shared" si="17"/>
        <v>#VALUE!</v>
      </c>
      <c r="BG33" t="e">
        <f t="shared" si="18"/>
        <v>#VALUE!</v>
      </c>
      <c r="BH33" s="57" t="e">
        <f>TIME(【世田谷区】利用内訳表!AJ33, 【世田谷区】利用内訳表!AL33, 0)</f>
        <v>#VALUE!</v>
      </c>
      <c r="BI33" t="e">
        <f t="shared" si="19"/>
        <v>#VALUE!</v>
      </c>
      <c r="BJ33">
        <f t="shared" si="13"/>
        <v>0</v>
      </c>
      <c r="BK33">
        <f t="shared" si="14"/>
        <v>0</v>
      </c>
    </row>
    <row r="34" spans="1:63" s="21" customFormat="1" ht="33" customHeight="1">
      <c r="A34" s="14">
        <v>20</v>
      </c>
      <c r="B34" s="12"/>
      <c r="C34" s="6"/>
      <c r="D34" s="39" t="s">
        <v>20</v>
      </c>
      <c r="E34" s="6"/>
      <c r="F34" s="2" t="s">
        <v>21</v>
      </c>
      <c r="G34" s="6"/>
      <c r="H34" s="2" t="s">
        <v>22</v>
      </c>
      <c r="I34" s="8"/>
      <c r="J34" s="2" t="s">
        <v>23</v>
      </c>
      <c r="K34" s="8"/>
      <c r="L34" s="2" t="s">
        <v>22</v>
      </c>
      <c r="M34" s="8"/>
      <c r="N34" s="3" t="str">
        <f t="shared" si="4"/>
        <v/>
      </c>
      <c r="O34" s="2" t="s">
        <v>24</v>
      </c>
      <c r="P34" s="4" t="str">
        <f t="shared" si="5"/>
        <v/>
      </c>
      <c r="Q34" s="1" t="s">
        <v>25</v>
      </c>
      <c r="R34" s="3" t="str">
        <f t="shared" si="6"/>
        <v/>
      </c>
      <c r="S34" s="2" t="s">
        <v>24</v>
      </c>
      <c r="T34" s="4" t="str">
        <f t="shared" si="7"/>
        <v/>
      </c>
      <c r="U34" s="1" t="s">
        <v>25</v>
      </c>
      <c r="V34" s="3" t="str">
        <f t="shared" si="8"/>
        <v/>
      </c>
      <c r="W34" s="2" t="s">
        <v>24</v>
      </c>
      <c r="X34" s="4" t="str">
        <f t="shared" si="9"/>
        <v/>
      </c>
      <c r="Y34" s="1" t="s">
        <v>25</v>
      </c>
      <c r="Z34" s="152"/>
      <c r="AA34" s="153"/>
      <c r="AB34" s="13" t="s">
        <v>26</v>
      </c>
      <c r="AC34" s="154"/>
      <c r="AD34" s="152"/>
      <c r="AE34" s="13" t="s">
        <v>26</v>
      </c>
      <c r="AF34" s="211"/>
      <c r="AG34" s="212"/>
      <c r="AH34" s="19"/>
      <c r="AI34" s="19"/>
      <c r="AJ34" s="41" t="str">
        <f t="shared" si="20"/>
        <v/>
      </c>
      <c r="AK34" s="2" t="s">
        <v>22</v>
      </c>
      <c r="AL34" s="42" t="str">
        <f t="shared" si="0"/>
        <v/>
      </c>
      <c r="AM34" s="2" t="s">
        <v>23</v>
      </c>
      <c r="AN34" s="42" t="str">
        <f t="shared" si="11"/>
        <v/>
      </c>
      <c r="AO34" s="2" t="s">
        <v>22</v>
      </c>
      <c r="AP34" s="42" t="str">
        <f t="shared" si="1"/>
        <v/>
      </c>
      <c r="AQ34" s="41" t="str">
        <f t="shared" si="12"/>
        <v/>
      </c>
      <c r="AR34" s="2" t="s">
        <v>24</v>
      </c>
      <c r="AS34" s="42" t="str">
        <f t="shared" si="15"/>
        <v/>
      </c>
      <c r="AT34" s="1" t="s">
        <v>25</v>
      </c>
      <c r="AU34" s="41" t="str">
        <f t="shared" si="2"/>
        <v/>
      </c>
      <c r="AV34" s="2" t="s">
        <v>24</v>
      </c>
      <c r="AW34" s="42" t="str">
        <f t="shared" si="3"/>
        <v/>
      </c>
      <c r="AX34" s="13" t="s">
        <v>25</v>
      </c>
      <c r="AY34" s="25"/>
      <c r="AZ34" s="37">
        <v>21</v>
      </c>
      <c r="BA34" s="38">
        <v>18</v>
      </c>
      <c r="BB34" s="38">
        <v>7</v>
      </c>
      <c r="BC34" s="25"/>
      <c r="BD34">
        <v>31</v>
      </c>
      <c r="BE34">
        <f t="shared" si="16"/>
        <v>8640</v>
      </c>
      <c r="BF34" t="e">
        <f t="shared" si="17"/>
        <v>#VALUE!</v>
      </c>
      <c r="BG34" t="e">
        <f t="shared" si="18"/>
        <v>#VALUE!</v>
      </c>
      <c r="BH34" s="57" t="e">
        <f>TIME(【世田谷区】利用内訳表!AJ34, 【世田谷区】利用内訳表!AL34, 0)</f>
        <v>#VALUE!</v>
      </c>
      <c r="BI34" t="e">
        <f t="shared" si="19"/>
        <v>#VALUE!</v>
      </c>
      <c r="BJ34">
        <f t="shared" si="13"/>
        <v>0</v>
      </c>
      <c r="BK34">
        <f t="shared" si="14"/>
        <v>0</v>
      </c>
    </row>
    <row r="35" spans="1:63" s="21" customFormat="1" ht="33" customHeight="1">
      <c r="A35" s="14">
        <v>21</v>
      </c>
      <c r="B35" s="12"/>
      <c r="C35" s="6"/>
      <c r="D35" s="39" t="s">
        <v>20</v>
      </c>
      <c r="E35" s="6"/>
      <c r="F35" s="2" t="s">
        <v>21</v>
      </c>
      <c r="G35" s="6"/>
      <c r="H35" s="2" t="s">
        <v>22</v>
      </c>
      <c r="I35" s="8"/>
      <c r="J35" s="2" t="s">
        <v>23</v>
      </c>
      <c r="K35" s="8"/>
      <c r="L35" s="2" t="s">
        <v>22</v>
      </c>
      <c r="M35" s="8"/>
      <c r="N35" s="3" t="str">
        <f t="shared" si="4"/>
        <v/>
      </c>
      <c r="O35" s="2" t="s">
        <v>24</v>
      </c>
      <c r="P35" s="4" t="str">
        <f t="shared" si="5"/>
        <v/>
      </c>
      <c r="Q35" s="1" t="s">
        <v>25</v>
      </c>
      <c r="R35" s="3" t="str">
        <f t="shared" si="6"/>
        <v/>
      </c>
      <c r="S35" s="2" t="s">
        <v>24</v>
      </c>
      <c r="T35" s="4" t="str">
        <f t="shared" si="7"/>
        <v/>
      </c>
      <c r="U35" s="1" t="s">
        <v>25</v>
      </c>
      <c r="V35" s="3" t="str">
        <f t="shared" si="8"/>
        <v/>
      </c>
      <c r="W35" s="2" t="s">
        <v>24</v>
      </c>
      <c r="X35" s="4" t="str">
        <f t="shared" si="9"/>
        <v/>
      </c>
      <c r="Y35" s="1" t="s">
        <v>25</v>
      </c>
      <c r="Z35" s="152"/>
      <c r="AA35" s="153"/>
      <c r="AB35" s="13" t="s">
        <v>26</v>
      </c>
      <c r="AC35" s="154"/>
      <c r="AD35" s="152"/>
      <c r="AE35" s="13" t="s">
        <v>26</v>
      </c>
      <c r="AF35" s="211"/>
      <c r="AG35" s="212"/>
      <c r="AH35" s="19"/>
      <c r="AI35" s="19"/>
      <c r="AJ35" s="41" t="str">
        <f t="shared" si="20"/>
        <v/>
      </c>
      <c r="AK35" s="2" t="s">
        <v>22</v>
      </c>
      <c r="AL35" s="42" t="str">
        <f t="shared" si="0"/>
        <v/>
      </c>
      <c r="AM35" s="2" t="s">
        <v>23</v>
      </c>
      <c r="AN35" s="42" t="str">
        <f t="shared" si="11"/>
        <v/>
      </c>
      <c r="AO35" s="2" t="s">
        <v>22</v>
      </c>
      <c r="AP35" s="42" t="str">
        <f t="shared" si="1"/>
        <v/>
      </c>
      <c r="AQ35" s="41" t="str">
        <f t="shared" si="12"/>
        <v/>
      </c>
      <c r="AR35" s="2" t="s">
        <v>24</v>
      </c>
      <c r="AS35" s="42" t="str">
        <f t="shared" si="15"/>
        <v/>
      </c>
      <c r="AT35" s="1" t="s">
        <v>25</v>
      </c>
      <c r="AU35" s="41" t="str">
        <f t="shared" si="2"/>
        <v/>
      </c>
      <c r="AV35" s="2" t="s">
        <v>24</v>
      </c>
      <c r="AW35" s="42" t="str">
        <f t="shared" si="3"/>
        <v/>
      </c>
      <c r="AX35" s="13" t="s">
        <v>25</v>
      </c>
      <c r="AY35" s="25"/>
      <c r="AZ35" s="37">
        <v>22</v>
      </c>
      <c r="BA35" s="38">
        <v>19</v>
      </c>
      <c r="BB35" s="38">
        <v>8</v>
      </c>
      <c r="BC35" s="25"/>
      <c r="BD35">
        <v>32</v>
      </c>
      <c r="BE35">
        <f t="shared" si="16"/>
        <v>8640</v>
      </c>
      <c r="BF35" t="e">
        <f t="shared" si="17"/>
        <v>#VALUE!</v>
      </c>
      <c r="BG35" t="e">
        <f t="shared" si="18"/>
        <v>#VALUE!</v>
      </c>
      <c r="BH35" s="57" t="e">
        <f>TIME(【世田谷区】利用内訳表!AJ35, 【世田谷区】利用内訳表!AL35, 0)</f>
        <v>#VALUE!</v>
      </c>
      <c r="BI35" t="e">
        <f t="shared" si="19"/>
        <v>#VALUE!</v>
      </c>
      <c r="BJ35">
        <f t="shared" si="13"/>
        <v>0</v>
      </c>
      <c r="BK35">
        <f t="shared" si="14"/>
        <v>0</v>
      </c>
    </row>
    <row r="36" spans="1:63" s="21" customFormat="1" ht="33" customHeight="1">
      <c r="A36" s="14">
        <v>22</v>
      </c>
      <c r="B36" s="12"/>
      <c r="C36" s="6"/>
      <c r="D36" s="39" t="s">
        <v>20</v>
      </c>
      <c r="E36" s="6"/>
      <c r="F36" s="2" t="s">
        <v>21</v>
      </c>
      <c r="G36" s="6"/>
      <c r="H36" s="2" t="s">
        <v>22</v>
      </c>
      <c r="I36" s="8"/>
      <c r="J36" s="2" t="s">
        <v>23</v>
      </c>
      <c r="K36" s="8"/>
      <c r="L36" s="2" t="s">
        <v>22</v>
      </c>
      <c r="M36" s="8"/>
      <c r="N36" s="3" t="str">
        <f t="shared" si="4"/>
        <v/>
      </c>
      <c r="O36" s="2" t="s">
        <v>24</v>
      </c>
      <c r="P36" s="4" t="str">
        <f t="shared" si="5"/>
        <v/>
      </c>
      <c r="Q36" s="1" t="s">
        <v>25</v>
      </c>
      <c r="R36" s="3" t="str">
        <f t="shared" si="6"/>
        <v/>
      </c>
      <c r="S36" s="2" t="s">
        <v>24</v>
      </c>
      <c r="T36" s="4" t="str">
        <f t="shared" si="7"/>
        <v/>
      </c>
      <c r="U36" s="1" t="s">
        <v>25</v>
      </c>
      <c r="V36" s="3" t="str">
        <f t="shared" si="8"/>
        <v/>
      </c>
      <c r="W36" s="2" t="s">
        <v>24</v>
      </c>
      <c r="X36" s="4" t="str">
        <f t="shared" si="9"/>
        <v/>
      </c>
      <c r="Y36" s="1" t="s">
        <v>25</v>
      </c>
      <c r="Z36" s="152"/>
      <c r="AA36" s="153"/>
      <c r="AB36" s="13" t="s">
        <v>26</v>
      </c>
      <c r="AC36" s="154"/>
      <c r="AD36" s="152"/>
      <c r="AE36" s="13" t="s">
        <v>26</v>
      </c>
      <c r="AF36" s="211"/>
      <c r="AG36" s="212"/>
      <c r="AH36" s="19"/>
      <c r="AI36" s="19"/>
      <c r="AJ36" s="41" t="str">
        <f t="shared" si="20"/>
        <v/>
      </c>
      <c r="AK36" s="2" t="s">
        <v>22</v>
      </c>
      <c r="AL36" s="42" t="str">
        <f t="shared" si="0"/>
        <v/>
      </c>
      <c r="AM36" s="2" t="s">
        <v>23</v>
      </c>
      <c r="AN36" s="42" t="str">
        <f t="shared" si="11"/>
        <v/>
      </c>
      <c r="AO36" s="2" t="s">
        <v>22</v>
      </c>
      <c r="AP36" s="42" t="str">
        <f t="shared" si="1"/>
        <v/>
      </c>
      <c r="AQ36" s="41" t="str">
        <f t="shared" si="12"/>
        <v/>
      </c>
      <c r="AR36" s="2" t="s">
        <v>24</v>
      </c>
      <c r="AS36" s="42" t="str">
        <f t="shared" si="15"/>
        <v/>
      </c>
      <c r="AT36" s="1" t="s">
        <v>25</v>
      </c>
      <c r="AU36" s="41" t="str">
        <f t="shared" si="2"/>
        <v/>
      </c>
      <c r="AV36" s="2" t="s">
        <v>24</v>
      </c>
      <c r="AW36" s="42" t="str">
        <f t="shared" si="3"/>
        <v/>
      </c>
      <c r="AX36" s="13" t="s">
        <v>25</v>
      </c>
      <c r="AY36" s="25"/>
      <c r="AZ36" s="37">
        <v>23</v>
      </c>
      <c r="BA36" s="38">
        <v>20</v>
      </c>
      <c r="BB36" s="38">
        <v>9</v>
      </c>
      <c r="BC36" s="25"/>
      <c r="BD36">
        <v>33</v>
      </c>
      <c r="BE36">
        <f t="shared" si="16"/>
        <v>8640</v>
      </c>
      <c r="BF36" t="e">
        <f t="shared" si="17"/>
        <v>#VALUE!</v>
      </c>
      <c r="BG36" t="e">
        <f t="shared" si="18"/>
        <v>#VALUE!</v>
      </c>
      <c r="BH36" s="57" t="e">
        <f>TIME(【世田谷区】利用内訳表!AJ36, 【世田谷区】利用内訳表!AL36, 0)</f>
        <v>#VALUE!</v>
      </c>
      <c r="BI36" t="e">
        <f t="shared" si="19"/>
        <v>#VALUE!</v>
      </c>
      <c r="BJ36">
        <f t="shared" si="13"/>
        <v>0</v>
      </c>
      <c r="BK36">
        <f t="shared" si="14"/>
        <v>0</v>
      </c>
    </row>
    <row r="37" spans="1:63" s="21" customFormat="1" ht="33" customHeight="1">
      <c r="A37" s="14">
        <v>23</v>
      </c>
      <c r="B37" s="12"/>
      <c r="C37" s="6"/>
      <c r="D37" s="39" t="s">
        <v>20</v>
      </c>
      <c r="E37" s="6"/>
      <c r="F37" s="2" t="s">
        <v>21</v>
      </c>
      <c r="G37" s="6"/>
      <c r="H37" s="2" t="s">
        <v>22</v>
      </c>
      <c r="I37" s="8"/>
      <c r="J37" s="2" t="s">
        <v>23</v>
      </c>
      <c r="K37" s="8"/>
      <c r="L37" s="2" t="s">
        <v>22</v>
      </c>
      <c r="M37" s="8"/>
      <c r="N37" s="3" t="str">
        <f t="shared" si="4"/>
        <v/>
      </c>
      <c r="O37" s="2" t="s">
        <v>24</v>
      </c>
      <c r="P37" s="4" t="str">
        <f t="shared" si="5"/>
        <v/>
      </c>
      <c r="Q37" s="1" t="s">
        <v>25</v>
      </c>
      <c r="R37" s="3" t="str">
        <f t="shared" si="6"/>
        <v/>
      </c>
      <c r="S37" s="2" t="s">
        <v>24</v>
      </c>
      <c r="T37" s="4" t="str">
        <f t="shared" si="7"/>
        <v/>
      </c>
      <c r="U37" s="1" t="s">
        <v>25</v>
      </c>
      <c r="V37" s="3" t="str">
        <f t="shared" si="8"/>
        <v/>
      </c>
      <c r="W37" s="2" t="s">
        <v>24</v>
      </c>
      <c r="X37" s="4" t="str">
        <f t="shared" si="9"/>
        <v/>
      </c>
      <c r="Y37" s="1" t="s">
        <v>25</v>
      </c>
      <c r="Z37" s="152"/>
      <c r="AA37" s="153"/>
      <c r="AB37" s="13" t="s">
        <v>26</v>
      </c>
      <c r="AC37" s="154"/>
      <c r="AD37" s="152"/>
      <c r="AE37" s="13" t="s">
        <v>26</v>
      </c>
      <c r="AF37" s="211"/>
      <c r="AG37" s="212"/>
      <c r="AH37" s="19"/>
      <c r="AI37" s="19"/>
      <c r="AJ37" s="41" t="str">
        <f t="shared" si="20"/>
        <v/>
      </c>
      <c r="AK37" s="2" t="s">
        <v>22</v>
      </c>
      <c r="AL37" s="42" t="str">
        <f t="shared" si="0"/>
        <v/>
      </c>
      <c r="AM37" s="2" t="s">
        <v>23</v>
      </c>
      <c r="AN37" s="42" t="str">
        <f t="shared" si="11"/>
        <v/>
      </c>
      <c r="AO37" s="2" t="s">
        <v>22</v>
      </c>
      <c r="AP37" s="42" t="str">
        <f t="shared" si="1"/>
        <v/>
      </c>
      <c r="AQ37" s="41" t="str">
        <f t="shared" si="12"/>
        <v/>
      </c>
      <c r="AR37" s="2" t="s">
        <v>24</v>
      </c>
      <c r="AS37" s="42" t="str">
        <f t="shared" si="15"/>
        <v/>
      </c>
      <c r="AT37" s="1" t="s">
        <v>25</v>
      </c>
      <c r="AU37" s="41" t="str">
        <f t="shared" si="2"/>
        <v/>
      </c>
      <c r="AV37" s="2" t="s">
        <v>24</v>
      </c>
      <c r="AW37" s="42" t="str">
        <f t="shared" si="3"/>
        <v/>
      </c>
      <c r="AX37" s="13" t="s">
        <v>25</v>
      </c>
      <c r="AY37" s="25"/>
      <c r="AZ37" s="37">
        <v>24</v>
      </c>
      <c r="BA37" s="38">
        <v>21</v>
      </c>
      <c r="BB37" s="38">
        <v>10</v>
      </c>
      <c r="BC37" s="25"/>
      <c r="BD37">
        <v>34</v>
      </c>
      <c r="BE37">
        <f t="shared" si="16"/>
        <v>8640</v>
      </c>
      <c r="BF37" t="e">
        <f t="shared" si="17"/>
        <v>#VALUE!</v>
      </c>
      <c r="BG37" t="e">
        <f t="shared" si="18"/>
        <v>#VALUE!</v>
      </c>
      <c r="BH37" s="57" t="e">
        <f>TIME(【世田谷区】利用内訳表!AJ37, 【世田谷区】利用内訳表!AL37, 0)</f>
        <v>#VALUE!</v>
      </c>
      <c r="BI37" t="e">
        <f t="shared" si="19"/>
        <v>#VALUE!</v>
      </c>
      <c r="BJ37">
        <f t="shared" si="13"/>
        <v>0</v>
      </c>
      <c r="BK37">
        <f t="shared" si="14"/>
        <v>0</v>
      </c>
    </row>
    <row r="38" spans="1:63" s="21" customFormat="1" ht="33" customHeight="1">
      <c r="A38" s="14">
        <v>24</v>
      </c>
      <c r="B38" s="12"/>
      <c r="C38" s="6"/>
      <c r="D38" s="39" t="s">
        <v>20</v>
      </c>
      <c r="E38" s="6"/>
      <c r="F38" s="2" t="s">
        <v>21</v>
      </c>
      <c r="G38" s="6"/>
      <c r="H38" s="2" t="s">
        <v>22</v>
      </c>
      <c r="I38" s="8"/>
      <c r="J38" s="2" t="s">
        <v>23</v>
      </c>
      <c r="K38" s="8"/>
      <c r="L38" s="2" t="s">
        <v>22</v>
      </c>
      <c r="M38" s="8"/>
      <c r="N38" s="3" t="str">
        <f t="shared" si="4"/>
        <v/>
      </c>
      <c r="O38" s="2" t="s">
        <v>24</v>
      </c>
      <c r="P38" s="4" t="str">
        <f t="shared" si="5"/>
        <v/>
      </c>
      <c r="Q38" s="1" t="s">
        <v>25</v>
      </c>
      <c r="R38" s="3" t="str">
        <f t="shared" si="6"/>
        <v/>
      </c>
      <c r="S38" s="2" t="s">
        <v>24</v>
      </c>
      <c r="T38" s="4" t="str">
        <f t="shared" si="7"/>
        <v/>
      </c>
      <c r="U38" s="1" t="s">
        <v>25</v>
      </c>
      <c r="V38" s="3" t="str">
        <f t="shared" si="8"/>
        <v/>
      </c>
      <c r="W38" s="2" t="s">
        <v>24</v>
      </c>
      <c r="X38" s="4" t="str">
        <f t="shared" si="9"/>
        <v/>
      </c>
      <c r="Y38" s="1" t="s">
        <v>25</v>
      </c>
      <c r="Z38" s="152"/>
      <c r="AA38" s="153"/>
      <c r="AB38" s="13" t="s">
        <v>26</v>
      </c>
      <c r="AC38" s="154"/>
      <c r="AD38" s="152"/>
      <c r="AE38" s="13" t="s">
        <v>26</v>
      </c>
      <c r="AF38" s="211"/>
      <c r="AG38" s="212"/>
      <c r="AH38" s="19"/>
      <c r="AI38" s="19"/>
      <c r="AJ38" s="41" t="str">
        <f t="shared" si="20"/>
        <v/>
      </c>
      <c r="AK38" s="2" t="s">
        <v>22</v>
      </c>
      <c r="AL38" s="42" t="str">
        <f t="shared" si="0"/>
        <v/>
      </c>
      <c r="AM38" s="2" t="s">
        <v>23</v>
      </c>
      <c r="AN38" s="42" t="str">
        <f t="shared" si="11"/>
        <v/>
      </c>
      <c r="AO38" s="2" t="s">
        <v>22</v>
      </c>
      <c r="AP38" s="42" t="str">
        <f t="shared" si="1"/>
        <v/>
      </c>
      <c r="AQ38" s="41" t="str">
        <f t="shared" si="12"/>
        <v/>
      </c>
      <c r="AR38" s="2" t="s">
        <v>24</v>
      </c>
      <c r="AS38" s="42" t="str">
        <f t="shared" si="15"/>
        <v/>
      </c>
      <c r="AT38" s="1" t="s">
        <v>25</v>
      </c>
      <c r="AU38" s="41" t="str">
        <f t="shared" si="2"/>
        <v/>
      </c>
      <c r="AV38" s="2" t="s">
        <v>24</v>
      </c>
      <c r="AW38" s="42" t="str">
        <f t="shared" si="3"/>
        <v/>
      </c>
      <c r="AX38" s="13" t="s">
        <v>25</v>
      </c>
      <c r="AY38" s="25"/>
      <c r="AZ38" s="37">
        <v>25</v>
      </c>
      <c r="BA38" s="38">
        <v>22</v>
      </c>
      <c r="BB38" s="38">
        <v>11</v>
      </c>
      <c r="BC38" s="25"/>
      <c r="BD38">
        <v>35</v>
      </c>
      <c r="BE38">
        <f t="shared" si="16"/>
        <v>8640</v>
      </c>
      <c r="BF38" t="e">
        <f t="shared" si="17"/>
        <v>#VALUE!</v>
      </c>
      <c r="BG38" t="e">
        <f t="shared" si="18"/>
        <v>#VALUE!</v>
      </c>
      <c r="BH38" s="57" t="e">
        <f>TIME(【世田谷区】利用内訳表!AJ38, 【世田谷区】利用内訳表!AL38, 0)</f>
        <v>#VALUE!</v>
      </c>
      <c r="BI38" t="e">
        <f t="shared" si="19"/>
        <v>#VALUE!</v>
      </c>
      <c r="BJ38">
        <f t="shared" si="13"/>
        <v>0</v>
      </c>
      <c r="BK38">
        <f t="shared" si="14"/>
        <v>0</v>
      </c>
    </row>
    <row r="39" spans="1:63" s="21" customFormat="1" ht="33" customHeight="1">
      <c r="A39" s="14">
        <v>25</v>
      </c>
      <c r="B39" s="12"/>
      <c r="C39" s="6"/>
      <c r="D39" s="39" t="s">
        <v>20</v>
      </c>
      <c r="E39" s="6"/>
      <c r="F39" s="2" t="s">
        <v>21</v>
      </c>
      <c r="G39" s="6"/>
      <c r="H39" s="2" t="s">
        <v>22</v>
      </c>
      <c r="I39" s="8"/>
      <c r="J39" s="2" t="s">
        <v>23</v>
      </c>
      <c r="K39" s="8"/>
      <c r="L39" s="2" t="s">
        <v>22</v>
      </c>
      <c r="M39" s="8"/>
      <c r="N39" s="3" t="str">
        <f t="shared" si="4"/>
        <v/>
      </c>
      <c r="O39" s="2" t="s">
        <v>24</v>
      </c>
      <c r="P39" s="4" t="str">
        <f t="shared" si="5"/>
        <v/>
      </c>
      <c r="Q39" s="1" t="s">
        <v>25</v>
      </c>
      <c r="R39" s="3" t="str">
        <f>AQ39</f>
        <v/>
      </c>
      <c r="S39" s="2" t="s">
        <v>24</v>
      </c>
      <c r="T39" s="4" t="str">
        <f t="shared" si="7"/>
        <v/>
      </c>
      <c r="U39" s="1" t="s">
        <v>25</v>
      </c>
      <c r="V39" s="3" t="str">
        <f t="shared" si="8"/>
        <v/>
      </c>
      <c r="W39" s="2" t="s">
        <v>24</v>
      </c>
      <c r="X39" s="4" t="str">
        <f t="shared" si="9"/>
        <v/>
      </c>
      <c r="Y39" s="1" t="s">
        <v>25</v>
      </c>
      <c r="Z39" s="152"/>
      <c r="AA39" s="153"/>
      <c r="AB39" s="13" t="s">
        <v>26</v>
      </c>
      <c r="AC39" s="154"/>
      <c r="AD39" s="152"/>
      <c r="AE39" s="13" t="s">
        <v>26</v>
      </c>
      <c r="AF39" s="211"/>
      <c r="AG39" s="212"/>
      <c r="AH39" s="19"/>
      <c r="AI39" s="19"/>
      <c r="AJ39" s="41" t="str">
        <f t="shared" si="20"/>
        <v/>
      </c>
      <c r="AK39" s="2" t="s">
        <v>22</v>
      </c>
      <c r="AL39" s="42" t="str">
        <f t="shared" si="0"/>
        <v/>
      </c>
      <c r="AM39" s="2" t="s">
        <v>23</v>
      </c>
      <c r="AN39" s="42" t="str">
        <f t="shared" si="11"/>
        <v/>
      </c>
      <c r="AO39" s="2" t="s">
        <v>22</v>
      </c>
      <c r="AP39" s="42" t="str">
        <f t="shared" si="1"/>
        <v/>
      </c>
      <c r="AQ39" s="41" t="str">
        <f t="shared" si="12"/>
        <v/>
      </c>
      <c r="AR39" s="2" t="s">
        <v>24</v>
      </c>
      <c r="AS39" s="42" t="str">
        <f t="shared" si="15"/>
        <v/>
      </c>
      <c r="AT39" s="1" t="s">
        <v>25</v>
      </c>
      <c r="AU39" s="41" t="str">
        <f t="shared" si="2"/>
        <v/>
      </c>
      <c r="AV39" s="2" t="s">
        <v>24</v>
      </c>
      <c r="AW39" s="42" t="str">
        <f t="shared" si="3"/>
        <v/>
      </c>
      <c r="AX39" s="13" t="s">
        <v>25</v>
      </c>
      <c r="AY39" s="25"/>
      <c r="AZ39" s="37">
        <v>26</v>
      </c>
      <c r="BA39" s="38">
        <v>23</v>
      </c>
      <c r="BB39" s="38">
        <v>12</v>
      </c>
      <c r="BC39" s="25"/>
      <c r="BD39">
        <v>36</v>
      </c>
      <c r="BE39">
        <f t="shared" si="16"/>
        <v>8640</v>
      </c>
      <c r="BF39" t="e">
        <f t="shared" si="17"/>
        <v>#VALUE!</v>
      </c>
      <c r="BG39" t="e">
        <f t="shared" si="18"/>
        <v>#VALUE!</v>
      </c>
      <c r="BH39" s="57" t="e">
        <f>TIME(【世田谷区】利用内訳表!AJ39, 【世田谷区】利用内訳表!AL39, 0)</f>
        <v>#VALUE!</v>
      </c>
      <c r="BI39" t="e">
        <f t="shared" si="19"/>
        <v>#VALUE!</v>
      </c>
      <c r="BJ39">
        <f t="shared" si="13"/>
        <v>0</v>
      </c>
      <c r="BK39">
        <f t="shared" si="14"/>
        <v>0</v>
      </c>
    </row>
    <row r="40" spans="1:63" customFormat="1" ht="20.149999999999999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206" t="s">
        <v>28</v>
      </c>
      <c r="Q40" s="207"/>
      <c r="R40" s="5">
        <f>$AQ$42</f>
        <v>0</v>
      </c>
      <c r="S40" s="2" t="s">
        <v>24</v>
      </c>
      <c r="T40" s="4">
        <f>$AS$42</f>
        <v>0</v>
      </c>
      <c r="U40" s="1" t="s">
        <v>25</v>
      </c>
      <c r="V40" s="5">
        <f>$AU$42</f>
        <v>0</v>
      </c>
      <c r="W40" s="2" t="s">
        <v>24</v>
      </c>
      <c r="X40" s="4">
        <f>$AW$42</f>
        <v>0</v>
      </c>
      <c r="Y40" s="1" t="s">
        <v>25</v>
      </c>
      <c r="Z40" s="208">
        <f>SUM($Z$15:$AA$39)</f>
        <v>0</v>
      </c>
      <c r="AA40" s="209"/>
      <c r="AB40" s="13" t="s">
        <v>26</v>
      </c>
      <c r="AC40" s="210">
        <f>SUM($AC$15:$AD$39)</f>
        <v>0</v>
      </c>
      <c r="AD40" s="208"/>
      <c r="AE40" s="13" t="s">
        <v>26</v>
      </c>
      <c r="AF40" s="211"/>
      <c r="AG40" s="212"/>
      <c r="AJ40" s="19"/>
      <c r="AK40" s="22"/>
      <c r="AL40" s="19"/>
      <c r="AM40" s="22"/>
      <c r="AN40" s="19"/>
      <c r="AO40" s="22"/>
      <c r="AP40" s="19"/>
      <c r="AQ40" s="19"/>
      <c r="AR40" s="22"/>
      <c r="AS40" s="19"/>
      <c r="AT40" s="22"/>
      <c r="AU40" s="19"/>
      <c r="AV40" s="22"/>
      <c r="AW40" s="19"/>
      <c r="AX40" s="21"/>
      <c r="AZ40" s="37">
        <v>27</v>
      </c>
      <c r="BA40" s="38">
        <v>24</v>
      </c>
      <c r="BB40" s="38">
        <v>13</v>
      </c>
      <c r="BJ40">
        <f>SUM(BJ15:BJ39)</f>
        <v>0</v>
      </c>
      <c r="BK40">
        <f>SUM(BK15:BK39)</f>
        <v>0</v>
      </c>
    </row>
    <row r="41" spans="1:63" customFormat="1" ht="24" customHeight="1">
      <c r="I41" s="66"/>
      <c r="J41" s="66"/>
      <c r="K41" s="66"/>
      <c r="L41" s="66"/>
      <c r="M41" s="66"/>
      <c r="N41" s="213" t="s">
        <v>29</v>
      </c>
      <c r="O41" s="213"/>
      <c r="P41" s="213"/>
      <c r="Q41" s="214"/>
      <c r="R41" s="67">
        <f>INT(BJ40/60)</f>
        <v>0</v>
      </c>
      <c r="S41" s="68" t="s">
        <v>24</v>
      </c>
      <c r="T41" s="69">
        <f>INT(MOD(BJ40,60))</f>
        <v>0</v>
      </c>
      <c r="U41" s="70" t="s">
        <v>25</v>
      </c>
      <c r="V41" s="71">
        <f>INT(BK40/60)</f>
        <v>0</v>
      </c>
      <c r="W41" s="68" t="s">
        <v>24</v>
      </c>
      <c r="X41" s="69">
        <f>INT(MOD(BK40, 60))</f>
        <v>0</v>
      </c>
      <c r="Y41" s="70" t="s">
        <v>25</v>
      </c>
      <c r="Z41" s="156" t="s">
        <v>30</v>
      </c>
      <c r="AA41" s="157"/>
      <c r="AB41" s="157"/>
      <c r="AC41" s="157" t="s">
        <v>31</v>
      </c>
      <c r="AD41" s="157"/>
      <c r="AE41" s="157"/>
      <c r="AF41" s="64"/>
      <c r="AG41" s="72"/>
      <c r="AJ41" s="19"/>
      <c r="AK41" s="22"/>
      <c r="AL41" s="19"/>
      <c r="AM41" s="22"/>
      <c r="AN41" s="19"/>
      <c r="AO41" s="22"/>
      <c r="AP41" s="19"/>
      <c r="AQ41" s="19"/>
      <c r="AR41" s="22"/>
      <c r="AS41" s="19"/>
      <c r="AT41" s="22"/>
      <c r="AU41" s="19"/>
      <c r="AV41" s="22"/>
      <c r="AW41" s="19"/>
      <c r="AX41" s="21"/>
      <c r="AZ41" s="37">
        <v>28</v>
      </c>
      <c r="BA41" s="38">
        <v>25</v>
      </c>
      <c r="BB41" s="38">
        <v>14</v>
      </c>
    </row>
    <row r="42" spans="1:63" s="21" customFormat="1" ht="20.149999999999999" customHeight="1">
      <c r="A42" s="16"/>
      <c r="B42" s="16"/>
      <c r="C42" s="17"/>
      <c r="D42" s="18"/>
      <c r="E42" s="17"/>
      <c r="F42" s="18"/>
      <c r="G42" s="17"/>
      <c r="H42" s="18"/>
      <c r="I42" s="73"/>
      <c r="J42" s="74"/>
      <c r="K42" s="73"/>
      <c r="L42" s="74"/>
      <c r="M42" s="73"/>
      <c r="N42" s="73"/>
      <c r="O42" s="74"/>
      <c r="P42" s="191"/>
      <c r="Q42" s="191"/>
      <c r="R42" s="192" t="s">
        <v>32</v>
      </c>
      <c r="S42" s="192"/>
      <c r="T42" s="192"/>
      <c r="U42" s="192"/>
      <c r="V42" s="192" t="s">
        <v>33</v>
      </c>
      <c r="W42" s="192"/>
      <c r="X42" s="192"/>
      <c r="Y42" s="192"/>
      <c r="Z42" s="193"/>
      <c r="AA42" s="193"/>
      <c r="AB42" s="193"/>
      <c r="AC42" s="194"/>
      <c r="AD42" s="194"/>
      <c r="AE42" s="194"/>
      <c r="AF42" s="65"/>
      <c r="AG42" s="65"/>
      <c r="AH42" s="19"/>
      <c r="AI42" s="19"/>
      <c r="AJ42" s="43">
        <f>SUM(P15:P39)/24/60</f>
        <v>0</v>
      </c>
      <c r="AK42" s="44">
        <f>HOUR(AJ42)</f>
        <v>0</v>
      </c>
      <c r="AL42" s="44">
        <f>MINUTE(AJ42)</f>
        <v>0</v>
      </c>
      <c r="AM42" s="43">
        <f>SUM(AS15:AS39)/24/60</f>
        <v>0</v>
      </c>
      <c r="AN42" s="44">
        <f>HOUR(AM42)</f>
        <v>0</v>
      </c>
      <c r="AO42" s="44">
        <f>MINUTE(AM42)</f>
        <v>0</v>
      </c>
      <c r="AP42" s="19"/>
      <c r="AQ42" s="41">
        <f>SUM(AQ15:AQ39)+AN42</f>
        <v>0</v>
      </c>
      <c r="AR42" s="2" t="s">
        <v>24</v>
      </c>
      <c r="AS42" s="42">
        <f>AO42</f>
        <v>0</v>
      </c>
      <c r="AT42" s="1" t="s">
        <v>25</v>
      </c>
      <c r="AU42" s="41">
        <f>IF(AQ42="",AU44,IFERROR(IF(AW44-AS42&lt;0,AU44-AQ42-1,AU44-AQ42),""))</f>
        <v>0</v>
      </c>
      <c r="AV42" s="2" t="s">
        <v>24</v>
      </c>
      <c r="AW42" s="42">
        <f>IF(AS42="",AW44,IFERROR(IF(AW44-AS42&lt;0,AW44-AS42+60,AW44-AS42),""))</f>
        <v>0</v>
      </c>
      <c r="AX42" s="13" t="s">
        <v>25</v>
      </c>
      <c r="AY42" s="25"/>
      <c r="AZ42" s="37">
        <v>29</v>
      </c>
      <c r="BA42" s="38">
        <v>26</v>
      </c>
      <c r="BB42" s="38">
        <v>15</v>
      </c>
      <c r="BC42" s="25"/>
      <c r="BD42" s="25"/>
    </row>
    <row r="43" spans="1:63" s="21" customFormat="1" ht="20.149999999999999" customHeight="1">
      <c r="A43" s="195" t="s">
        <v>34</v>
      </c>
      <c r="B43" s="196"/>
      <c r="C43" s="196"/>
      <c r="D43" s="196"/>
      <c r="E43" s="196"/>
      <c r="F43" s="155" t="s">
        <v>35</v>
      </c>
      <c r="G43" s="155"/>
      <c r="H43" s="155"/>
      <c r="I43" s="197" t="s">
        <v>36</v>
      </c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9"/>
      <c r="AC43" s="203" t="s">
        <v>16</v>
      </c>
      <c r="AD43" s="203"/>
      <c r="AE43" s="203"/>
      <c r="AF43" s="203"/>
      <c r="AG43" s="203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Y43" s="25"/>
      <c r="AZ43" s="37">
        <v>30</v>
      </c>
      <c r="BA43" s="38">
        <v>27</v>
      </c>
      <c r="BB43" s="38">
        <v>16</v>
      </c>
      <c r="BC43" s="25"/>
      <c r="BD43" s="25"/>
    </row>
    <row r="44" spans="1:63" s="21" customFormat="1" ht="20.149999999999999" customHeight="1">
      <c r="A44" s="196"/>
      <c r="B44" s="196"/>
      <c r="C44" s="196"/>
      <c r="D44" s="196"/>
      <c r="E44" s="196"/>
      <c r="F44" s="155"/>
      <c r="G44" s="155"/>
      <c r="H44" s="155"/>
      <c r="I44" s="200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2"/>
      <c r="AC44" s="203"/>
      <c r="AD44" s="203"/>
      <c r="AE44" s="203"/>
      <c r="AF44" s="203"/>
      <c r="AG44" s="203"/>
      <c r="AH44" s="19"/>
      <c r="AI44" s="19"/>
      <c r="AJ44" s="19"/>
      <c r="AK44" s="18"/>
      <c r="AL44" s="19"/>
      <c r="AM44" s="18"/>
      <c r="AN44" s="19"/>
      <c r="AO44" s="18"/>
      <c r="AP44" s="19"/>
      <c r="AQ44" s="19"/>
      <c r="AU44" s="5">
        <f>SUM(N15:N39)+AK42</f>
        <v>0</v>
      </c>
      <c r="AV44" s="11" t="s">
        <v>24</v>
      </c>
      <c r="AW44" s="10">
        <f>AL42</f>
        <v>0</v>
      </c>
      <c r="AX44" s="9" t="s">
        <v>25</v>
      </c>
      <c r="AY44" s="25"/>
      <c r="AZ44" s="37">
        <v>31</v>
      </c>
      <c r="BA44" s="38">
        <v>28</v>
      </c>
      <c r="BB44" s="38">
        <v>17</v>
      </c>
      <c r="BC44" s="25"/>
      <c r="BD44" s="25"/>
    </row>
    <row r="45" spans="1:63" s="21" customFormat="1" ht="28.5" customHeight="1">
      <c r="A45" s="196"/>
      <c r="B45" s="196"/>
      <c r="C45" s="196"/>
      <c r="D45" s="196"/>
      <c r="E45" s="196"/>
      <c r="F45" s="55"/>
      <c r="G45" s="55"/>
      <c r="H45" s="55"/>
      <c r="I45" s="168" t="s">
        <v>37</v>
      </c>
      <c r="J45" s="204"/>
      <c r="K45" s="205"/>
      <c r="L45" s="167">
        <f>ROUNDDOWN((R41+T41/60)*2500,0)</f>
        <v>0</v>
      </c>
      <c r="M45" s="167"/>
      <c r="N45" s="167"/>
      <c r="O45" s="75" t="s">
        <v>26</v>
      </c>
      <c r="P45" s="168" t="s">
        <v>38</v>
      </c>
      <c r="Q45" s="169"/>
      <c r="R45" s="169"/>
      <c r="S45" s="170">
        <f>ROUNDDOWN((V41+X41/60)*3500,0)</f>
        <v>0</v>
      </c>
      <c r="T45" s="167"/>
      <c r="U45" s="167"/>
      <c r="V45" s="76" t="s">
        <v>26</v>
      </c>
      <c r="W45" s="168" t="s">
        <v>39</v>
      </c>
      <c r="X45" s="169"/>
      <c r="Y45" s="171"/>
      <c r="Z45" s="156">
        <f>L45+S45</f>
        <v>0</v>
      </c>
      <c r="AA45" s="157"/>
      <c r="AB45" s="77" t="s">
        <v>26</v>
      </c>
      <c r="AC45" s="172"/>
      <c r="AD45" s="173"/>
      <c r="AE45" s="173"/>
      <c r="AF45" s="173"/>
      <c r="AG45" s="174"/>
      <c r="AH45" s="19"/>
      <c r="AI45" s="19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Y45" s="25"/>
      <c r="AZ45" s="25"/>
      <c r="BA45" s="38">
        <v>29</v>
      </c>
      <c r="BB45" s="38">
        <v>18</v>
      </c>
      <c r="BC45" s="25"/>
      <c r="BD45" s="25"/>
    </row>
    <row r="46" spans="1:63" s="21" customFormat="1" ht="28.5" customHeight="1">
      <c r="A46" s="196"/>
      <c r="B46" s="196"/>
      <c r="C46" s="196"/>
      <c r="D46" s="196"/>
      <c r="E46" s="196"/>
      <c r="F46" s="24"/>
      <c r="G46" s="24"/>
      <c r="H46" s="24"/>
      <c r="I46" s="181"/>
      <c r="J46" s="182"/>
      <c r="K46" s="182"/>
      <c r="L46" s="182"/>
      <c r="M46" s="182"/>
      <c r="N46" s="183"/>
      <c r="O46" s="78"/>
      <c r="P46" s="184" t="s">
        <v>52</v>
      </c>
      <c r="Q46" s="185"/>
      <c r="R46" s="186"/>
      <c r="S46" s="79">
        <f>R41+V41+(T41+X41&gt;=60)</f>
        <v>0</v>
      </c>
      <c r="T46" s="80" t="s">
        <v>24</v>
      </c>
      <c r="U46" s="79">
        <f>T41+X41-60*(T41+X41&gt;=60)</f>
        <v>0</v>
      </c>
      <c r="V46" s="81" t="s">
        <v>25</v>
      </c>
      <c r="W46" s="187" t="s">
        <v>40</v>
      </c>
      <c r="X46" s="188"/>
      <c r="Y46" s="188"/>
      <c r="Z46" s="189">
        <f>Z40-AC40</f>
        <v>0</v>
      </c>
      <c r="AA46" s="190"/>
      <c r="AB46" s="77" t="s">
        <v>26</v>
      </c>
      <c r="AC46" s="175"/>
      <c r="AD46" s="176"/>
      <c r="AE46" s="176"/>
      <c r="AF46" s="176"/>
      <c r="AG46" s="177"/>
      <c r="AH46" s="19"/>
      <c r="AI46" s="19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56"/>
      <c r="AV46" s="22"/>
      <c r="AW46" s="22"/>
      <c r="AY46" s="25"/>
      <c r="AZ46" s="25"/>
      <c r="BA46" s="38">
        <v>31</v>
      </c>
      <c r="BB46" s="38">
        <v>19</v>
      </c>
      <c r="BC46" s="25"/>
      <c r="BD46" s="25"/>
    </row>
    <row r="47" spans="1:63" s="21" customFormat="1" ht="28.5" customHeight="1">
      <c r="A47" s="23"/>
      <c r="B47" s="23"/>
      <c r="D47" s="24"/>
      <c r="E47" s="24"/>
      <c r="F47" s="24"/>
      <c r="G47" s="24"/>
      <c r="H47" s="24"/>
      <c r="I47" s="159"/>
      <c r="J47" s="160"/>
      <c r="K47" s="160"/>
      <c r="L47" s="82"/>
      <c r="M47" s="82"/>
      <c r="N47" s="82"/>
      <c r="O47" s="82"/>
      <c r="P47" s="83"/>
      <c r="Q47" s="83"/>
      <c r="R47" s="83"/>
      <c r="S47" s="161"/>
      <c r="T47" s="161"/>
      <c r="U47" s="62"/>
      <c r="V47" s="162" t="s">
        <v>53</v>
      </c>
      <c r="W47" s="163"/>
      <c r="X47" s="163"/>
      <c r="Y47" s="164"/>
      <c r="Z47" s="165">
        <f>MIN(Z45,Z46)</f>
        <v>0</v>
      </c>
      <c r="AA47" s="166">
        <f>MIN(L47,U47)</f>
        <v>0</v>
      </c>
      <c r="AB47" s="84" t="s">
        <v>26</v>
      </c>
      <c r="AC47" s="178"/>
      <c r="AD47" s="179"/>
      <c r="AE47" s="179"/>
      <c r="AF47" s="179"/>
      <c r="AG47" s="180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Y47" s="25"/>
      <c r="AZ47" s="25"/>
      <c r="BA47" s="38">
        <v>32</v>
      </c>
      <c r="BB47" s="38">
        <v>20</v>
      </c>
      <c r="BC47" s="25"/>
      <c r="BD47" s="25"/>
    </row>
    <row r="48" spans="1:63" s="21" customFormat="1" ht="20.149999999999999" customHeight="1">
      <c r="A48" s="23"/>
      <c r="B48" s="23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50"/>
      <c r="AG48" s="50"/>
      <c r="AH48" s="16"/>
      <c r="AI48" s="19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Y48" s="25"/>
      <c r="AZ48" s="25"/>
      <c r="BA48" s="38">
        <v>33</v>
      </c>
      <c r="BB48" s="38">
        <v>21</v>
      </c>
      <c r="BC48" s="25"/>
      <c r="BD48" s="25"/>
    </row>
    <row r="49" spans="1:56" s="21" customFormat="1" ht="20.149999999999999" customHeight="1">
      <c r="A49" s="23"/>
      <c r="B49" s="23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50"/>
      <c r="AG49" s="50"/>
      <c r="AH49" s="16"/>
      <c r="AI49" s="19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Y49" s="25"/>
      <c r="AZ49" s="25"/>
      <c r="BA49" s="38">
        <v>34</v>
      </c>
      <c r="BB49" s="38">
        <v>22</v>
      </c>
      <c r="BC49" s="25"/>
      <c r="BD49" s="25"/>
    </row>
    <row r="50" spans="1:56" s="21" customFormat="1" ht="20.149999999999999" customHeight="1">
      <c r="A50" s="23"/>
      <c r="B50" s="23"/>
      <c r="Q50" s="22"/>
      <c r="U50" s="22"/>
      <c r="Y50" s="22"/>
      <c r="AE50" s="22"/>
      <c r="AF50" s="22"/>
      <c r="AG50" s="22"/>
      <c r="AH50" s="45"/>
      <c r="AI50" s="18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Y50" s="25"/>
      <c r="AZ50" s="25"/>
      <c r="BA50" s="38">
        <v>35</v>
      </c>
      <c r="BB50" s="38">
        <v>23</v>
      </c>
      <c r="BC50" s="25"/>
      <c r="BD50" s="25"/>
    </row>
    <row r="51" spans="1:56" s="21" customFormat="1" ht="20.149999999999999" customHeight="1">
      <c r="A51" s="23"/>
      <c r="B51" s="23"/>
      <c r="Q51" s="22"/>
      <c r="U51" s="22"/>
      <c r="Y51" s="22"/>
      <c r="AE51" s="22"/>
      <c r="AF51" s="22"/>
      <c r="AG51" s="22"/>
      <c r="AH51" s="46"/>
      <c r="AI51" s="47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Y51" s="25"/>
      <c r="AZ51" s="25"/>
      <c r="BA51" s="38">
        <v>36</v>
      </c>
      <c r="BB51" s="38">
        <v>24</v>
      </c>
      <c r="BC51" s="25"/>
      <c r="BD51" s="25"/>
    </row>
    <row r="52" spans="1:56" s="21" customFormat="1" ht="20.149999999999999" customHeight="1">
      <c r="A52" s="23"/>
      <c r="B52" s="23"/>
      <c r="Q52" s="22"/>
      <c r="U52" s="22"/>
      <c r="Y52" s="22"/>
      <c r="AE52" s="22"/>
      <c r="AF52" s="22"/>
      <c r="AG52" s="22"/>
      <c r="AH52" s="46"/>
      <c r="AI52" s="47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Y52" s="25"/>
      <c r="AZ52" s="25"/>
      <c r="BA52" s="38">
        <v>37</v>
      </c>
      <c r="BB52" s="38">
        <v>25</v>
      </c>
      <c r="BC52" s="25"/>
      <c r="BD52" s="25"/>
    </row>
    <row r="53" spans="1:56" s="21" customFormat="1" ht="20.149999999999999" customHeight="1">
      <c r="A53" s="23"/>
      <c r="B53" s="23"/>
      <c r="Q53" s="22"/>
      <c r="U53" s="22"/>
      <c r="Y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Y53" s="25"/>
      <c r="AZ53" s="25"/>
      <c r="BA53" s="38">
        <v>38</v>
      </c>
      <c r="BB53" s="38">
        <v>26</v>
      </c>
      <c r="BC53" s="25"/>
      <c r="BD53" s="25"/>
    </row>
    <row r="54" spans="1:56" s="21" customFormat="1" ht="20.149999999999999" customHeight="1">
      <c r="A54" s="23"/>
      <c r="B54" s="23"/>
      <c r="Q54" s="22"/>
      <c r="U54" s="22"/>
      <c r="Y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Y54" s="25"/>
      <c r="AZ54" s="25"/>
      <c r="BA54" s="38">
        <v>39</v>
      </c>
      <c r="BB54" s="38">
        <v>27</v>
      </c>
      <c r="BC54" s="25"/>
      <c r="BD54" s="25"/>
    </row>
    <row r="55" spans="1:56" s="21" customFormat="1" ht="20.149999999999999" customHeight="1">
      <c r="A55" s="23"/>
      <c r="B55" s="23"/>
      <c r="Q55" s="22"/>
      <c r="U55" s="22"/>
      <c r="Y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Y55" s="25"/>
      <c r="AZ55" s="25"/>
      <c r="BA55" s="38">
        <v>40</v>
      </c>
      <c r="BB55" s="38">
        <v>28</v>
      </c>
      <c r="BC55" s="25"/>
      <c r="BD55" s="25"/>
    </row>
    <row r="56" spans="1:56" s="21" customFormat="1" ht="20.149999999999999" customHeight="1">
      <c r="A56" s="23"/>
      <c r="B56" s="23"/>
      <c r="Q56" s="22"/>
      <c r="U56" s="22"/>
      <c r="Y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Y56" s="25"/>
      <c r="AZ56" s="25"/>
      <c r="BA56" s="38">
        <v>41</v>
      </c>
      <c r="BB56" s="38">
        <v>29</v>
      </c>
      <c r="BC56" s="25"/>
      <c r="BD56" s="25"/>
    </row>
    <row r="57" spans="1:56" s="21" customFormat="1" ht="20.149999999999999" customHeight="1">
      <c r="A57" s="23"/>
      <c r="B57" s="23"/>
      <c r="Q57" s="22"/>
      <c r="U57" s="22"/>
      <c r="Y57" s="22"/>
      <c r="AE57" s="22"/>
      <c r="AF57" s="22"/>
      <c r="AG57" s="22"/>
      <c r="AH57" s="22"/>
      <c r="AI57" s="48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Y57" s="25"/>
      <c r="AZ57" s="25"/>
      <c r="BA57" s="38">
        <v>42</v>
      </c>
      <c r="BB57" s="38">
        <v>30</v>
      </c>
      <c r="BC57" s="25"/>
      <c r="BD57" s="25"/>
    </row>
    <row r="58" spans="1:56" s="21" customFormat="1" ht="20.149999999999999" customHeight="1">
      <c r="A58" s="23"/>
      <c r="B58" s="23"/>
      <c r="Q58" s="22"/>
      <c r="U58" s="22"/>
      <c r="Y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Y58" s="25"/>
      <c r="AZ58" s="25"/>
      <c r="BA58" s="38">
        <v>43</v>
      </c>
      <c r="BB58" s="38">
        <v>31</v>
      </c>
    </row>
    <row r="59" spans="1:56" s="21" customFormat="1" ht="20.149999999999999" customHeight="1">
      <c r="A59" s="23"/>
      <c r="B59" s="23"/>
      <c r="Q59" s="22"/>
      <c r="U59" s="22"/>
      <c r="Y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Y59" s="25"/>
      <c r="AZ59" s="25"/>
      <c r="BA59" s="38">
        <v>44</v>
      </c>
      <c r="BB59" s="25"/>
    </row>
    <row r="60" spans="1:56" s="21" customFormat="1" ht="20.149999999999999" customHeight="1">
      <c r="A60" s="23"/>
      <c r="B60" s="23"/>
      <c r="Q60" s="22"/>
      <c r="U60" s="22"/>
      <c r="Y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Y60" s="25"/>
      <c r="AZ60" s="25"/>
      <c r="BA60" s="38">
        <v>46</v>
      </c>
      <c r="BB60" s="25"/>
    </row>
    <row r="61" spans="1:56" s="21" customFormat="1" ht="20.149999999999999" customHeight="1">
      <c r="A61" s="23"/>
      <c r="B61" s="23"/>
      <c r="Q61" s="22"/>
      <c r="U61" s="22"/>
      <c r="Y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Y61" s="25"/>
      <c r="AZ61" s="25"/>
      <c r="BA61" s="38">
        <v>47</v>
      </c>
      <c r="BB61" s="25"/>
    </row>
    <row r="62" spans="1:56" s="21" customFormat="1" ht="20.149999999999999" customHeight="1">
      <c r="A62" s="23"/>
      <c r="B62" s="23"/>
      <c r="Q62" s="22"/>
      <c r="U62" s="22"/>
      <c r="Y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Y62" s="25"/>
      <c r="AZ62" s="25"/>
      <c r="BA62" s="38">
        <v>48</v>
      </c>
      <c r="BB62" s="25"/>
      <c r="BC62" s="25"/>
      <c r="BD62" s="25"/>
    </row>
    <row r="63" spans="1:56" s="21" customFormat="1" ht="20.149999999999999" customHeight="1">
      <c r="A63" s="23"/>
      <c r="B63" s="23"/>
      <c r="Q63" s="22"/>
      <c r="U63" s="22"/>
      <c r="Y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Y63" s="25"/>
      <c r="AZ63" s="25"/>
      <c r="BA63" s="38">
        <v>49</v>
      </c>
      <c r="BB63" s="25"/>
      <c r="BC63" s="25"/>
      <c r="BD63" s="25"/>
    </row>
    <row r="64" spans="1:56" s="21" customFormat="1" ht="20.149999999999999" customHeight="1">
      <c r="A64" s="23"/>
      <c r="B64" s="23"/>
      <c r="Q64" s="22"/>
      <c r="U64" s="22"/>
      <c r="Y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Y64" s="25"/>
      <c r="AZ64" s="25"/>
      <c r="BA64" s="38">
        <v>50</v>
      </c>
      <c r="BB64" s="25"/>
      <c r="BC64" s="25"/>
      <c r="BD64" s="25"/>
    </row>
    <row r="65" spans="1:56" s="21" customFormat="1" ht="20.149999999999999" customHeight="1">
      <c r="A65" s="23"/>
      <c r="B65" s="23"/>
      <c r="Q65" s="22"/>
      <c r="U65" s="22"/>
      <c r="Y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Y65" s="25"/>
      <c r="AZ65" s="25"/>
      <c r="BA65" s="38">
        <v>51</v>
      </c>
      <c r="BB65" s="25"/>
      <c r="BC65" s="25"/>
      <c r="BD65" s="25"/>
    </row>
    <row r="66" spans="1:56" s="21" customFormat="1">
      <c r="A66" s="23"/>
      <c r="B66" s="23"/>
      <c r="Q66" s="22"/>
      <c r="U66" s="22"/>
      <c r="Y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Y66" s="25"/>
      <c r="AZ66" s="25"/>
      <c r="BA66" s="38">
        <v>52</v>
      </c>
      <c r="BB66" s="25"/>
      <c r="BC66" s="25"/>
      <c r="BD66" s="25"/>
    </row>
    <row r="67" spans="1:56" s="21" customFormat="1">
      <c r="A67" s="23"/>
      <c r="B67" s="23"/>
      <c r="Q67" s="22"/>
      <c r="U67" s="22"/>
      <c r="Y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Y67" s="25"/>
      <c r="AZ67" s="25"/>
      <c r="BA67" s="38">
        <v>53</v>
      </c>
      <c r="BB67" s="25"/>
      <c r="BC67" s="25"/>
      <c r="BD67" s="25"/>
    </row>
    <row r="68" spans="1:56" s="21" customFormat="1" ht="18" customHeight="1">
      <c r="A68" s="23"/>
      <c r="B68" s="23"/>
      <c r="Q68" s="22"/>
      <c r="U68" s="22"/>
      <c r="Y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Y68" s="25"/>
      <c r="AZ68" s="25"/>
      <c r="BA68" s="38">
        <v>54</v>
      </c>
      <c r="BB68" s="25"/>
      <c r="BC68" s="25"/>
      <c r="BD68" s="25"/>
    </row>
    <row r="69" spans="1:56" s="21" customFormat="1">
      <c r="A69" s="23"/>
      <c r="B69" s="23"/>
      <c r="Q69" s="22"/>
      <c r="U69" s="22"/>
      <c r="Y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Y69" s="25"/>
      <c r="AZ69" s="25"/>
      <c r="BA69" s="38">
        <v>55</v>
      </c>
      <c r="BB69" s="25"/>
      <c r="BC69" s="25"/>
      <c r="BD69" s="25"/>
    </row>
    <row r="70" spans="1:56" s="21" customFormat="1" ht="28.5" customHeight="1">
      <c r="A70" s="23"/>
      <c r="B70" s="23"/>
      <c r="Q70" s="22"/>
      <c r="U70" s="22"/>
      <c r="Y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Y70" s="25"/>
      <c r="AZ70" s="25"/>
      <c r="BA70" s="38">
        <v>56</v>
      </c>
      <c r="BB70" s="25"/>
      <c r="BC70" s="25"/>
      <c r="BD70" s="25"/>
    </row>
    <row r="71" spans="1:56" s="21" customFormat="1" ht="28.5" customHeight="1">
      <c r="A71" s="23"/>
      <c r="B71" s="23"/>
      <c r="Q71" s="22"/>
      <c r="U71" s="22"/>
      <c r="Y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Y71" s="25"/>
      <c r="AZ71" s="25"/>
      <c r="BA71" s="38">
        <v>57</v>
      </c>
      <c r="BB71" s="25"/>
      <c r="BC71" s="25"/>
      <c r="BD71" s="25"/>
    </row>
    <row r="72" spans="1:56" s="21" customFormat="1" ht="28.5" customHeight="1">
      <c r="A72" s="23"/>
      <c r="B72" s="23"/>
      <c r="Q72" s="22"/>
      <c r="U72" s="22"/>
      <c r="Y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Y72" s="25"/>
      <c r="AZ72" s="25"/>
      <c r="BA72" s="38">
        <v>58</v>
      </c>
      <c r="BB72" s="25"/>
      <c r="BC72" s="25"/>
      <c r="BD72" s="25"/>
    </row>
    <row r="73" spans="1:56" s="21" customFormat="1" ht="28.5" customHeight="1">
      <c r="A73" s="23"/>
      <c r="B73" s="23"/>
      <c r="Q73" s="22"/>
      <c r="U73" s="22"/>
      <c r="Y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Y73" s="25"/>
      <c r="AZ73" s="25"/>
      <c r="BA73" s="38">
        <v>59</v>
      </c>
      <c r="BB73" s="25"/>
      <c r="BC73" s="25"/>
      <c r="BD73" s="25"/>
    </row>
    <row r="74" spans="1:56" s="21" customFormat="1">
      <c r="A74" s="23"/>
      <c r="B74" s="23"/>
      <c r="Q74" s="22"/>
      <c r="U74" s="22"/>
      <c r="Y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Y74" s="25"/>
      <c r="AZ74" s="25"/>
      <c r="BA74" s="25"/>
      <c r="BB74" s="25"/>
      <c r="BC74" s="25"/>
      <c r="BD74" s="25"/>
    </row>
    <row r="75" spans="1:56" s="21" customFormat="1">
      <c r="A75" s="23"/>
      <c r="B75" s="23"/>
      <c r="Q75" s="22"/>
      <c r="U75" s="22"/>
      <c r="Y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Y75" s="25"/>
      <c r="AZ75" s="25"/>
      <c r="BA75" s="25"/>
      <c r="BB75" s="25"/>
      <c r="BC75" s="25"/>
      <c r="BD75" s="25"/>
    </row>
    <row r="76" spans="1:56" s="21" customFormat="1">
      <c r="A76" s="23"/>
      <c r="B76" s="23"/>
      <c r="Q76" s="22"/>
      <c r="U76" s="22"/>
      <c r="Y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Y76" s="25"/>
      <c r="BC76" s="25"/>
      <c r="BD76" s="25"/>
    </row>
    <row r="77" spans="1:56" s="21" customFormat="1">
      <c r="A77" s="23"/>
      <c r="B77" s="23"/>
      <c r="Q77" s="22"/>
      <c r="U77" s="22"/>
      <c r="Y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Y77" s="25"/>
      <c r="AZ77" s="25"/>
      <c r="BA77" s="25"/>
      <c r="BB77" s="25"/>
      <c r="BC77" s="25"/>
      <c r="BD77" s="25"/>
    </row>
    <row r="78" spans="1:56" s="21" customFormat="1">
      <c r="A78" s="23"/>
      <c r="B78" s="23"/>
      <c r="Q78" s="22"/>
      <c r="U78" s="22"/>
      <c r="Y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Y78" s="25"/>
      <c r="AZ78" s="25"/>
      <c r="BA78" s="25"/>
      <c r="BB78" s="25"/>
      <c r="BC78" s="25"/>
      <c r="BD78" s="25"/>
    </row>
    <row r="79" spans="1:56" s="21" customFormat="1">
      <c r="A79" s="23"/>
      <c r="B79" s="23"/>
      <c r="Q79" s="22"/>
      <c r="U79" s="22"/>
      <c r="Y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Y79" s="25"/>
      <c r="AZ79" s="25"/>
      <c r="BA79" s="25"/>
      <c r="BB79" s="25"/>
      <c r="BC79" s="25"/>
      <c r="BD79" s="25"/>
    </row>
    <row r="80" spans="1:56" s="21" customFormat="1">
      <c r="A80" s="23"/>
      <c r="B80" s="23"/>
      <c r="Q80" s="22"/>
      <c r="U80" s="22"/>
      <c r="Y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Y80" s="25"/>
      <c r="AZ80" s="25"/>
      <c r="BA80" s="25"/>
      <c r="BB80" s="25"/>
      <c r="BC80" s="25"/>
      <c r="BD80" s="25"/>
    </row>
    <row r="81" spans="1:56" s="21" customFormat="1">
      <c r="A81" s="23"/>
      <c r="B81" s="23"/>
      <c r="Q81" s="22"/>
      <c r="U81" s="22"/>
      <c r="Y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Y81" s="25"/>
      <c r="AZ81" s="25"/>
      <c r="BA81" s="25"/>
      <c r="BB81" s="25"/>
      <c r="BC81" s="25"/>
      <c r="BD81" s="25"/>
    </row>
    <row r="82" spans="1:56" s="21" customFormat="1">
      <c r="A82" s="23"/>
      <c r="B82" s="23"/>
      <c r="Q82" s="22"/>
      <c r="U82" s="22"/>
      <c r="Y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Y82" s="25"/>
      <c r="AZ82" s="25"/>
      <c r="BA82" s="25"/>
      <c r="BB82" s="25"/>
      <c r="BC82" s="25"/>
      <c r="BD82" s="25"/>
    </row>
    <row r="83" spans="1:56" s="21" customFormat="1">
      <c r="A83" s="23"/>
      <c r="B83" s="23"/>
      <c r="Q83" s="22"/>
      <c r="U83" s="22"/>
      <c r="Y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Y83" s="25"/>
      <c r="AZ83" s="25"/>
      <c r="BA83" s="25"/>
      <c r="BB83" s="25"/>
      <c r="BC83" s="25"/>
      <c r="BD83" s="25"/>
    </row>
    <row r="84" spans="1:56" s="21" customFormat="1">
      <c r="A84" s="23"/>
      <c r="B84" s="23"/>
      <c r="Q84" s="22"/>
      <c r="U84" s="22"/>
      <c r="Y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Y84" s="25"/>
      <c r="AZ84" s="25"/>
      <c r="BA84" s="25"/>
      <c r="BB84" s="25"/>
      <c r="BC84" s="25"/>
      <c r="BD84" s="25"/>
    </row>
    <row r="85" spans="1:56" s="21" customFormat="1">
      <c r="A85" s="23"/>
      <c r="B85" s="23"/>
      <c r="Q85" s="22"/>
      <c r="U85" s="22"/>
      <c r="Y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Y85" s="25"/>
      <c r="AZ85" s="25"/>
      <c r="BA85" s="25"/>
      <c r="BB85" s="25"/>
      <c r="BC85" s="25"/>
      <c r="BD85" s="25"/>
    </row>
    <row r="86" spans="1:56" s="21" customFormat="1">
      <c r="A86" s="23"/>
      <c r="B86" s="23"/>
      <c r="Q86" s="22"/>
      <c r="U86" s="22"/>
      <c r="Y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Y86" s="25"/>
      <c r="AZ86" s="25"/>
      <c r="BA86" s="25"/>
      <c r="BB86" s="25"/>
      <c r="BC86" s="25"/>
      <c r="BD86" s="25"/>
    </row>
    <row r="87" spans="1:56" s="21" customFormat="1">
      <c r="A87" s="23"/>
      <c r="B87" s="23"/>
      <c r="Q87" s="22"/>
      <c r="U87" s="22"/>
      <c r="Y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Y87" s="25"/>
      <c r="AZ87" s="25"/>
      <c r="BA87" s="25"/>
      <c r="BB87" s="25"/>
      <c r="BC87" s="25"/>
      <c r="BD87" s="25"/>
    </row>
    <row r="88" spans="1:56" s="21" customFormat="1">
      <c r="A88" s="23"/>
      <c r="B88" s="23"/>
      <c r="E88" s="49"/>
      <c r="F88" s="49"/>
      <c r="G88" s="49"/>
      <c r="I88" s="49"/>
      <c r="K88" s="49"/>
      <c r="M88" s="49"/>
      <c r="N88" s="49"/>
      <c r="P88" s="49"/>
      <c r="Q88" s="22"/>
      <c r="R88" s="49"/>
      <c r="T88" s="49"/>
      <c r="U88" s="22"/>
      <c r="V88" s="49"/>
      <c r="X88" s="49"/>
      <c r="Y88" s="22"/>
      <c r="Z88" s="49"/>
      <c r="AB88" s="49"/>
      <c r="AD88" s="49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Y88" s="25"/>
      <c r="AZ88" s="25"/>
      <c r="BA88" s="25"/>
      <c r="BB88" s="25"/>
      <c r="BC88" s="25"/>
      <c r="BD88" s="25"/>
    </row>
    <row r="89" spans="1:56" s="21" customFormat="1">
      <c r="A89" s="32"/>
      <c r="B89" s="32"/>
      <c r="C89" s="25"/>
      <c r="D89" s="25"/>
      <c r="E89" s="25"/>
      <c r="F89" s="25"/>
      <c r="G89" s="25"/>
      <c r="H89" s="22"/>
      <c r="I89" s="25"/>
      <c r="J89" s="22"/>
      <c r="K89" s="25"/>
      <c r="L89" s="22"/>
      <c r="M89" s="25"/>
      <c r="N89" s="25"/>
      <c r="O89" s="22"/>
      <c r="P89" s="25"/>
      <c r="Q89" s="22"/>
      <c r="R89" s="25"/>
      <c r="S89" s="22"/>
      <c r="T89" s="25"/>
      <c r="U89" s="22"/>
      <c r="V89" s="25"/>
      <c r="W89" s="22"/>
      <c r="X89" s="25"/>
      <c r="Y89" s="22"/>
      <c r="Z89" s="25"/>
      <c r="AA89" s="22"/>
      <c r="AB89" s="25"/>
      <c r="AC89" s="22"/>
      <c r="AD89" s="25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Y89" s="25"/>
      <c r="AZ89" s="25"/>
      <c r="BA89" s="25"/>
      <c r="BB89" s="25"/>
      <c r="BC89" s="25"/>
      <c r="BD89" s="25"/>
    </row>
    <row r="90" spans="1:56" s="21" customFormat="1">
      <c r="A90" s="32"/>
      <c r="B90" s="32"/>
      <c r="C90" s="25"/>
      <c r="D90" s="25"/>
      <c r="E90" s="25"/>
      <c r="F90" s="25"/>
      <c r="G90" s="25"/>
      <c r="H90" s="22"/>
      <c r="I90" s="25"/>
      <c r="J90" s="22"/>
      <c r="K90" s="25"/>
      <c r="L90" s="22"/>
      <c r="M90" s="25"/>
      <c r="N90" s="25"/>
      <c r="O90" s="22"/>
      <c r="P90" s="25"/>
      <c r="Q90" s="22"/>
      <c r="R90" s="25"/>
      <c r="S90" s="22"/>
      <c r="T90" s="25"/>
      <c r="U90" s="22"/>
      <c r="V90" s="25"/>
      <c r="W90" s="22"/>
      <c r="X90" s="25"/>
      <c r="Y90" s="22"/>
      <c r="Z90" s="25"/>
      <c r="AA90" s="22"/>
      <c r="AB90" s="25"/>
      <c r="AC90" s="22"/>
      <c r="AD90" s="25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Y90" s="25"/>
      <c r="AZ90" s="25"/>
      <c r="BA90" s="25"/>
      <c r="BB90" s="25"/>
      <c r="BC90" s="25"/>
      <c r="BD90" s="25"/>
    </row>
    <row r="91" spans="1:56" s="21" customFormat="1">
      <c r="A91" s="32"/>
      <c r="B91" s="32"/>
      <c r="C91" s="25"/>
      <c r="D91" s="25"/>
      <c r="E91" s="25"/>
      <c r="F91" s="25"/>
      <c r="G91" s="25"/>
      <c r="H91" s="22"/>
      <c r="I91" s="25"/>
      <c r="J91" s="22"/>
      <c r="K91" s="25"/>
      <c r="L91" s="22"/>
      <c r="M91" s="25"/>
      <c r="N91" s="25"/>
      <c r="O91" s="22"/>
      <c r="P91" s="25"/>
      <c r="Q91" s="22"/>
      <c r="R91" s="25"/>
      <c r="S91" s="22"/>
      <c r="T91" s="25"/>
      <c r="U91" s="22"/>
      <c r="V91" s="25"/>
      <c r="W91" s="22"/>
      <c r="X91" s="25"/>
      <c r="Y91" s="22"/>
      <c r="Z91" s="25"/>
      <c r="AA91" s="22"/>
      <c r="AB91" s="25"/>
      <c r="AC91" s="22"/>
      <c r="AD91" s="25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Y91" s="25"/>
      <c r="AZ91" s="25"/>
      <c r="BA91" s="25"/>
      <c r="BB91" s="25"/>
      <c r="BC91" s="25"/>
      <c r="BD91" s="25"/>
    </row>
    <row r="92" spans="1:56" s="21" customFormat="1">
      <c r="A92" s="32"/>
      <c r="B92" s="32"/>
      <c r="C92" s="25"/>
      <c r="D92" s="25"/>
      <c r="E92" s="25"/>
      <c r="F92" s="25"/>
      <c r="G92" s="25"/>
      <c r="H92" s="22"/>
      <c r="I92" s="25"/>
      <c r="J92" s="22"/>
      <c r="K92" s="25"/>
      <c r="L92" s="22"/>
      <c r="M92" s="25"/>
      <c r="N92" s="25"/>
      <c r="O92" s="22"/>
      <c r="P92" s="25"/>
      <c r="Q92" s="22"/>
      <c r="R92" s="25"/>
      <c r="S92" s="22"/>
      <c r="T92" s="25"/>
      <c r="U92" s="22"/>
      <c r="V92" s="25"/>
      <c r="W92" s="22"/>
      <c r="X92" s="25"/>
      <c r="Y92" s="22"/>
      <c r="Z92" s="25"/>
      <c r="AA92" s="22"/>
      <c r="AB92" s="25"/>
      <c r="AC92" s="22"/>
      <c r="AD92" s="25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Y92" s="25"/>
      <c r="AZ92" s="25"/>
      <c r="BA92" s="25"/>
      <c r="BB92" s="25"/>
      <c r="BC92" s="25"/>
      <c r="BD92" s="25"/>
    </row>
    <row r="93" spans="1:56" s="21" customFormat="1">
      <c r="A93" s="32"/>
      <c r="B93" s="32"/>
      <c r="C93" s="25"/>
      <c r="D93" s="25"/>
      <c r="E93" s="25"/>
      <c r="F93" s="25"/>
      <c r="G93" s="25"/>
      <c r="H93" s="22"/>
      <c r="I93" s="25"/>
      <c r="J93" s="22"/>
      <c r="K93" s="25"/>
      <c r="L93" s="22"/>
      <c r="M93" s="25"/>
      <c r="N93" s="25"/>
      <c r="O93" s="22"/>
      <c r="P93" s="25"/>
      <c r="Q93" s="22"/>
      <c r="R93" s="25"/>
      <c r="S93" s="22"/>
      <c r="T93" s="25"/>
      <c r="U93" s="22"/>
      <c r="V93" s="25"/>
      <c r="W93" s="22"/>
      <c r="X93" s="25"/>
      <c r="Y93" s="22"/>
      <c r="Z93" s="25"/>
      <c r="AA93" s="22"/>
      <c r="AB93" s="25"/>
      <c r="AC93" s="22"/>
      <c r="AD93" s="25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Y93" s="25"/>
      <c r="AZ93" s="25"/>
      <c r="BA93" s="25"/>
      <c r="BB93" s="25"/>
      <c r="BC93" s="25"/>
      <c r="BD93" s="25"/>
    </row>
    <row r="94" spans="1:56" s="21" customFormat="1">
      <c r="A94" s="32"/>
      <c r="B94" s="32"/>
      <c r="C94" s="25"/>
      <c r="D94" s="25"/>
      <c r="E94" s="25"/>
      <c r="F94" s="25"/>
      <c r="G94" s="25"/>
      <c r="H94" s="22"/>
      <c r="I94" s="25"/>
      <c r="J94" s="22"/>
      <c r="K94" s="25"/>
      <c r="L94" s="22"/>
      <c r="M94" s="25"/>
      <c r="N94" s="25"/>
      <c r="O94" s="22"/>
      <c r="P94" s="25"/>
      <c r="Q94" s="22"/>
      <c r="R94" s="25"/>
      <c r="S94" s="22"/>
      <c r="T94" s="25"/>
      <c r="U94" s="22"/>
      <c r="V94" s="25"/>
      <c r="W94" s="22"/>
      <c r="X94" s="25"/>
      <c r="Y94" s="22"/>
      <c r="Z94" s="25"/>
      <c r="AA94" s="22"/>
      <c r="AB94" s="25"/>
      <c r="AC94" s="22"/>
      <c r="AD94" s="25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Y94" s="25"/>
      <c r="AZ94" s="25"/>
      <c r="BA94" s="25"/>
      <c r="BB94" s="25"/>
      <c r="BC94" s="25"/>
      <c r="BD94" s="25"/>
    </row>
    <row r="95" spans="1:56" s="21" customFormat="1">
      <c r="A95" s="32"/>
      <c r="B95" s="32"/>
      <c r="C95" s="25"/>
      <c r="D95" s="25"/>
      <c r="E95" s="25"/>
      <c r="F95" s="25"/>
      <c r="G95" s="25"/>
      <c r="H95" s="22"/>
      <c r="I95" s="25"/>
      <c r="J95" s="22"/>
      <c r="K95" s="25"/>
      <c r="L95" s="22"/>
      <c r="M95" s="25"/>
      <c r="N95" s="25"/>
      <c r="O95" s="22"/>
      <c r="P95" s="25"/>
      <c r="Q95" s="22"/>
      <c r="R95" s="25"/>
      <c r="S95" s="22"/>
      <c r="T95" s="25"/>
      <c r="U95" s="22"/>
      <c r="V95" s="25"/>
      <c r="W95" s="22"/>
      <c r="X95" s="25"/>
      <c r="Y95" s="22"/>
      <c r="Z95" s="25"/>
      <c r="AA95" s="22"/>
      <c r="AB95" s="25"/>
      <c r="AC95" s="22"/>
      <c r="AD95" s="25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Y95" s="25"/>
      <c r="AZ95" s="25"/>
      <c r="BA95" s="25"/>
      <c r="BB95" s="25"/>
      <c r="BC95" s="25"/>
      <c r="BD95" s="25"/>
    </row>
    <row r="96" spans="1:56" s="21" customFormat="1">
      <c r="A96" s="32"/>
      <c r="B96" s="32"/>
      <c r="C96" s="25"/>
      <c r="D96" s="25"/>
      <c r="E96" s="25"/>
      <c r="F96" s="25"/>
      <c r="G96" s="25"/>
      <c r="H96" s="22"/>
      <c r="I96" s="25"/>
      <c r="J96" s="22"/>
      <c r="K96" s="25"/>
      <c r="L96" s="22"/>
      <c r="M96" s="25"/>
      <c r="N96" s="25"/>
      <c r="O96" s="22"/>
      <c r="P96" s="25"/>
      <c r="Q96" s="22"/>
      <c r="R96" s="25"/>
      <c r="S96" s="22"/>
      <c r="T96" s="25"/>
      <c r="U96" s="22"/>
      <c r="V96" s="25"/>
      <c r="W96" s="22"/>
      <c r="X96" s="25"/>
      <c r="Y96" s="22"/>
      <c r="Z96" s="25"/>
      <c r="AA96" s="22"/>
      <c r="AB96" s="25"/>
      <c r="AC96" s="22"/>
      <c r="AD96" s="25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Y96" s="25"/>
      <c r="AZ96" s="25"/>
      <c r="BA96" s="25"/>
      <c r="BB96" s="25"/>
      <c r="BC96" s="25"/>
      <c r="BD96" s="25"/>
    </row>
    <row r="97" spans="1:56" s="21" customFormat="1">
      <c r="A97" s="32"/>
      <c r="B97" s="32"/>
      <c r="C97" s="25"/>
      <c r="D97" s="25"/>
      <c r="E97" s="25"/>
      <c r="F97" s="25"/>
      <c r="G97" s="25"/>
      <c r="H97" s="22"/>
      <c r="I97" s="25"/>
      <c r="J97" s="22"/>
      <c r="K97" s="25"/>
      <c r="L97" s="22"/>
      <c r="M97" s="25"/>
      <c r="N97" s="25"/>
      <c r="O97" s="22"/>
      <c r="P97" s="25"/>
      <c r="Q97" s="22"/>
      <c r="R97" s="25"/>
      <c r="S97" s="22"/>
      <c r="T97" s="25"/>
      <c r="U97" s="22"/>
      <c r="V97" s="25"/>
      <c r="W97" s="22"/>
      <c r="X97" s="25"/>
      <c r="Y97" s="22"/>
      <c r="Z97" s="25"/>
      <c r="AA97" s="22"/>
      <c r="AB97" s="25"/>
      <c r="AC97" s="22"/>
      <c r="AD97" s="25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Y97" s="25"/>
      <c r="AZ97" s="25"/>
      <c r="BA97" s="25"/>
      <c r="BB97" s="25"/>
      <c r="BC97" s="25"/>
      <c r="BD97" s="25"/>
    </row>
    <row r="98" spans="1:56" s="21" customFormat="1">
      <c r="A98" s="32"/>
      <c r="B98" s="32"/>
      <c r="C98" s="25"/>
      <c r="D98" s="25"/>
      <c r="E98" s="25"/>
      <c r="F98" s="25"/>
      <c r="G98" s="25"/>
      <c r="H98" s="22"/>
      <c r="I98" s="25"/>
      <c r="J98" s="22"/>
      <c r="K98" s="25"/>
      <c r="L98" s="22"/>
      <c r="M98" s="25"/>
      <c r="N98" s="25"/>
      <c r="O98" s="22"/>
      <c r="P98" s="25"/>
      <c r="Q98" s="22"/>
      <c r="R98" s="25"/>
      <c r="S98" s="22"/>
      <c r="T98" s="25"/>
      <c r="U98" s="22"/>
      <c r="V98" s="25"/>
      <c r="W98" s="22"/>
      <c r="X98" s="25"/>
      <c r="Y98" s="22"/>
      <c r="Z98" s="25"/>
      <c r="AA98" s="22"/>
      <c r="AB98" s="25"/>
      <c r="AC98" s="22"/>
      <c r="AD98" s="25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Y98" s="25"/>
      <c r="AZ98" s="25"/>
      <c r="BA98" s="25"/>
      <c r="BB98" s="25"/>
      <c r="BC98" s="25"/>
      <c r="BD98" s="25"/>
    </row>
    <row r="99" spans="1:56" s="21" customFormat="1">
      <c r="A99" s="32"/>
      <c r="B99" s="32"/>
      <c r="C99" s="25"/>
      <c r="D99" s="25"/>
      <c r="E99" s="25"/>
      <c r="F99" s="25"/>
      <c r="G99" s="25"/>
      <c r="H99" s="22"/>
      <c r="I99" s="25"/>
      <c r="J99" s="22"/>
      <c r="K99" s="25"/>
      <c r="L99" s="22"/>
      <c r="M99" s="25"/>
      <c r="N99" s="25"/>
      <c r="O99" s="22"/>
      <c r="P99" s="25"/>
      <c r="Q99" s="22"/>
      <c r="R99" s="25"/>
      <c r="S99" s="22"/>
      <c r="T99" s="25"/>
      <c r="U99" s="22"/>
      <c r="V99" s="25"/>
      <c r="W99" s="22"/>
      <c r="X99" s="25"/>
      <c r="Y99" s="22"/>
      <c r="Z99" s="25"/>
      <c r="AA99" s="22"/>
      <c r="AB99" s="25"/>
      <c r="AC99" s="22"/>
      <c r="AD99" s="25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Y99" s="25"/>
      <c r="AZ99" s="25"/>
      <c r="BA99" s="25"/>
      <c r="BB99" s="25"/>
      <c r="BC99" s="25"/>
      <c r="BD99" s="25"/>
    </row>
    <row r="100" spans="1:56" s="21" customFormat="1">
      <c r="A100" s="32"/>
      <c r="B100" s="32"/>
      <c r="C100" s="25"/>
      <c r="D100" s="25"/>
      <c r="E100" s="25"/>
      <c r="F100" s="25"/>
      <c r="G100" s="25"/>
      <c r="H100" s="22"/>
      <c r="I100" s="25"/>
      <c r="J100" s="22"/>
      <c r="K100" s="25"/>
      <c r="L100" s="22"/>
      <c r="M100" s="25"/>
      <c r="N100" s="25"/>
      <c r="O100" s="22"/>
      <c r="P100" s="25"/>
      <c r="Q100" s="22"/>
      <c r="R100" s="25"/>
      <c r="S100" s="22"/>
      <c r="T100" s="25"/>
      <c r="U100" s="22"/>
      <c r="V100" s="25"/>
      <c r="W100" s="22"/>
      <c r="X100" s="25"/>
      <c r="Y100" s="22"/>
      <c r="Z100" s="25"/>
      <c r="AA100" s="22"/>
      <c r="AB100" s="25"/>
      <c r="AC100" s="22"/>
      <c r="AD100" s="25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Y100" s="25"/>
      <c r="AZ100" s="25"/>
      <c r="BA100" s="25"/>
      <c r="BB100" s="25"/>
      <c r="BC100" s="25"/>
      <c r="BD100" s="25"/>
    </row>
    <row r="101" spans="1:56" s="21" customFormat="1">
      <c r="A101" s="32"/>
      <c r="B101" s="32"/>
      <c r="C101" s="25"/>
      <c r="D101" s="25"/>
      <c r="E101" s="25"/>
      <c r="F101" s="25"/>
      <c r="G101" s="25"/>
      <c r="H101" s="22"/>
      <c r="I101" s="25"/>
      <c r="J101" s="22"/>
      <c r="K101" s="25"/>
      <c r="L101" s="22"/>
      <c r="M101" s="25"/>
      <c r="N101" s="25"/>
      <c r="O101" s="22"/>
      <c r="P101" s="25"/>
      <c r="Q101" s="22"/>
      <c r="R101" s="25"/>
      <c r="S101" s="22"/>
      <c r="T101" s="25"/>
      <c r="U101" s="22"/>
      <c r="V101" s="25"/>
      <c r="W101" s="22"/>
      <c r="X101" s="25"/>
      <c r="Y101" s="22"/>
      <c r="Z101" s="25"/>
      <c r="AA101" s="22"/>
      <c r="AB101" s="25"/>
      <c r="AC101" s="22"/>
      <c r="AD101" s="25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Y101" s="25"/>
      <c r="AZ101" s="25"/>
      <c r="BA101" s="25"/>
      <c r="BB101" s="25"/>
      <c r="BC101" s="25"/>
      <c r="BD101" s="25"/>
    </row>
    <row r="102" spans="1:56" s="21" customFormat="1">
      <c r="A102" s="32"/>
      <c r="B102" s="32"/>
      <c r="C102" s="25"/>
      <c r="D102" s="25"/>
      <c r="E102" s="25"/>
      <c r="F102" s="25"/>
      <c r="G102" s="25"/>
      <c r="H102" s="22"/>
      <c r="I102" s="25"/>
      <c r="J102" s="22"/>
      <c r="K102" s="25"/>
      <c r="L102" s="22"/>
      <c r="M102" s="25"/>
      <c r="N102" s="25"/>
      <c r="O102" s="22"/>
      <c r="P102" s="25"/>
      <c r="Q102" s="22"/>
      <c r="R102" s="25"/>
      <c r="S102" s="22"/>
      <c r="T102" s="25"/>
      <c r="U102" s="22"/>
      <c r="V102" s="25"/>
      <c r="W102" s="22"/>
      <c r="X102" s="25"/>
      <c r="Y102" s="22"/>
      <c r="Z102" s="25"/>
      <c r="AA102" s="22"/>
      <c r="AB102" s="25"/>
      <c r="AC102" s="22"/>
      <c r="AD102" s="25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Y102" s="25"/>
      <c r="AZ102" s="25"/>
      <c r="BA102" s="25"/>
      <c r="BB102" s="25"/>
      <c r="BC102" s="25"/>
      <c r="BD102" s="25"/>
    </row>
    <row r="103" spans="1:56" s="21" customFormat="1">
      <c r="A103" s="32"/>
      <c r="B103" s="32"/>
      <c r="C103" s="25"/>
      <c r="D103" s="25"/>
      <c r="E103" s="25"/>
      <c r="F103" s="25"/>
      <c r="G103" s="25"/>
      <c r="H103" s="22"/>
      <c r="I103" s="25"/>
      <c r="J103" s="22"/>
      <c r="K103" s="25"/>
      <c r="L103" s="22"/>
      <c r="M103" s="25"/>
      <c r="N103" s="25"/>
      <c r="O103" s="22"/>
      <c r="P103" s="25"/>
      <c r="Q103" s="22"/>
      <c r="R103" s="25"/>
      <c r="S103" s="22"/>
      <c r="T103" s="25"/>
      <c r="U103" s="22"/>
      <c r="V103" s="25"/>
      <c r="W103" s="22"/>
      <c r="X103" s="25"/>
      <c r="Y103" s="22"/>
      <c r="Z103" s="25"/>
      <c r="AA103" s="22"/>
      <c r="AB103" s="25"/>
      <c r="AC103" s="22"/>
      <c r="AD103" s="25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Y103" s="25"/>
      <c r="AZ103" s="25"/>
      <c r="BA103" s="25"/>
      <c r="BB103" s="25"/>
      <c r="BC103" s="25"/>
      <c r="BD103" s="25"/>
    </row>
    <row r="104" spans="1:56" s="21" customFormat="1">
      <c r="A104" s="32"/>
      <c r="B104" s="32"/>
      <c r="C104" s="25"/>
      <c r="D104" s="25"/>
      <c r="E104" s="25"/>
      <c r="F104" s="25"/>
      <c r="G104" s="25"/>
      <c r="H104" s="22"/>
      <c r="I104" s="25"/>
      <c r="J104" s="22"/>
      <c r="K104" s="25"/>
      <c r="L104" s="22"/>
      <c r="M104" s="25"/>
      <c r="N104" s="25"/>
      <c r="O104" s="22"/>
      <c r="P104" s="25"/>
      <c r="Q104" s="22"/>
      <c r="R104" s="25"/>
      <c r="S104" s="22"/>
      <c r="T104" s="25"/>
      <c r="U104" s="22"/>
      <c r="V104" s="25"/>
      <c r="W104" s="22"/>
      <c r="X104" s="25"/>
      <c r="Y104" s="22"/>
      <c r="Z104" s="25"/>
      <c r="AA104" s="22"/>
      <c r="AB104" s="25"/>
      <c r="AC104" s="22"/>
      <c r="AD104" s="25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Y104" s="25"/>
      <c r="AZ104" s="25"/>
      <c r="BA104" s="25"/>
      <c r="BB104" s="25"/>
      <c r="BC104" s="25"/>
      <c r="BD104" s="25"/>
    </row>
  </sheetData>
  <sheetProtection algorithmName="SHA-512" hashValue="J/3FKtAIayYZryyG4t0RCnmYLLpLpAXqidKIf4TGlE/g9OZtlJMmDqQMjNBsvFUqzk43f1oQodx3NVf4kpr2Mw==" saltValue="8OhSdKIDYIXMQXNlEqZemA==" spinCount="100000" sheet="1" objects="1" scenarios="1" selectLockedCells="1"/>
  <mergeCells count="144">
    <mergeCell ref="Z2:AG2"/>
    <mergeCell ref="A3:C3"/>
    <mergeCell ref="D3:J3"/>
    <mergeCell ref="V3:Y3"/>
    <mergeCell ref="Z3:AB3"/>
    <mergeCell ref="AC3:AD3"/>
    <mergeCell ref="AE3:AF3"/>
    <mergeCell ref="Z6:AD6"/>
    <mergeCell ref="V7:Y7"/>
    <mergeCell ref="Z7:AB7"/>
    <mergeCell ref="AC7:AD7"/>
    <mergeCell ref="AE7:AF7"/>
    <mergeCell ref="AI7:AL7"/>
    <mergeCell ref="AI3:AL3"/>
    <mergeCell ref="A4:H4"/>
    <mergeCell ref="I4:J4"/>
    <mergeCell ref="Z4:AG4"/>
    <mergeCell ref="V5:Y5"/>
    <mergeCell ref="Z5:AB5"/>
    <mergeCell ref="AC5:AD5"/>
    <mergeCell ref="AE5:AF5"/>
    <mergeCell ref="AI5:AL5"/>
    <mergeCell ref="AQ14:AT14"/>
    <mergeCell ref="AU14:AX14"/>
    <mergeCell ref="Z15:AA15"/>
    <mergeCell ref="AC15:AD15"/>
    <mergeCell ref="AF15:AG15"/>
    <mergeCell ref="E12:F12"/>
    <mergeCell ref="G12:R12"/>
    <mergeCell ref="T12:U12"/>
    <mergeCell ref="E13:AB13"/>
    <mergeCell ref="C14:F14"/>
    <mergeCell ref="G14:M14"/>
    <mergeCell ref="N14:Q14"/>
    <mergeCell ref="R14:U14"/>
    <mergeCell ref="V14:Y14"/>
    <mergeCell ref="Z14:AB14"/>
    <mergeCell ref="Z16:AA16"/>
    <mergeCell ref="AC16:AD16"/>
    <mergeCell ref="AF16:AG16"/>
    <mergeCell ref="Z17:AA17"/>
    <mergeCell ref="AC17:AD17"/>
    <mergeCell ref="AF17:AG17"/>
    <mergeCell ref="AC14:AE14"/>
    <mergeCell ref="AF14:AG14"/>
    <mergeCell ref="AJ14:AP14"/>
    <mergeCell ref="Z20:AA20"/>
    <mergeCell ref="AC20:AD20"/>
    <mergeCell ref="AF20:AG20"/>
    <mergeCell ref="Z21:AA21"/>
    <mergeCell ref="AC21:AD21"/>
    <mergeCell ref="AF21:AG21"/>
    <mergeCell ref="Z18:AA18"/>
    <mergeCell ref="AC18:AD18"/>
    <mergeCell ref="AF18:AG18"/>
    <mergeCell ref="Z19:AA19"/>
    <mergeCell ref="AC19:AD19"/>
    <mergeCell ref="AF19:AG19"/>
    <mergeCell ref="Z24:AA24"/>
    <mergeCell ref="AC24:AD24"/>
    <mergeCell ref="AF24:AG24"/>
    <mergeCell ref="Z25:AA25"/>
    <mergeCell ref="AC25:AD25"/>
    <mergeCell ref="AF25:AG25"/>
    <mergeCell ref="Z22:AA22"/>
    <mergeCell ref="AC22:AD22"/>
    <mergeCell ref="AF22:AG22"/>
    <mergeCell ref="Z23:AA23"/>
    <mergeCell ref="AC23:AD23"/>
    <mergeCell ref="AF23:AG23"/>
    <mergeCell ref="Z28:AA28"/>
    <mergeCell ref="AC28:AD28"/>
    <mergeCell ref="AF28:AG28"/>
    <mergeCell ref="Z29:AA29"/>
    <mergeCell ref="AC29:AD29"/>
    <mergeCell ref="AF29:AG29"/>
    <mergeCell ref="Z26:AA26"/>
    <mergeCell ref="AC26:AD26"/>
    <mergeCell ref="AF26:AG26"/>
    <mergeCell ref="Z27:AA27"/>
    <mergeCell ref="AC27:AD27"/>
    <mergeCell ref="AF27:AG27"/>
    <mergeCell ref="Z32:AA32"/>
    <mergeCell ref="AC32:AD32"/>
    <mergeCell ref="AF32:AG32"/>
    <mergeCell ref="Z33:AA33"/>
    <mergeCell ref="AC33:AD33"/>
    <mergeCell ref="AF33:AG33"/>
    <mergeCell ref="Z30:AA30"/>
    <mergeCell ref="AC30:AD30"/>
    <mergeCell ref="AF30:AG30"/>
    <mergeCell ref="Z31:AA31"/>
    <mergeCell ref="AC31:AD31"/>
    <mergeCell ref="AF31:AG31"/>
    <mergeCell ref="Z36:AA36"/>
    <mergeCell ref="AC36:AD36"/>
    <mergeCell ref="AF36:AG36"/>
    <mergeCell ref="Z37:AA37"/>
    <mergeCell ref="AC37:AD37"/>
    <mergeCell ref="AF37:AG37"/>
    <mergeCell ref="Z34:AA34"/>
    <mergeCell ref="AC34:AD34"/>
    <mergeCell ref="AF34:AG34"/>
    <mergeCell ref="Z35:AA35"/>
    <mergeCell ref="AC35:AD35"/>
    <mergeCell ref="AF35:AG35"/>
    <mergeCell ref="P40:Q40"/>
    <mergeCell ref="Z40:AA40"/>
    <mergeCell ref="AC40:AD40"/>
    <mergeCell ref="AF40:AG40"/>
    <mergeCell ref="N41:Q41"/>
    <mergeCell ref="Z41:AB41"/>
    <mergeCell ref="AC41:AE41"/>
    <mergeCell ref="Z38:AA38"/>
    <mergeCell ref="AC38:AD38"/>
    <mergeCell ref="AF38:AG38"/>
    <mergeCell ref="Z39:AA39"/>
    <mergeCell ref="AC39:AD39"/>
    <mergeCell ref="AF39:AG39"/>
    <mergeCell ref="P42:Q42"/>
    <mergeCell ref="R42:U42"/>
    <mergeCell ref="V42:Y42"/>
    <mergeCell ref="Z42:AB42"/>
    <mergeCell ref="AC42:AE42"/>
    <mergeCell ref="A43:E46"/>
    <mergeCell ref="F43:H44"/>
    <mergeCell ref="I43:AB44"/>
    <mergeCell ref="AC43:AG44"/>
    <mergeCell ref="I45:K45"/>
    <mergeCell ref="I47:K47"/>
    <mergeCell ref="S47:T47"/>
    <mergeCell ref="V47:Y47"/>
    <mergeCell ref="Z47:AA47"/>
    <mergeCell ref="F48:AE49"/>
    <mergeCell ref="L45:N45"/>
    <mergeCell ref="P45:R45"/>
    <mergeCell ref="S45:U45"/>
    <mergeCell ref="W45:Y45"/>
    <mergeCell ref="Z45:AA45"/>
    <mergeCell ref="AC45:AG47"/>
    <mergeCell ref="I46:N46"/>
    <mergeCell ref="P46:R46"/>
    <mergeCell ref="W46:Y46"/>
    <mergeCell ref="Z46:AA46"/>
  </mergeCells>
  <phoneticPr fontId="2"/>
  <dataValidations count="7">
    <dataValidation type="list" allowBlank="1" showInputMessage="1" showErrorMessage="1" sqref="B15:B41" xr:uid="{809DB815-4B14-4003-826C-A7D50859E82E}">
      <formula1>"〇"</formula1>
    </dataValidation>
    <dataValidation type="list" allowBlank="1" showInputMessage="1" showErrorMessage="1" sqref="C15:C42" xr:uid="{A0398783-A86E-416C-A015-8DCE4593705E}">
      <formula1>$BB$14:$BB$25</formula1>
    </dataValidation>
    <dataValidation type="list" allowBlank="1" showInputMessage="1" showErrorMessage="1" sqref="E15:E39" xr:uid="{3EFD6BE2-1847-4261-93A9-1FE96A129667}">
      <formula1>$AZ$14:$AZ$44</formula1>
    </dataValidation>
    <dataValidation type="list" allowBlank="1" showInputMessage="1" showErrorMessage="1" sqref="I15:I39" xr:uid="{D8C2E05D-B684-4C91-AB91-46B800A8540C}">
      <formula1>$BA$14:$BA$73</formula1>
    </dataValidation>
    <dataValidation type="list" allowBlank="1" showInputMessage="1" showErrorMessage="1" sqref="G15:G39" xr:uid="{ECDA40B7-70E7-443E-861E-108635C72AC7}">
      <formula1>$BB$27:$BB$50</formula1>
    </dataValidation>
    <dataValidation type="list" allowBlank="1" showInputMessage="1" sqref="K15:K39" xr:uid="{DE47D5A2-9E90-425E-9990-651153A989F3}">
      <formula1>$BB$27:$BB$58</formula1>
    </dataValidation>
    <dataValidation type="list" allowBlank="1" showInputMessage="1" showErrorMessage="1" sqref="M15:M39" xr:uid="{31736F06-776C-4E4B-8384-7A4F615C28DA}">
      <formula1>IF(K15=24,$BA$14,$BA$14:$BA$73)</formula1>
    </dataValidation>
  </dataValidations>
  <printOptions horizontalCentered="1" verticalCentered="1"/>
  <pageMargins left="0.23622047244094491" right="0.23622047244094491" top="0.19685039370078741" bottom="0.19685039370078741" header="0" footer="0"/>
  <pageSetup paperSize="9" scale="56" orientation="portrait" r:id="rId1"/>
  <colBreaks count="1" manualBreakCount="1">
    <brk id="11" max="67" man="1"/>
  </colBreaks>
  <ignoredErrors>
    <ignoredError sqref="Z7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B862D-226E-4198-9D4E-13F95BB908F9}">
  <sheetPr>
    <tabColor rgb="FFFFFF00"/>
    <pageSetUpPr fitToPage="1"/>
  </sheetPr>
  <dimension ref="A1:BK104"/>
  <sheetViews>
    <sheetView showGridLines="0" view="pageBreakPreview" zoomScale="70" zoomScaleNormal="96" zoomScaleSheetLayoutView="70" workbookViewId="0"/>
  </sheetViews>
  <sheetFormatPr defaultColWidth="9" defaultRowHeight="18"/>
  <cols>
    <col min="1" max="2" width="3" style="111" customWidth="1"/>
    <col min="3" max="3" width="3.83203125" style="93" customWidth="1"/>
    <col min="4" max="4" width="3.08203125" style="93" customWidth="1"/>
    <col min="5" max="7" width="4.33203125" style="93" customWidth="1"/>
    <col min="8" max="8" width="1.83203125" style="94" customWidth="1"/>
    <col min="9" max="9" width="4.33203125" style="93" customWidth="1"/>
    <col min="10" max="10" width="3.08203125" style="94" customWidth="1"/>
    <col min="11" max="11" width="4.33203125" style="93" customWidth="1"/>
    <col min="12" max="12" width="1.83203125" style="94" customWidth="1"/>
    <col min="13" max="14" width="4.33203125" style="93" customWidth="1"/>
    <col min="15" max="15" width="5.08203125" style="94" customWidth="1"/>
    <col min="16" max="16" width="4.33203125" style="93" customWidth="1"/>
    <col min="17" max="17" width="3" style="94" customWidth="1"/>
    <col min="18" max="18" width="5.58203125" style="93" customWidth="1"/>
    <col min="19" max="19" width="5.08203125" style="94" customWidth="1"/>
    <col min="20" max="20" width="4.33203125" style="93" customWidth="1"/>
    <col min="21" max="21" width="3" style="94" customWidth="1"/>
    <col min="22" max="22" width="4.33203125" style="93" customWidth="1"/>
    <col min="23" max="23" width="5.08203125" style="94" customWidth="1"/>
    <col min="24" max="24" width="4.33203125" style="93" customWidth="1"/>
    <col min="25" max="25" width="4" style="94" customWidth="1"/>
    <col min="26" max="26" width="5.5" style="93" customWidth="1"/>
    <col min="27" max="27" width="5.5" style="94" customWidth="1"/>
    <col min="28" max="28" width="2.83203125" style="93" customWidth="1"/>
    <col min="29" max="29" width="5.5" style="94" customWidth="1"/>
    <col min="30" max="30" width="5.5" style="93" customWidth="1"/>
    <col min="31" max="31" width="2.83203125" style="94" customWidth="1"/>
    <col min="32" max="33" width="8.08203125" style="94" customWidth="1"/>
    <col min="34" max="34" width="1.83203125" style="94" customWidth="1"/>
    <col min="35" max="35" width="4.08203125" style="94" hidden="1" customWidth="1"/>
    <col min="36" max="36" width="4.58203125" style="94" hidden="1" customWidth="1"/>
    <col min="37" max="38" width="4" style="94" hidden="1" customWidth="1"/>
    <col min="39" max="39" width="8.25" style="94" hidden="1" customWidth="1"/>
    <col min="40" max="42" width="4" style="94" hidden="1" customWidth="1"/>
    <col min="43" max="43" width="5.08203125" style="94" hidden="1" customWidth="1"/>
    <col min="44" max="46" width="4" style="94" hidden="1" customWidth="1"/>
    <col min="47" max="47" width="6.5" style="94" hidden="1" customWidth="1"/>
    <col min="48" max="49" width="4.58203125" style="94" hidden="1" customWidth="1"/>
    <col min="50" max="50" width="4.58203125" style="100" hidden="1" customWidth="1"/>
    <col min="51" max="59" width="9" style="93" hidden="1" customWidth="1"/>
    <col min="60" max="60" width="10.08203125" style="93" hidden="1" customWidth="1"/>
    <col min="61" max="63" width="0" style="93" hidden="1" customWidth="1"/>
    <col min="64" max="16384" width="9" style="93"/>
  </cols>
  <sheetData>
    <row r="1" spans="1:63" ht="12" customHeight="1">
      <c r="A1" s="99" t="s">
        <v>56</v>
      </c>
      <c r="B1" s="93"/>
      <c r="F1" s="94"/>
      <c r="L1" s="93"/>
      <c r="M1" s="94"/>
      <c r="AD1" s="94"/>
      <c r="AV1" s="100"/>
      <c r="AW1" s="93"/>
      <c r="AX1" s="93"/>
    </row>
    <row r="2" spans="1:63" ht="36.65" customHeight="1">
      <c r="A2" s="101" t="s">
        <v>0</v>
      </c>
      <c r="B2" s="93"/>
      <c r="C2" s="102"/>
      <c r="D2" s="95"/>
      <c r="E2" s="95"/>
      <c r="F2" s="96"/>
      <c r="G2" s="95"/>
      <c r="H2" s="96"/>
      <c r="I2" s="95"/>
      <c r="J2" s="96"/>
      <c r="K2" s="95"/>
      <c r="L2" s="95"/>
      <c r="M2" s="94"/>
      <c r="N2" s="95"/>
      <c r="O2" s="96"/>
      <c r="P2" s="95"/>
      <c r="Q2" s="96"/>
      <c r="R2" s="95"/>
      <c r="S2" s="96"/>
      <c r="T2" s="96"/>
      <c r="U2" s="96"/>
      <c r="V2" s="97"/>
      <c r="W2" s="97"/>
      <c r="X2" s="97"/>
      <c r="Y2" s="98"/>
      <c r="Z2" s="256" t="s">
        <v>54</v>
      </c>
      <c r="AA2" s="256"/>
      <c r="AB2" s="256"/>
      <c r="AC2" s="256"/>
      <c r="AD2" s="256"/>
      <c r="AE2" s="256"/>
      <c r="AF2" s="256"/>
      <c r="AG2" s="256"/>
      <c r="AH2" s="103"/>
      <c r="AI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100"/>
    </row>
    <row r="3" spans="1:63" ht="22.5" customHeight="1">
      <c r="A3" s="257" t="s">
        <v>1</v>
      </c>
      <c r="B3" s="258"/>
      <c r="C3" s="259"/>
      <c r="D3" s="260" t="s">
        <v>2</v>
      </c>
      <c r="E3" s="260"/>
      <c r="F3" s="260"/>
      <c r="G3" s="260"/>
      <c r="H3" s="260"/>
      <c r="I3" s="260"/>
      <c r="J3" s="260"/>
      <c r="K3" s="87" t="s">
        <v>3</v>
      </c>
      <c r="L3" s="88"/>
      <c r="M3" s="88"/>
      <c r="N3" s="88"/>
      <c r="O3" s="88"/>
      <c r="P3" s="88"/>
      <c r="Q3" s="88"/>
      <c r="R3" s="88"/>
      <c r="S3" s="88"/>
      <c r="T3" s="88"/>
      <c r="U3" s="88"/>
      <c r="V3" s="213"/>
      <c r="W3" s="213"/>
      <c r="X3" s="213"/>
      <c r="Y3" s="214"/>
      <c r="Z3" s="261"/>
      <c r="AA3" s="262"/>
      <c r="AB3" s="262"/>
      <c r="AC3" s="247" t="s">
        <v>24</v>
      </c>
      <c r="AD3" s="247"/>
      <c r="AE3" s="263"/>
      <c r="AF3" s="263"/>
      <c r="AG3" s="92" t="s">
        <v>25</v>
      </c>
      <c r="AI3" s="265" t="s">
        <v>48</v>
      </c>
      <c r="AJ3" s="265"/>
      <c r="AK3" s="265"/>
      <c r="AL3" s="265"/>
      <c r="AM3" s="104">
        <f>Z3*60+AE3</f>
        <v>0</v>
      </c>
      <c r="AN3" s="105"/>
      <c r="AO3" s="74"/>
      <c r="AP3" s="95"/>
      <c r="AQ3" s="95"/>
      <c r="AR3" s="93"/>
      <c r="AS3" s="93"/>
      <c r="AT3" s="93"/>
      <c r="AU3" s="93"/>
      <c r="AV3" s="93"/>
      <c r="AW3" s="93"/>
      <c r="AX3" s="93"/>
    </row>
    <row r="4" spans="1:63" ht="36" customHeight="1">
      <c r="A4" s="266" t="s">
        <v>4</v>
      </c>
      <c r="B4" s="266"/>
      <c r="C4" s="266"/>
      <c r="D4" s="266"/>
      <c r="E4" s="266"/>
      <c r="F4" s="266"/>
      <c r="G4" s="266"/>
      <c r="H4" s="266"/>
      <c r="I4" s="267" t="b">
        <v>0</v>
      </c>
      <c r="J4" s="267"/>
      <c r="K4" s="87"/>
      <c r="L4" s="88"/>
      <c r="M4" s="88"/>
      <c r="N4" s="88"/>
      <c r="O4" s="88"/>
      <c r="P4" s="88"/>
      <c r="Q4" s="88"/>
      <c r="R4" s="88"/>
      <c r="S4" s="88"/>
      <c r="T4" s="88"/>
      <c r="U4" s="88"/>
      <c r="V4" s="97"/>
      <c r="W4" s="97"/>
      <c r="X4" s="97"/>
      <c r="Y4" s="98"/>
      <c r="Z4" s="268" t="s">
        <v>58</v>
      </c>
      <c r="AA4" s="269"/>
      <c r="AB4" s="269"/>
      <c r="AC4" s="269"/>
      <c r="AD4" s="269"/>
      <c r="AE4" s="269"/>
      <c r="AF4" s="269"/>
      <c r="AG4" s="270"/>
      <c r="AH4" s="106"/>
      <c r="AI4" s="74"/>
      <c r="AJ4" s="74"/>
      <c r="AK4" s="74"/>
      <c r="AL4" s="74"/>
      <c r="AM4" s="107"/>
      <c r="AN4" s="74"/>
      <c r="AO4" s="74"/>
      <c r="AP4" s="95"/>
      <c r="AQ4" s="95"/>
      <c r="AR4" s="93"/>
      <c r="AS4" s="93"/>
      <c r="AT4" s="93"/>
      <c r="AU4" s="93"/>
      <c r="AV4" s="93"/>
      <c r="AW4" s="93"/>
      <c r="AX4" s="93"/>
    </row>
    <row r="5" spans="1:63" ht="22.5" customHeight="1" thickBot="1">
      <c r="A5" s="73"/>
      <c r="B5" s="73"/>
      <c r="C5" s="73"/>
      <c r="D5" s="85"/>
      <c r="E5" s="86"/>
      <c r="F5" s="86"/>
      <c r="G5" s="86"/>
      <c r="H5" s="86"/>
      <c r="I5" s="86"/>
      <c r="J5" s="86"/>
      <c r="K5" s="87"/>
      <c r="L5" s="88"/>
      <c r="M5" s="88"/>
      <c r="N5" s="88"/>
      <c r="O5" s="88"/>
      <c r="P5" s="88"/>
      <c r="Q5" s="88"/>
      <c r="R5" s="88"/>
      <c r="S5" s="88"/>
      <c r="T5" s="88"/>
      <c r="U5" s="88"/>
      <c r="V5" s="213"/>
      <c r="W5" s="213"/>
      <c r="X5" s="213"/>
      <c r="Y5" s="214"/>
      <c r="Z5" s="271">
        <v>10</v>
      </c>
      <c r="AA5" s="272"/>
      <c r="AB5" s="272"/>
      <c r="AC5" s="238" t="s">
        <v>24</v>
      </c>
      <c r="AD5" s="238"/>
      <c r="AE5" s="273"/>
      <c r="AF5" s="273"/>
      <c r="AG5" s="92" t="s">
        <v>51</v>
      </c>
      <c r="AH5" s="106"/>
      <c r="AI5" s="274" t="s">
        <v>49</v>
      </c>
      <c r="AJ5" s="274"/>
      <c r="AK5" s="274"/>
      <c r="AL5" s="274"/>
      <c r="AM5" s="107">
        <f>Z5*60+AE5</f>
        <v>600</v>
      </c>
      <c r="AN5" s="74"/>
      <c r="AO5" s="74"/>
      <c r="AP5" s="95"/>
      <c r="AQ5" s="95"/>
      <c r="AR5" s="93"/>
      <c r="AS5" s="93"/>
      <c r="AT5" s="93"/>
      <c r="AU5" s="93"/>
      <c r="AV5" s="93"/>
      <c r="AW5" s="93"/>
      <c r="AX5" s="93"/>
    </row>
    <row r="6" spans="1:63" ht="22.5" customHeight="1">
      <c r="A6" s="73"/>
      <c r="B6" s="73"/>
      <c r="C6" s="73"/>
      <c r="D6" s="85"/>
      <c r="E6" s="86"/>
      <c r="F6" s="86"/>
      <c r="G6" s="86"/>
      <c r="H6" s="86"/>
      <c r="I6" s="86"/>
      <c r="J6" s="86"/>
      <c r="K6" s="87"/>
      <c r="L6" s="88"/>
      <c r="M6" s="88"/>
      <c r="N6" s="88"/>
      <c r="O6" s="88"/>
      <c r="P6" s="88"/>
      <c r="Q6" s="88"/>
      <c r="R6" s="88"/>
      <c r="S6" s="88"/>
      <c r="T6" s="88"/>
      <c r="U6" s="88"/>
      <c r="V6" s="73"/>
      <c r="W6" s="73"/>
      <c r="X6" s="73"/>
      <c r="Y6" s="73"/>
      <c r="Z6" s="249" t="s">
        <v>5</v>
      </c>
      <c r="AA6" s="250"/>
      <c r="AB6" s="250"/>
      <c r="AC6" s="250"/>
      <c r="AD6" s="250"/>
      <c r="AE6" s="89"/>
      <c r="AF6" s="89"/>
      <c r="AG6" s="90"/>
      <c r="AH6" s="106"/>
      <c r="AI6" s="108"/>
      <c r="AJ6" s="108"/>
      <c r="AK6" s="108"/>
      <c r="AL6" s="108"/>
      <c r="AM6" s="107"/>
      <c r="AN6" s="74"/>
      <c r="AO6" s="74"/>
      <c r="AP6" s="95"/>
      <c r="AQ6" s="95"/>
      <c r="AR6" s="93"/>
      <c r="AS6" s="93"/>
      <c r="AT6" s="93"/>
      <c r="AU6" s="93"/>
      <c r="AV6" s="93"/>
      <c r="AW6" s="93"/>
      <c r="AX6" s="93"/>
    </row>
    <row r="7" spans="1:63" ht="22.5" customHeight="1" thickBot="1">
      <c r="A7" s="73"/>
      <c r="B7" s="73"/>
      <c r="C7" s="73"/>
      <c r="D7" s="85"/>
      <c r="E7" s="86"/>
      <c r="F7" s="86"/>
      <c r="G7" s="86"/>
      <c r="H7" s="86"/>
      <c r="I7" s="86"/>
      <c r="J7" s="86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251"/>
      <c r="W7" s="251"/>
      <c r="X7" s="251"/>
      <c r="Y7" s="251"/>
      <c r="Z7" s="252">
        <f>INT(AM7/60)</f>
        <v>134</v>
      </c>
      <c r="AA7" s="253"/>
      <c r="AB7" s="253"/>
      <c r="AC7" s="254" t="s">
        <v>24</v>
      </c>
      <c r="AD7" s="254"/>
      <c r="AE7" s="255">
        <f>INT(MOD(AM7, 60))</f>
        <v>0</v>
      </c>
      <c r="AF7" s="255"/>
      <c r="AG7" s="91" t="s">
        <v>25</v>
      </c>
      <c r="AH7" s="106"/>
      <c r="AI7" s="264" t="s">
        <v>50</v>
      </c>
      <c r="AJ7" s="264"/>
      <c r="AK7" s="264"/>
      <c r="AL7" s="264"/>
      <c r="AM7" s="107">
        <f>MAX(0, IF($I$4=TRUE, 17280, 8640) - IF(ISNUMBER($AM$3),$AM$3, 0)- IF(ISNUMBER($AM$5), $AM$5, 0))</f>
        <v>8040</v>
      </c>
      <c r="AN7" s="74"/>
      <c r="AO7" s="74"/>
      <c r="AP7" s="95"/>
      <c r="AQ7" s="95"/>
      <c r="AR7" s="93"/>
      <c r="AS7" s="93"/>
      <c r="AT7" s="93"/>
      <c r="AU7" s="93"/>
      <c r="AV7" s="93"/>
      <c r="AW7" s="93"/>
      <c r="AX7" s="93"/>
    </row>
    <row r="8" spans="1:63" ht="8.5" customHeight="1">
      <c r="A8" s="109"/>
      <c r="B8" s="93"/>
      <c r="C8" s="88"/>
      <c r="D8" s="74"/>
      <c r="E8" s="88"/>
      <c r="F8" s="110"/>
      <c r="G8" s="110"/>
      <c r="H8" s="110"/>
      <c r="I8" s="110"/>
      <c r="J8" s="110"/>
      <c r="K8" s="110"/>
      <c r="L8" s="109"/>
      <c r="M8" s="110"/>
      <c r="N8" s="110"/>
      <c r="O8" s="93"/>
      <c r="P8" s="110"/>
      <c r="Q8" s="110"/>
      <c r="R8" s="110"/>
      <c r="S8" s="93"/>
      <c r="U8" s="93"/>
      <c r="V8" s="110"/>
      <c r="W8" s="110"/>
      <c r="X8" s="110"/>
      <c r="Y8" s="93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95"/>
      <c r="AY8" s="95"/>
    </row>
    <row r="9" spans="1:63" ht="16.5" customHeight="1">
      <c r="E9" s="112" t="s">
        <v>6</v>
      </c>
      <c r="F9" s="95"/>
      <c r="G9" s="95"/>
      <c r="H9" s="96"/>
      <c r="I9" s="95"/>
      <c r="J9" s="96"/>
      <c r="K9" s="95"/>
      <c r="L9" s="96"/>
      <c r="M9" s="95"/>
      <c r="N9" s="95"/>
      <c r="O9" s="96"/>
      <c r="P9" s="95"/>
      <c r="Q9" s="96"/>
      <c r="R9" s="95"/>
      <c r="S9" s="96"/>
      <c r="T9" s="95"/>
      <c r="U9" s="96"/>
      <c r="V9" s="95"/>
      <c r="W9" s="96"/>
      <c r="X9" s="95"/>
      <c r="Y9" s="96"/>
      <c r="Z9" s="95"/>
      <c r="AA9" s="96"/>
      <c r="AB9" s="95"/>
      <c r="AC9" s="96"/>
      <c r="AD9" s="95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</row>
    <row r="10" spans="1:63" ht="16.5" customHeight="1">
      <c r="E10" s="112" t="s">
        <v>6</v>
      </c>
      <c r="F10" s="95"/>
      <c r="G10" s="95"/>
      <c r="H10" s="96"/>
      <c r="I10" s="95"/>
      <c r="J10" s="96"/>
      <c r="K10" s="95"/>
      <c r="L10" s="96"/>
      <c r="M10" s="95"/>
      <c r="N10" s="95"/>
      <c r="O10" s="96"/>
      <c r="P10" s="96"/>
      <c r="Q10" s="113"/>
      <c r="R10" s="95"/>
      <c r="S10" s="96"/>
      <c r="T10" s="96"/>
      <c r="U10" s="113"/>
      <c r="V10" s="95"/>
      <c r="W10" s="96"/>
      <c r="X10" s="96"/>
      <c r="Y10" s="113"/>
      <c r="Z10" s="96"/>
      <c r="AA10" s="95"/>
      <c r="AB10" s="96"/>
      <c r="AC10" s="95"/>
      <c r="AD10" s="96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93"/>
    </row>
    <row r="11" spans="1:63" ht="8.25" customHeight="1">
      <c r="E11" s="95"/>
      <c r="F11" s="95"/>
      <c r="G11" s="95"/>
      <c r="H11" s="96"/>
      <c r="I11" s="95"/>
      <c r="J11" s="96"/>
      <c r="K11" s="95"/>
      <c r="L11" s="96"/>
      <c r="M11" s="95"/>
      <c r="N11" s="95"/>
      <c r="O11" s="96"/>
      <c r="P11" s="96"/>
      <c r="Q11" s="113"/>
      <c r="R11" s="95"/>
      <c r="S11" s="96"/>
      <c r="T11" s="96"/>
      <c r="U11" s="113"/>
      <c r="V11" s="95"/>
      <c r="W11" s="96"/>
      <c r="X11" s="96"/>
      <c r="Y11" s="113"/>
      <c r="Z11" s="96"/>
      <c r="AA11" s="95"/>
      <c r="AB11" s="96"/>
      <c r="AC11" s="95"/>
      <c r="AD11" s="96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93"/>
    </row>
    <row r="12" spans="1:63" ht="79.5" customHeight="1">
      <c r="E12" s="283"/>
      <c r="F12" s="283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95"/>
      <c r="T12" s="285"/>
      <c r="U12" s="285"/>
      <c r="V12" s="114"/>
      <c r="W12" s="96"/>
      <c r="X12" s="95"/>
      <c r="Y12" s="96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93"/>
      <c r="AQ12" s="93"/>
      <c r="AR12" s="93"/>
      <c r="AS12" s="93"/>
      <c r="AT12" s="93"/>
      <c r="AU12" s="93"/>
      <c r="AV12" s="93"/>
      <c r="AW12" s="93"/>
      <c r="AX12" s="93"/>
    </row>
    <row r="13" spans="1:63" s="100" customFormat="1" ht="30" customHeight="1">
      <c r="A13" s="115"/>
      <c r="B13" s="115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95"/>
      <c r="AD13" s="96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Y13" s="93"/>
      <c r="AZ13" s="93"/>
      <c r="BA13" s="93"/>
      <c r="BB13" s="93"/>
      <c r="BC13" s="93"/>
    </row>
    <row r="14" spans="1:63" s="100" customFormat="1" ht="46.5" customHeight="1">
      <c r="A14" s="116" t="s">
        <v>7</v>
      </c>
      <c r="B14" s="117" t="s">
        <v>8</v>
      </c>
      <c r="C14" s="287" t="s">
        <v>9</v>
      </c>
      <c r="D14" s="288"/>
      <c r="E14" s="288"/>
      <c r="F14" s="289"/>
      <c r="G14" s="290" t="s">
        <v>10</v>
      </c>
      <c r="H14" s="291"/>
      <c r="I14" s="291"/>
      <c r="J14" s="291"/>
      <c r="K14" s="291"/>
      <c r="L14" s="291"/>
      <c r="M14" s="291"/>
      <c r="N14" s="275" t="s">
        <v>11</v>
      </c>
      <c r="O14" s="276"/>
      <c r="P14" s="276"/>
      <c r="Q14" s="276"/>
      <c r="R14" s="287" t="s">
        <v>12</v>
      </c>
      <c r="S14" s="276"/>
      <c r="T14" s="276"/>
      <c r="U14" s="276"/>
      <c r="V14" s="287" t="s">
        <v>13</v>
      </c>
      <c r="W14" s="276"/>
      <c r="X14" s="276"/>
      <c r="Y14" s="276"/>
      <c r="Z14" s="287" t="s">
        <v>14</v>
      </c>
      <c r="AA14" s="288"/>
      <c r="AB14" s="289"/>
      <c r="AC14" s="292" t="s">
        <v>15</v>
      </c>
      <c r="AD14" s="293"/>
      <c r="AE14" s="293"/>
      <c r="AF14" s="287" t="s">
        <v>16</v>
      </c>
      <c r="AG14" s="289"/>
      <c r="AH14" s="118"/>
      <c r="AI14" s="98"/>
      <c r="AJ14" s="277" t="s">
        <v>17</v>
      </c>
      <c r="AK14" s="277"/>
      <c r="AL14" s="277"/>
      <c r="AM14" s="277"/>
      <c r="AN14" s="277"/>
      <c r="AO14" s="277"/>
      <c r="AP14" s="277"/>
      <c r="AQ14" s="275" t="s">
        <v>18</v>
      </c>
      <c r="AR14" s="276"/>
      <c r="AS14" s="276"/>
      <c r="AT14" s="276"/>
      <c r="AU14" s="277" t="s">
        <v>19</v>
      </c>
      <c r="AV14" s="277"/>
      <c r="AW14" s="277"/>
      <c r="AX14" s="277"/>
      <c r="AY14" s="93"/>
      <c r="AZ14" s="119">
        <v>1</v>
      </c>
      <c r="BA14" s="120">
        <v>0</v>
      </c>
      <c r="BB14" s="120">
        <v>4</v>
      </c>
      <c r="BC14" s="93"/>
      <c r="BD14" s="121" t="s">
        <v>41</v>
      </c>
      <c r="BE14" s="121">
        <f>'(記入例)【世田谷区】利用内訳表'!$AM$7</f>
        <v>8040</v>
      </c>
      <c r="BF14" s="121" t="s">
        <v>42</v>
      </c>
      <c r="BG14" s="121" t="s">
        <v>43</v>
      </c>
      <c r="BH14" s="121" t="s">
        <v>44</v>
      </c>
      <c r="BI14" s="121" t="s">
        <v>45</v>
      </c>
      <c r="BJ14" s="121" t="s">
        <v>46</v>
      </c>
      <c r="BK14" s="121" t="s">
        <v>47</v>
      </c>
    </row>
    <row r="15" spans="1:63" s="100" customFormat="1" ht="33" customHeight="1">
      <c r="A15" s="122">
        <v>1</v>
      </c>
      <c r="B15" s="123"/>
      <c r="C15" s="124">
        <v>4</v>
      </c>
      <c r="D15" s="125" t="s">
        <v>20</v>
      </c>
      <c r="E15" s="126">
        <v>4</v>
      </c>
      <c r="F15" s="127" t="s">
        <v>21</v>
      </c>
      <c r="G15" s="124">
        <v>12</v>
      </c>
      <c r="H15" s="68" t="s">
        <v>22</v>
      </c>
      <c r="I15" s="128">
        <v>0</v>
      </c>
      <c r="J15" s="68" t="s">
        <v>23</v>
      </c>
      <c r="K15" s="128">
        <v>15</v>
      </c>
      <c r="L15" s="68" t="s">
        <v>22</v>
      </c>
      <c r="M15" s="128">
        <v>30</v>
      </c>
      <c r="N15" s="129">
        <f>IF(OR(ISBLANK(G15),ISBLANK(I15),ISBLANK(K15),ISBLANK(M15)),"",IF(IF(M15-I15&lt;0,K15-G15-1,K15-G15)&lt;0,"エラー",IF(M15-I15&lt;0,K15-G15-1,K15-G15)))</f>
        <v>3</v>
      </c>
      <c r="O15" s="68" t="s">
        <v>24</v>
      </c>
      <c r="P15" s="69">
        <f>IF(OR(ISBLANK(G15),ISBLANK(I15),ISBLANK(K15),ISBLANK(M15)),"",IF(N15="エラー","エラー",IF(M15-I15&lt;0,M15-I15+60,M15-I15)))</f>
        <v>30</v>
      </c>
      <c r="Q15" s="130" t="s">
        <v>25</v>
      </c>
      <c r="R15" s="129">
        <f>AQ15</f>
        <v>3</v>
      </c>
      <c r="S15" s="68" t="s">
        <v>24</v>
      </c>
      <c r="T15" s="69">
        <f>AS15</f>
        <v>30</v>
      </c>
      <c r="U15" s="130" t="s">
        <v>25</v>
      </c>
      <c r="V15" s="129">
        <f>AU15</f>
        <v>0</v>
      </c>
      <c r="W15" s="68" t="s">
        <v>24</v>
      </c>
      <c r="X15" s="69">
        <f>AW15</f>
        <v>0</v>
      </c>
      <c r="Y15" s="130" t="s">
        <v>25</v>
      </c>
      <c r="Z15" s="278">
        <v>12500</v>
      </c>
      <c r="AA15" s="279"/>
      <c r="AB15" s="70" t="s">
        <v>26</v>
      </c>
      <c r="AC15" s="280"/>
      <c r="AD15" s="278"/>
      <c r="AE15" s="70" t="s">
        <v>26</v>
      </c>
      <c r="AF15" s="281"/>
      <c r="AG15" s="282"/>
      <c r="AH15" s="96"/>
      <c r="AI15" s="74"/>
      <c r="AJ15" s="131">
        <f>IF(N15="","",IF(K15&lt;7,"0",IF(G15&gt;22,0,IF(G15&lt;7,7,G15))))</f>
        <v>12</v>
      </c>
      <c r="AK15" s="68" t="s">
        <v>22</v>
      </c>
      <c r="AL15" s="132">
        <f t="shared" ref="AL15:AL39" si="0">IF(AJ15="","",IF(G15&gt;21,0,IF(G15&lt;7,0,I15)))</f>
        <v>0</v>
      </c>
      <c r="AM15" s="68" t="s">
        <v>23</v>
      </c>
      <c r="AN15" s="132">
        <f>IF(AJ15="","",IF(G15&gt;22,"0",IF(K15&gt;22,22,IF(K15&lt;7,0,K15))))</f>
        <v>15</v>
      </c>
      <c r="AO15" s="68" t="s">
        <v>22</v>
      </c>
      <c r="AP15" s="132">
        <f t="shared" ref="AP15:AP39" si="1">IF(AJ15="","",IF(K15&gt;21,0,IF(K15&lt;7,0,M15)))</f>
        <v>30</v>
      </c>
      <c r="AQ15" s="131">
        <f>IFERROR(IF(OR(ISBLANK(AJ15),ISBLANK(AL15),ISBLANK(AN15),ISBLANK(AP15)),"",IF(AP15-AL15&lt;0,AN15-AJ15-1,AN15-AJ15)),"")</f>
        <v>3</v>
      </c>
      <c r="AR15" s="68" t="s">
        <v>24</v>
      </c>
      <c r="AS15" s="132">
        <f>IFERROR(IF(OR(ISBLANK(AJ15),ISBLANK(AL15),ISBLANK(AN15),ISBLANK(AP15)),"",IF(AP15-AL15&lt;0,AP15-AL15+60,AP15-AL15)),"")</f>
        <v>30</v>
      </c>
      <c r="AT15" s="130" t="s">
        <v>25</v>
      </c>
      <c r="AU15" s="131">
        <f t="shared" ref="AU15:AU39" si="2">IF(AQ15="",N15,IFERROR(IF(P15-AS15&lt;0,N15-AQ15-1,N15-AQ15),""))</f>
        <v>0</v>
      </c>
      <c r="AV15" s="68" t="s">
        <v>24</v>
      </c>
      <c r="AW15" s="132">
        <f t="shared" ref="AW15:AW39" si="3">IF(AS15="",P15,IFERROR(IF(P15-AS15&lt;0,P15-AS15+60,P15-AS15),""))</f>
        <v>0</v>
      </c>
      <c r="AX15" s="70" t="s">
        <v>25</v>
      </c>
      <c r="AY15" s="93"/>
      <c r="AZ15" s="119">
        <v>2</v>
      </c>
      <c r="BA15" s="120">
        <v>15</v>
      </c>
      <c r="BB15" s="120">
        <v>5</v>
      </c>
      <c r="BC15" s="93"/>
      <c r="BD15" s="66">
        <v>12</v>
      </c>
      <c r="BE15" s="66">
        <f>BE14</f>
        <v>8040</v>
      </c>
      <c r="BF15" s="66">
        <f>AQ15*60 + AS15</f>
        <v>210</v>
      </c>
      <c r="BG15" s="66">
        <f>AU15*60 + AW15</f>
        <v>0</v>
      </c>
      <c r="BH15" s="133">
        <f>TIME('(記入例)【世田谷区】利用内訳表'!AJ15, '(記入例)【世田谷区】利用内訳表'!AL15, 0)</f>
        <v>0.5</v>
      </c>
      <c r="BI15" s="66">
        <f>IF(OR(BH15&gt;=TIME(22,0,0), BH15&lt;TIME(7,0,0)),1,0)</f>
        <v>0</v>
      </c>
      <c r="BJ15" s="66">
        <f>IFERROR(
   IF(BE15&gt;=BF15+BG15,
      BF15,
      IF(BI15=1,
         MIN(BF15,MAX(0,BE15-BG15)),
         MIN(BF15,BE15)
      )
   ),
0)</f>
        <v>210</v>
      </c>
      <c r="BK15" s="66">
        <f>IFERROR(
    IF(
        BE15 &gt;= BF15 + BG15,
        BG15,
        IF(
            BI15 = 1,
            MIN(BG15, BE15),
            MIN(
                BG15,
                MAX(0, BE15 - MIN(BF15, BE15))
            )
        )
    ),
    0
)</f>
        <v>0</v>
      </c>
    </row>
    <row r="16" spans="1:63" s="100" customFormat="1" ht="33" customHeight="1">
      <c r="A16" s="122">
        <v>2</v>
      </c>
      <c r="B16" s="123" t="s">
        <v>27</v>
      </c>
      <c r="C16" s="124">
        <v>4</v>
      </c>
      <c r="D16" s="125" t="s">
        <v>20</v>
      </c>
      <c r="E16" s="124">
        <v>8</v>
      </c>
      <c r="F16" s="68" t="s">
        <v>21</v>
      </c>
      <c r="G16" s="124">
        <v>17</v>
      </c>
      <c r="H16" s="68" t="s">
        <v>22</v>
      </c>
      <c r="I16" s="128">
        <v>0</v>
      </c>
      <c r="J16" s="68" t="s">
        <v>23</v>
      </c>
      <c r="K16" s="128">
        <v>23</v>
      </c>
      <c r="L16" s="68" t="s">
        <v>22</v>
      </c>
      <c r="M16" s="128">
        <v>45</v>
      </c>
      <c r="N16" s="129">
        <f t="shared" ref="N16:N39" si="4">IF(OR(ISBLANK(G16),ISBLANK(I16),ISBLANK(K16),ISBLANK(M16)),"",IF(IF(M16-I16&lt;0,K16-G16-1,K16-G16)&lt;0,"エラー",IF(M16-I16&lt;0,K16-G16-1,K16-G16)))</f>
        <v>6</v>
      </c>
      <c r="O16" s="68" t="s">
        <v>24</v>
      </c>
      <c r="P16" s="69">
        <f t="shared" ref="P16:P39" si="5">IF(OR(ISBLANK(G16),ISBLANK(I16),ISBLANK(K16),ISBLANK(M16)),"",IF(N16="エラー","エラー",IF(M16-I16&lt;0,M16-I16+60,M16-I16)))</f>
        <v>45</v>
      </c>
      <c r="Q16" s="130" t="s">
        <v>25</v>
      </c>
      <c r="R16" s="129">
        <f t="shared" ref="R16:R38" si="6">AQ16</f>
        <v>5</v>
      </c>
      <c r="S16" s="68" t="s">
        <v>24</v>
      </c>
      <c r="T16" s="69">
        <f t="shared" ref="T16:T39" si="7">AS16</f>
        <v>0</v>
      </c>
      <c r="U16" s="130" t="s">
        <v>25</v>
      </c>
      <c r="V16" s="129">
        <f t="shared" ref="V16:V39" si="8">AU16</f>
        <v>1</v>
      </c>
      <c r="W16" s="68" t="s">
        <v>24</v>
      </c>
      <c r="X16" s="69">
        <f t="shared" ref="X16:X39" si="9">AW16</f>
        <v>45</v>
      </c>
      <c r="Y16" s="130" t="s">
        <v>25</v>
      </c>
      <c r="Z16" s="278">
        <v>12000</v>
      </c>
      <c r="AA16" s="279"/>
      <c r="AB16" s="70" t="s">
        <v>26</v>
      </c>
      <c r="AC16" s="280">
        <v>500</v>
      </c>
      <c r="AD16" s="278"/>
      <c r="AE16" s="70" t="s">
        <v>26</v>
      </c>
      <c r="AF16" s="281"/>
      <c r="AG16" s="282"/>
      <c r="AH16" s="96"/>
      <c r="AI16" s="74"/>
      <c r="AJ16" s="131">
        <f t="shared" ref="AJ16:AJ17" si="10">IF(N16="","",IF(K16&lt;7,"0",IF(G16&gt;22,0,IF(G16&lt;7,7,G16))))</f>
        <v>17</v>
      </c>
      <c r="AK16" s="68" t="s">
        <v>22</v>
      </c>
      <c r="AL16" s="132">
        <f t="shared" si="0"/>
        <v>0</v>
      </c>
      <c r="AM16" s="68" t="s">
        <v>23</v>
      </c>
      <c r="AN16" s="132">
        <f t="shared" ref="AN16:AN39" si="11">IF(AJ16="","",IF(G16&gt;22,"0",IF(K16&gt;22,22,IF(K16&lt;7,0,K16))))</f>
        <v>22</v>
      </c>
      <c r="AO16" s="68" t="s">
        <v>22</v>
      </c>
      <c r="AP16" s="132">
        <f t="shared" si="1"/>
        <v>0</v>
      </c>
      <c r="AQ16" s="131">
        <f t="shared" ref="AQ16:AQ39" si="12">IFERROR(IF(OR(ISBLANK(AJ16),ISBLANK(AL16),ISBLANK(AN16),ISBLANK(AP16)),"",IF(AP16-AL16&lt;0,AN16-AJ16-1,AN16-AJ16)),"")</f>
        <v>5</v>
      </c>
      <c r="AR16" s="68" t="s">
        <v>24</v>
      </c>
      <c r="AS16" s="132">
        <f>IFERROR(IF(OR(ISBLANK(AJ16),ISBLANK(AL16),ISBLANK(AN16),ISBLANK(AP16)),"",IF(AP16-AL16&lt;0,AP16-AL16+60,AP16-AL16)),"")</f>
        <v>0</v>
      </c>
      <c r="AT16" s="130" t="s">
        <v>25</v>
      </c>
      <c r="AU16" s="131">
        <f t="shared" si="2"/>
        <v>1</v>
      </c>
      <c r="AV16" s="68" t="s">
        <v>24</v>
      </c>
      <c r="AW16" s="132">
        <f t="shared" si="3"/>
        <v>45</v>
      </c>
      <c r="AX16" s="70" t="s">
        <v>25</v>
      </c>
      <c r="AY16" s="93"/>
      <c r="AZ16" s="119">
        <v>3</v>
      </c>
      <c r="BA16" s="120">
        <v>30</v>
      </c>
      <c r="BB16" s="120">
        <v>6</v>
      </c>
      <c r="BC16" s="93"/>
      <c r="BD16" s="66">
        <v>13</v>
      </c>
      <c r="BE16" s="66">
        <f>MAX(0, BE15 - BJ15 - BK15)</f>
        <v>7830</v>
      </c>
      <c r="BF16" s="66">
        <f>AQ16*60 + AS16</f>
        <v>300</v>
      </c>
      <c r="BG16" s="66">
        <f>AU16*60 + AW16</f>
        <v>105</v>
      </c>
      <c r="BH16" s="133">
        <f>TIME('(記入例)【世田谷区】利用内訳表'!AJ16, '(記入例)【世田谷区】利用内訳表'!AL16, 0)</f>
        <v>0.70833333333333337</v>
      </c>
      <c r="BI16" s="66">
        <f>IF(OR(BH16&gt;=TIME(22,0,0), BH16&lt;TIME(7,0,0)),1,0)</f>
        <v>0</v>
      </c>
      <c r="BJ16" s="66">
        <f t="shared" ref="BJ16:BJ39" si="13">IFERROR(
   IF(BE16&gt;=BF16+BG16,
      BF16,
      IF(BI16=1,
         MIN(BF16,MAX(0,BE16-BG16)),
         MIN(BF16,BE16)
      )
   ),
0)</f>
        <v>300</v>
      </c>
      <c r="BK16" s="66">
        <f t="shared" ref="BK16:BK39" si="14">IFERROR(
    IF(
        BE16 &gt;= BF16 + BG16,
        BG16,
        IF(
            BI16 = 1,
            MIN(BG16, BE16),
            MIN(
                BG16,
                MAX(0, BE16 - MIN(BF16, BE16))
            )
        )
    ),
    0
)</f>
        <v>105</v>
      </c>
    </row>
    <row r="17" spans="1:63" s="100" customFormat="1" ht="33" customHeight="1">
      <c r="A17" s="122">
        <v>3</v>
      </c>
      <c r="B17" s="123"/>
      <c r="C17" s="124">
        <v>5</v>
      </c>
      <c r="D17" s="125" t="s">
        <v>20</v>
      </c>
      <c r="E17" s="124">
        <v>5</v>
      </c>
      <c r="F17" s="68" t="s">
        <v>21</v>
      </c>
      <c r="G17" s="124">
        <v>19</v>
      </c>
      <c r="H17" s="68" t="s">
        <v>22</v>
      </c>
      <c r="I17" s="128">
        <v>0</v>
      </c>
      <c r="J17" s="68" t="s">
        <v>23</v>
      </c>
      <c r="K17" s="128">
        <v>26</v>
      </c>
      <c r="L17" s="68" t="s">
        <v>22</v>
      </c>
      <c r="M17" s="128">
        <v>0</v>
      </c>
      <c r="N17" s="129">
        <f t="shared" si="4"/>
        <v>7</v>
      </c>
      <c r="O17" s="68" t="s">
        <v>24</v>
      </c>
      <c r="P17" s="69">
        <f t="shared" si="5"/>
        <v>0</v>
      </c>
      <c r="Q17" s="130" t="s">
        <v>25</v>
      </c>
      <c r="R17" s="129">
        <f t="shared" si="6"/>
        <v>3</v>
      </c>
      <c r="S17" s="68" t="s">
        <v>24</v>
      </c>
      <c r="T17" s="69">
        <f t="shared" si="7"/>
        <v>0</v>
      </c>
      <c r="U17" s="130" t="s">
        <v>25</v>
      </c>
      <c r="V17" s="129">
        <f t="shared" si="8"/>
        <v>4</v>
      </c>
      <c r="W17" s="68" t="s">
        <v>24</v>
      </c>
      <c r="X17" s="69">
        <f t="shared" si="9"/>
        <v>0</v>
      </c>
      <c r="Y17" s="130" t="s">
        <v>25</v>
      </c>
      <c r="Z17" s="278">
        <v>20800</v>
      </c>
      <c r="AA17" s="279"/>
      <c r="AB17" s="70" t="s">
        <v>26</v>
      </c>
      <c r="AC17" s="280">
        <v>4400</v>
      </c>
      <c r="AD17" s="278"/>
      <c r="AE17" s="70" t="s">
        <v>26</v>
      </c>
      <c r="AF17" s="281"/>
      <c r="AG17" s="282"/>
      <c r="AH17" s="96"/>
      <c r="AI17" s="74"/>
      <c r="AJ17" s="131">
        <f t="shared" si="10"/>
        <v>19</v>
      </c>
      <c r="AK17" s="68" t="s">
        <v>22</v>
      </c>
      <c r="AL17" s="132">
        <f t="shared" si="0"/>
        <v>0</v>
      </c>
      <c r="AM17" s="68" t="s">
        <v>23</v>
      </c>
      <c r="AN17" s="132">
        <f t="shared" si="11"/>
        <v>22</v>
      </c>
      <c r="AO17" s="68" t="s">
        <v>22</v>
      </c>
      <c r="AP17" s="132">
        <f t="shared" si="1"/>
        <v>0</v>
      </c>
      <c r="AQ17" s="131">
        <f t="shared" si="12"/>
        <v>3</v>
      </c>
      <c r="AR17" s="68" t="s">
        <v>24</v>
      </c>
      <c r="AS17" s="132">
        <f t="shared" ref="AS17:AS39" si="15">IFERROR(IF(OR(ISBLANK(AJ17),ISBLANK(AL17),ISBLANK(AN17),ISBLANK(AP17)),"",IF(AP17-AL17&lt;0,AP17-AL17+60,AP17-AL17)),"")</f>
        <v>0</v>
      </c>
      <c r="AT17" s="130" t="s">
        <v>25</v>
      </c>
      <c r="AU17" s="131">
        <f t="shared" si="2"/>
        <v>4</v>
      </c>
      <c r="AV17" s="68" t="s">
        <v>24</v>
      </c>
      <c r="AW17" s="132">
        <f t="shared" si="3"/>
        <v>0</v>
      </c>
      <c r="AX17" s="70" t="s">
        <v>25</v>
      </c>
      <c r="AY17" s="93"/>
      <c r="AZ17" s="119">
        <v>4</v>
      </c>
      <c r="BA17" s="120">
        <v>45</v>
      </c>
      <c r="BB17" s="120">
        <v>7</v>
      </c>
      <c r="BC17" s="93"/>
      <c r="BD17" s="66">
        <v>14</v>
      </c>
      <c r="BE17" s="66">
        <f t="shared" ref="BE17:BE39" si="16">MAX(0, BE16 - BJ16 - BK16)</f>
        <v>7425</v>
      </c>
      <c r="BF17" s="66">
        <f t="shared" ref="BF17:BF39" si="17">AQ17*60 + AS17</f>
        <v>180</v>
      </c>
      <c r="BG17" s="66">
        <f t="shared" ref="BG17:BG39" si="18">AU17*60 + AW17</f>
        <v>240</v>
      </c>
      <c r="BH17" s="133">
        <f>TIME('(記入例)【世田谷区】利用内訳表'!AJ17, '(記入例)【世田谷区】利用内訳表'!AL17, 0)</f>
        <v>0.79166666666666663</v>
      </c>
      <c r="BI17" s="66">
        <f t="shared" ref="BI17:BI39" si="19">IF(OR(BH17&gt;=TIME(22,0,0), BH17&lt;TIME(7,0,0)),1,0)</f>
        <v>0</v>
      </c>
      <c r="BJ17" s="66">
        <f t="shared" si="13"/>
        <v>180</v>
      </c>
      <c r="BK17" s="66">
        <f t="shared" si="14"/>
        <v>240</v>
      </c>
    </row>
    <row r="18" spans="1:63" s="100" customFormat="1" ht="33" customHeight="1">
      <c r="A18" s="122">
        <v>4</v>
      </c>
      <c r="B18" s="123"/>
      <c r="C18" s="124">
        <v>5</v>
      </c>
      <c r="D18" s="125" t="s">
        <v>20</v>
      </c>
      <c r="E18" s="124">
        <v>8</v>
      </c>
      <c r="F18" s="68" t="s">
        <v>21</v>
      </c>
      <c r="G18" s="124">
        <v>22</v>
      </c>
      <c r="H18" s="68" t="s">
        <v>22</v>
      </c>
      <c r="I18" s="128">
        <v>0</v>
      </c>
      <c r="J18" s="68" t="s">
        <v>23</v>
      </c>
      <c r="K18" s="128">
        <v>23</v>
      </c>
      <c r="L18" s="68" t="s">
        <v>22</v>
      </c>
      <c r="M18" s="128">
        <v>30</v>
      </c>
      <c r="N18" s="129">
        <f t="shared" si="4"/>
        <v>1</v>
      </c>
      <c r="O18" s="68" t="s">
        <v>24</v>
      </c>
      <c r="P18" s="69">
        <f t="shared" si="5"/>
        <v>30</v>
      </c>
      <c r="Q18" s="130" t="s">
        <v>25</v>
      </c>
      <c r="R18" s="129">
        <f t="shared" si="6"/>
        <v>0</v>
      </c>
      <c r="S18" s="68" t="s">
        <v>24</v>
      </c>
      <c r="T18" s="69">
        <f t="shared" si="7"/>
        <v>0</v>
      </c>
      <c r="U18" s="130" t="s">
        <v>25</v>
      </c>
      <c r="V18" s="129">
        <f t="shared" si="8"/>
        <v>1</v>
      </c>
      <c r="W18" s="68" t="s">
        <v>24</v>
      </c>
      <c r="X18" s="69">
        <f t="shared" si="9"/>
        <v>30</v>
      </c>
      <c r="Y18" s="130" t="s">
        <v>25</v>
      </c>
      <c r="Z18" s="278">
        <v>2500</v>
      </c>
      <c r="AA18" s="279"/>
      <c r="AB18" s="70" t="s">
        <v>26</v>
      </c>
      <c r="AC18" s="280"/>
      <c r="AD18" s="278"/>
      <c r="AE18" s="70" t="s">
        <v>26</v>
      </c>
      <c r="AF18" s="281"/>
      <c r="AG18" s="282"/>
      <c r="AH18" s="96"/>
      <c r="AI18" s="96"/>
      <c r="AJ18" s="131">
        <f>IF(N18="","",IF(K18&lt;7,"0",IF(G18&gt;22,0,IF(G18&lt;7,7,G18))))</f>
        <v>22</v>
      </c>
      <c r="AK18" s="68" t="s">
        <v>22</v>
      </c>
      <c r="AL18" s="132">
        <f t="shared" si="0"/>
        <v>0</v>
      </c>
      <c r="AM18" s="68" t="s">
        <v>23</v>
      </c>
      <c r="AN18" s="132">
        <f t="shared" si="11"/>
        <v>22</v>
      </c>
      <c r="AO18" s="68" t="s">
        <v>22</v>
      </c>
      <c r="AP18" s="132">
        <f t="shared" si="1"/>
        <v>0</v>
      </c>
      <c r="AQ18" s="131">
        <f t="shared" si="12"/>
        <v>0</v>
      </c>
      <c r="AR18" s="68" t="s">
        <v>24</v>
      </c>
      <c r="AS18" s="132">
        <f t="shared" si="15"/>
        <v>0</v>
      </c>
      <c r="AT18" s="130" t="s">
        <v>25</v>
      </c>
      <c r="AU18" s="131">
        <f t="shared" si="2"/>
        <v>1</v>
      </c>
      <c r="AV18" s="68" t="s">
        <v>24</v>
      </c>
      <c r="AW18" s="132">
        <f t="shared" si="3"/>
        <v>30</v>
      </c>
      <c r="AX18" s="70" t="s">
        <v>25</v>
      </c>
      <c r="AY18" s="93"/>
      <c r="AZ18" s="119">
        <v>5</v>
      </c>
      <c r="BA18" s="120">
        <v>1</v>
      </c>
      <c r="BB18" s="120">
        <v>8</v>
      </c>
      <c r="BC18" s="93"/>
      <c r="BD18" s="66">
        <v>15</v>
      </c>
      <c r="BE18" s="66">
        <f t="shared" si="16"/>
        <v>7005</v>
      </c>
      <c r="BF18" s="66">
        <f t="shared" si="17"/>
        <v>0</v>
      </c>
      <c r="BG18" s="66">
        <f t="shared" si="18"/>
        <v>90</v>
      </c>
      <c r="BH18" s="133">
        <f>TIME('(記入例)【世田谷区】利用内訳表'!AJ18, '(記入例)【世田谷区】利用内訳表'!AL18, 0)</f>
        <v>0.91666666666666663</v>
      </c>
      <c r="BI18" s="66">
        <f t="shared" si="19"/>
        <v>1</v>
      </c>
      <c r="BJ18" s="66">
        <f t="shared" si="13"/>
        <v>0</v>
      </c>
      <c r="BK18" s="66">
        <f t="shared" si="14"/>
        <v>90</v>
      </c>
    </row>
    <row r="19" spans="1:63" s="100" customFormat="1" ht="33" customHeight="1">
      <c r="A19" s="122">
        <v>5</v>
      </c>
      <c r="B19" s="123"/>
      <c r="C19" s="124"/>
      <c r="D19" s="125" t="s">
        <v>20</v>
      </c>
      <c r="E19" s="124"/>
      <c r="F19" s="68" t="s">
        <v>21</v>
      </c>
      <c r="G19" s="124"/>
      <c r="H19" s="68" t="s">
        <v>22</v>
      </c>
      <c r="I19" s="128"/>
      <c r="J19" s="68" t="s">
        <v>23</v>
      </c>
      <c r="K19" s="128"/>
      <c r="L19" s="68" t="s">
        <v>22</v>
      </c>
      <c r="M19" s="128"/>
      <c r="N19" s="129" t="str">
        <f t="shared" si="4"/>
        <v/>
      </c>
      <c r="O19" s="68" t="s">
        <v>24</v>
      </c>
      <c r="P19" s="69" t="str">
        <f t="shared" si="5"/>
        <v/>
      </c>
      <c r="Q19" s="130" t="s">
        <v>25</v>
      </c>
      <c r="R19" s="129" t="str">
        <f t="shared" si="6"/>
        <v/>
      </c>
      <c r="S19" s="68" t="s">
        <v>24</v>
      </c>
      <c r="T19" s="69" t="str">
        <f t="shared" si="7"/>
        <v/>
      </c>
      <c r="U19" s="130" t="s">
        <v>25</v>
      </c>
      <c r="V19" s="129" t="str">
        <f t="shared" si="8"/>
        <v/>
      </c>
      <c r="W19" s="68" t="s">
        <v>24</v>
      </c>
      <c r="X19" s="69" t="str">
        <f t="shared" si="9"/>
        <v/>
      </c>
      <c r="Y19" s="130" t="s">
        <v>25</v>
      </c>
      <c r="Z19" s="278"/>
      <c r="AA19" s="279"/>
      <c r="AB19" s="70" t="s">
        <v>26</v>
      </c>
      <c r="AC19" s="280"/>
      <c r="AD19" s="278"/>
      <c r="AE19" s="70" t="s">
        <v>26</v>
      </c>
      <c r="AF19" s="281"/>
      <c r="AG19" s="282"/>
      <c r="AH19" s="96"/>
      <c r="AI19" s="96"/>
      <c r="AJ19" s="131" t="str">
        <f t="shared" ref="AJ19:AJ39" si="20">IF(N19="","",IF(K19&lt;7,"0",IF(G19&gt;22,0,IF(G19&lt;7,7,G19))))</f>
        <v/>
      </c>
      <c r="AK19" s="68" t="s">
        <v>22</v>
      </c>
      <c r="AL19" s="132" t="str">
        <f t="shared" si="0"/>
        <v/>
      </c>
      <c r="AM19" s="68" t="s">
        <v>23</v>
      </c>
      <c r="AN19" s="132" t="str">
        <f t="shared" si="11"/>
        <v/>
      </c>
      <c r="AO19" s="68" t="s">
        <v>22</v>
      </c>
      <c r="AP19" s="132" t="str">
        <f t="shared" si="1"/>
        <v/>
      </c>
      <c r="AQ19" s="131" t="str">
        <f>IFERROR(IF(OR(ISBLANK(AJ19),ISBLANK(AL19),ISBLANK(AN19),ISBLANK(AP19)),"",IF(AP19-AL19&lt;0,AN19-AJ19-1,AN19-AJ19)),"")</f>
        <v/>
      </c>
      <c r="AR19" s="68" t="s">
        <v>24</v>
      </c>
      <c r="AS19" s="132" t="str">
        <f t="shared" si="15"/>
        <v/>
      </c>
      <c r="AT19" s="130" t="s">
        <v>25</v>
      </c>
      <c r="AU19" s="131" t="str">
        <f t="shared" si="2"/>
        <v/>
      </c>
      <c r="AV19" s="68" t="s">
        <v>24</v>
      </c>
      <c r="AW19" s="132" t="str">
        <f t="shared" si="3"/>
        <v/>
      </c>
      <c r="AX19" s="70" t="s">
        <v>25</v>
      </c>
      <c r="AY19" s="93"/>
      <c r="AZ19" s="119">
        <v>6</v>
      </c>
      <c r="BA19" s="120">
        <v>2</v>
      </c>
      <c r="BB19" s="120">
        <v>9</v>
      </c>
      <c r="BC19" s="93"/>
      <c r="BD19" s="66">
        <v>16</v>
      </c>
      <c r="BE19" s="66">
        <f t="shared" si="16"/>
        <v>6915</v>
      </c>
      <c r="BF19" s="66" t="e">
        <f t="shared" si="17"/>
        <v>#VALUE!</v>
      </c>
      <c r="BG19" s="66" t="e">
        <f t="shared" si="18"/>
        <v>#VALUE!</v>
      </c>
      <c r="BH19" s="133" t="e">
        <f>TIME('(記入例)【世田谷区】利用内訳表'!AJ19, '(記入例)【世田谷区】利用内訳表'!AL19, 0)</f>
        <v>#VALUE!</v>
      </c>
      <c r="BI19" s="66" t="e">
        <f t="shared" si="19"/>
        <v>#VALUE!</v>
      </c>
      <c r="BJ19" s="66">
        <f t="shared" si="13"/>
        <v>0</v>
      </c>
      <c r="BK19" s="66">
        <f t="shared" si="14"/>
        <v>0</v>
      </c>
    </row>
    <row r="20" spans="1:63" s="100" customFormat="1" ht="33" customHeight="1">
      <c r="A20" s="122">
        <v>6</v>
      </c>
      <c r="B20" s="123"/>
      <c r="C20" s="124"/>
      <c r="D20" s="125" t="s">
        <v>20</v>
      </c>
      <c r="E20" s="124"/>
      <c r="F20" s="68" t="s">
        <v>21</v>
      </c>
      <c r="G20" s="124"/>
      <c r="H20" s="68" t="s">
        <v>22</v>
      </c>
      <c r="I20" s="128"/>
      <c r="J20" s="68" t="s">
        <v>23</v>
      </c>
      <c r="K20" s="128"/>
      <c r="L20" s="68" t="s">
        <v>22</v>
      </c>
      <c r="M20" s="128"/>
      <c r="N20" s="129" t="str">
        <f t="shared" si="4"/>
        <v/>
      </c>
      <c r="O20" s="68" t="s">
        <v>24</v>
      </c>
      <c r="P20" s="69" t="str">
        <f t="shared" si="5"/>
        <v/>
      </c>
      <c r="Q20" s="130" t="s">
        <v>25</v>
      </c>
      <c r="R20" s="129" t="str">
        <f t="shared" si="6"/>
        <v/>
      </c>
      <c r="S20" s="68" t="s">
        <v>24</v>
      </c>
      <c r="T20" s="69" t="str">
        <f t="shared" si="7"/>
        <v/>
      </c>
      <c r="U20" s="130" t="s">
        <v>25</v>
      </c>
      <c r="V20" s="129" t="str">
        <f t="shared" si="8"/>
        <v/>
      </c>
      <c r="W20" s="68" t="s">
        <v>24</v>
      </c>
      <c r="X20" s="69" t="str">
        <f t="shared" si="9"/>
        <v/>
      </c>
      <c r="Y20" s="130" t="s">
        <v>25</v>
      </c>
      <c r="Z20" s="278"/>
      <c r="AA20" s="279"/>
      <c r="AB20" s="70" t="s">
        <v>26</v>
      </c>
      <c r="AC20" s="280"/>
      <c r="AD20" s="278"/>
      <c r="AE20" s="70" t="s">
        <v>26</v>
      </c>
      <c r="AF20" s="281"/>
      <c r="AG20" s="282"/>
      <c r="AH20" s="96"/>
      <c r="AI20" s="96"/>
      <c r="AJ20" s="131" t="str">
        <f t="shared" si="20"/>
        <v/>
      </c>
      <c r="AK20" s="68" t="s">
        <v>22</v>
      </c>
      <c r="AL20" s="132" t="str">
        <f t="shared" si="0"/>
        <v/>
      </c>
      <c r="AM20" s="68" t="s">
        <v>23</v>
      </c>
      <c r="AN20" s="132" t="str">
        <f t="shared" si="11"/>
        <v/>
      </c>
      <c r="AO20" s="68" t="s">
        <v>22</v>
      </c>
      <c r="AP20" s="132" t="str">
        <f t="shared" si="1"/>
        <v/>
      </c>
      <c r="AQ20" s="131" t="str">
        <f t="shared" si="12"/>
        <v/>
      </c>
      <c r="AR20" s="68" t="s">
        <v>24</v>
      </c>
      <c r="AS20" s="132" t="str">
        <f t="shared" si="15"/>
        <v/>
      </c>
      <c r="AT20" s="130" t="s">
        <v>25</v>
      </c>
      <c r="AU20" s="131" t="str">
        <f t="shared" si="2"/>
        <v/>
      </c>
      <c r="AV20" s="68" t="s">
        <v>24</v>
      </c>
      <c r="AW20" s="132" t="str">
        <f t="shared" si="3"/>
        <v/>
      </c>
      <c r="AX20" s="70" t="s">
        <v>25</v>
      </c>
      <c r="AY20" s="93"/>
      <c r="AZ20" s="119">
        <v>7</v>
      </c>
      <c r="BA20" s="120">
        <v>3</v>
      </c>
      <c r="BB20" s="120">
        <v>10</v>
      </c>
      <c r="BC20" s="93"/>
      <c r="BD20" s="66">
        <v>17</v>
      </c>
      <c r="BE20" s="66">
        <f t="shared" si="16"/>
        <v>6915</v>
      </c>
      <c r="BF20" s="66" t="e">
        <f t="shared" si="17"/>
        <v>#VALUE!</v>
      </c>
      <c r="BG20" s="66" t="e">
        <f t="shared" si="18"/>
        <v>#VALUE!</v>
      </c>
      <c r="BH20" s="133" t="e">
        <f>TIME('(記入例)【世田谷区】利用内訳表'!AJ20, '(記入例)【世田谷区】利用内訳表'!AL20, 0)</f>
        <v>#VALUE!</v>
      </c>
      <c r="BI20" s="66" t="e">
        <f t="shared" si="19"/>
        <v>#VALUE!</v>
      </c>
      <c r="BJ20" s="66">
        <f t="shared" si="13"/>
        <v>0</v>
      </c>
      <c r="BK20" s="66">
        <f t="shared" si="14"/>
        <v>0</v>
      </c>
    </row>
    <row r="21" spans="1:63" s="100" customFormat="1" ht="33" customHeight="1">
      <c r="A21" s="122">
        <v>7</v>
      </c>
      <c r="B21" s="123"/>
      <c r="C21" s="124"/>
      <c r="D21" s="125" t="s">
        <v>20</v>
      </c>
      <c r="E21" s="124"/>
      <c r="F21" s="68" t="s">
        <v>21</v>
      </c>
      <c r="G21" s="124"/>
      <c r="H21" s="68" t="s">
        <v>22</v>
      </c>
      <c r="I21" s="128"/>
      <c r="J21" s="68" t="s">
        <v>23</v>
      </c>
      <c r="K21" s="128"/>
      <c r="L21" s="68" t="s">
        <v>22</v>
      </c>
      <c r="M21" s="128"/>
      <c r="N21" s="129" t="str">
        <f t="shared" si="4"/>
        <v/>
      </c>
      <c r="O21" s="68" t="s">
        <v>24</v>
      </c>
      <c r="P21" s="69" t="str">
        <f t="shared" si="5"/>
        <v/>
      </c>
      <c r="Q21" s="130" t="s">
        <v>25</v>
      </c>
      <c r="R21" s="129" t="str">
        <f t="shared" si="6"/>
        <v/>
      </c>
      <c r="S21" s="68" t="s">
        <v>24</v>
      </c>
      <c r="T21" s="69" t="str">
        <f t="shared" si="7"/>
        <v/>
      </c>
      <c r="U21" s="130" t="s">
        <v>25</v>
      </c>
      <c r="V21" s="129" t="str">
        <f t="shared" si="8"/>
        <v/>
      </c>
      <c r="W21" s="68" t="s">
        <v>24</v>
      </c>
      <c r="X21" s="69" t="str">
        <f t="shared" si="9"/>
        <v/>
      </c>
      <c r="Y21" s="130" t="s">
        <v>25</v>
      </c>
      <c r="Z21" s="278"/>
      <c r="AA21" s="279"/>
      <c r="AB21" s="70" t="s">
        <v>26</v>
      </c>
      <c r="AC21" s="280"/>
      <c r="AD21" s="278"/>
      <c r="AE21" s="70" t="s">
        <v>26</v>
      </c>
      <c r="AF21" s="281"/>
      <c r="AG21" s="282"/>
      <c r="AH21" s="96"/>
      <c r="AI21" s="96"/>
      <c r="AJ21" s="131" t="str">
        <f t="shared" si="20"/>
        <v/>
      </c>
      <c r="AK21" s="68" t="s">
        <v>22</v>
      </c>
      <c r="AL21" s="132" t="str">
        <f t="shared" si="0"/>
        <v/>
      </c>
      <c r="AM21" s="68" t="s">
        <v>23</v>
      </c>
      <c r="AN21" s="132" t="str">
        <f t="shared" si="11"/>
        <v/>
      </c>
      <c r="AO21" s="68" t="s">
        <v>22</v>
      </c>
      <c r="AP21" s="132" t="str">
        <f t="shared" si="1"/>
        <v/>
      </c>
      <c r="AQ21" s="131" t="str">
        <f t="shared" si="12"/>
        <v/>
      </c>
      <c r="AR21" s="68" t="s">
        <v>24</v>
      </c>
      <c r="AS21" s="132" t="str">
        <f t="shared" si="15"/>
        <v/>
      </c>
      <c r="AT21" s="130" t="s">
        <v>25</v>
      </c>
      <c r="AU21" s="131" t="str">
        <f t="shared" si="2"/>
        <v/>
      </c>
      <c r="AV21" s="68" t="s">
        <v>24</v>
      </c>
      <c r="AW21" s="132" t="str">
        <f t="shared" si="3"/>
        <v/>
      </c>
      <c r="AX21" s="70" t="s">
        <v>25</v>
      </c>
      <c r="AY21" s="93"/>
      <c r="AZ21" s="119">
        <v>8</v>
      </c>
      <c r="BA21" s="120">
        <v>4</v>
      </c>
      <c r="BB21" s="120">
        <v>11</v>
      </c>
      <c r="BC21" s="93"/>
      <c r="BD21" s="66">
        <v>18</v>
      </c>
      <c r="BE21" s="66">
        <f t="shared" si="16"/>
        <v>6915</v>
      </c>
      <c r="BF21" s="66" t="e">
        <f t="shared" si="17"/>
        <v>#VALUE!</v>
      </c>
      <c r="BG21" s="66" t="e">
        <f t="shared" si="18"/>
        <v>#VALUE!</v>
      </c>
      <c r="BH21" s="133" t="e">
        <f>TIME('(記入例)【世田谷区】利用内訳表'!AJ21, '(記入例)【世田谷区】利用内訳表'!AL21, 0)</f>
        <v>#VALUE!</v>
      </c>
      <c r="BI21" s="66" t="e">
        <f t="shared" si="19"/>
        <v>#VALUE!</v>
      </c>
      <c r="BJ21" s="66">
        <f t="shared" si="13"/>
        <v>0</v>
      </c>
      <c r="BK21" s="66">
        <f t="shared" si="14"/>
        <v>0</v>
      </c>
    </row>
    <row r="22" spans="1:63" s="100" customFormat="1" ht="33" customHeight="1">
      <c r="A22" s="122">
        <v>8</v>
      </c>
      <c r="B22" s="123"/>
      <c r="C22" s="124"/>
      <c r="D22" s="125" t="s">
        <v>20</v>
      </c>
      <c r="E22" s="124"/>
      <c r="F22" s="68" t="s">
        <v>21</v>
      </c>
      <c r="G22" s="124"/>
      <c r="H22" s="68" t="s">
        <v>22</v>
      </c>
      <c r="I22" s="128"/>
      <c r="J22" s="68" t="s">
        <v>23</v>
      </c>
      <c r="K22" s="128"/>
      <c r="L22" s="68" t="s">
        <v>22</v>
      </c>
      <c r="M22" s="128"/>
      <c r="N22" s="129" t="str">
        <f t="shared" si="4"/>
        <v/>
      </c>
      <c r="O22" s="68" t="s">
        <v>24</v>
      </c>
      <c r="P22" s="69" t="str">
        <f t="shared" si="5"/>
        <v/>
      </c>
      <c r="Q22" s="130" t="s">
        <v>25</v>
      </c>
      <c r="R22" s="129" t="str">
        <f t="shared" si="6"/>
        <v/>
      </c>
      <c r="S22" s="68" t="s">
        <v>24</v>
      </c>
      <c r="T22" s="69" t="str">
        <f t="shared" si="7"/>
        <v/>
      </c>
      <c r="U22" s="130" t="s">
        <v>25</v>
      </c>
      <c r="V22" s="129" t="str">
        <f t="shared" si="8"/>
        <v/>
      </c>
      <c r="W22" s="68" t="s">
        <v>24</v>
      </c>
      <c r="X22" s="69" t="str">
        <f t="shared" si="9"/>
        <v/>
      </c>
      <c r="Y22" s="130" t="s">
        <v>25</v>
      </c>
      <c r="Z22" s="278"/>
      <c r="AA22" s="279"/>
      <c r="AB22" s="70" t="s">
        <v>26</v>
      </c>
      <c r="AC22" s="280"/>
      <c r="AD22" s="278"/>
      <c r="AE22" s="70" t="s">
        <v>26</v>
      </c>
      <c r="AF22" s="281"/>
      <c r="AG22" s="282"/>
      <c r="AH22" s="96"/>
      <c r="AI22" s="96"/>
      <c r="AJ22" s="131" t="str">
        <f t="shared" si="20"/>
        <v/>
      </c>
      <c r="AK22" s="68" t="s">
        <v>22</v>
      </c>
      <c r="AL22" s="132" t="str">
        <f t="shared" si="0"/>
        <v/>
      </c>
      <c r="AM22" s="68" t="s">
        <v>23</v>
      </c>
      <c r="AN22" s="132" t="str">
        <f t="shared" si="11"/>
        <v/>
      </c>
      <c r="AO22" s="68" t="s">
        <v>22</v>
      </c>
      <c r="AP22" s="132" t="str">
        <f t="shared" si="1"/>
        <v/>
      </c>
      <c r="AQ22" s="131" t="str">
        <f t="shared" si="12"/>
        <v/>
      </c>
      <c r="AR22" s="68" t="s">
        <v>24</v>
      </c>
      <c r="AS22" s="132" t="str">
        <f t="shared" si="15"/>
        <v/>
      </c>
      <c r="AT22" s="130" t="s">
        <v>25</v>
      </c>
      <c r="AU22" s="131" t="str">
        <f t="shared" si="2"/>
        <v/>
      </c>
      <c r="AV22" s="68" t="s">
        <v>24</v>
      </c>
      <c r="AW22" s="132" t="str">
        <f t="shared" si="3"/>
        <v/>
      </c>
      <c r="AX22" s="70" t="s">
        <v>25</v>
      </c>
      <c r="AY22" s="93"/>
      <c r="AZ22" s="119">
        <v>9</v>
      </c>
      <c r="BA22" s="120">
        <v>5</v>
      </c>
      <c r="BB22" s="120">
        <v>12</v>
      </c>
      <c r="BC22" s="93"/>
      <c r="BD22" s="66">
        <v>19</v>
      </c>
      <c r="BE22" s="66">
        <f t="shared" si="16"/>
        <v>6915</v>
      </c>
      <c r="BF22" s="66" t="e">
        <f t="shared" si="17"/>
        <v>#VALUE!</v>
      </c>
      <c r="BG22" s="66" t="e">
        <f t="shared" si="18"/>
        <v>#VALUE!</v>
      </c>
      <c r="BH22" s="133" t="e">
        <f>TIME('(記入例)【世田谷区】利用内訳表'!AJ22, '(記入例)【世田谷区】利用内訳表'!AL22, 0)</f>
        <v>#VALUE!</v>
      </c>
      <c r="BI22" s="66" t="e">
        <f t="shared" si="19"/>
        <v>#VALUE!</v>
      </c>
      <c r="BJ22" s="66">
        <f t="shared" si="13"/>
        <v>0</v>
      </c>
      <c r="BK22" s="66">
        <f t="shared" si="14"/>
        <v>0</v>
      </c>
    </row>
    <row r="23" spans="1:63" s="100" customFormat="1" ht="33" customHeight="1">
      <c r="A23" s="122">
        <v>9</v>
      </c>
      <c r="B23" s="123"/>
      <c r="C23" s="124"/>
      <c r="D23" s="125" t="s">
        <v>20</v>
      </c>
      <c r="E23" s="124"/>
      <c r="F23" s="68" t="s">
        <v>21</v>
      </c>
      <c r="G23" s="124"/>
      <c r="H23" s="68" t="s">
        <v>22</v>
      </c>
      <c r="I23" s="128"/>
      <c r="J23" s="68" t="s">
        <v>23</v>
      </c>
      <c r="K23" s="128"/>
      <c r="L23" s="68" t="s">
        <v>22</v>
      </c>
      <c r="M23" s="128"/>
      <c r="N23" s="129" t="str">
        <f t="shared" si="4"/>
        <v/>
      </c>
      <c r="O23" s="68" t="s">
        <v>24</v>
      </c>
      <c r="P23" s="69" t="str">
        <f t="shared" si="5"/>
        <v/>
      </c>
      <c r="Q23" s="130" t="s">
        <v>25</v>
      </c>
      <c r="R23" s="129" t="str">
        <f t="shared" si="6"/>
        <v/>
      </c>
      <c r="S23" s="68" t="s">
        <v>24</v>
      </c>
      <c r="T23" s="69" t="str">
        <f t="shared" si="7"/>
        <v/>
      </c>
      <c r="U23" s="130" t="s">
        <v>25</v>
      </c>
      <c r="V23" s="129" t="str">
        <f t="shared" si="8"/>
        <v/>
      </c>
      <c r="W23" s="68" t="s">
        <v>24</v>
      </c>
      <c r="X23" s="69" t="str">
        <f t="shared" si="9"/>
        <v/>
      </c>
      <c r="Y23" s="130" t="s">
        <v>25</v>
      </c>
      <c r="Z23" s="278"/>
      <c r="AA23" s="279"/>
      <c r="AB23" s="70" t="s">
        <v>26</v>
      </c>
      <c r="AC23" s="280"/>
      <c r="AD23" s="278"/>
      <c r="AE23" s="70" t="s">
        <v>26</v>
      </c>
      <c r="AF23" s="281"/>
      <c r="AG23" s="282"/>
      <c r="AH23" s="96"/>
      <c r="AI23" s="96"/>
      <c r="AJ23" s="131" t="str">
        <f t="shared" si="20"/>
        <v/>
      </c>
      <c r="AK23" s="68" t="s">
        <v>22</v>
      </c>
      <c r="AL23" s="132" t="str">
        <f t="shared" si="0"/>
        <v/>
      </c>
      <c r="AM23" s="68" t="s">
        <v>23</v>
      </c>
      <c r="AN23" s="132" t="str">
        <f t="shared" si="11"/>
        <v/>
      </c>
      <c r="AO23" s="68" t="s">
        <v>22</v>
      </c>
      <c r="AP23" s="132" t="str">
        <f t="shared" si="1"/>
        <v/>
      </c>
      <c r="AQ23" s="131" t="str">
        <f t="shared" si="12"/>
        <v/>
      </c>
      <c r="AR23" s="68" t="s">
        <v>24</v>
      </c>
      <c r="AS23" s="132" t="str">
        <f t="shared" si="15"/>
        <v/>
      </c>
      <c r="AT23" s="130" t="s">
        <v>25</v>
      </c>
      <c r="AU23" s="131" t="str">
        <f t="shared" si="2"/>
        <v/>
      </c>
      <c r="AV23" s="68" t="s">
        <v>24</v>
      </c>
      <c r="AW23" s="132" t="str">
        <f t="shared" si="3"/>
        <v/>
      </c>
      <c r="AX23" s="70" t="s">
        <v>25</v>
      </c>
      <c r="AY23" s="93"/>
      <c r="AZ23" s="119">
        <v>10</v>
      </c>
      <c r="BA23" s="120">
        <v>6</v>
      </c>
      <c r="BB23" s="120">
        <v>1</v>
      </c>
      <c r="BC23" s="93"/>
      <c r="BD23" s="66">
        <v>20</v>
      </c>
      <c r="BE23" s="66">
        <f t="shared" si="16"/>
        <v>6915</v>
      </c>
      <c r="BF23" s="66" t="e">
        <f t="shared" si="17"/>
        <v>#VALUE!</v>
      </c>
      <c r="BG23" s="66" t="e">
        <f t="shared" si="18"/>
        <v>#VALUE!</v>
      </c>
      <c r="BH23" s="133" t="e">
        <f>TIME('(記入例)【世田谷区】利用内訳表'!AJ23, '(記入例)【世田谷区】利用内訳表'!AL23, 0)</f>
        <v>#VALUE!</v>
      </c>
      <c r="BI23" s="66" t="e">
        <f t="shared" si="19"/>
        <v>#VALUE!</v>
      </c>
      <c r="BJ23" s="66">
        <f t="shared" si="13"/>
        <v>0</v>
      </c>
      <c r="BK23" s="66">
        <f t="shared" si="14"/>
        <v>0</v>
      </c>
    </row>
    <row r="24" spans="1:63" s="100" customFormat="1" ht="33" customHeight="1">
      <c r="A24" s="122">
        <v>10</v>
      </c>
      <c r="B24" s="123"/>
      <c r="C24" s="124"/>
      <c r="D24" s="125" t="s">
        <v>20</v>
      </c>
      <c r="E24" s="124"/>
      <c r="F24" s="68" t="s">
        <v>21</v>
      </c>
      <c r="G24" s="124"/>
      <c r="H24" s="68" t="s">
        <v>22</v>
      </c>
      <c r="I24" s="128"/>
      <c r="J24" s="68" t="s">
        <v>23</v>
      </c>
      <c r="K24" s="128"/>
      <c r="L24" s="68" t="s">
        <v>22</v>
      </c>
      <c r="M24" s="128"/>
      <c r="N24" s="129" t="str">
        <f t="shared" si="4"/>
        <v/>
      </c>
      <c r="O24" s="68" t="s">
        <v>24</v>
      </c>
      <c r="P24" s="69" t="str">
        <f t="shared" si="5"/>
        <v/>
      </c>
      <c r="Q24" s="130" t="s">
        <v>25</v>
      </c>
      <c r="R24" s="129" t="str">
        <f t="shared" si="6"/>
        <v/>
      </c>
      <c r="S24" s="68" t="s">
        <v>24</v>
      </c>
      <c r="T24" s="69" t="str">
        <f t="shared" si="7"/>
        <v/>
      </c>
      <c r="U24" s="130" t="s">
        <v>25</v>
      </c>
      <c r="V24" s="129" t="str">
        <f t="shared" si="8"/>
        <v/>
      </c>
      <c r="W24" s="68" t="s">
        <v>24</v>
      </c>
      <c r="X24" s="69" t="str">
        <f t="shared" si="9"/>
        <v/>
      </c>
      <c r="Y24" s="130" t="s">
        <v>25</v>
      </c>
      <c r="Z24" s="278"/>
      <c r="AA24" s="279"/>
      <c r="AB24" s="70" t="s">
        <v>26</v>
      </c>
      <c r="AC24" s="280"/>
      <c r="AD24" s="278"/>
      <c r="AE24" s="70" t="s">
        <v>26</v>
      </c>
      <c r="AF24" s="281"/>
      <c r="AG24" s="282"/>
      <c r="AH24" s="96"/>
      <c r="AI24" s="96"/>
      <c r="AJ24" s="131" t="str">
        <f t="shared" si="20"/>
        <v/>
      </c>
      <c r="AK24" s="68" t="s">
        <v>22</v>
      </c>
      <c r="AL24" s="132" t="str">
        <f t="shared" si="0"/>
        <v/>
      </c>
      <c r="AM24" s="68" t="s">
        <v>23</v>
      </c>
      <c r="AN24" s="132" t="str">
        <f t="shared" si="11"/>
        <v/>
      </c>
      <c r="AO24" s="68" t="s">
        <v>22</v>
      </c>
      <c r="AP24" s="132" t="str">
        <f t="shared" si="1"/>
        <v/>
      </c>
      <c r="AQ24" s="131" t="str">
        <f t="shared" si="12"/>
        <v/>
      </c>
      <c r="AR24" s="68" t="s">
        <v>24</v>
      </c>
      <c r="AS24" s="132" t="str">
        <f t="shared" si="15"/>
        <v/>
      </c>
      <c r="AT24" s="130" t="s">
        <v>25</v>
      </c>
      <c r="AU24" s="131" t="str">
        <f t="shared" si="2"/>
        <v/>
      </c>
      <c r="AV24" s="68" t="s">
        <v>24</v>
      </c>
      <c r="AW24" s="132" t="str">
        <f t="shared" si="3"/>
        <v/>
      </c>
      <c r="AX24" s="70" t="s">
        <v>25</v>
      </c>
      <c r="AY24" s="93"/>
      <c r="AZ24" s="119">
        <v>11</v>
      </c>
      <c r="BA24" s="120">
        <v>7</v>
      </c>
      <c r="BB24" s="120">
        <v>2</v>
      </c>
      <c r="BC24" s="93"/>
      <c r="BD24" s="66">
        <v>21</v>
      </c>
      <c r="BE24" s="66">
        <f t="shared" si="16"/>
        <v>6915</v>
      </c>
      <c r="BF24" s="66" t="e">
        <f t="shared" si="17"/>
        <v>#VALUE!</v>
      </c>
      <c r="BG24" s="66" t="e">
        <f t="shared" si="18"/>
        <v>#VALUE!</v>
      </c>
      <c r="BH24" s="133" t="e">
        <f>TIME('(記入例)【世田谷区】利用内訳表'!AJ24, '(記入例)【世田谷区】利用内訳表'!AL24, 0)</f>
        <v>#VALUE!</v>
      </c>
      <c r="BI24" s="66" t="e">
        <f t="shared" si="19"/>
        <v>#VALUE!</v>
      </c>
      <c r="BJ24" s="66">
        <f t="shared" si="13"/>
        <v>0</v>
      </c>
      <c r="BK24" s="66">
        <f t="shared" si="14"/>
        <v>0</v>
      </c>
    </row>
    <row r="25" spans="1:63" s="100" customFormat="1" ht="33" customHeight="1">
      <c r="A25" s="122">
        <v>11</v>
      </c>
      <c r="B25" s="123"/>
      <c r="C25" s="124"/>
      <c r="D25" s="125" t="s">
        <v>20</v>
      </c>
      <c r="E25" s="124"/>
      <c r="F25" s="68" t="s">
        <v>21</v>
      </c>
      <c r="G25" s="124"/>
      <c r="H25" s="68" t="s">
        <v>22</v>
      </c>
      <c r="I25" s="128"/>
      <c r="J25" s="68" t="s">
        <v>23</v>
      </c>
      <c r="K25" s="128"/>
      <c r="L25" s="68" t="s">
        <v>22</v>
      </c>
      <c r="M25" s="128"/>
      <c r="N25" s="129" t="str">
        <f t="shared" si="4"/>
        <v/>
      </c>
      <c r="O25" s="68" t="s">
        <v>24</v>
      </c>
      <c r="P25" s="69" t="str">
        <f t="shared" si="5"/>
        <v/>
      </c>
      <c r="Q25" s="130" t="s">
        <v>25</v>
      </c>
      <c r="R25" s="129" t="str">
        <f t="shared" si="6"/>
        <v/>
      </c>
      <c r="S25" s="68" t="s">
        <v>24</v>
      </c>
      <c r="T25" s="69" t="str">
        <f t="shared" si="7"/>
        <v/>
      </c>
      <c r="U25" s="130" t="s">
        <v>25</v>
      </c>
      <c r="V25" s="129" t="str">
        <f t="shared" si="8"/>
        <v/>
      </c>
      <c r="W25" s="68" t="s">
        <v>24</v>
      </c>
      <c r="X25" s="69" t="str">
        <f t="shared" si="9"/>
        <v/>
      </c>
      <c r="Y25" s="130" t="s">
        <v>25</v>
      </c>
      <c r="Z25" s="278"/>
      <c r="AA25" s="279"/>
      <c r="AB25" s="70" t="s">
        <v>26</v>
      </c>
      <c r="AC25" s="280"/>
      <c r="AD25" s="278"/>
      <c r="AE25" s="70" t="s">
        <v>26</v>
      </c>
      <c r="AF25" s="281"/>
      <c r="AG25" s="282"/>
      <c r="AH25" s="96"/>
      <c r="AI25" s="96"/>
      <c r="AJ25" s="131" t="str">
        <f t="shared" si="20"/>
        <v/>
      </c>
      <c r="AK25" s="68" t="s">
        <v>22</v>
      </c>
      <c r="AL25" s="132" t="str">
        <f t="shared" si="0"/>
        <v/>
      </c>
      <c r="AM25" s="68" t="s">
        <v>23</v>
      </c>
      <c r="AN25" s="132" t="str">
        <f t="shared" si="11"/>
        <v/>
      </c>
      <c r="AO25" s="68" t="s">
        <v>22</v>
      </c>
      <c r="AP25" s="132" t="str">
        <f t="shared" si="1"/>
        <v/>
      </c>
      <c r="AQ25" s="131" t="str">
        <f t="shared" si="12"/>
        <v/>
      </c>
      <c r="AR25" s="68" t="s">
        <v>24</v>
      </c>
      <c r="AS25" s="132" t="str">
        <f t="shared" si="15"/>
        <v/>
      </c>
      <c r="AT25" s="130" t="s">
        <v>25</v>
      </c>
      <c r="AU25" s="131" t="str">
        <f t="shared" si="2"/>
        <v/>
      </c>
      <c r="AV25" s="68" t="s">
        <v>24</v>
      </c>
      <c r="AW25" s="132" t="str">
        <f t="shared" si="3"/>
        <v/>
      </c>
      <c r="AX25" s="70" t="s">
        <v>25</v>
      </c>
      <c r="AY25" s="93"/>
      <c r="AZ25" s="119">
        <v>12</v>
      </c>
      <c r="BA25" s="120">
        <v>8</v>
      </c>
      <c r="BB25" s="120">
        <v>3</v>
      </c>
      <c r="BC25" s="93"/>
      <c r="BD25" s="66">
        <v>22</v>
      </c>
      <c r="BE25" s="66">
        <f t="shared" si="16"/>
        <v>6915</v>
      </c>
      <c r="BF25" s="66" t="e">
        <f t="shared" si="17"/>
        <v>#VALUE!</v>
      </c>
      <c r="BG25" s="66" t="e">
        <f t="shared" si="18"/>
        <v>#VALUE!</v>
      </c>
      <c r="BH25" s="133" t="e">
        <f>TIME('(記入例)【世田谷区】利用内訳表'!AJ25, '(記入例)【世田谷区】利用内訳表'!AL25, 0)</f>
        <v>#VALUE!</v>
      </c>
      <c r="BI25" s="66" t="e">
        <f t="shared" si="19"/>
        <v>#VALUE!</v>
      </c>
      <c r="BJ25" s="66">
        <f t="shared" si="13"/>
        <v>0</v>
      </c>
      <c r="BK25" s="66">
        <f t="shared" si="14"/>
        <v>0</v>
      </c>
    </row>
    <row r="26" spans="1:63" s="100" customFormat="1" ht="33" customHeight="1">
      <c r="A26" s="122">
        <v>12</v>
      </c>
      <c r="B26" s="123"/>
      <c r="C26" s="124"/>
      <c r="D26" s="125" t="s">
        <v>20</v>
      </c>
      <c r="E26" s="124"/>
      <c r="F26" s="68" t="s">
        <v>21</v>
      </c>
      <c r="G26" s="124"/>
      <c r="H26" s="68" t="s">
        <v>22</v>
      </c>
      <c r="I26" s="128"/>
      <c r="J26" s="68" t="s">
        <v>23</v>
      </c>
      <c r="K26" s="128"/>
      <c r="L26" s="68" t="s">
        <v>22</v>
      </c>
      <c r="M26" s="128"/>
      <c r="N26" s="129" t="str">
        <f t="shared" si="4"/>
        <v/>
      </c>
      <c r="O26" s="68" t="s">
        <v>24</v>
      </c>
      <c r="P26" s="69" t="str">
        <f t="shared" si="5"/>
        <v/>
      </c>
      <c r="Q26" s="130" t="s">
        <v>25</v>
      </c>
      <c r="R26" s="129" t="str">
        <f t="shared" si="6"/>
        <v/>
      </c>
      <c r="S26" s="68" t="s">
        <v>24</v>
      </c>
      <c r="T26" s="69" t="str">
        <f t="shared" si="7"/>
        <v/>
      </c>
      <c r="U26" s="130" t="s">
        <v>25</v>
      </c>
      <c r="V26" s="129" t="str">
        <f t="shared" si="8"/>
        <v/>
      </c>
      <c r="W26" s="68" t="s">
        <v>24</v>
      </c>
      <c r="X26" s="69" t="str">
        <f t="shared" si="9"/>
        <v/>
      </c>
      <c r="Y26" s="130" t="s">
        <v>25</v>
      </c>
      <c r="Z26" s="278"/>
      <c r="AA26" s="279"/>
      <c r="AB26" s="70" t="s">
        <v>26</v>
      </c>
      <c r="AC26" s="280"/>
      <c r="AD26" s="278"/>
      <c r="AE26" s="70" t="s">
        <v>26</v>
      </c>
      <c r="AF26" s="281"/>
      <c r="AG26" s="282"/>
      <c r="AH26" s="96"/>
      <c r="AI26" s="96"/>
      <c r="AJ26" s="131" t="str">
        <f t="shared" si="20"/>
        <v/>
      </c>
      <c r="AK26" s="68" t="s">
        <v>22</v>
      </c>
      <c r="AL26" s="132" t="str">
        <f t="shared" si="0"/>
        <v/>
      </c>
      <c r="AM26" s="68" t="s">
        <v>23</v>
      </c>
      <c r="AN26" s="132" t="str">
        <f t="shared" si="11"/>
        <v/>
      </c>
      <c r="AO26" s="68" t="s">
        <v>22</v>
      </c>
      <c r="AP26" s="132" t="str">
        <f t="shared" si="1"/>
        <v/>
      </c>
      <c r="AQ26" s="131" t="str">
        <f t="shared" si="12"/>
        <v/>
      </c>
      <c r="AR26" s="68" t="s">
        <v>24</v>
      </c>
      <c r="AS26" s="132" t="str">
        <f t="shared" si="15"/>
        <v/>
      </c>
      <c r="AT26" s="130" t="s">
        <v>25</v>
      </c>
      <c r="AU26" s="131" t="str">
        <f t="shared" si="2"/>
        <v/>
      </c>
      <c r="AV26" s="68" t="s">
        <v>24</v>
      </c>
      <c r="AW26" s="132" t="str">
        <f t="shared" si="3"/>
        <v/>
      </c>
      <c r="AX26" s="70" t="s">
        <v>25</v>
      </c>
      <c r="AY26" s="93"/>
      <c r="AZ26" s="119">
        <v>13</v>
      </c>
      <c r="BA26" s="120">
        <v>9</v>
      </c>
      <c r="BB26" s="93"/>
      <c r="BC26" s="93"/>
      <c r="BD26" s="66">
        <v>23</v>
      </c>
      <c r="BE26" s="66">
        <f t="shared" si="16"/>
        <v>6915</v>
      </c>
      <c r="BF26" s="66" t="e">
        <f t="shared" si="17"/>
        <v>#VALUE!</v>
      </c>
      <c r="BG26" s="66" t="e">
        <f t="shared" si="18"/>
        <v>#VALUE!</v>
      </c>
      <c r="BH26" s="133" t="e">
        <f>TIME('(記入例)【世田谷区】利用内訳表'!AJ26, '(記入例)【世田谷区】利用内訳表'!AL26, 0)</f>
        <v>#VALUE!</v>
      </c>
      <c r="BI26" s="66" t="e">
        <f t="shared" si="19"/>
        <v>#VALUE!</v>
      </c>
      <c r="BJ26" s="66">
        <f t="shared" si="13"/>
        <v>0</v>
      </c>
      <c r="BK26" s="66">
        <f t="shared" si="14"/>
        <v>0</v>
      </c>
    </row>
    <row r="27" spans="1:63" s="100" customFormat="1" ht="33" customHeight="1">
      <c r="A27" s="122">
        <v>13</v>
      </c>
      <c r="B27" s="123"/>
      <c r="C27" s="124"/>
      <c r="D27" s="125" t="s">
        <v>20</v>
      </c>
      <c r="E27" s="124"/>
      <c r="F27" s="68" t="s">
        <v>21</v>
      </c>
      <c r="G27" s="124"/>
      <c r="H27" s="68" t="s">
        <v>22</v>
      </c>
      <c r="I27" s="128"/>
      <c r="J27" s="68" t="s">
        <v>23</v>
      </c>
      <c r="K27" s="128"/>
      <c r="L27" s="68" t="s">
        <v>22</v>
      </c>
      <c r="M27" s="128"/>
      <c r="N27" s="129" t="str">
        <f t="shared" si="4"/>
        <v/>
      </c>
      <c r="O27" s="68" t="s">
        <v>24</v>
      </c>
      <c r="P27" s="69" t="str">
        <f t="shared" si="5"/>
        <v/>
      </c>
      <c r="Q27" s="130" t="s">
        <v>25</v>
      </c>
      <c r="R27" s="129" t="str">
        <f t="shared" si="6"/>
        <v/>
      </c>
      <c r="S27" s="68" t="s">
        <v>24</v>
      </c>
      <c r="T27" s="69" t="str">
        <f t="shared" si="7"/>
        <v/>
      </c>
      <c r="U27" s="130" t="s">
        <v>25</v>
      </c>
      <c r="V27" s="129" t="str">
        <f t="shared" si="8"/>
        <v/>
      </c>
      <c r="W27" s="68" t="s">
        <v>24</v>
      </c>
      <c r="X27" s="69" t="str">
        <f t="shared" si="9"/>
        <v/>
      </c>
      <c r="Y27" s="130" t="s">
        <v>25</v>
      </c>
      <c r="Z27" s="278"/>
      <c r="AA27" s="279"/>
      <c r="AB27" s="70" t="s">
        <v>26</v>
      </c>
      <c r="AC27" s="280"/>
      <c r="AD27" s="278"/>
      <c r="AE27" s="70" t="s">
        <v>26</v>
      </c>
      <c r="AF27" s="281"/>
      <c r="AG27" s="282"/>
      <c r="AH27" s="96"/>
      <c r="AI27" s="96"/>
      <c r="AJ27" s="131" t="str">
        <f t="shared" si="20"/>
        <v/>
      </c>
      <c r="AK27" s="68" t="s">
        <v>22</v>
      </c>
      <c r="AL27" s="132" t="str">
        <f t="shared" si="0"/>
        <v/>
      </c>
      <c r="AM27" s="68" t="s">
        <v>23</v>
      </c>
      <c r="AN27" s="132" t="str">
        <f t="shared" si="11"/>
        <v/>
      </c>
      <c r="AO27" s="68" t="s">
        <v>22</v>
      </c>
      <c r="AP27" s="132" t="str">
        <f t="shared" si="1"/>
        <v/>
      </c>
      <c r="AQ27" s="131" t="str">
        <f t="shared" si="12"/>
        <v/>
      </c>
      <c r="AR27" s="68" t="s">
        <v>24</v>
      </c>
      <c r="AS27" s="132" t="str">
        <f t="shared" si="15"/>
        <v/>
      </c>
      <c r="AT27" s="130" t="s">
        <v>25</v>
      </c>
      <c r="AU27" s="131" t="str">
        <f t="shared" si="2"/>
        <v/>
      </c>
      <c r="AV27" s="68" t="s">
        <v>24</v>
      </c>
      <c r="AW27" s="132" t="str">
        <f t="shared" si="3"/>
        <v/>
      </c>
      <c r="AX27" s="70" t="s">
        <v>25</v>
      </c>
      <c r="AY27" s="93"/>
      <c r="AZ27" s="119">
        <v>14</v>
      </c>
      <c r="BA27" s="120">
        <v>10</v>
      </c>
      <c r="BB27" s="120">
        <v>0</v>
      </c>
      <c r="BC27" s="93"/>
      <c r="BD27" s="66">
        <v>24</v>
      </c>
      <c r="BE27" s="66">
        <f t="shared" si="16"/>
        <v>6915</v>
      </c>
      <c r="BF27" s="66" t="e">
        <f t="shared" si="17"/>
        <v>#VALUE!</v>
      </c>
      <c r="BG27" s="66" t="e">
        <f t="shared" si="18"/>
        <v>#VALUE!</v>
      </c>
      <c r="BH27" s="133" t="e">
        <f>TIME('(記入例)【世田谷区】利用内訳表'!AJ27, '(記入例)【世田谷区】利用内訳表'!AL27, 0)</f>
        <v>#VALUE!</v>
      </c>
      <c r="BI27" s="66" t="e">
        <f t="shared" si="19"/>
        <v>#VALUE!</v>
      </c>
      <c r="BJ27" s="66">
        <f t="shared" si="13"/>
        <v>0</v>
      </c>
      <c r="BK27" s="66">
        <f t="shared" si="14"/>
        <v>0</v>
      </c>
    </row>
    <row r="28" spans="1:63" s="100" customFormat="1" ht="33" customHeight="1">
      <c r="A28" s="122">
        <v>14</v>
      </c>
      <c r="B28" s="123"/>
      <c r="C28" s="124"/>
      <c r="D28" s="125" t="s">
        <v>20</v>
      </c>
      <c r="E28" s="124"/>
      <c r="F28" s="68" t="s">
        <v>21</v>
      </c>
      <c r="G28" s="124"/>
      <c r="H28" s="68" t="s">
        <v>22</v>
      </c>
      <c r="I28" s="128"/>
      <c r="J28" s="68" t="s">
        <v>23</v>
      </c>
      <c r="K28" s="128"/>
      <c r="L28" s="68" t="s">
        <v>22</v>
      </c>
      <c r="M28" s="128"/>
      <c r="N28" s="129" t="str">
        <f t="shared" si="4"/>
        <v/>
      </c>
      <c r="O28" s="68" t="s">
        <v>24</v>
      </c>
      <c r="P28" s="69" t="str">
        <f t="shared" si="5"/>
        <v/>
      </c>
      <c r="Q28" s="130" t="s">
        <v>25</v>
      </c>
      <c r="R28" s="129" t="str">
        <f t="shared" si="6"/>
        <v/>
      </c>
      <c r="S28" s="68" t="s">
        <v>24</v>
      </c>
      <c r="T28" s="69" t="str">
        <f t="shared" si="7"/>
        <v/>
      </c>
      <c r="U28" s="130" t="s">
        <v>25</v>
      </c>
      <c r="V28" s="129" t="str">
        <f t="shared" si="8"/>
        <v/>
      </c>
      <c r="W28" s="68" t="s">
        <v>24</v>
      </c>
      <c r="X28" s="69" t="str">
        <f t="shared" si="9"/>
        <v/>
      </c>
      <c r="Y28" s="130" t="s">
        <v>25</v>
      </c>
      <c r="Z28" s="278"/>
      <c r="AA28" s="279"/>
      <c r="AB28" s="70" t="s">
        <v>26</v>
      </c>
      <c r="AC28" s="280"/>
      <c r="AD28" s="278"/>
      <c r="AE28" s="70" t="s">
        <v>26</v>
      </c>
      <c r="AF28" s="281"/>
      <c r="AG28" s="282"/>
      <c r="AH28" s="96"/>
      <c r="AI28" s="96"/>
      <c r="AJ28" s="131" t="str">
        <f t="shared" si="20"/>
        <v/>
      </c>
      <c r="AK28" s="68" t="s">
        <v>22</v>
      </c>
      <c r="AL28" s="132" t="str">
        <f t="shared" si="0"/>
        <v/>
      </c>
      <c r="AM28" s="68" t="s">
        <v>23</v>
      </c>
      <c r="AN28" s="132" t="str">
        <f t="shared" si="11"/>
        <v/>
      </c>
      <c r="AO28" s="68" t="s">
        <v>22</v>
      </c>
      <c r="AP28" s="132" t="str">
        <f t="shared" si="1"/>
        <v/>
      </c>
      <c r="AQ28" s="131" t="str">
        <f t="shared" si="12"/>
        <v/>
      </c>
      <c r="AR28" s="68" t="s">
        <v>24</v>
      </c>
      <c r="AS28" s="132" t="str">
        <f t="shared" si="15"/>
        <v/>
      </c>
      <c r="AT28" s="130" t="s">
        <v>25</v>
      </c>
      <c r="AU28" s="131" t="str">
        <f t="shared" si="2"/>
        <v/>
      </c>
      <c r="AV28" s="68" t="s">
        <v>24</v>
      </c>
      <c r="AW28" s="132" t="str">
        <f t="shared" si="3"/>
        <v/>
      </c>
      <c r="AX28" s="70" t="s">
        <v>25</v>
      </c>
      <c r="AY28" s="93"/>
      <c r="AZ28" s="119">
        <v>15</v>
      </c>
      <c r="BA28" s="120">
        <v>11</v>
      </c>
      <c r="BB28" s="120">
        <v>1</v>
      </c>
      <c r="BC28" s="93"/>
      <c r="BD28" s="66">
        <v>25</v>
      </c>
      <c r="BE28" s="66">
        <f t="shared" si="16"/>
        <v>6915</v>
      </c>
      <c r="BF28" s="66" t="e">
        <f t="shared" si="17"/>
        <v>#VALUE!</v>
      </c>
      <c r="BG28" s="66" t="e">
        <f t="shared" si="18"/>
        <v>#VALUE!</v>
      </c>
      <c r="BH28" s="133" t="e">
        <f>TIME('(記入例)【世田谷区】利用内訳表'!AJ28, '(記入例)【世田谷区】利用内訳表'!AL28, 0)</f>
        <v>#VALUE!</v>
      </c>
      <c r="BI28" s="66" t="e">
        <f t="shared" si="19"/>
        <v>#VALUE!</v>
      </c>
      <c r="BJ28" s="66">
        <f t="shared" si="13"/>
        <v>0</v>
      </c>
      <c r="BK28" s="66">
        <f t="shared" si="14"/>
        <v>0</v>
      </c>
    </row>
    <row r="29" spans="1:63" s="100" customFormat="1" ht="33" customHeight="1">
      <c r="A29" s="122">
        <v>15</v>
      </c>
      <c r="B29" s="123"/>
      <c r="C29" s="124"/>
      <c r="D29" s="125" t="s">
        <v>20</v>
      </c>
      <c r="E29" s="124"/>
      <c r="F29" s="68" t="s">
        <v>21</v>
      </c>
      <c r="G29" s="124"/>
      <c r="H29" s="68" t="s">
        <v>22</v>
      </c>
      <c r="I29" s="128"/>
      <c r="J29" s="68" t="s">
        <v>23</v>
      </c>
      <c r="K29" s="128"/>
      <c r="L29" s="68" t="s">
        <v>22</v>
      </c>
      <c r="M29" s="128"/>
      <c r="N29" s="129" t="str">
        <f t="shared" si="4"/>
        <v/>
      </c>
      <c r="O29" s="68" t="s">
        <v>24</v>
      </c>
      <c r="P29" s="69" t="str">
        <f t="shared" si="5"/>
        <v/>
      </c>
      <c r="Q29" s="130" t="s">
        <v>25</v>
      </c>
      <c r="R29" s="129" t="str">
        <f t="shared" si="6"/>
        <v/>
      </c>
      <c r="S29" s="68" t="s">
        <v>24</v>
      </c>
      <c r="T29" s="69" t="str">
        <f t="shared" si="7"/>
        <v/>
      </c>
      <c r="U29" s="130" t="s">
        <v>25</v>
      </c>
      <c r="V29" s="129" t="str">
        <f t="shared" si="8"/>
        <v/>
      </c>
      <c r="W29" s="68" t="s">
        <v>24</v>
      </c>
      <c r="X29" s="69" t="str">
        <f t="shared" si="9"/>
        <v/>
      </c>
      <c r="Y29" s="130" t="s">
        <v>25</v>
      </c>
      <c r="Z29" s="278"/>
      <c r="AA29" s="279"/>
      <c r="AB29" s="70" t="s">
        <v>26</v>
      </c>
      <c r="AC29" s="280"/>
      <c r="AD29" s="278"/>
      <c r="AE29" s="70" t="s">
        <v>26</v>
      </c>
      <c r="AF29" s="281"/>
      <c r="AG29" s="282"/>
      <c r="AH29" s="96"/>
      <c r="AI29" s="96"/>
      <c r="AJ29" s="131" t="str">
        <f t="shared" si="20"/>
        <v/>
      </c>
      <c r="AK29" s="68" t="s">
        <v>22</v>
      </c>
      <c r="AL29" s="132" t="str">
        <f t="shared" si="0"/>
        <v/>
      </c>
      <c r="AM29" s="68" t="s">
        <v>23</v>
      </c>
      <c r="AN29" s="132" t="str">
        <f t="shared" si="11"/>
        <v/>
      </c>
      <c r="AO29" s="68" t="s">
        <v>22</v>
      </c>
      <c r="AP29" s="132" t="str">
        <f t="shared" si="1"/>
        <v/>
      </c>
      <c r="AQ29" s="131" t="str">
        <f t="shared" si="12"/>
        <v/>
      </c>
      <c r="AR29" s="68" t="s">
        <v>24</v>
      </c>
      <c r="AS29" s="132" t="str">
        <f t="shared" si="15"/>
        <v/>
      </c>
      <c r="AT29" s="130" t="s">
        <v>25</v>
      </c>
      <c r="AU29" s="131" t="str">
        <f t="shared" si="2"/>
        <v/>
      </c>
      <c r="AV29" s="68" t="s">
        <v>24</v>
      </c>
      <c r="AW29" s="132" t="str">
        <f t="shared" si="3"/>
        <v/>
      </c>
      <c r="AX29" s="70" t="s">
        <v>25</v>
      </c>
      <c r="AY29" s="93"/>
      <c r="AZ29" s="119">
        <v>16</v>
      </c>
      <c r="BA29" s="120">
        <v>12</v>
      </c>
      <c r="BB29" s="120">
        <v>2</v>
      </c>
      <c r="BC29" s="93"/>
      <c r="BD29" s="66">
        <v>26</v>
      </c>
      <c r="BE29" s="66">
        <f t="shared" si="16"/>
        <v>6915</v>
      </c>
      <c r="BF29" s="66" t="e">
        <f t="shared" si="17"/>
        <v>#VALUE!</v>
      </c>
      <c r="BG29" s="66" t="e">
        <f t="shared" si="18"/>
        <v>#VALUE!</v>
      </c>
      <c r="BH29" s="133" t="e">
        <f>TIME('(記入例)【世田谷区】利用内訳表'!AJ29, '(記入例)【世田谷区】利用内訳表'!AL29, 0)</f>
        <v>#VALUE!</v>
      </c>
      <c r="BI29" s="66" t="e">
        <f t="shared" si="19"/>
        <v>#VALUE!</v>
      </c>
      <c r="BJ29" s="66">
        <f t="shared" si="13"/>
        <v>0</v>
      </c>
      <c r="BK29" s="66">
        <f t="shared" si="14"/>
        <v>0</v>
      </c>
    </row>
    <row r="30" spans="1:63" s="100" customFormat="1" ht="33" customHeight="1">
      <c r="A30" s="122">
        <v>16</v>
      </c>
      <c r="B30" s="123"/>
      <c r="C30" s="124"/>
      <c r="D30" s="125" t="s">
        <v>20</v>
      </c>
      <c r="E30" s="124"/>
      <c r="F30" s="68" t="s">
        <v>21</v>
      </c>
      <c r="G30" s="124"/>
      <c r="H30" s="68" t="s">
        <v>22</v>
      </c>
      <c r="I30" s="128"/>
      <c r="J30" s="68" t="s">
        <v>23</v>
      </c>
      <c r="K30" s="128"/>
      <c r="L30" s="68" t="s">
        <v>22</v>
      </c>
      <c r="M30" s="128"/>
      <c r="N30" s="129" t="str">
        <f t="shared" si="4"/>
        <v/>
      </c>
      <c r="O30" s="68" t="s">
        <v>24</v>
      </c>
      <c r="P30" s="69" t="str">
        <f t="shared" si="5"/>
        <v/>
      </c>
      <c r="Q30" s="130" t="s">
        <v>25</v>
      </c>
      <c r="R30" s="129" t="str">
        <f t="shared" si="6"/>
        <v/>
      </c>
      <c r="S30" s="68" t="s">
        <v>24</v>
      </c>
      <c r="T30" s="69" t="str">
        <f t="shared" si="7"/>
        <v/>
      </c>
      <c r="U30" s="130" t="s">
        <v>25</v>
      </c>
      <c r="V30" s="129" t="str">
        <f t="shared" si="8"/>
        <v/>
      </c>
      <c r="W30" s="68" t="s">
        <v>24</v>
      </c>
      <c r="X30" s="69" t="str">
        <f t="shared" si="9"/>
        <v/>
      </c>
      <c r="Y30" s="130" t="s">
        <v>25</v>
      </c>
      <c r="Z30" s="278"/>
      <c r="AA30" s="279"/>
      <c r="AB30" s="70" t="s">
        <v>26</v>
      </c>
      <c r="AC30" s="280"/>
      <c r="AD30" s="278"/>
      <c r="AE30" s="70" t="s">
        <v>26</v>
      </c>
      <c r="AF30" s="281"/>
      <c r="AG30" s="282"/>
      <c r="AH30" s="96"/>
      <c r="AI30" s="96"/>
      <c r="AJ30" s="131" t="str">
        <f t="shared" si="20"/>
        <v/>
      </c>
      <c r="AK30" s="68" t="s">
        <v>22</v>
      </c>
      <c r="AL30" s="132" t="str">
        <f t="shared" si="0"/>
        <v/>
      </c>
      <c r="AM30" s="68" t="s">
        <v>23</v>
      </c>
      <c r="AN30" s="132" t="str">
        <f t="shared" si="11"/>
        <v/>
      </c>
      <c r="AO30" s="68" t="s">
        <v>22</v>
      </c>
      <c r="AP30" s="132" t="str">
        <f t="shared" si="1"/>
        <v/>
      </c>
      <c r="AQ30" s="131" t="str">
        <f t="shared" si="12"/>
        <v/>
      </c>
      <c r="AR30" s="68" t="s">
        <v>24</v>
      </c>
      <c r="AS30" s="132" t="str">
        <f t="shared" si="15"/>
        <v/>
      </c>
      <c r="AT30" s="130" t="s">
        <v>25</v>
      </c>
      <c r="AU30" s="131" t="str">
        <f t="shared" si="2"/>
        <v/>
      </c>
      <c r="AV30" s="68" t="s">
        <v>24</v>
      </c>
      <c r="AW30" s="132" t="str">
        <f t="shared" si="3"/>
        <v/>
      </c>
      <c r="AX30" s="70" t="s">
        <v>25</v>
      </c>
      <c r="AY30" s="93"/>
      <c r="AZ30" s="119">
        <v>17</v>
      </c>
      <c r="BA30" s="120">
        <v>13</v>
      </c>
      <c r="BB30" s="120">
        <v>3</v>
      </c>
      <c r="BC30" s="93"/>
      <c r="BD30" s="66">
        <v>27</v>
      </c>
      <c r="BE30" s="66">
        <f t="shared" si="16"/>
        <v>6915</v>
      </c>
      <c r="BF30" s="66" t="e">
        <f t="shared" si="17"/>
        <v>#VALUE!</v>
      </c>
      <c r="BG30" s="66" t="e">
        <f t="shared" si="18"/>
        <v>#VALUE!</v>
      </c>
      <c r="BH30" s="133" t="e">
        <f>TIME('(記入例)【世田谷区】利用内訳表'!AJ30, '(記入例)【世田谷区】利用内訳表'!AL30, 0)</f>
        <v>#VALUE!</v>
      </c>
      <c r="BI30" s="66" t="e">
        <f t="shared" si="19"/>
        <v>#VALUE!</v>
      </c>
      <c r="BJ30" s="66">
        <f t="shared" si="13"/>
        <v>0</v>
      </c>
      <c r="BK30" s="66">
        <f t="shared" si="14"/>
        <v>0</v>
      </c>
    </row>
    <row r="31" spans="1:63" s="100" customFormat="1" ht="33" customHeight="1">
      <c r="A31" s="122">
        <v>17</v>
      </c>
      <c r="B31" s="123"/>
      <c r="C31" s="124"/>
      <c r="D31" s="125" t="s">
        <v>20</v>
      </c>
      <c r="E31" s="124"/>
      <c r="F31" s="68" t="s">
        <v>21</v>
      </c>
      <c r="G31" s="124"/>
      <c r="H31" s="68" t="s">
        <v>22</v>
      </c>
      <c r="I31" s="128"/>
      <c r="J31" s="68" t="s">
        <v>23</v>
      </c>
      <c r="K31" s="128"/>
      <c r="L31" s="68" t="s">
        <v>22</v>
      </c>
      <c r="M31" s="128"/>
      <c r="N31" s="129" t="str">
        <f t="shared" si="4"/>
        <v/>
      </c>
      <c r="O31" s="68" t="s">
        <v>24</v>
      </c>
      <c r="P31" s="69" t="str">
        <f t="shared" si="5"/>
        <v/>
      </c>
      <c r="Q31" s="130" t="s">
        <v>25</v>
      </c>
      <c r="R31" s="129" t="str">
        <f t="shared" si="6"/>
        <v/>
      </c>
      <c r="S31" s="68" t="s">
        <v>24</v>
      </c>
      <c r="T31" s="69" t="str">
        <f t="shared" si="7"/>
        <v/>
      </c>
      <c r="U31" s="130" t="s">
        <v>25</v>
      </c>
      <c r="V31" s="129" t="str">
        <f t="shared" si="8"/>
        <v/>
      </c>
      <c r="W31" s="68" t="s">
        <v>24</v>
      </c>
      <c r="X31" s="69" t="str">
        <f t="shared" si="9"/>
        <v/>
      </c>
      <c r="Y31" s="130" t="s">
        <v>25</v>
      </c>
      <c r="Z31" s="278"/>
      <c r="AA31" s="279"/>
      <c r="AB31" s="70" t="s">
        <v>26</v>
      </c>
      <c r="AC31" s="280"/>
      <c r="AD31" s="278"/>
      <c r="AE31" s="70" t="s">
        <v>26</v>
      </c>
      <c r="AF31" s="281"/>
      <c r="AG31" s="282"/>
      <c r="AH31" s="96"/>
      <c r="AI31" s="96"/>
      <c r="AJ31" s="131" t="str">
        <f t="shared" si="20"/>
        <v/>
      </c>
      <c r="AK31" s="68" t="s">
        <v>22</v>
      </c>
      <c r="AL31" s="132" t="str">
        <f t="shared" si="0"/>
        <v/>
      </c>
      <c r="AM31" s="68" t="s">
        <v>23</v>
      </c>
      <c r="AN31" s="132" t="str">
        <f t="shared" si="11"/>
        <v/>
      </c>
      <c r="AO31" s="68" t="s">
        <v>22</v>
      </c>
      <c r="AP31" s="132" t="str">
        <f t="shared" si="1"/>
        <v/>
      </c>
      <c r="AQ31" s="131" t="str">
        <f t="shared" si="12"/>
        <v/>
      </c>
      <c r="AR31" s="68" t="s">
        <v>24</v>
      </c>
      <c r="AS31" s="132" t="str">
        <f t="shared" si="15"/>
        <v/>
      </c>
      <c r="AT31" s="130" t="s">
        <v>25</v>
      </c>
      <c r="AU31" s="131" t="str">
        <f t="shared" si="2"/>
        <v/>
      </c>
      <c r="AV31" s="68" t="s">
        <v>24</v>
      </c>
      <c r="AW31" s="132" t="str">
        <f t="shared" si="3"/>
        <v/>
      </c>
      <c r="AX31" s="70" t="s">
        <v>25</v>
      </c>
      <c r="AY31" s="93"/>
      <c r="AZ31" s="119">
        <v>18</v>
      </c>
      <c r="BA31" s="120">
        <v>14</v>
      </c>
      <c r="BB31" s="120">
        <v>4</v>
      </c>
      <c r="BC31" s="93"/>
      <c r="BD31" s="66">
        <v>28</v>
      </c>
      <c r="BE31" s="66">
        <f t="shared" si="16"/>
        <v>6915</v>
      </c>
      <c r="BF31" s="66" t="e">
        <f t="shared" si="17"/>
        <v>#VALUE!</v>
      </c>
      <c r="BG31" s="66" t="e">
        <f t="shared" si="18"/>
        <v>#VALUE!</v>
      </c>
      <c r="BH31" s="133" t="e">
        <f>TIME('(記入例)【世田谷区】利用内訳表'!AJ31, '(記入例)【世田谷区】利用内訳表'!AL31, 0)</f>
        <v>#VALUE!</v>
      </c>
      <c r="BI31" s="66" t="e">
        <f t="shared" si="19"/>
        <v>#VALUE!</v>
      </c>
      <c r="BJ31" s="66">
        <f t="shared" si="13"/>
        <v>0</v>
      </c>
      <c r="BK31" s="66">
        <f t="shared" si="14"/>
        <v>0</v>
      </c>
    </row>
    <row r="32" spans="1:63" s="100" customFormat="1" ht="33" customHeight="1">
      <c r="A32" s="122">
        <v>18</v>
      </c>
      <c r="B32" s="123"/>
      <c r="C32" s="124"/>
      <c r="D32" s="125" t="s">
        <v>20</v>
      </c>
      <c r="E32" s="124"/>
      <c r="F32" s="68" t="s">
        <v>21</v>
      </c>
      <c r="G32" s="124"/>
      <c r="H32" s="68" t="s">
        <v>22</v>
      </c>
      <c r="I32" s="128"/>
      <c r="J32" s="68" t="s">
        <v>23</v>
      </c>
      <c r="K32" s="128"/>
      <c r="L32" s="68" t="s">
        <v>22</v>
      </c>
      <c r="M32" s="128"/>
      <c r="N32" s="129" t="str">
        <f t="shared" si="4"/>
        <v/>
      </c>
      <c r="O32" s="68" t="s">
        <v>24</v>
      </c>
      <c r="P32" s="69" t="str">
        <f t="shared" si="5"/>
        <v/>
      </c>
      <c r="Q32" s="130" t="s">
        <v>25</v>
      </c>
      <c r="R32" s="129" t="str">
        <f t="shared" si="6"/>
        <v/>
      </c>
      <c r="S32" s="68" t="s">
        <v>24</v>
      </c>
      <c r="T32" s="69" t="str">
        <f t="shared" si="7"/>
        <v/>
      </c>
      <c r="U32" s="130" t="s">
        <v>25</v>
      </c>
      <c r="V32" s="129" t="str">
        <f t="shared" si="8"/>
        <v/>
      </c>
      <c r="W32" s="68" t="s">
        <v>24</v>
      </c>
      <c r="X32" s="69" t="str">
        <f t="shared" si="9"/>
        <v/>
      </c>
      <c r="Y32" s="130" t="s">
        <v>25</v>
      </c>
      <c r="Z32" s="278"/>
      <c r="AA32" s="279"/>
      <c r="AB32" s="70" t="s">
        <v>26</v>
      </c>
      <c r="AC32" s="280"/>
      <c r="AD32" s="278"/>
      <c r="AE32" s="70" t="s">
        <v>26</v>
      </c>
      <c r="AF32" s="281"/>
      <c r="AG32" s="282"/>
      <c r="AH32" s="96"/>
      <c r="AI32" s="96"/>
      <c r="AJ32" s="131" t="str">
        <f t="shared" si="20"/>
        <v/>
      </c>
      <c r="AK32" s="68" t="s">
        <v>22</v>
      </c>
      <c r="AL32" s="132" t="str">
        <f t="shared" si="0"/>
        <v/>
      </c>
      <c r="AM32" s="68" t="s">
        <v>23</v>
      </c>
      <c r="AN32" s="132" t="str">
        <f t="shared" si="11"/>
        <v/>
      </c>
      <c r="AO32" s="68" t="s">
        <v>22</v>
      </c>
      <c r="AP32" s="132" t="str">
        <f t="shared" si="1"/>
        <v/>
      </c>
      <c r="AQ32" s="131" t="str">
        <f t="shared" si="12"/>
        <v/>
      </c>
      <c r="AR32" s="68" t="s">
        <v>24</v>
      </c>
      <c r="AS32" s="132" t="str">
        <f t="shared" si="15"/>
        <v/>
      </c>
      <c r="AT32" s="130" t="s">
        <v>25</v>
      </c>
      <c r="AU32" s="131" t="str">
        <f t="shared" si="2"/>
        <v/>
      </c>
      <c r="AV32" s="68" t="s">
        <v>24</v>
      </c>
      <c r="AW32" s="132" t="str">
        <f t="shared" si="3"/>
        <v/>
      </c>
      <c r="AX32" s="70" t="s">
        <v>25</v>
      </c>
      <c r="AY32" s="93"/>
      <c r="AZ32" s="119">
        <v>19</v>
      </c>
      <c r="BA32" s="120">
        <v>16</v>
      </c>
      <c r="BB32" s="120">
        <v>5</v>
      </c>
      <c r="BC32" s="93"/>
      <c r="BD32" s="66">
        <v>29</v>
      </c>
      <c r="BE32" s="66">
        <f t="shared" si="16"/>
        <v>6915</v>
      </c>
      <c r="BF32" s="66" t="e">
        <f t="shared" si="17"/>
        <v>#VALUE!</v>
      </c>
      <c r="BG32" s="66" t="e">
        <f t="shared" si="18"/>
        <v>#VALUE!</v>
      </c>
      <c r="BH32" s="133" t="e">
        <f>TIME('(記入例)【世田谷区】利用内訳表'!AJ32, '(記入例)【世田谷区】利用内訳表'!AL32, 0)</f>
        <v>#VALUE!</v>
      </c>
      <c r="BI32" s="66" t="e">
        <f t="shared" si="19"/>
        <v>#VALUE!</v>
      </c>
      <c r="BJ32" s="66">
        <f t="shared" si="13"/>
        <v>0</v>
      </c>
      <c r="BK32" s="66">
        <f t="shared" si="14"/>
        <v>0</v>
      </c>
    </row>
    <row r="33" spans="1:63" s="100" customFormat="1" ht="33" customHeight="1">
      <c r="A33" s="122">
        <v>19</v>
      </c>
      <c r="B33" s="123"/>
      <c r="C33" s="124"/>
      <c r="D33" s="125" t="s">
        <v>20</v>
      </c>
      <c r="E33" s="124"/>
      <c r="F33" s="68" t="s">
        <v>21</v>
      </c>
      <c r="G33" s="124"/>
      <c r="H33" s="68" t="s">
        <v>22</v>
      </c>
      <c r="I33" s="128"/>
      <c r="J33" s="68" t="s">
        <v>23</v>
      </c>
      <c r="K33" s="128"/>
      <c r="L33" s="68" t="s">
        <v>22</v>
      </c>
      <c r="M33" s="128"/>
      <c r="N33" s="129" t="str">
        <f t="shared" si="4"/>
        <v/>
      </c>
      <c r="O33" s="68" t="s">
        <v>24</v>
      </c>
      <c r="P33" s="69" t="str">
        <f t="shared" si="5"/>
        <v/>
      </c>
      <c r="Q33" s="130" t="s">
        <v>25</v>
      </c>
      <c r="R33" s="129" t="str">
        <f t="shared" si="6"/>
        <v/>
      </c>
      <c r="S33" s="68" t="s">
        <v>24</v>
      </c>
      <c r="T33" s="69" t="str">
        <f t="shared" si="7"/>
        <v/>
      </c>
      <c r="U33" s="130" t="s">
        <v>25</v>
      </c>
      <c r="V33" s="129" t="str">
        <f>AU33</f>
        <v/>
      </c>
      <c r="W33" s="68" t="s">
        <v>24</v>
      </c>
      <c r="X33" s="69" t="str">
        <f t="shared" si="9"/>
        <v/>
      </c>
      <c r="Y33" s="130" t="s">
        <v>25</v>
      </c>
      <c r="Z33" s="278"/>
      <c r="AA33" s="279"/>
      <c r="AB33" s="70" t="s">
        <v>26</v>
      </c>
      <c r="AC33" s="280"/>
      <c r="AD33" s="278"/>
      <c r="AE33" s="70" t="s">
        <v>26</v>
      </c>
      <c r="AF33" s="281"/>
      <c r="AG33" s="282"/>
      <c r="AH33" s="96"/>
      <c r="AI33" s="96"/>
      <c r="AJ33" s="131" t="str">
        <f t="shared" si="20"/>
        <v/>
      </c>
      <c r="AK33" s="68" t="s">
        <v>22</v>
      </c>
      <c r="AL33" s="132" t="str">
        <f t="shared" si="0"/>
        <v/>
      </c>
      <c r="AM33" s="68" t="s">
        <v>23</v>
      </c>
      <c r="AN33" s="132" t="str">
        <f t="shared" si="11"/>
        <v/>
      </c>
      <c r="AO33" s="68" t="s">
        <v>22</v>
      </c>
      <c r="AP33" s="132" t="str">
        <f t="shared" si="1"/>
        <v/>
      </c>
      <c r="AQ33" s="131" t="str">
        <f t="shared" si="12"/>
        <v/>
      </c>
      <c r="AR33" s="68" t="s">
        <v>24</v>
      </c>
      <c r="AS33" s="132" t="str">
        <f t="shared" si="15"/>
        <v/>
      </c>
      <c r="AT33" s="130" t="s">
        <v>25</v>
      </c>
      <c r="AU33" s="131" t="str">
        <f t="shared" si="2"/>
        <v/>
      </c>
      <c r="AV33" s="68" t="s">
        <v>24</v>
      </c>
      <c r="AW33" s="132" t="str">
        <f t="shared" si="3"/>
        <v/>
      </c>
      <c r="AX33" s="70" t="s">
        <v>25</v>
      </c>
      <c r="AY33" s="93"/>
      <c r="AZ33" s="119">
        <v>20</v>
      </c>
      <c r="BA33" s="120">
        <v>17</v>
      </c>
      <c r="BB33" s="120">
        <v>6</v>
      </c>
      <c r="BC33" s="93"/>
      <c r="BD33" s="66">
        <v>30</v>
      </c>
      <c r="BE33" s="66">
        <f t="shared" si="16"/>
        <v>6915</v>
      </c>
      <c r="BF33" s="66" t="e">
        <f t="shared" si="17"/>
        <v>#VALUE!</v>
      </c>
      <c r="BG33" s="66" t="e">
        <f t="shared" si="18"/>
        <v>#VALUE!</v>
      </c>
      <c r="BH33" s="133" t="e">
        <f>TIME('(記入例)【世田谷区】利用内訳表'!AJ33, '(記入例)【世田谷区】利用内訳表'!AL33, 0)</f>
        <v>#VALUE!</v>
      </c>
      <c r="BI33" s="66" t="e">
        <f t="shared" si="19"/>
        <v>#VALUE!</v>
      </c>
      <c r="BJ33" s="66">
        <f t="shared" si="13"/>
        <v>0</v>
      </c>
      <c r="BK33" s="66">
        <f t="shared" si="14"/>
        <v>0</v>
      </c>
    </row>
    <row r="34" spans="1:63" s="100" customFormat="1" ht="33" customHeight="1">
      <c r="A34" s="122">
        <v>20</v>
      </c>
      <c r="B34" s="123"/>
      <c r="C34" s="124"/>
      <c r="D34" s="125" t="s">
        <v>20</v>
      </c>
      <c r="E34" s="124"/>
      <c r="F34" s="68" t="s">
        <v>21</v>
      </c>
      <c r="G34" s="124"/>
      <c r="H34" s="68" t="s">
        <v>22</v>
      </c>
      <c r="I34" s="128"/>
      <c r="J34" s="68" t="s">
        <v>23</v>
      </c>
      <c r="K34" s="128"/>
      <c r="L34" s="68" t="s">
        <v>22</v>
      </c>
      <c r="M34" s="128"/>
      <c r="N34" s="129" t="str">
        <f t="shared" si="4"/>
        <v/>
      </c>
      <c r="O34" s="68" t="s">
        <v>24</v>
      </c>
      <c r="P34" s="69" t="str">
        <f t="shared" si="5"/>
        <v/>
      </c>
      <c r="Q34" s="130" t="s">
        <v>25</v>
      </c>
      <c r="R34" s="129" t="str">
        <f t="shared" si="6"/>
        <v/>
      </c>
      <c r="S34" s="68" t="s">
        <v>24</v>
      </c>
      <c r="T34" s="69" t="str">
        <f t="shared" si="7"/>
        <v/>
      </c>
      <c r="U34" s="130" t="s">
        <v>25</v>
      </c>
      <c r="V34" s="129" t="str">
        <f t="shared" si="8"/>
        <v/>
      </c>
      <c r="W34" s="68" t="s">
        <v>24</v>
      </c>
      <c r="X34" s="69" t="str">
        <f t="shared" si="9"/>
        <v/>
      </c>
      <c r="Y34" s="130" t="s">
        <v>25</v>
      </c>
      <c r="Z34" s="278"/>
      <c r="AA34" s="279"/>
      <c r="AB34" s="70" t="s">
        <v>26</v>
      </c>
      <c r="AC34" s="280"/>
      <c r="AD34" s="278"/>
      <c r="AE34" s="70" t="s">
        <v>26</v>
      </c>
      <c r="AF34" s="281"/>
      <c r="AG34" s="282"/>
      <c r="AH34" s="96"/>
      <c r="AI34" s="96"/>
      <c r="AJ34" s="131" t="str">
        <f t="shared" si="20"/>
        <v/>
      </c>
      <c r="AK34" s="68" t="s">
        <v>22</v>
      </c>
      <c r="AL34" s="132" t="str">
        <f t="shared" si="0"/>
        <v/>
      </c>
      <c r="AM34" s="68" t="s">
        <v>23</v>
      </c>
      <c r="AN34" s="132" t="str">
        <f t="shared" si="11"/>
        <v/>
      </c>
      <c r="AO34" s="68" t="s">
        <v>22</v>
      </c>
      <c r="AP34" s="132" t="str">
        <f t="shared" si="1"/>
        <v/>
      </c>
      <c r="AQ34" s="131" t="str">
        <f t="shared" si="12"/>
        <v/>
      </c>
      <c r="AR34" s="68" t="s">
        <v>24</v>
      </c>
      <c r="AS34" s="132" t="str">
        <f t="shared" si="15"/>
        <v/>
      </c>
      <c r="AT34" s="130" t="s">
        <v>25</v>
      </c>
      <c r="AU34" s="131" t="str">
        <f t="shared" si="2"/>
        <v/>
      </c>
      <c r="AV34" s="68" t="s">
        <v>24</v>
      </c>
      <c r="AW34" s="132" t="str">
        <f t="shared" si="3"/>
        <v/>
      </c>
      <c r="AX34" s="70" t="s">
        <v>25</v>
      </c>
      <c r="AY34" s="93"/>
      <c r="AZ34" s="119">
        <v>21</v>
      </c>
      <c r="BA34" s="120">
        <v>18</v>
      </c>
      <c r="BB34" s="120">
        <v>7</v>
      </c>
      <c r="BC34" s="93"/>
      <c r="BD34" s="66">
        <v>31</v>
      </c>
      <c r="BE34" s="66">
        <f t="shared" si="16"/>
        <v>6915</v>
      </c>
      <c r="BF34" s="66" t="e">
        <f t="shared" si="17"/>
        <v>#VALUE!</v>
      </c>
      <c r="BG34" s="66" t="e">
        <f t="shared" si="18"/>
        <v>#VALUE!</v>
      </c>
      <c r="BH34" s="133" t="e">
        <f>TIME('(記入例)【世田谷区】利用内訳表'!AJ34, '(記入例)【世田谷区】利用内訳表'!AL34, 0)</f>
        <v>#VALUE!</v>
      </c>
      <c r="BI34" s="66" t="e">
        <f t="shared" si="19"/>
        <v>#VALUE!</v>
      </c>
      <c r="BJ34" s="66">
        <f t="shared" si="13"/>
        <v>0</v>
      </c>
      <c r="BK34" s="66">
        <f t="shared" si="14"/>
        <v>0</v>
      </c>
    </row>
    <row r="35" spans="1:63" s="100" customFormat="1" ht="33" customHeight="1">
      <c r="A35" s="122">
        <v>21</v>
      </c>
      <c r="B35" s="123"/>
      <c r="C35" s="124"/>
      <c r="D35" s="125" t="s">
        <v>20</v>
      </c>
      <c r="E35" s="124"/>
      <c r="F35" s="68" t="s">
        <v>21</v>
      </c>
      <c r="G35" s="124"/>
      <c r="H35" s="68" t="s">
        <v>22</v>
      </c>
      <c r="I35" s="128"/>
      <c r="J35" s="68" t="s">
        <v>23</v>
      </c>
      <c r="K35" s="128"/>
      <c r="L35" s="68" t="s">
        <v>22</v>
      </c>
      <c r="M35" s="128"/>
      <c r="N35" s="129" t="str">
        <f t="shared" si="4"/>
        <v/>
      </c>
      <c r="O35" s="68" t="s">
        <v>24</v>
      </c>
      <c r="P35" s="69" t="str">
        <f t="shared" si="5"/>
        <v/>
      </c>
      <c r="Q35" s="130" t="s">
        <v>25</v>
      </c>
      <c r="R35" s="129" t="str">
        <f t="shared" si="6"/>
        <v/>
      </c>
      <c r="S35" s="68" t="s">
        <v>24</v>
      </c>
      <c r="T35" s="69" t="str">
        <f t="shared" si="7"/>
        <v/>
      </c>
      <c r="U35" s="130" t="s">
        <v>25</v>
      </c>
      <c r="V35" s="129" t="str">
        <f t="shared" si="8"/>
        <v/>
      </c>
      <c r="W35" s="68" t="s">
        <v>24</v>
      </c>
      <c r="X35" s="69" t="str">
        <f t="shared" si="9"/>
        <v/>
      </c>
      <c r="Y35" s="130" t="s">
        <v>25</v>
      </c>
      <c r="Z35" s="278"/>
      <c r="AA35" s="279"/>
      <c r="AB35" s="70" t="s">
        <v>26</v>
      </c>
      <c r="AC35" s="280"/>
      <c r="AD35" s="278"/>
      <c r="AE35" s="70" t="s">
        <v>26</v>
      </c>
      <c r="AF35" s="281"/>
      <c r="AG35" s="282"/>
      <c r="AH35" s="96"/>
      <c r="AI35" s="96"/>
      <c r="AJ35" s="131" t="str">
        <f t="shared" si="20"/>
        <v/>
      </c>
      <c r="AK35" s="68" t="s">
        <v>22</v>
      </c>
      <c r="AL35" s="132" t="str">
        <f t="shared" si="0"/>
        <v/>
      </c>
      <c r="AM35" s="68" t="s">
        <v>23</v>
      </c>
      <c r="AN35" s="132" t="str">
        <f t="shared" si="11"/>
        <v/>
      </c>
      <c r="AO35" s="68" t="s">
        <v>22</v>
      </c>
      <c r="AP35" s="132" t="str">
        <f t="shared" si="1"/>
        <v/>
      </c>
      <c r="AQ35" s="131" t="str">
        <f t="shared" si="12"/>
        <v/>
      </c>
      <c r="AR35" s="68" t="s">
        <v>24</v>
      </c>
      <c r="AS35" s="132" t="str">
        <f t="shared" si="15"/>
        <v/>
      </c>
      <c r="AT35" s="130" t="s">
        <v>25</v>
      </c>
      <c r="AU35" s="131" t="str">
        <f t="shared" si="2"/>
        <v/>
      </c>
      <c r="AV35" s="68" t="s">
        <v>24</v>
      </c>
      <c r="AW35" s="132" t="str">
        <f t="shared" si="3"/>
        <v/>
      </c>
      <c r="AX35" s="70" t="s">
        <v>25</v>
      </c>
      <c r="AY35" s="93"/>
      <c r="AZ35" s="119">
        <v>22</v>
      </c>
      <c r="BA35" s="120">
        <v>19</v>
      </c>
      <c r="BB35" s="120">
        <v>8</v>
      </c>
      <c r="BC35" s="93"/>
      <c r="BD35" s="66">
        <v>32</v>
      </c>
      <c r="BE35" s="66">
        <f t="shared" si="16"/>
        <v>6915</v>
      </c>
      <c r="BF35" s="66" t="e">
        <f t="shared" si="17"/>
        <v>#VALUE!</v>
      </c>
      <c r="BG35" s="66" t="e">
        <f t="shared" si="18"/>
        <v>#VALUE!</v>
      </c>
      <c r="BH35" s="133" t="e">
        <f>TIME('(記入例)【世田谷区】利用内訳表'!AJ35, '(記入例)【世田谷区】利用内訳表'!AL35, 0)</f>
        <v>#VALUE!</v>
      </c>
      <c r="BI35" s="66" t="e">
        <f t="shared" si="19"/>
        <v>#VALUE!</v>
      </c>
      <c r="BJ35" s="66">
        <f t="shared" si="13"/>
        <v>0</v>
      </c>
      <c r="BK35" s="66">
        <f t="shared" si="14"/>
        <v>0</v>
      </c>
    </row>
    <row r="36" spans="1:63" s="100" customFormat="1" ht="33" customHeight="1">
      <c r="A36" s="122">
        <v>22</v>
      </c>
      <c r="B36" s="123"/>
      <c r="C36" s="124"/>
      <c r="D36" s="125" t="s">
        <v>20</v>
      </c>
      <c r="E36" s="124"/>
      <c r="F36" s="68" t="s">
        <v>21</v>
      </c>
      <c r="G36" s="124"/>
      <c r="H36" s="68" t="s">
        <v>22</v>
      </c>
      <c r="I36" s="128"/>
      <c r="J36" s="68" t="s">
        <v>23</v>
      </c>
      <c r="K36" s="128"/>
      <c r="L36" s="68" t="s">
        <v>22</v>
      </c>
      <c r="M36" s="128"/>
      <c r="N36" s="129" t="str">
        <f t="shared" si="4"/>
        <v/>
      </c>
      <c r="O36" s="68" t="s">
        <v>24</v>
      </c>
      <c r="P36" s="69" t="str">
        <f t="shared" si="5"/>
        <v/>
      </c>
      <c r="Q36" s="130" t="s">
        <v>25</v>
      </c>
      <c r="R36" s="129" t="str">
        <f t="shared" si="6"/>
        <v/>
      </c>
      <c r="S36" s="68" t="s">
        <v>24</v>
      </c>
      <c r="T36" s="69" t="str">
        <f t="shared" si="7"/>
        <v/>
      </c>
      <c r="U36" s="130" t="s">
        <v>25</v>
      </c>
      <c r="V36" s="129" t="str">
        <f t="shared" si="8"/>
        <v/>
      </c>
      <c r="W36" s="68" t="s">
        <v>24</v>
      </c>
      <c r="X36" s="69" t="str">
        <f t="shared" si="9"/>
        <v/>
      </c>
      <c r="Y36" s="130" t="s">
        <v>25</v>
      </c>
      <c r="Z36" s="278"/>
      <c r="AA36" s="279"/>
      <c r="AB36" s="70" t="s">
        <v>26</v>
      </c>
      <c r="AC36" s="280"/>
      <c r="AD36" s="278"/>
      <c r="AE36" s="70" t="s">
        <v>26</v>
      </c>
      <c r="AF36" s="281"/>
      <c r="AG36" s="282"/>
      <c r="AH36" s="96"/>
      <c r="AI36" s="96"/>
      <c r="AJ36" s="131" t="str">
        <f t="shared" si="20"/>
        <v/>
      </c>
      <c r="AK36" s="68" t="s">
        <v>22</v>
      </c>
      <c r="AL36" s="132" t="str">
        <f t="shared" si="0"/>
        <v/>
      </c>
      <c r="AM36" s="68" t="s">
        <v>23</v>
      </c>
      <c r="AN36" s="132" t="str">
        <f t="shared" si="11"/>
        <v/>
      </c>
      <c r="AO36" s="68" t="s">
        <v>22</v>
      </c>
      <c r="AP36" s="132" t="str">
        <f t="shared" si="1"/>
        <v/>
      </c>
      <c r="AQ36" s="131" t="str">
        <f t="shared" si="12"/>
        <v/>
      </c>
      <c r="AR36" s="68" t="s">
        <v>24</v>
      </c>
      <c r="AS36" s="132" t="str">
        <f t="shared" si="15"/>
        <v/>
      </c>
      <c r="AT36" s="130" t="s">
        <v>25</v>
      </c>
      <c r="AU36" s="131" t="str">
        <f t="shared" si="2"/>
        <v/>
      </c>
      <c r="AV36" s="68" t="s">
        <v>24</v>
      </c>
      <c r="AW36" s="132" t="str">
        <f t="shared" si="3"/>
        <v/>
      </c>
      <c r="AX36" s="70" t="s">
        <v>25</v>
      </c>
      <c r="AY36" s="93"/>
      <c r="AZ36" s="119">
        <v>23</v>
      </c>
      <c r="BA36" s="120">
        <v>20</v>
      </c>
      <c r="BB36" s="120">
        <v>9</v>
      </c>
      <c r="BC36" s="93"/>
      <c r="BD36" s="66">
        <v>33</v>
      </c>
      <c r="BE36" s="66">
        <f t="shared" si="16"/>
        <v>6915</v>
      </c>
      <c r="BF36" s="66" t="e">
        <f t="shared" si="17"/>
        <v>#VALUE!</v>
      </c>
      <c r="BG36" s="66" t="e">
        <f t="shared" si="18"/>
        <v>#VALUE!</v>
      </c>
      <c r="BH36" s="133" t="e">
        <f>TIME('(記入例)【世田谷区】利用内訳表'!AJ36, '(記入例)【世田谷区】利用内訳表'!AL36, 0)</f>
        <v>#VALUE!</v>
      </c>
      <c r="BI36" s="66" t="e">
        <f t="shared" si="19"/>
        <v>#VALUE!</v>
      </c>
      <c r="BJ36" s="66">
        <f t="shared" si="13"/>
        <v>0</v>
      </c>
      <c r="BK36" s="66">
        <f t="shared" si="14"/>
        <v>0</v>
      </c>
    </row>
    <row r="37" spans="1:63" s="100" customFormat="1" ht="33" customHeight="1">
      <c r="A37" s="122">
        <v>23</v>
      </c>
      <c r="B37" s="123"/>
      <c r="C37" s="124"/>
      <c r="D37" s="125" t="s">
        <v>20</v>
      </c>
      <c r="E37" s="124"/>
      <c r="F37" s="68" t="s">
        <v>21</v>
      </c>
      <c r="G37" s="124"/>
      <c r="H37" s="68" t="s">
        <v>22</v>
      </c>
      <c r="I37" s="128"/>
      <c r="J37" s="68" t="s">
        <v>23</v>
      </c>
      <c r="K37" s="128"/>
      <c r="L37" s="68" t="s">
        <v>22</v>
      </c>
      <c r="M37" s="128"/>
      <c r="N37" s="129" t="str">
        <f t="shared" si="4"/>
        <v/>
      </c>
      <c r="O37" s="68" t="s">
        <v>24</v>
      </c>
      <c r="P37" s="69" t="str">
        <f t="shared" si="5"/>
        <v/>
      </c>
      <c r="Q37" s="130" t="s">
        <v>25</v>
      </c>
      <c r="R37" s="129" t="str">
        <f t="shared" si="6"/>
        <v/>
      </c>
      <c r="S37" s="68" t="s">
        <v>24</v>
      </c>
      <c r="T37" s="69" t="str">
        <f t="shared" si="7"/>
        <v/>
      </c>
      <c r="U37" s="130" t="s">
        <v>25</v>
      </c>
      <c r="V37" s="129" t="str">
        <f t="shared" si="8"/>
        <v/>
      </c>
      <c r="W37" s="68" t="s">
        <v>24</v>
      </c>
      <c r="X37" s="69" t="str">
        <f t="shared" si="9"/>
        <v/>
      </c>
      <c r="Y37" s="130" t="s">
        <v>25</v>
      </c>
      <c r="Z37" s="278"/>
      <c r="AA37" s="279"/>
      <c r="AB37" s="70" t="s">
        <v>26</v>
      </c>
      <c r="AC37" s="280"/>
      <c r="AD37" s="278"/>
      <c r="AE37" s="70" t="s">
        <v>26</v>
      </c>
      <c r="AF37" s="281"/>
      <c r="AG37" s="282"/>
      <c r="AH37" s="96"/>
      <c r="AI37" s="96"/>
      <c r="AJ37" s="131" t="str">
        <f t="shared" si="20"/>
        <v/>
      </c>
      <c r="AK37" s="68" t="s">
        <v>22</v>
      </c>
      <c r="AL37" s="132" t="str">
        <f t="shared" si="0"/>
        <v/>
      </c>
      <c r="AM37" s="68" t="s">
        <v>23</v>
      </c>
      <c r="AN37" s="132" t="str">
        <f t="shared" si="11"/>
        <v/>
      </c>
      <c r="AO37" s="68" t="s">
        <v>22</v>
      </c>
      <c r="AP37" s="132" t="str">
        <f t="shared" si="1"/>
        <v/>
      </c>
      <c r="AQ37" s="131" t="str">
        <f t="shared" si="12"/>
        <v/>
      </c>
      <c r="AR37" s="68" t="s">
        <v>24</v>
      </c>
      <c r="AS37" s="132" t="str">
        <f t="shared" si="15"/>
        <v/>
      </c>
      <c r="AT37" s="130" t="s">
        <v>25</v>
      </c>
      <c r="AU37" s="131" t="str">
        <f t="shared" si="2"/>
        <v/>
      </c>
      <c r="AV37" s="68" t="s">
        <v>24</v>
      </c>
      <c r="AW37" s="132" t="str">
        <f t="shared" si="3"/>
        <v/>
      </c>
      <c r="AX37" s="70" t="s">
        <v>25</v>
      </c>
      <c r="AY37" s="93"/>
      <c r="AZ37" s="119">
        <v>24</v>
      </c>
      <c r="BA37" s="120">
        <v>21</v>
      </c>
      <c r="BB37" s="120">
        <v>10</v>
      </c>
      <c r="BC37" s="93"/>
      <c r="BD37" s="66">
        <v>34</v>
      </c>
      <c r="BE37" s="66">
        <f t="shared" si="16"/>
        <v>6915</v>
      </c>
      <c r="BF37" s="66" t="e">
        <f t="shared" si="17"/>
        <v>#VALUE!</v>
      </c>
      <c r="BG37" s="66" t="e">
        <f t="shared" si="18"/>
        <v>#VALUE!</v>
      </c>
      <c r="BH37" s="133" t="e">
        <f>TIME('(記入例)【世田谷区】利用内訳表'!AJ37, '(記入例)【世田谷区】利用内訳表'!AL37, 0)</f>
        <v>#VALUE!</v>
      </c>
      <c r="BI37" s="66" t="e">
        <f t="shared" si="19"/>
        <v>#VALUE!</v>
      </c>
      <c r="BJ37" s="66">
        <f t="shared" si="13"/>
        <v>0</v>
      </c>
      <c r="BK37" s="66">
        <f t="shared" si="14"/>
        <v>0</v>
      </c>
    </row>
    <row r="38" spans="1:63" s="100" customFormat="1" ht="33" customHeight="1">
      <c r="A38" s="122">
        <v>24</v>
      </c>
      <c r="B38" s="123"/>
      <c r="C38" s="124"/>
      <c r="D38" s="125" t="s">
        <v>20</v>
      </c>
      <c r="E38" s="124"/>
      <c r="F38" s="68" t="s">
        <v>21</v>
      </c>
      <c r="G38" s="124"/>
      <c r="H38" s="68" t="s">
        <v>22</v>
      </c>
      <c r="I38" s="128"/>
      <c r="J38" s="68" t="s">
        <v>23</v>
      </c>
      <c r="K38" s="128"/>
      <c r="L38" s="68" t="s">
        <v>22</v>
      </c>
      <c r="M38" s="128"/>
      <c r="N38" s="129" t="str">
        <f t="shared" si="4"/>
        <v/>
      </c>
      <c r="O38" s="68" t="s">
        <v>24</v>
      </c>
      <c r="P38" s="69" t="str">
        <f t="shared" si="5"/>
        <v/>
      </c>
      <c r="Q38" s="130" t="s">
        <v>25</v>
      </c>
      <c r="R38" s="129" t="str">
        <f t="shared" si="6"/>
        <v/>
      </c>
      <c r="S38" s="68" t="s">
        <v>24</v>
      </c>
      <c r="T38" s="69" t="str">
        <f t="shared" si="7"/>
        <v/>
      </c>
      <c r="U38" s="130" t="s">
        <v>25</v>
      </c>
      <c r="V38" s="129" t="str">
        <f t="shared" si="8"/>
        <v/>
      </c>
      <c r="W38" s="68" t="s">
        <v>24</v>
      </c>
      <c r="X38" s="69" t="str">
        <f t="shared" si="9"/>
        <v/>
      </c>
      <c r="Y38" s="130" t="s">
        <v>25</v>
      </c>
      <c r="Z38" s="278"/>
      <c r="AA38" s="279"/>
      <c r="AB38" s="70" t="s">
        <v>26</v>
      </c>
      <c r="AC38" s="280"/>
      <c r="AD38" s="278"/>
      <c r="AE38" s="70" t="s">
        <v>26</v>
      </c>
      <c r="AF38" s="281"/>
      <c r="AG38" s="282"/>
      <c r="AH38" s="96"/>
      <c r="AI38" s="96"/>
      <c r="AJ38" s="131" t="str">
        <f t="shared" si="20"/>
        <v/>
      </c>
      <c r="AK38" s="68" t="s">
        <v>22</v>
      </c>
      <c r="AL38" s="132" t="str">
        <f t="shared" si="0"/>
        <v/>
      </c>
      <c r="AM38" s="68" t="s">
        <v>23</v>
      </c>
      <c r="AN38" s="132" t="str">
        <f t="shared" si="11"/>
        <v/>
      </c>
      <c r="AO38" s="68" t="s">
        <v>22</v>
      </c>
      <c r="AP38" s="132" t="str">
        <f t="shared" si="1"/>
        <v/>
      </c>
      <c r="AQ38" s="131" t="str">
        <f t="shared" si="12"/>
        <v/>
      </c>
      <c r="AR38" s="68" t="s">
        <v>24</v>
      </c>
      <c r="AS38" s="132" t="str">
        <f t="shared" si="15"/>
        <v/>
      </c>
      <c r="AT38" s="130" t="s">
        <v>25</v>
      </c>
      <c r="AU38" s="131" t="str">
        <f t="shared" si="2"/>
        <v/>
      </c>
      <c r="AV38" s="68" t="s">
        <v>24</v>
      </c>
      <c r="AW38" s="132" t="str">
        <f t="shared" si="3"/>
        <v/>
      </c>
      <c r="AX38" s="70" t="s">
        <v>25</v>
      </c>
      <c r="AY38" s="93"/>
      <c r="AZ38" s="119">
        <v>25</v>
      </c>
      <c r="BA38" s="120">
        <v>22</v>
      </c>
      <c r="BB38" s="120">
        <v>11</v>
      </c>
      <c r="BC38" s="93"/>
      <c r="BD38" s="66">
        <v>35</v>
      </c>
      <c r="BE38" s="66">
        <f t="shared" si="16"/>
        <v>6915</v>
      </c>
      <c r="BF38" s="66" t="e">
        <f t="shared" si="17"/>
        <v>#VALUE!</v>
      </c>
      <c r="BG38" s="66" t="e">
        <f t="shared" si="18"/>
        <v>#VALUE!</v>
      </c>
      <c r="BH38" s="133" t="e">
        <f>TIME('(記入例)【世田谷区】利用内訳表'!AJ38, '(記入例)【世田谷区】利用内訳表'!AL38, 0)</f>
        <v>#VALUE!</v>
      </c>
      <c r="BI38" s="66" t="e">
        <f t="shared" si="19"/>
        <v>#VALUE!</v>
      </c>
      <c r="BJ38" s="66">
        <f t="shared" si="13"/>
        <v>0</v>
      </c>
      <c r="BK38" s="66">
        <f t="shared" si="14"/>
        <v>0</v>
      </c>
    </row>
    <row r="39" spans="1:63" s="100" customFormat="1" ht="33" customHeight="1">
      <c r="A39" s="122">
        <v>25</v>
      </c>
      <c r="B39" s="123"/>
      <c r="C39" s="124"/>
      <c r="D39" s="125" t="s">
        <v>20</v>
      </c>
      <c r="E39" s="124"/>
      <c r="F39" s="68" t="s">
        <v>21</v>
      </c>
      <c r="G39" s="124"/>
      <c r="H39" s="68" t="s">
        <v>22</v>
      </c>
      <c r="I39" s="128"/>
      <c r="J39" s="68" t="s">
        <v>23</v>
      </c>
      <c r="K39" s="128"/>
      <c r="L39" s="68" t="s">
        <v>22</v>
      </c>
      <c r="M39" s="128"/>
      <c r="N39" s="129" t="str">
        <f t="shared" si="4"/>
        <v/>
      </c>
      <c r="O39" s="68" t="s">
        <v>24</v>
      </c>
      <c r="P39" s="69" t="str">
        <f t="shared" si="5"/>
        <v/>
      </c>
      <c r="Q39" s="130" t="s">
        <v>25</v>
      </c>
      <c r="R39" s="129" t="str">
        <f>AQ39</f>
        <v/>
      </c>
      <c r="S39" s="68" t="s">
        <v>24</v>
      </c>
      <c r="T39" s="69" t="str">
        <f t="shared" si="7"/>
        <v/>
      </c>
      <c r="U39" s="130" t="s">
        <v>25</v>
      </c>
      <c r="V39" s="129" t="str">
        <f t="shared" si="8"/>
        <v/>
      </c>
      <c r="W39" s="68" t="s">
        <v>24</v>
      </c>
      <c r="X39" s="69" t="str">
        <f t="shared" si="9"/>
        <v/>
      </c>
      <c r="Y39" s="130" t="s">
        <v>25</v>
      </c>
      <c r="Z39" s="278"/>
      <c r="AA39" s="279"/>
      <c r="AB39" s="70" t="s">
        <v>26</v>
      </c>
      <c r="AC39" s="280"/>
      <c r="AD39" s="278"/>
      <c r="AE39" s="70" t="s">
        <v>26</v>
      </c>
      <c r="AF39" s="281"/>
      <c r="AG39" s="282"/>
      <c r="AH39" s="96"/>
      <c r="AI39" s="96"/>
      <c r="AJ39" s="131" t="str">
        <f t="shared" si="20"/>
        <v/>
      </c>
      <c r="AK39" s="68" t="s">
        <v>22</v>
      </c>
      <c r="AL39" s="132" t="str">
        <f t="shared" si="0"/>
        <v/>
      </c>
      <c r="AM39" s="68" t="s">
        <v>23</v>
      </c>
      <c r="AN39" s="132" t="str">
        <f t="shared" si="11"/>
        <v/>
      </c>
      <c r="AO39" s="68" t="s">
        <v>22</v>
      </c>
      <c r="AP39" s="132" t="str">
        <f t="shared" si="1"/>
        <v/>
      </c>
      <c r="AQ39" s="131" t="str">
        <f t="shared" si="12"/>
        <v/>
      </c>
      <c r="AR39" s="68" t="s">
        <v>24</v>
      </c>
      <c r="AS39" s="132" t="str">
        <f t="shared" si="15"/>
        <v/>
      </c>
      <c r="AT39" s="130" t="s">
        <v>25</v>
      </c>
      <c r="AU39" s="131" t="str">
        <f t="shared" si="2"/>
        <v/>
      </c>
      <c r="AV39" s="68" t="s">
        <v>24</v>
      </c>
      <c r="AW39" s="132" t="str">
        <f t="shared" si="3"/>
        <v/>
      </c>
      <c r="AX39" s="70" t="s">
        <v>25</v>
      </c>
      <c r="AY39" s="93"/>
      <c r="AZ39" s="119">
        <v>26</v>
      </c>
      <c r="BA39" s="120">
        <v>23</v>
      </c>
      <c r="BB39" s="120">
        <v>12</v>
      </c>
      <c r="BC39" s="93"/>
      <c r="BD39" s="66">
        <v>36</v>
      </c>
      <c r="BE39" s="66">
        <f t="shared" si="16"/>
        <v>6915</v>
      </c>
      <c r="BF39" s="66" t="e">
        <f t="shared" si="17"/>
        <v>#VALUE!</v>
      </c>
      <c r="BG39" s="66" t="e">
        <f t="shared" si="18"/>
        <v>#VALUE!</v>
      </c>
      <c r="BH39" s="133" t="e">
        <f>TIME('(記入例)【世田谷区】利用内訳表'!AJ39, '(記入例)【世田谷区】利用内訳表'!AL39, 0)</f>
        <v>#VALUE!</v>
      </c>
      <c r="BI39" s="66" t="e">
        <f t="shared" si="19"/>
        <v>#VALUE!</v>
      </c>
      <c r="BJ39" s="66">
        <f t="shared" si="13"/>
        <v>0</v>
      </c>
      <c r="BK39" s="66">
        <f t="shared" si="14"/>
        <v>0</v>
      </c>
    </row>
    <row r="40" spans="1:63" s="66" customFormat="1" ht="20.149999999999999" customHeight="1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294" t="s">
        <v>28</v>
      </c>
      <c r="Q40" s="295"/>
      <c r="R40" s="135">
        <f>$AQ$42</f>
        <v>11</v>
      </c>
      <c r="S40" s="68" t="s">
        <v>24</v>
      </c>
      <c r="T40" s="69">
        <f>$AS$42</f>
        <v>30</v>
      </c>
      <c r="U40" s="130" t="s">
        <v>25</v>
      </c>
      <c r="V40" s="135">
        <f>$AU$42</f>
        <v>7</v>
      </c>
      <c r="W40" s="68" t="s">
        <v>24</v>
      </c>
      <c r="X40" s="69">
        <f>$AW$42</f>
        <v>15</v>
      </c>
      <c r="Y40" s="130" t="s">
        <v>25</v>
      </c>
      <c r="Z40" s="208">
        <f>SUM($Z$15:$AA$39)</f>
        <v>47800</v>
      </c>
      <c r="AA40" s="209"/>
      <c r="AB40" s="70" t="s">
        <v>26</v>
      </c>
      <c r="AC40" s="210">
        <f>SUM($AC$15:$AD$39)</f>
        <v>4900</v>
      </c>
      <c r="AD40" s="208"/>
      <c r="AE40" s="70" t="s">
        <v>26</v>
      </c>
      <c r="AF40" s="281"/>
      <c r="AG40" s="282"/>
      <c r="AJ40" s="96"/>
      <c r="AK40" s="94"/>
      <c r="AL40" s="96"/>
      <c r="AM40" s="94"/>
      <c r="AN40" s="96"/>
      <c r="AO40" s="94"/>
      <c r="AP40" s="96"/>
      <c r="AQ40" s="96"/>
      <c r="AR40" s="94"/>
      <c r="AS40" s="96"/>
      <c r="AT40" s="94"/>
      <c r="AU40" s="96"/>
      <c r="AV40" s="94"/>
      <c r="AW40" s="96"/>
      <c r="AX40" s="100"/>
      <c r="AZ40" s="119">
        <v>27</v>
      </c>
      <c r="BA40" s="120">
        <v>24</v>
      </c>
      <c r="BB40" s="120">
        <v>13</v>
      </c>
      <c r="BJ40" s="66">
        <f>SUM(BJ15:BJ39)</f>
        <v>690</v>
      </c>
      <c r="BK40" s="66">
        <f>SUM(BK15:BK39)</f>
        <v>435</v>
      </c>
    </row>
    <row r="41" spans="1:63" s="66" customFormat="1" ht="24" customHeight="1">
      <c r="N41" s="213" t="s">
        <v>29</v>
      </c>
      <c r="O41" s="213"/>
      <c r="P41" s="213"/>
      <c r="Q41" s="214"/>
      <c r="R41" s="67">
        <f>INT(BJ40/60)</f>
        <v>11</v>
      </c>
      <c r="S41" s="68" t="s">
        <v>24</v>
      </c>
      <c r="T41" s="69">
        <f>INT(MOD(BJ40,60))</f>
        <v>30</v>
      </c>
      <c r="U41" s="70" t="s">
        <v>25</v>
      </c>
      <c r="V41" s="71">
        <f>INT(BK40/60)</f>
        <v>7</v>
      </c>
      <c r="W41" s="68" t="s">
        <v>24</v>
      </c>
      <c r="X41" s="69">
        <f>INT(MOD(BK40, 60))</f>
        <v>15</v>
      </c>
      <c r="Y41" s="70" t="s">
        <v>25</v>
      </c>
      <c r="Z41" s="156" t="s">
        <v>30</v>
      </c>
      <c r="AA41" s="157"/>
      <c r="AB41" s="157"/>
      <c r="AC41" s="157" t="s">
        <v>31</v>
      </c>
      <c r="AD41" s="157"/>
      <c r="AE41" s="157"/>
      <c r="AF41" s="64"/>
      <c r="AG41" s="72"/>
      <c r="AJ41" s="96"/>
      <c r="AK41" s="94"/>
      <c r="AL41" s="96"/>
      <c r="AM41" s="94"/>
      <c r="AN41" s="96"/>
      <c r="AO41" s="94"/>
      <c r="AP41" s="96"/>
      <c r="AQ41" s="96"/>
      <c r="AR41" s="94"/>
      <c r="AS41" s="96"/>
      <c r="AT41" s="94"/>
      <c r="AU41" s="96"/>
      <c r="AV41" s="94"/>
      <c r="AW41" s="96"/>
      <c r="AX41" s="100"/>
      <c r="AZ41" s="119">
        <v>28</v>
      </c>
      <c r="BA41" s="120">
        <v>25</v>
      </c>
      <c r="BB41" s="120">
        <v>14</v>
      </c>
    </row>
    <row r="42" spans="1:63" s="100" customFormat="1" ht="20.149999999999999" customHeight="1">
      <c r="A42" s="136"/>
      <c r="B42" s="136"/>
      <c r="C42" s="73"/>
      <c r="D42" s="74"/>
      <c r="E42" s="73"/>
      <c r="F42" s="74"/>
      <c r="G42" s="73"/>
      <c r="H42" s="74"/>
      <c r="I42" s="73"/>
      <c r="J42" s="74"/>
      <c r="K42" s="73"/>
      <c r="L42" s="74"/>
      <c r="M42" s="73"/>
      <c r="N42" s="73"/>
      <c r="O42" s="74"/>
      <c r="P42" s="191"/>
      <c r="Q42" s="191"/>
      <c r="R42" s="192" t="s">
        <v>32</v>
      </c>
      <c r="S42" s="192"/>
      <c r="T42" s="192"/>
      <c r="U42" s="192"/>
      <c r="V42" s="192" t="s">
        <v>33</v>
      </c>
      <c r="W42" s="192"/>
      <c r="X42" s="192"/>
      <c r="Y42" s="192"/>
      <c r="Z42" s="193"/>
      <c r="AA42" s="193"/>
      <c r="AB42" s="193"/>
      <c r="AC42" s="194"/>
      <c r="AD42" s="194"/>
      <c r="AE42" s="194"/>
      <c r="AF42" s="65"/>
      <c r="AG42" s="65"/>
      <c r="AH42" s="96"/>
      <c r="AI42" s="96"/>
      <c r="AJ42" s="137">
        <f>SUM(P15:P39)/24/60</f>
        <v>7.2916666666666671E-2</v>
      </c>
      <c r="AK42" s="138">
        <f>HOUR(AJ42)</f>
        <v>1</v>
      </c>
      <c r="AL42" s="138">
        <f>MINUTE(AJ42)</f>
        <v>45</v>
      </c>
      <c r="AM42" s="137">
        <f>SUM(AS15:AS39)/24/60</f>
        <v>2.0833333333333332E-2</v>
      </c>
      <c r="AN42" s="138">
        <f>HOUR(AM42)</f>
        <v>0</v>
      </c>
      <c r="AO42" s="138">
        <f>MINUTE(AM42)</f>
        <v>30</v>
      </c>
      <c r="AP42" s="96"/>
      <c r="AQ42" s="131">
        <f>SUM(AQ15:AQ39)+AN42</f>
        <v>11</v>
      </c>
      <c r="AR42" s="68" t="s">
        <v>24</v>
      </c>
      <c r="AS42" s="132">
        <f>AO42</f>
        <v>30</v>
      </c>
      <c r="AT42" s="130" t="s">
        <v>25</v>
      </c>
      <c r="AU42" s="131">
        <f>IF(AQ42="",AU44,IFERROR(IF(AW44-AS42&lt;0,AU44-AQ42-1,AU44-AQ42),""))</f>
        <v>7</v>
      </c>
      <c r="AV42" s="68" t="s">
        <v>24</v>
      </c>
      <c r="AW42" s="132">
        <f>IF(AS42="",AW44,IFERROR(IF(AW44-AS42&lt;0,AW44-AS42+60,AW44-AS42),""))</f>
        <v>15</v>
      </c>
      <c r="AX42" s="70" t="s">
        <v>25</v>
      </c>
      <c r="AY42" s="93"/>
      <c r="AZ42" s="119">
        <v>29</v>
      </c>
      <c r="BA42" s="120">
        <v>26</v>
      </c>
      <c r="BB42" s="120">
        <v>15</v>
      </c>
      <c r="BC42" s="93"/>
      <c r="BD42" s="93"/>
    </row>
    <row r="43" spans="1:63" s="100" customFormat="1" ht="20.149999999999999" customHeight="1">
      <c r="A43" s="296" t="s">
        <v>34</v>
      </c>
      <c r="B43" s="297"/>
      <c r="C43" s="297"/>
      <c r="D43" s="297"/>
      <c r="E43" s="297"/>
      <c r="F43" s="298" t="s">
        <v>35</v>
      </c>
      <c r="G43" s="298"/>
      <c r="H43" s="298"/>
      <c r="I43" s="197" t="s">
        <v>36</v>
      </c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9"/>
      <c r="AC43" s="203" t="s">
        <v>16</v>
      </c>
      <c r="AD43" s="203"/>
      <c r="AE43" s="203"/>
      <c r="AF43" s="203"/>
      <c r="AG43" s="203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Y43" s="93"/>
      <c r="AZ43" s="119">
        <v>30</v>
      </c>
      <c r="BA43" s="120">
        <v>27</v>
      </c>
      <c r="BB43" s="120">
        <v>16</v>
      </c>
      <c r="BC43" s="93"/>
      <c r="BD43" s="93"/>
    </row>
    <row r="44" spans="1:63" s="100" customFormat="1" ht="20.149999999999999" customHeight="1">
      <c r="A44" s="297"/>
      <c r="B44" s="297"/>
      <c r="C44" s="297"/>
      <c r="D44" s="297"/>
      <c r="E44" s="297"/>
      <c r="F44" s="298"/>
      <c r="G44" s="298"/>
      <c r="H44" s="298"/>
      <c r="I44" s="200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2"/>
      <c r="AC44" s="203"/>
      <c r="AD44" s="203"/>
      <c r="AE44" s="203"/>
      <c r="AF44" s="203"/>
      <c r="AG44" s="203"/>
      <c r="AH44" s="96"/>
      <c r="AI44" s="96"/>
      <c r="AJ44" s="96"/>
      <c r="AK44" s="74"/>
      <c r="AL44" s="96"/>
      <c r="AM44" s="74"/>
      <c r="AN44" s="96"/>
      <c r="AO44" s="74"/>
      <c r="AP44" s="96"/>
      <c r="AQ44" s="96"/>
      <c r="AU44" s="135">
        <f>SUM(N15:N39)+AK42</f>
        <v>18</v>
      </c>
      <c r="AV44" s="139" t="s">
        <v>24</v>
      </c>
      <c r="AW44" s="71">
        <f>AL42</f>
        <v>45</v>
      </c>
      <c r="AX44" s="75" t="s">
        <v>25</v>
      </c>
      <c r="AY44" s="93"/>
      <c r="AZ44" s="119">
        <v>31</v>
      </c>
      <c r="BA44" s="120">
        <v>28</v>
      </c>
      <c r="BB44" s="120">
        <v>17</v>
      </c>
      <c r="BC44" s="93"/>
      <c r="BD44" s="93"/>
    </row>
    <row r="45" spans="1:63" s="100" customFormat="1" ht="28.5" customHeight="1">
      <c r="A45" s="297"/>
      <c r="B45" s="297"/>
      <c r="C45" s="297"/>
      <c r="D45" s="297"/>
      <c r="E45" s="297"/>
      <c r="F45" s="105"/>
      <c r="G45" s="105"/>
      <c r="H45" s="105"/>
      <c r="I45" s="168" t="s">
        <v>37</v>
      </c>
      <c r="J45" s="204"/>
      <c r="K45" s="205"/>
      <c r="L45" s="167">
        <f>ROUNDDOWN((R41+T41/60)*2500,0)</f>
        <v>28750</v>
      </c>
      <c r="M45" s="167"/>
      <c r="N45" s="167"/>
      <c r="O45" s="75" t="s">
        <v>26</v>
      </c>
      <c r="P45" s="168" t="s">
        <v>38</v>
      </c>
      <c r="Q45" s="169"/>
      <c r="R45" s="169"/>
      <c r="S45" s="170">
        <f>ROUNDDOWN((V41+X41/60)*3500,0)</f>
        <v>25375</v>
      </c>
      <c r="T45" s="167"/>
      <c r="U45" s="167"/>
      <c r="V45" s="76" t="s">
        <v>26</v>
      </c>
      <c r="W45" s="168" t="s">
        <v>39</v>
      </c>
      <c r="X45" s="169"/>
      <c r="Y45" s="171"/>
      <c r="Z45" s="156">
        <f>L45+S45</f>
        <v>54125</v>
      </c>
      <c r="AA45" s="157"/>
      <c r="AB45" s="77" t="s">
        <v>26</v>
      </c>
      <c r="AC45" s="172"/>
      <c r="AD45" s="173"/>
      <c r="AE45" s="173"/>
      <c r="AF45" s="173"/>
      <c r="AG45" s="174"/>
      <c r="AH45" s="96"/>
      <c r="AI45" s="96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Y45" s="93"/>
      <c r="AZ45" s="93"/>
      <c r="BA45" s="120">
        <v>29</v>
      </c>
      <c r="BB45" s="120">
        <v>18</v>
      </c>
      <c r="BC45" s="93"/>
      <c r="BD45" s="93"/>
    </row>
    <row r="46" spans="1:63" s="100" customFormat="1" ht="28.5" customHeight="1">
      <c r="A46" s="297"/>
      <c r="B46" s="297"/>
      <c r="C46" s="297"/>
      <c r="D46" s="297"/>
      <c r="E46" s="297"/>
      <c r="F46" s="112"/>
      <c r="G46" s="112"/>
      <c r="H46" s="112"/>
      <c r="I46" s="181"/>
      <c r="J46" s="182"/>
      <c r="K46" s="182"/>
      <c r="L46" s="182"/>
      <c r="M46" s="182"/>
      <c r="N46" s="183"/>
      <c r="O46" s="78"/>
      <c r="P46" s="305" t="s">
        <v>59</v>
      </c>
      <c r="Q46" s="306"/>
      <c r="R46" s="307"/>
      <c r="S46" s="148">
        <f>R41+V41+(T41+X41&gt;=60)</f>
        <v>18</v>
      </c>
      <c r="T46" s="149" t="s">
        <v>24</v>
      </c>
      <c r="U46" s="148">
        <f>T41+X41-60*(T41+X41&gt;=60)</f>
        <v>45</v>
      </c>
      <c r="V46" s="150" t="s">
        <v>25</v>
      </c>
      <c r="W46" s="308" t="s">
        <v>40</v>
      </c>
      <c r="X46" s="309"/>
      <c r="Y46" s="309"/>
      <c r="Z46" s="156">
        <f>Z40-AC40</f>
        <v>42900</v>
      </c>
      <c r="AA46" s="157"/>
      <c r="AB46" s="77" t="s">
        <v>26</v>
      </c>
      <c r="AC46" s="175"/>
      <c r="AD46" s="176"/>
      <c r="AE46" s="176"/>
      <c r="AF46" s="176"/>
      <c r="AG46" s="177"/>
      <c r="AH46" s="96"/>
      <c r="AI46" s="96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141"/>
      <c r="AV46" s="94"/>
      <c r="AW46" s="94"/>
      <c r="AY46" s="93"/>
      <c r="AZ46" s="93"/>
      <c r="BA46" s="120">
        <v>31</v>
      </c>
      <c r="BB46" s="120">
        <v>19</v>
      </c>
      <c r="BC46" s="93"/>
      <c r="BD46" s="93"/>
    </row>
    <row r="47" spans="1:63" s="100" customFormat="1" ht="28.5" customHeight="1">
      <c r="A47" s="115"/>
      <c r="B47" s="115"/>
      <c r="D47" s="112"/>
      <c r="E47" s="112"/>
      <c r="F47" s="112"/>
      <c r="G47" s="112"/>
      <c r="H47" s="112"/>
      <c r="I47" s="159"/>
      <c r="J47" s="160"/>
      <c r="K47" s="160"/>
      <c r="L47" s="82"/>
      <c r="M47" s="82"/>
      <c r="N47" s="82"/>
      <c r="O47" s="82"/>
      <c r="P47" s="142"/>
      <c r="Q47" s="142"/>
      <c r="R47" s="142"/>
      <c r="S47" s="160"/>
      <c r="T47" s="160"/>
      <c r="U47" s="20"/>
      <c r="V47" s="299" t="s">
        <v>60</v>
      </c>
      <c r="W47" s="300"/>
      <c r="X47" s="300"/>
      <c r="Y47" s="301"/>
      <c r="Z47" s="302">
        <f>MIN(Z45,Z46)</f>
        <v>42900</v>
      </c>
      <c r="AA47" s="303">
        <f>MIN(L47,U47)</f>
        <v>0</v>
      </c>
      <c r="AB47" s="139" t="s">
        <v>26</v>
      </c>
      <c r="AC47" s="178"/>
      <c r="AD47" s="179"/>
      <c r="AE47" s="179"/>
      <c r="AF47" s="179"/>
      <c r="AG47" s="180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Y47" s="93"/>
      <c r="AZ47" s="93"/>
      <c r="BA47" s="120">
        <v>32</v>
      </c>
      <c r="BB47" s="120">
        <v>20</v>
      </c>
      <c r="BC47" s="93"/>
      <c r="BD47" s="93"/>
    </row>
    <row r="48" spans="1:63" s="100" customFormat="1" ht="20.149999999999999" customHeight="1">
      <c r="A48" s="115"/>
      <c r="B48" s="115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143"/>
      <c r="AG48" s="143"/>
      <c r="AH48" s="136"/>
      <c r="AI48" s="96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Y48" s="93"/>
      <c r="AZ48" s="93"/>
      <c r="BA48" s="120">
        <v>33</v>
      </c>
      <c r="BB48" s="120">
        <v>21</v>
      </c>
      <c r="BC48" s="93"/>
      <c r="BD48" s="93"/>
    </row>
    <row r="49" spans="1:56" s="100" customFormat="1" ht="20.149999999999999" customHeight="1">
      <c r="A49" s="115"/>
      <c r="B49" s="115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143"/>
      <c r="AG49" s="143"/>
      <c r="AH49" s="136"/>
      <c r="AI49" s="96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Y49" s="93"/>
      <c r="AZ49" s="93"/>
      <c r="BA49" s="120">
        <v>34</v>
      </c>
      <c r="BB49" s="120">
        <v>22</v>
      </c>
      <c r="BC49" s="93"/>
      <c r="BD49" s="93"/>
    </row>
    <row r="50" spans="1:56" s="100" customFormat="1" ht="20.149999999999999" customHeight="1">
      <c r="A50" s="115"/>
      <c r="B50" s="115"/>
      <c r="Q50" s="94"/>
      <c r="U50" s="94"/>
      <c r="Y50" s="94"/>
      <c r="AE50" s="94"/>
      <c r="AF50" s="94"/>
      <c r="AG50" s="94"/>
      <c r="AH50" s="144"/>
      <c r="AI50" s="7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Y50" s="93"/>
      <c r="AZ50" s="93"/>
      <c r="BA50" s="120">
        <v>35</v>
      </c>
      <c r="BB50" s="120">
        <v>23</v>
      </c>
      <c r="BC50" s="93"/>
      <c r="BD50" s="93"/>
    </row>
    <row r="51" spans="1:56" s="100" customFormat="1" ht="20.149999999999999" customHeight="1">
      <c r="A51" s="115"/>
      <c r="B51" s="115"/>
      <c r="Q51" s="94"/>
      <c r="U51" s="94"/>
      <c r="Y51" s="94"/>
      <c r="AE51" s="94"/>
      <c r="AF51" s="94"/>
      <c r="AG51" s="94"/>
      <c r="AH51" s="145"/>
      <c r="AI51" s="140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Y51" s="93"/>
      <c r="AZ51" s="93"/>
      <c r="BA51" s="120">
        <v>36</v>
      </c>
      <c r="BB51" s="120">
        <v>24</v>
      </c>
      <c r="BC51" s="93"/>
      <c r="BD51" s="93"/>
    </row>
    <row r="52" spans="1:56" s="100" customFormat="1" ht="20.149999999999999" customHeight="1">
      <c r="A52" s="115"/>
      <c r="B52" s="115"/>
      <c r="Q52" s="94"/>
      <c r="U52" s="94"/>
      <c r="Y52" s="94"/>
      <c r="AE52" s="94"/>
      <c r="AF52" s="94"/>
      <c r="AG52" s="94"/>
      <c r="AH52" s="145"/>
      <c r="AI52" s="140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Y52" s="93"/>
      <c r="AZ52" s="93"/>
      <c r="BA52" s="120">
        <v>37</v>
      </c>
      <c r="BB52" s="120">
        <v>25</v>
      </c>
      <c r="BC52" s="93"/>
      <c r="BD52" s="93"/>
    </row>
    <row r="53" spans="1:56" s="100" customFormat="1" ht="20.149999999999999" customHeight="1">
      <c r="A53" s="115"/>
      <c r="B53" s="115"/>
      <c r="Q53" s="94"/>
      <c r="U53" s="94"/>
      <c r="Y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Y53" s="93"/>
      <c r="AZ53" s="93"/>
      <c r="BA53" s="120">
        <v>38</v>
      </c>
      <c r="BB53" s="120">
        <v>26</v>
      </c>
      <c r="BC53" s="93"/>
      <c r="BD53" s="93"/>
    </row>
    <row r="54" spans="1:56" s="100" customFormat="1" ht="20.149999999999999" customHeight="1">
      <c r="A54" s="115"/>
      <c r="B54" s="115"/>
      <c r="Q54" s="94"/>
      <c r="U54" s="94"/>
      <c r="Y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Y54" s="93"/>
      <c r="AZ54" s="93"/>
      <c r="BA54" s="120">
        <v>39</v>
      </c>
      <c r="BB54" s="120">
        <v>27</v>
      </c>
      <c r="BC54" s="93"/>
      <c r="BD54" s="93"/>
    </row>
    <row r="55" spans="1:56" s="100" customFormat="1" ht="20.149999999999999" customHeight="1">
      <c r="A55" s="115"/>
      <c r="B55" s="115"/>
      <c r="Q55" s="94"/>
      <c r="U55" s="94"/>
      <c r="Y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Y55" s="93"/>
      <c r="AZ55" s="93"/>
      <c r="BA55" s="120">
        <v>40</v>
      </c>
      <c r="BB55" s="120">
        <v>28</v>
      </c>
      <c r="BC55" s="93"/>
      <c r="BD55" s="93"/>
    </row>
    <row r="56" spans="1:56" s="100" customFormat="1" ht="20.149999999999999" customHeight="1">
      <c r="A56" s="115"/>
      <c r="B56" s="115"/>
      <c r="Q56" s="94"/>
      <c r="U56" s="94"/>
      <c r="Y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Y56" s="93"/>
      <c r="AZ56" s="93"/>
      <c r="BA56" s="120">
        <v>41</v>
      </c>
      <c r="BB56" s="120">
        <v>29</v>
      </c>
      <c r="BC56" s="93"/>
      <c r="BD56" s="93"/>
    </row>
    <row r="57" spans="1:56" s="100" customFormat="1" ht="20.149999999999999" customHeight="1">
      <c r="A57" s="115"/>
      <c r="B57" s="115"/>
      <c r="Q57" s="94"/>
      <c r="U57" s="94"/>
      <c r="Y57" s="94"/>
      <c r="AE57" s="94"/>
      <c r="AF57" s="94"/>
      <c r="AG57" s="94"/>
      <c r="AH57" s="94"/>
      <c r="AI57" s="146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Y57" s="93"/>
      <c r="AZ57" s="93"/>
      <c r="BA57" s="120">
        <v>42</v>
      </c>
      <c r="BB57" s="120">
        <v>30</v>
      </c>
      <c r="BC57" s="93"/>
      <c r="BD57" s="93"/>
    </row>
    <row r="58" spans="1:56" s="100" customFormat="1" ht="20.149999999999999" customHeight="1">
      <c r="A58" s="115"/>
      <c r="B58" s="115"/>
      <c r="Q58" s="94"/>
      <c r="U58" s="94"/>
      <c r="Y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Y58" s="93"/>
      <c r="AZ58" s="93"/>
      <c r="BA58" s="120">
        <v>43</v>
      </c>
      <c r="BB58" s="120">
        <v>31</v>
      </c>
    </row>
    <row r="59" spans="1:56" s="100" customFormat="1" ht="20.149999999999999" customHeight="1">
      <c r="A59" s="115"/>
      <c r="B59" s="115"/>
      <c r="Q59" s="94"/>
      <c r="U59" s="94"/>
      <c r="Y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Y59" s="93"/>
      <c r="AZ59" s="93"/>
      <c r="BA59" s="120">
        <v>44</v>
      </c>
      <c r="BB59" s="93"/>
    </row>
    <row r="60" spans="1:56" s="100" customFormat="1" ht="20.149999999999999" customHeight="1">
      <c r="A60" s="115"/>
      <c r="B60" s="115"/>
      <c r="Q60" s="94"/>
      <c r="U60" s="94"/>
      <c r="Y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Y60" s="93"/>
      <c r="AZ60" s="93"/>
      <c r="BA60" s="120">
        <v>46</v>
      </c>
      <c r="BB60" s="93"/>
    </row>
    <row r="61" spans="1:56" s="100" customFormat="1" ht="20.149999999999999" customHeight="1">
      <c r="A61" s="115"/>
      <c r="B61" s="115"/>
      <c r="Q61" s="94"/>
      <c r="U61" s="94"/>
      <c r="Y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Y61" s="93"/>
      <c r="AZ61" s="93"/>
      <c r="BA61" s="120">
        <v>47</v>
      </c>
      <c r="BB61" s="93"/>
    </row>
    <row r="62" spans="1:56" s="100" customFormat="1" ht="20.149999999999999" customHeight="1">
      <c r="A62" s="115"/>
      <c r="B62" s="115"/>
      <c r="Q62" s="94"/>
      <c r="U62" s="94"/>
      <c r="Y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Y62" s="93"/>
      <c r="AZ62" s="93"/>
      <c r="BA62" s="120">
        <v>48</v>
      </c>
      <c r="BB62" s="93"/>
      <c r="BC62" s="93"/>
      <c r="BD62" s="93"/>
    </row>
    <row r="63" spans="1:56" s="100" customFormat="1" ht="20.149999999999999" customHeight="1">
      <c r="A63" s="115"/>
      <c r="B63" s="115"/>
      <c r="Q63" s="94"/>
      <c r="U63" s="94"/>
      <c r="Y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Y63" s="93"/>
      <c r="AZ63" s="93"/>
      <c r="BA63" s="120">
        <v>49</v>
      </c>
      <c r="BB63" s="93"/>
      <c r="BC63" s="93"/>
      <c r="BD63" s="93"/>
    </row>
    <row r="64" spans="1:56" s="100" customFormat="1" ht="20.149999999999999" customHeight="1">
      <c r="A64" s="115"/>
      <c r="B64" s="115"/>
      <c r="Q64" s="94"/>
      <c r="U64" s="94"/>
      <c r="Y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Y64" s="93"/>
      <c r="AZ64" s="93"/>
      <c r="BA64" s="120">
        <v>50</v>
      </c>
      <c r="BB64" s="93"/>
      <c r="BC64" s="93"/>
      <c r="BD64" s="93"/>
    </row>
    <row r="65" spans="1:56" s="100" customFormat="1" ht="20.149999999999999" customHeight="1">
      <c r="A65" s="115"/>
      <c r="B65" s="115"/>
      <c r="Q65" s="94"/>
      <c r="U65" s="94"/>
      <c r="Y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Y65" s="93"/>
      <c r="AZ65" s="93"/>
      <c r="BA65" s="120">
        <v>51</v>
      </c>
      <c r="BB65" s="93"/>
      <c r="BC65" s="93"/>
      <c r="BD65" s="93"/>
    </row>
    <row r="66" spans="1:56" s="100" customFormat="1">
      <c r="A66" s="115"/>
      <c r="B66" s="115"/>
      <c r="Q66" s="94"/>
      <c r="U66" s="94"/>
      <c r="Y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Y66" s="93"/>
      <c r="AZ66" s="93"/>
      <c r="BA66" s="120">
        <v>52</v>
      </c>
      <c r="BB66" s="93"/>
      <c r="BC66" s="93"/>
      <c r="BD66" s="93"/>
    </row>
    <row r="67" spans="1:56" s="100" customFormat="1">
      <c r="A67" s="115"/>
      <c r="B67" s="115"/>
      <c r="Q67" s="94"/>
      <c r="U67" s="94"/>
      <c r="Y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Y67" s="93"/>
      <c r="AZ67" s="93"/>
      <c r="BA67" s="120">
        <v>53</v>
      </c>
      <c r="BB67" s="93"/>
      <c r="BC67" s="93"/>
      <c r="BD67" s="93"/>
    </row>
    <row r="68" spans="1:56" s="100" customFormat="1" ht="18" customHeight="1">
      <c r="A68" s="115"/>
      <c r="B68" s="115"/>
      <c r="Q68" s="94"/>
      <c r="U68" s="94"/>
      <c r="Y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Y68" s="93"/>
      <c r="AZ68" s="93"/>
      <c r="BA68" s="120">
        <v>54</v>
      </c>
      <c r="BB68" s="93"/>
      <c r="BC68" s="93"/>
      <c r="BD68" s="93"/>
    </row>
    <row r="69" spans="1:56" s="100" customFormat="1">
      <c r="A69" s="115"/>
      <c r="B69" s="115"/>
      <c r="Q69" s="94"/>
      <c r="U69" s="94"/>
      <c r="Y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Y69" s="93"/>
      <c r="AZ69" s="93"/>
      <c r="BA69" s="120">
        <v>55</v>
      </c>
      <c r="BB69" s="93"/>
      <c r="BC69" s="93"/>
      <c r="BD69" s="93"/>
    </row>
    <row r="70" spans="1:56" s="100" customFormat="1" ht="28.5" customHeight="1">
      <c r="A70" s="115"/>
      <c r="B70" s="115"/>
      <c r="Q70" s="94"/>
      <c r="U70" s="94"/>
      <c r="Y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Y70" s="93"/>
      <c r="AZ70" s="93"/>
      <c r="BA70" s="120">
        <v>56</v>
      </c>
      <c r="BB70" s="93"/>
      <c r="BC70" s="93"/>
      <c r="BD70" s="93"/>
    </row>
    <row r="71" spans="1:56" s="100" customFormat="1" ht="28.5" customHeight="1">
      <c r="A71" s="115"/>
      <c r="B71" s="115"/>
      <c r="Q71" s="94"/>
      <c r="U71" s="94"/>
      <c r="Y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Y71" s="93"/>
      <c r="AZ71" s="93"/>
      <c r="BA71" s="120">
        <v>57</v>
      </c>
      <c r="BB71" s="93"/>
      <c r="BC71" s="93"/>
      <c r="BD71" s="93"/>
    </row>
    <row r="72" spans="1:56" s="100" customFormat="1" ht="28.5" customHeight="1">
      <c r="A72" s="115"/>
      <c r="B72" s="115"/>
      <c r="Q72" s="94"/>
      <c r="U72" s="94"/>
      <c r="Y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Y72" s="93"/>
      <c r="AZ72" s="93"/>
      <c r="BA72" s="120">
        <v>58</v>
      </c>
      <c r="BB72" s="93"/>
      <c r="BC72" s="93"/>
      <c r="BD72" s="93"/>
    </row>
    <row r="73" spans="1:56" s="100" customFormat="1" ht="28.5" customHeight="1">
      <c r="A73" s="115"/>
      <c r="B73" s="115"/>
      <c r="Q73" s="94"/>
      <c r="U73" s="94"/>
      <c r="Y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Y73" s="93"/>
      <c r="AZ73" s="93"/>
      <c r="BA73" s="120">
        <v>59</v>
      </c>
      <c r="BB73" s="93"/>
      <c r="BC73" s="93"/>
      <c r="BD73" s="93"/>
    </row>
    <row r="74" spans="1:56" s="100" customFormat="1">
      <c r="A74" s="115"/>
      <c r="B74" s="115"/>
      <c r="Q74" s="94"/>
      <c r="U74" s="94"/>
      <c r="Y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Y74" s="93"/>
      <c r="AZ74" s="93"/>
      <c r="BA74" s="93"/>
      <c r="BB74" s="93"/>
      <c r="BC74" s="93"/>
      <c r="BD74" s="93"/>
    </row>
    <row r="75" spans="1:56" s="100" customFormat="1">
      <c r="A75" s="115"/>
      <c r="B75" s="115"/>
      <c r="Q75" s="94"/>
      <c r="U75" s="94"/>
      <c r="Y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Y75" s="93"/>
      <c r="AZ75" s="93"/>
      <c r="BA75" s="93"/>
      <c r="BB75" s="93"/>
      <c r="BC75" s="93"/>
      <c r="BD75" s="93"/>
    </row>
    <row r="76" spans="1:56" s="100" customFormat="1">
      <c r="A76" s="115"/>
      <c r="B76" s="115"/>
      <c r="Q76" s="94"/>
      <c r="U76" s="94"/>
      <c r="Y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Y76" s="93"/>
      <c r="BC76" s="93"/>
      <c r="BD76" s="93"/>
    </row>
    <row r="77" spans="1:56" s="100" customFormat="1">
      <c r="A77" s="115"/>
      <c r="B77" s="115"/>
      <c r="Q77" s="94"/>
      <c r="U77" s="94"/>
      <c r="Y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Y77" s="93"/>
      <c r="AZ77" s="93"/>
      <c r="BA77" s="93"/>
      <c r="BB77" s="93"/>
      <c r="BC77" s="93"/>
      <c r="BD77" s="93"/>
    </row>
    <row r="78" spans="1:56" s="100" customFormat="1">
      <c r="A78" s="115"/>
      <c r="B78" s="115"/>
      <c r="Q78" s="94"/>
      <c r="U78" s="94"/>
      <c r="Y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Y78" s="93"/>
      <c r="AZ78" s="93"/>
      <c r="BA78" s="93"/>
      <c r="BB78" s="93"/>
      <c r="BC78" s="93"/>
      <c r="BD78" s="93"/>
    </row>
    <row r="79" spans="1:56" s="100" customFormat="1">
      <c r="A79" s="115"/>
      <c r="B79" s="115"/>
      <c r="Q79" s="94"/>
      <c r="U79" s="94"/>
      <c r="Y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Y79" s="93"/>
      <c r="AZ79" s="93"/>
      <c r="BA79" s="93"/>
      <c r="BB79" s="93"/>
      <c r="BC79" s="93"/>
      <c r="BD79" s="93"/>
    </row>
    <row r="80" spans="1:56" s="100" customFormat="1">
      <c r="A80" s="115"/>
      <c r="B80" s="115"/>
      <c r="Q80" s="94"/>
      <c r="U80" s="94"/>
      <c r="Y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Y80" s="93"/>
      <c r="AZ80" s="93"/>
      <c r="BA80" s="93"/>
      <c r="BB80" s="93"/>
      <c r="BC80" s="93"/>
      <c r="BD80" s="93"/>
    </row>
    <row r="81" spans="1:56" s="100" customFormat="1">
      <c r="A81" s="115"/>
      <c r="B81" s="115"/>
      <c r="Q81" s="94"/>
      <c r="U81" s="94"/>
      <c r="Y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Y81" s="93"/>
      <c r="AZ81" s="93"/>
      <c r="BA81" s="93"/>
      <c r="BB81" s="93"/>
      <c r="BC81" s="93"/>
      <c r="BD81" s="93"/>
    </row>
    <row r="82" spans="1:56" s="100" customFormat="1">
      <c r="A82" s="115"/>
      <c r="B82" s="115"/>
      <c r="Q82" s="94"/>
      <c r="U82" s="94"/>
      <c r="Y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Y82" s="93"/>
      <c r="AZ82" s="93"/>
      <c r="BA82" s="93"/>
      <c r="BB82" s="93"/>
      <c r="BC82" s="93"/>
      <c r="BD82" s="93"/>
    </row>
    <row r="83" spans="1:56" s="100" customFormat="1">
      <c r="A83" s="115"/>
      <c r="B83" s="115"/>
      <c r="Q83" s="94"/>
      <c r="U83" s="94"/>
      <c r="Y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Y83" s="93"/>
      <c r="AZ83" s="93"/>
      <c r="BA83" s="93"/>
      <c r="BB83" s="93"/>
      <c r="BC83" s="93"/>
      <c r="BD83" s="93"/>
    </row>
    <row r="84" spans="1:56" s="100" customFormat="1">
      <c r="A84" s="115"/>
      <c r="B84" s="115"/>
      <c r="Q84" s="94"/>
      <c r="U84" s="94"/>
      <c r="Y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Y84" s="93"/>
      <c r="AZ84" s="93"/>
      <c r="BA84" s="93"/>
      <c r="BB84" s="93"/>
      <c r="BC84" s="93"/>
      <c r="BD84" s="93"/>
    </row>
    <row r="85" spans="1:56" s="100" customFormat="1">
      <c r="A85" s="115"/>
      <c r="B85" s="115"/>
      <c r="Q85" s="94"/>
      <c r="U85" s="94"/>
      <c r="Y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Y85" s="93"/>
      <c r="AZ85" s="93"/>
      <c r="BA85" s="93"/>
      <c r="BB85" s="93"/>
      <c r="BC85" s="93"/>
      <c r="BD85" s="93"/>
    </row>
    <row r="86" spans="1:56" s="100" customFormat="1">
      <c r="A86" s="115"/>
      <c r="B86" s="115"/>
      <c r="Q86" s="94"/>
      <c r="U86" s="94"/>
      <c r="Y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Y86" s="93"/>
      <c r="AZ86" s="93"/>
      <c r="BA86" s="93"/>
      <c r="BB86" s="93"/>
      <c r="BC86" s="93"/>
      <c r="BD86" s="93"/>
    </row>
    <row r="87" spans="1:56" s="100" customFormat="1">
      <c r="A87" s="115"/>
      <c r="B87" s="115"/>
      <c r="Q87" s="94"/>
      <c r="U87" s="94"/>
      <c r="Y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Y87" s="93"/>
      <c r="AZ87" s="93"/>
      <c r="BA87" s="93"/>
      <c r="BB87" s="93"/>
      <c r="BC87" s="93"/>
      <c r="BD87" s="93"/>
    </row>
    <row r="88" spans="1:56" s="100" customFormat="1">
      <c r="A88" s="115"/>
      <c r="B88" s="115"/>
      <c r="E88" s="147"/>
      <c r="F88" s="147"/>
      <c r="G88" s="147"/>
      <c r="I88" s="147"/>
      <c r="K88" s="147"/>
      <c r="M88" s="147"/>
      <c r="N88" s="147"/>
      <c r="P88" s="147"/>
      <c r="Q88" s="94"/>
      <c r="R88" s="147"/>
      <c r="T88" s="147"/>
      <c r="U88" s="94"/>
      <c r="V88" s="147"/>
      <c r="X88" s="147"/>
      <c r="Y88" s="94"/>
      <c r="Z88" s="147"/>
      <c r="AB88" s="147"/>
      <c r="AD88" s="147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Y88" s="93"/>
      <c r="AZ88" s="93"/>
      <c r="BA88" s="93"/>
      <c r="BB88" s="93"/>
      <c r="BC88" s="93"/>
      <c r="BD88" s="93"/>
    </row>
    <row r="89" spans="1:56" s="100" customFormat="1">
      <c r="A89" s="111"/>
      <c r="B89" s="111"/>
      <c r="C89" s="93"/>
      <c r="D89" s="93"/>
      <c r="E89" s="93"/>
      <c r="F89" s="93"/>
      <c r="G89" s="93"/>
      <c r="H89" s="94"/>
      <c r="I89" s="93"/>
      <c r="J89" s="94"/>
      <c r="K89" s="93"/>
      <c r="L89" s="94"/>
      <c r="M89" s="93"/>
      <c r="N89" s="93"/>
      <c r="O89" s="94"/>
      <c r="P89" s="93"/>
      <c r="Q89" s="94"/>
      <c r="R89" s="93"/>
      <c r="S89" s="94"/>
      <c r="T89" s="93"/>
      <c r="U89" s="94"/>
      <c r="V89" s="93"/>
      <c r="W89" s="94"/>
      <c r="X89" s="93"/>
      <c r="Y89" s="94"/>
      <c r="Z89" s="93"/>
      <c r="AA89" s="94"/>
      <c r="AB89" s="93"/>
      <c r="AC89" s="94"/>
      <c r="AD89" s="93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Y89" s="93"/>
      <c r="AZ89" s="93"/>
      <c r="BA89" s="93"/>
      <c r="BB89" s="93"/>
      <c r="BC89" s="93"/>
      <c r="BD89" s="93"/>
    </row>
    <row r="90" spans="1:56" s="100" customFormat="1">
      <c r="A90" s="111"/>
      <c r="B90" s="111"/>
      <c r="C90" s="93"/>
      <c r="D90" s="93"/>
      <c r="E90" s="93"/>
      <c r="F90" s="93"/>
      <c r="G90" s="93"/>
      <c r="H90" s="94"/>
      <c r="I90" s="93"/>
      <c r="J90" s="94"/>
      <c r="K90" s="93"/>
      <c r="L90" s="94"/>
      <c r="M90" s="93"/>
      <c r="N90" s="93"/>
      <c r="O90" s="94"/>
      <c r="P90" s="93"/>
      <c r="Q90" s="94"/>
      <c r="R90" s="93"/>
      <c r="S90" s="94"/>
      <c r="T90" s="93"/>
      <c r="U90" s="94"/>
      <c r="V90" s="93"/>
      <c r="W90" s="94"/>
      <c r="X90" s="93"/>
      <c r="Y90" s="94"/>
      <c r="Z90" s="93"/>
      <c r="AA90" s="94"/>
      <c r="AB90" s="93"/>
      <c r="AC90" s="94"/>
      <c r="AD90" s="93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Y90" s="93"/>
      <c r="AZ90" s="93"/>
      <c r="BA90" s="93"/>
      <c r="BB90" s="93"/>
      <c r="BC90" s="93"/>
      <c r="BD90" s="93"/>
    </row>
    <row r="91" spans="1:56" s="100" customFormat="1">
      <c r="A91" s="111"/>
      <c r="B91" s="111"/>
      <c r="C91" s="93"/>
      <c r="D91" s="93"/>
      <c r="E91" s="93"/>
      <c r="F91" s="93"/>
      <c r="G91" s="93"/>
      <c r="H91" s="94"/>
      <c r="I91" s="93"/>
      <c r="J91" s="94"/>
      <c r="K91" s="93"/>
      <c r="L91" s="94"/>
      <c r="M91" s="93"/>
      <c r="N91" s="93"/>
      <c r="O91" s="94"/>
      <c r="P91" s="93"/>
      <c r="Q91" s="94"/>
      <c r="R91" s="93"/>
      <c r="S91" s="94"/>
      <c r="T91" s="93"/>
      <c r="U91" s="94"/>
      <c r="V91" s="93"/>
      <c r="W91" s="94"/>
      <c r="X91" s="93"/>
      <c r="Y91" s="94"/>
      <c r="Z91" s="93"/>
      <c r="AA91" s="94"/>
      <c r="AB91" s="93"/>
      <c r="AC91" s="94"/>
      <c r="AD91" s="93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Y91" s="93"/>
      <c r="AZ91" s="93"/>
      <c r="BA91" s="93"/>
      <c r="BB91" s="93"/>
      <c r="BC91" s="93"/>
      <c r="BD91" s="93"/>
    </row>
    <row r="92" spans="1:56" s="100" customFormat="1">
      <c r="A92" s="111"/>
      <c r="B92" s="111"/>
      <c r="C92" s="93"/>
      <c r="D92" s="93"/>
      <c r="E92" s="93"/>
      <c r="F92" s="93"/>
      <c r="G92" s="93"/>
      <c r="H92" s="94"/>
      <c r="I92" s="93"/>
      <c r="J92" s="94"/>
      <c r="K92" s="93"/>
      <c r="L92" s="94"/>
      <c r="M92" s="93"/>
      <c r="N92" s="93"/>
      <c r="O92" s="94"/>
      <c r="P92" s="93"/>
      <c r="Q92" s="94"/>
      <c r="R92" s="93"/>
      <c r="S92" s="94"/>
      <c r="T92" s="93"/>
      <c r="U92" s="94"/>
      <c r="V92" s="93"/>
      <c r="W92" s="94"/>
      <c r="X92" s="93"/>
      <c r="Y92" s="94"/>
      <c r="Z92" s="93"/>
      <c r="AA92" s="94"/>
      <c r="AB92" s="93"/>
      <c r="AC92" s="94"/>
      <c r="AD92" s="93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Y92" s="93"/>
      <c r="AZ92" s="93"/>
      <c r="BA92" s="93"/>
      <c r="BB92" s="93"/>
      <c r="BC92" s="93"/>
      <c r="BD92" s="93"/>
    </row>
    <row r="93" spans="1:56" s="100" customFormat="1">
      <c r="A93" s="111"/>
      <c r="B93" s="111"/>
      <c r="C93" s="93"/>
      <c r="D93" s="93"/>
      <c r="E93" s="93"/>
      <c r="F93" s="93"/>
      <c r="G93" s="93"/>
      <c r="H93" s="94"/>
      <c r="I93" s="93"/>
      <c r="J93" s="94"/>
      <c r="K93" s="93"/>
      <c r="L93" s="94"/>
      <c r="M93" s="93"/>
      <c r="N93" s="93"/>
      <c r="O93" s="94"/>
      <c r="P93" s="93"/>
      <c r="Q93" s="94"/>
      <c r="R93" s="93"/>
      <c r="S93" s="94"/>
      <c r="T93" s="93"/>
      <c r="U93" s="94"/>
      <c r="V93" s="93"/>
      <c r="W93" s="94"/>
      <c r="X93" s="93"/>
      <c r="Y93" s="94"/>
      <c r="Z93" s="93"/>
      <c r="AA93" s="94"/>
      <c r="AB93" s="93"/>
      <c r="AC93" s="94"/>
      <c r="AD93" s="93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Y93" s="93"/>
      <c r="AZ93" s="93"/>
      <c r="BA93" s="93"/>
      <c r="BB93" s="93"/>
      <c r="BC93" s="93"/>
      <c r="BD93" s="93"/>
    </row>
    <row r="94" spans="1:56" s="100" customFormat="1">
      <c r="A94" s="111"/>
      <c r="B94" s="111"/>
      <c r="C94" s="93"/>
      <c r="D94" s="93"/>
      <c r="E94" s="93"/>
      <c r="F94" s="93"/>
      <c r="G94" s="93"/>
      <c r="H94" s="94"/>
      <c r="I94" s="93"/>
      <c r="J94" s="94"/>
      <c r="K94" s="93"/>
      <c r="L94" s="94"/>
      <c r="M94" s="93"/>
      <c r="N94" s="93"/>
      <c r="O94" s="94"/>
      <c r="P94" s="93"/>
      <c r="Q94" s="94"/>
      <c r="R94" s="93"/>
      <c r="S94" s="94"/>
      <c r="T94" s="93"/>
      <c r="U94" s="94"/>
      <c r="V94" s="93"/>
      <c r="W94" s="94"/>
      <c r="X94" s="93"/>
      <c r="Y94" s="94"/>
      <c r="Z94" s="93"/>
      <c r="AA94" s="94"/>
      <c r="AB94" s="93"/>
      <c r="AC94" s="94"/>
      <c r="AD94" s="93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Y94" s="93"/>
      <c r="AZ94" s="93"/>
      <c r="BA94" s="93"/>
      <c r="BB94" s="93"/>
      <c r="BC94" s="93"/>
      <c r="BD94" s="93"/>
    </row>
    <row r="95" spans="1:56" s="100" customFormat="1">
      <c r="A95" s="111"/>
      <c r="B95" s="111"/>
      <c r="C95" s="93"/>
      <c r="D95" s="93"/>
      <c r="E95" s="93"/>
      <c r="F95" s="93"/>
      <c r="G95" s="93"/>
      <c r="H95" s="94"/>
      <c r="I95" s="93"/>
      <c r="J95" s="94"/>
      <c r="K95" s="93"/>
      <c r="L95" s="94"/>
      <c r="M95" s="93"/>
      <c r="N95" s="93"/>
      <c r="O95" s="94"/>
      <c r="P95" s="93"/>
      <c r="Q95" s="94"/>
      <c r="R95" s="93"/>
      <c r="S95" s="94"/>
      <c r="T95" s="93"/>
      <c r="U95" s="94"/>
      <c r="V95" s="93"/>
      <c r="W95" s="94"/>
      <c r="X95" s="93"/>
      <c r="Y95" s="94"/>
      <c r="Z95" s="93"/>
      <c r="AA95" s="94"/>
      <c r="AB95" s="93"/>
      <c r="AC95" s="94"/>
      <c r="AD95" s="93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Y95" s="93"/>
      <c r="AZ95" s="93"/>
      <c r="BA95" s="93"/>
      <c r="BB95" s="93"/>
      <c r="BC95" s="93"/>
      <c r="BD95" s="93"/>
    </row>
    <row r="96" spans="1:56" s="100" customFormat="1">
      <c r="A96" s="111"/>
      <c r="B96" s="111"/>
      <c r="C96" s="93"/>
      <c r="D96" s="93"/>
      <c r="E96" s="93"/>
      <c r="F96" s="93"/>
      <c r="G96" s="93"/>
      <c r="H96" s="94"/>
      <c r="I96" s="93"/>
      <c r="J96" s="94"/>
      <c r="K96" s="93"/>
      <c r="L96" s="94"/>
      <c r="M96" s="93"/>
      <c r="N96" s="93"/>
      <c r="O96" s="94"/>
      <c r="P96" s="93"/>
      <c r="Q96" s="94"/>
      <c r="R96" s="93"/>
      <c r="S96" s="94"/>
      <c r="T96" s="93"/>
      <c r="U96" s="94"/>
      <c r="V96" s="93"/>
      <c r="W96" s="94"/>
      <c r="X96" s="93"/>
      <c r="Y96" s="94"/>
      <c r="Z96" s="93"/>
      <c r="AA96" s="94"/>
      <c r="AB96" s="93"/>
      <c r="AC96" s="94"/>
      <c r="AD96" s="93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Y96" s="93"/>
      <c r="AZ96" s="93"/>
      <c r="BA96" s="93"/>
      <c r="BB96" s="93"/>
      <c r="BC96" s="93"/>
      <c r="BD96" s="93"/>
    </row>
    <row r="97" spans="1:56" s="100" customFormat="1">
      <c r="A97" s="111"/>
      <c r="B97" s="111"/>
      <c r="C97" s="93"/>
      <c r="D97" s="93"/>
      <c r="E97" s="93"/>
      <c r="F97" s="93"/>
      <c r="G97" s="93"/>
      <c r="H97" s="94"/>
      <c r="I97" s="93"/>
      <c r="J97" s="94"/>
      <c r="K97" s="93"/>
      <c r="L97" s="94"/>
      <c r="M97" s="93"/>
      <c r="N97" s="93"/>
      <c r="O97" s="94"/>
      <c r="P97" s="93"/>
      <c r="Q97" s="94"/>
      <c r="R97" s="93"/>
      <c r="S97" s="94"/>
      <c r="T97" s="93"/>
      <c r="U97" s="94"/>
      <c r="V97" s="93"/>
      <c r="W97" s="94"/>
      <c r="X97" s="93"/>
      <c r="Y97" s="94"/>
      <c r="Z97" s="93"/>
      <c r="AA97" s="94"/>
      <c r="AB97" s="93"/>
      <c r="AC97" s="94"/>
      <c r="AD97" s="93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Y97" s="93"/>
      <c r="AZ97" s="93"/>
      <c r="BA97" s="93"/>
      <c r="BB97" s="93"/>
      <c r="BC97" s="93"/>
      <c r="BD97" s="93"/>
    </row>
    <row r="98" spans="1:56" s="100" customFormat="1">
      <c r="A98" s="111"/>
      <c r="B98" s="111"/>
      <c r="C98" s="93"/>
      <c r="D98" s="93"/>
      <c r="E98" s="93"/>
      <c r="F98" s="93"/>
      <c r="G98" s="93"/>
      <c r="H98" s="94"/>
      <c r="I98" s="93"/>
      <c r="J98" s="94"/>
      <c r="K98" s="93"/>
      <c r="L98" s="94"/>
      <c r="M98" s="93"/>
      <c r="N98" s="93"/>
      <c r="O98" s="94"/>
      <c r="P98" s="93"/>
      <c r="Q98" s="94"/>
      <c r="R98" s="93"/>
      <c r="S98" s="94"/>
      <c r="T98" s="93"/>
      <c r="U98" s="94"/>
      <c r="V98" s="93"/>
      <c r="W98" s="94"/>
      <c r="X98" s="93"/>
      <c r="Y98" s="94"/>
      <c r="Z98" s="93"/>
      <c r="AA98" s="94"/>
      <c r="AB98" s="93"/>
      <c r="AC98" s="94"/>
      <c r="AD98" s="93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Y98" s="93"/>
      <c r="AZ98" s="93"/>
      <c r="BA98" s="93"/>
      <c r="BB98" s="93"/>
      <c r="BC98" s="93"/>
      <c r="BD98" s="93"/>
    </row>
    <row r="99" spans="1:56" s="100" customFormat="1">
      <c r="A99" s="111"/>
      <c r="B99" s="111"/>
      <c r="C99" s="93"/>
      <c r="D99" s="93"/>
      <c r="E99" s="93"/>
      <c r="F99" s="93"/>
      <c r="G99" s="93"/>
      <c r="H99" s="94"/>
      <c r="I99" s="93"/>
      <c r="J99" s="94"/>
      <c r="K99" s="93"/>
      <c r="L99" s="94"/>
      <c r="M99" s="93"/>
      <c r="N99" s="93"/>
      <c r="O99" s="94"/>
      <c r="P99" s="93"/>
      <c r="Q99" s="94"/>
      <c r="R99" s="93"/>
      <c r="S99" s="94"/>
      <c r="T99" s="93"/>
      <c r="U99" s="94"/>
      <c r="V99" s="93"/>
      <c r="W99" s="94"/>
      <c r="X99" s="93"/>
      <c r="Y99" s="94"/>
      <c r="Z99" s="93"/>
      <c r="AA99" s="94"/>
      <c r="AB99" s="93"/>
      <c r="AC99" s="94"/>
      <c r="AD99" s="93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Y99" s="93"/>
      <c r="AZ99" s="93"/>
      <c r="BA99" s="93"/>
      <c r="BB99" s="93"/>
      <c r="BC99" s="93"/>
      <c r="BD99" s="93"/>
    </row>
    <row r="100" spans="1:56" s="100" customFormat="1">
      <c r="A100" s="111"/>
      <c r="B100" s="111"/>
      <c r="C100" s="93"/>
      <c r="D100" s="93"/>
      <c r="E100" s="93"/>
      <c r="F100" s="93"/>
      <c r="G100" s="93"/>
      <c r="H100" s="94"/>
      <c r="I100" s="93"/>
      <c r="J100" s="94"/>
      <c r="K100" s="93"/>
      <c r="L100" s="94"/>
      <c r="M100" s="93"/>
      <c r="N100" s="93"/>
      <c r="O100" s="94"/>
      <c r="P100" s="93"/>
      <c r="Q100" s="94"/>
      <c r="R100" s="93"/>
      <c r="S100" s="94"/>
      <c r="T100" s="93"/>
      <c r="U100" s="94"/>
      <c r="V100" s="93"/>
      <c r="W100" s="94"/>
      <c r="X100" s="93"/>
      <c r="Y100" s="94"/>
      <c r="Z100" s="93"/>
      <c r="AA100" s="94"/>
      <c r="AB100" s="93"/>
      <c r="AC100" s="94"/>
      <c r="AD100" s="93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Y100" s="93"/>
      <c r="AZ100" s="93"/>
      <c r="BA100" s="93"/>
      <c r="BB100" s="93"/>
      <c r="BC100" s="93"/>
      <c r="BD100" s="93"/>
    </row>
    <row r="101" spans="1:56" s="100" customFormat="1">
      <c r="A101" s="111"/>
      <c r="B101" s="111"/>
      <c r="C101" s="93"/>
      <c r="D101" s="93"/>
      <c r="E101" s="93"/>
      <c r="F101" s="93"/>
      <c r="G101" s="93"/>
      <c r="H101" s="94"/>
      <c r="I101" s="93"/>
      <c r="J101" s="94"/>
      <c r="K101" s="93"/>
      <c r="L101" s="94"/>
      <c r="M101" s="93"/>
      <c r="N101" s="93"/>
      <c r="O101" s="94"/>
      <c r="P101" s="93"/>
      <c r="Q101" s="94"/>
      <c r="R101" s="93"/>
      <c r="S101" s="94"/>
      <c r="T101" s="93"/>
      <c r="U101" s="94"/>
      <c r="V101" s="93"/>
      <c r="W101" s="94"/>
      <c r="X101" s="93"/>
      <c r="Y101" s="94"/>
      <c r="Z101" s="93"/>
      <c r="AA101" s="94"/>
      <c r="AB101" s="93"/>
      <c r="AC101" s="94"/>
      <c r="AD101" s="93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Y101" s="93"/>
      <c r="AZ101" s="93"/>
      <c r="BA101" s="93"/>
      <c r="BB101" s="93"/>
      <c r="BC101" s="93"/>
      <c r="BD101" s="93"/>
    </row>
    <row r="102" spans="1:56" s="100" customFormat="1">
      <c r="A102" s="111"/>
      <c r="B102" s="111"/>
      <c r="C102" s="93"/>
      <c r="D102" s="93"/>
      <c r="E102" s="93"/>
      <c r="F102" s="93"/>
      <c r="G102" s="93"/>
      <c r="H102" s="94"/>
      <c r="I102" s="93"/>
      <c r="J102" s="94"/>
      <c r="K102" s="93"/>
      <c r="L102" s="94"/>
      <c r="M102" s="93"/>
      <c r="N102" s="93"/>
      <c r="O102" s="94"/>
      <c r="P102" s="93"/>
      <c r="Q102" s="94"/>
      <c r="R102" s="93"/>
      <c r="S102" s="94"/>
      <c r="T102" s="93"/>
      <c r="U102" s="94"/>
      <c r="V102" s="93"/>
      <c r="W102" s="94"/>
      <c r="X102" s="93"/>
      <c r="Y102" s="94"/>
      <c r="Z102" s="93"/>
      <c r="AA102" s="94"/>
      <c r="AB102" s="93"/>
      <c r="AC102" s="94"/>
      <c r="AD102" s="93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Y102" s="93"/>
      <c r="AZ102" s="93"/>
      <c r="BA102" s="93"/>
      <c r="BB102" s="93"/>
      <c r="BC102" s="93"/>
      <c r="BD102" s="93"/>
    </row>
    <row r="103" spans="1:56" s="100" customFormat="1">
      <c r="A103" s="111"/>
      <c r="B103" s="111"/>
      <c r="C103" s="93"/>
      <c r="D103" s="93"/>
      <c r="E103" s="93"/>
      <c r="F103" s="93"/>
      <c r="G103" s="93"/>
      <c r="H103" s="94"/>
      <c r="I103" s="93"/>
      <c r="J103" s="94"/>
      <c r="K103" s="93"/>
      <c r="L103" s="94"/>
      <c r="M103" s="93"/>
      <c r="N103" s="93"/>
      <c r="O103" s="94"/>
      <c r="P103" s="93"/>
      <c r="Q103" s="94"/>
      <c r="R103" s="93"/>
      <c r="S103" s="94"/>
      <c r="T103" s="93"/>
      <c r="U103" s="94"/>
      <c r="V103" s="93"/>
      <c r="W103" s="94"/>
      <c r="X103" s="93"/>
      <c r="Y103" s="94"/>
      <c r="Z103" s="93"/>
      <c r="AA103" s="94"/>
      <c r="AB103" s="93"/>
      <c r="AC103" s="94"/>
      <c r="AD103" s="93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Y103" s="93"/>
      <c r="AZ103" s="93"/>
      <c r="BA103" s="93"/>
      <c r="BB103" s="93"/>
      <c r="BC103" s="93"/>
      <c r="BD103" s="93"/>
    </row>
    <row r="104" spans="1:56" s="100" customFormat="1">
      <c r="A104" s="111"/>
      <c r="B104" s="111"/>
      <c r="C104" s="93"/>
      <c r="D104" s="93"/>
      <c r="E104" s="93"/>
      <c r="F104" s="93"/>
      <c r="G104" s="93"/>
      <c r="H104" s="94"/>
      <c r="I104" s="93"/>
      <c r="J104" s="94"/>
      <c r="K104" s="93"/>
      <c r="L104" s="94"/>
      <c r="M104" s="93"/>
      <c r="N104" s="93"/>
      <c r="O104" s="94"/>
      <c r="P104" s="93"/>
      <c r="Q104" s="94"/>
      <c r="R104" s="93"/>
      <c r="S104" s="94"/>
      <c r="T104" s="93"/>
      <c r="U104" s="94"/>
      <c r="V104" s="93"/>
      <c r="W104" s="94"/>
      <c r="X104" s="93"/>
      <c r="Y104" s="94"/>
      <c r="Z104" s="93"/>
      <c r="AA104" s="94"/>
      <c r="AB104" s="93"/>
      <c r="AC104" s="94"/>
      <c r="AD104" s="93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Y104" s="93"/>
      <c r="AZ104" s="93"/>
      <c r="BA104" s="93"/>
      <c r="BB104" s="93"/>
      <c r="BC104" s="93"/>
      <c r="BD104" s="93"/>
    </row>
  </sheetData>
  <sheetProtection algorithmName="SHA-512" hashValue="LpBzzu9xV2vGMMSpPayEbYGEj7C4L9S/grFiWuPsHbJd1wbU/KHgw8gl5ltgNARhB7J7XFoA9xv8L+ikQkwGLg==" saltValue="7u5pzdsLuUq3KNoL4imB+A==" spinCount="100000" sheet="1" objects="1" scenarios="1" selectLockedCells="1" selectUnlockedCells="1"/>
  <mergeCells count="144">
    <mergeCell ref="I47:K47"/>
    <mergeCell ref="S47:T47"/>
    <mergeCell ref="V47:Y47"/>
    <mergeCell ref="Z47:AA47"/>
    <mergeCell ref="F48:AE49"/>
    <mergeCell ref="L45:N45"/>
    <mergeCell ref="P45:R45"/>
    <mergeCell ref="S45:U45"/>
    <mergeCell ref="W45:Y45"/>
    <mergeCell ref="Z45:AA45"/>
    <mergeCell ref="AC45:AG47"/>
    <mergeCell ref="I46:N46"/>
    <mergeCell ref="P46:R46"/>
    <mergeCell ref="W46:Y46"/>
    <mergeCell ref="Z46:AA46"/>
    <mergeCell ref="P42:Q42"/>
    <mergeCell ref="R42:U42"/>
    <mergeCell ref="V42:Y42"/>
    <mergeCell ref="Z42:AB42"/>
    <mergeCell ref="AC42:AE42"/>
    <mergeCell ref="A43:E46"/>
    <mergeCell ref="F43:H44"/>
    <mergeCell ref="I43:AB44"/>
    <mergeCell ref="AC43:AG44"/>
    <mergeCell ref="I45:K45"/>
    <mergeCell ref="P40:Q40"/>
    <mergeCell ref="Z40:AA40"/>
    <mergeCell ref="AC40:AD40"/>
    <mergeCell ref="AF40:AG40"/>
    <mergeCell ref="N41:Q41"/>
    <mergeCell ref="Z41:AB41"/>
    <mergeCell ref="AC41:AE41"/>
    <mergeCell ref="Z38:AA38"/>
    <mergeCell ref="AC38:AD38"/>
    <mergeCell ref="AF38:AG38"/>
    <mergeCell ref="Z39:AA39"/>
    <mergeCell ref="AC39:AD39"/>
    <mergeCell ref="AF39:AG39"/>
    <mergeCell ref="Z36:AA36"/>
    <mergeCell ref="AC36:AD36"/>
    <mergeCell ref="AF36:AG36"/>
    <mergeCell ref="Z37:AA37"/>
    <mergeCell ref="AC37:AD37"/>
    <mergeCell ref="AF37:AG37"/>
    <mergeCell ref="Z34:AA34"/>
    <mergeCell ref="AC34:AD34"/>
    <mergeCell ref="AF34:AG34"/>
    <mergeCell ref="Z35:AA35"/>
    <mergeCell ref="AC35:AD35"/>
    <mergeCell ref="AF35:AG35"/>
    <mergeCell ref="Z32:AA32"/>
    <mergeCell ref="AC32:AD32"/>
    <mergeCell ref="AF32:AG32"/>
    <mergeCell ref="Z33:AA33"/>
    <mergeCell ref="AC33:AD33"/>
    <mergeCell ref="AF33:AG33"/>
    <mergeCell ref="Z30:AA30"/>
    <mergeCell ref="AC30:AD30"/>
    <mergeCell ref="AF30:AG30"/>
    <mergeCell ref="Z31:AA31"/>
    <mergeCell ref="AC31:AD31"/>
    <mergeCell ref="AF31:AG31"/>
    <mergeCell ref="Z28:AA28"/>
    <mergeCell ref="AC28:AD28"/>
    <mergeCell ref="AF28:AG28"/>
    <mergeCell ref="Z29:AA29"/>
    <mergeCell ref="AC29:AD29"/>
    <mergeCell ref="AF29:AG29"/>
    <mergeCell ref="Z26:AA26"/>
    <mergeCell ref="AC26:AD26"/>
    <mergeCell ref="AF26:AG26"/>
    <mergeCell ref="Z27:AA27"/>
    <mergeCell ref="AC27:AD27"/>
    <mergeCell ref="AF27:AG27"/>
    <mergeCell ref="Z24:AA24"/>
    <mergeCell ref="AC24:AD24"/>
    <mergeCell ref="AF24:AG24"/>
    <mergeCell ref="Z25:AA25"/>
    <mergeCell ref="AC25:AD25"/>
    <mergeCell ref="AF25:AG25"/>
    <mergeCell ref="Z22:AA22"/>
    <mergeCell ref="AC22:AD22"/>
    <mergeCell ref="AF22:AG22"/>
    <mergeCell ref="Z23:AA23"/>
    <mergeCell ref="AC23:AD23"/>
    <mergeCell ref="AF23:AG23"/>
    <mergeCell ref="Z20:AA20"/>
    <mergeCell ref="AC20:AD20"/>
    <mergeCell ref="AF20:AG20"/>
    <mergeCell ref="Z21:AA21"/>
    <mergeCell ref="AC21:AD21"/>
    <mergeCell ref="AF21:AG21"/>
    <mergeCell ref="Z18:AA18"/>
    <mergeCell ref="AC18:AD18"/>
    <mergeCell ref="AF18:AG18"/>
    <mergeCell ref="Z19:AA19"/>
    <mergeCell ref="AC19:AD19"/>
    <mergeCell ref="AF19:AG19"/>
    <mergeCell ref="Z16:AA16"/>
    <mergeCell ref="AC16:AD16"/>
    <mergeCell ref="AF16:AG16"/>
    <mergeCell ref="Z17:AA17"/>
    <mergeCell ref="AC17:AD17"/>
    <mergeCell ref="AF17:AG17"/>
    <mergeCell ref="AC14:AE14"/>
    <mergeCell ref="AF14:AG14"/>
    <mergeCell ref="AJ14:AP14"/>
    <mergeCell ref="AQ14:AT14"/>
    <mergeCell ref="AU14:AX14"/>
    <mergeCell ref="Z15:AA15"/>
    <mergeCell ref="AC15:AD15"/>
    <mergeCell ref="AF15:AG15"/>
    <mergeCell ref="E12:F12"/>
    <mergeCell ref="G12:R12"/>
    <mergeCell ref="T12:U12"/>
    <mergeCell ref="E13:AB13"/>
    <mergeCell ref="C14:F14"/>
    <mergeCell ref="G14:M14"/>
    <mergeCell ref="N14:Q14"/>
    <mergeCell ref="R14:U14"/>
    <mergeCell ref="V14:Y14"/>
    <mergeCell ref="Z14:AB14"/>
    <mergeCell ref="AI7:AL7"/>
    <mergeCell ref="AI3:AL3"/>
    <mergeCell ref="A4:H4"/>
    <mergeCell ref="I4:J4"/>
    <mergeCell ref="Z4:AG4"/>
    <mergeCell ref="V5:Y5"/>
    <mergeCell ref="Z5:AB5"/>
    <mergeCell ref="AC5:AD5"/>
    <mergeCell ref="AE5:AF5"/>
    <mergeCell ref="AI5:AL5"/>
    <mergeCell ref="Z2:AG2"/>
    <mergeCell ref="A3:C3"/>
    <mergeCell ref="D3:J3"/>
    <mergeCell ref="V3:Y3"/>
    <mergeCell ref="Z3:AB3"/>
    <mergeCell ref="AC3:AD3"/>
    <mergeCell ref="AE3:AF3"/>
    <mergeCell ref="Z6:AD6"/>
    <mergeCell ref="V7:Y7"/>
    <mergeCell ref="Z7:AB7"/>
    <mergeCell ref="AC7:AD7"/>
    <mergeCell ref="AE7:AF7"/>
  </mergeCells>
  <phoneticPr fontId="2"/>
  <dataValidations count="7">
    <dataValidation type="list" allowBlank="1" showInputMessage="1" showErrorMessage="1" sqref="M15:M39" xr:uid="{AFB2495E-D01B-406F-A3B7-E407C5290544}">
      <formula1>IF(K15=24,$BA$14,$BA$14:$BA$73)</formula1>
    </dataValidation>
    <dataValidation type="list" allowBlank="1" showInputMessage="1" sqref="K15:K39" xr:uid="{BA6FBDC2-1588-4071-9246-61F9A6D084CF}">
      <formula1>$BB$27:$BB$58</formula1>
    </dataValidation>
    <dataValidation type="list" allowBlank="1" showInputMessage="1" showErrorMessage="1" sqref="G15:G39" xr:uid="{D3D5B78B-93DC-4FFF-B6A4-6BED7069B441}">
      <formula1>$BB$27:$BB$50</formula1>
    </dataValidation>
    <dataValidation type="list" allowBlank="1" showInputMessage="1" showErrorMessage="1" sqref="I15:I39" xr:uid="{D5901218-DCD8-4514-8372-50BFB0622825}">
      <formula1>$BA$14:$BA$73</formula1>
    </dataValidation>
    <dataValidation type="list" allowBlank="1" showInputMessage="1" showErrorMessage="1" sqref="E15:E39" xr:uid="{54B2457F-8EE3-4EA2-B556-94A94A9FB92A}">
      <formula1>$AZ$14:$AZ$44</formula1>
    </dataValidation>
    <dataValidation type="list" allowBlank="1" showInputMessage="1" showErrorMessage="1" sqref="C15:C42" xr:uid="{3E640CFA-E4C7-4905-BFBB-CA8DC5B46F45}">
      <formula1>$BB$14:$BB$25</formula1>
    </dataValidation>
    <dataValidation type="list" allowBlank="1" showInputMessage="1" showErrorMessage="1" sqref="B15:B41" xr:uid="{F93F7034-C2CF-489B-BCFD-B4D2A5FEC00C}">
      <formula1>"〇"</formula1>
    </dataValidation>
  </dataValidations>
  <printOptions horizontalCentered="1" verticalCentered="1"/>
  <pageMargins left="0.23622047244094491" right="0.23622047244094491" top="0.19685039370078741" bottom="0.19685039370078741" header="0" footer="0"/>
  <pageSetup paperSize="9" scale="56" orientation="portrait" r:id="rId1"/>
  <colBreaks count="1" manualBreakCount="1">
    <brk id="11" max="67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91A3-1B0A-4198-BAAA-1A841D9D8383}">
  <sheetPr codeName="Sheet5"/>
  <dimension ref="A1:H27"/>
  <sheetViews>
    <sheetView workbookViewId="0">
      <selection activeCell="D28" sqref="D28"/>
    </sheetView>
  </sheetViews>
  <sheetFormatPr defaultRowHeight="18"/>
  <cols>
    <col min="3" max="8" width="12.08203125" customWidth="1"/>
  </cols>
  <sheetData>
    <row r="1" spans="1:8">
      <c r="A1" s="58" t="s">
        <v>41</v>
      </c>
      <c r="B1" s="58" t="e">
        <f>#REF!*60</f>
        <v>#REF!</v>
      </c>
      <c r="C1" s="58" t="s">
        <v>42</v>
      </c>
      <c r="D1" s="58" t="s">
        <v>43</v>
      </c>
      <c r="E1" s="58" t="s">
        <v>44</v>
      </c>
      <c r="F1" s="58" t="s">
        <v>45</v>
      </c>
      <c r="G1" s="58" t="s">
        <v>46</v>
      </c>
      <c r="H1" s="58" t="s">
        <v>47</v>
      </c>
    </row>
    <row r="2" spans="1:8">
      <c r="A2">
        <v>12</v>
      </c>
      <c r="B2" t="e">
        <f>B1</f>
        <v>#REF!</v>
      </c>
      <c r="C2" t="e">
        <f>#REF!*60 +#REF!</f>
        <v>#REF!</v>
      </c>
      <c r="D2" t="e">
        <f>#REF!*60 +#REF!</f>
        <v>#REF!</v>
      </c>
      <c r="E2" s="57" t="e">
        <f>TIME(#REF!,#REF!, 0)</f>
        <v>#REF!</v>
      </c>
      <c r="F2" t="e">
        <f t="shared" ref="F2:F26" si="0">IF(OR(E2&gt;=TIME(22,0,0), E2&lt;TIME(7,0,0)),1,0)</f>
        <v>#REF!</v>
      </c>
      <c r="G2" t="e">
        <f>IF(B2=0,0,IF(B2&gt;=(C2+D2),C2,IF(F2=1,MIN(C2, MAX(0, B2-MIN(D2, B2))),MIN(C2, B2))))</f>
        <v>#REF!</v>
      </c>
      <c r="H2" t="e">
        <f t="shared" ref="H2:H26" si="1">IF(B2=0,0,IF(B2&gt;=(C2+D2),D2,IF(F2=1,MIN(D2, B2),MIN(D2, MAX(0, B2-MIN(C2, B2))))))</f>
        <v>#REF!</v>
      </c>
    </row>
    <row r="3" spans="1:8">
      <c r="A3">
        <v>13</v>
      </c>
      <c r="B3" t="e">
        <f t="shared" ref="B3:B26" si="2">MAX(0, B2 - G2 - H2)</f>
        <v>#REF!</v>
      </c>
      <c r="C3" t="e">
        <f>#REF!*60 +#REF!</f>
        <v>#REF!</v>
      </c>
      <c r="D3" t="e">
        <f>#REF!*60 +#REF!</f>
        <v>#REF!</v>
      </c>
      <c r="E3" s="57" t="e">
        <f>TIME(#REF!,#REF!, 0)</f>
        <v>#REF!</v>
      </c>
      <c r="F3" t="e">
        <f t="shared" si="0"/>
        <v>#REF!</v>
      </c>
      <c r="G3" t="e">
        <f t="shared" ref="G3:G26" si="3">IF(B3=0,0,IF(B3&gt;=(C3+D3),C3,IF(F3=1,MIN(C3, MAX(0, B3-MIN(D3, B3))),MIN(C3, B3))))</f>
        <v>#REF!</v>
      </c>
      <c r="H3" t="e">
        <f t="shared" si="1"/>
        <v>#REF!</v>
      </c>
    </row>
    <row r="4" spans="1:8">
      <c r="A4">
        <v>14</v>
      </c>
      <c r="B4" t="e">
        <f t="shared" si="2"/>
        <v>#REF!</v>
      </c>
      <c r="C4" t="e">
        <f>#REF!*60 +#REF!</f>
        <v>#REF!</v>
      </c>
      <c r="D4" t="e">
        <f>#REF!*60 +#REF!</f>
        <v>#REF!</v>
      </c>
      <c r="E4" s="57" t="e">
        <f>TIME(#REF!,#REF!, 0)</f>
        <v>#REF!</v>
      </c>
      <c r="F4" t="e">
        <f t="shared" si="0"/>
        <v>#REF!</v>
      </c>
      <c r="G4" t="e">
        <f t="shared" si="3"/>
        <v>#REF!</v>
      </c>
      <c r="H4" t="e">
        <f t="shared" si="1"/>
        <v>#REF!</v>
      </c>
    </row>
    <row r="5" spans="1:8">
      <c r="A5">
        <v>15</v>
      </c>
      <c r="B5" t="e">
        <f t="shared" si="2"/>
        <v>#REF!</v>
      </c>
      <c r="C5" t="e">
        <f>#REF!*60 +#REF!</f>
        <v>#REF!</v>
      </c>
      <c r="D5" t="e">
        <f>#REF!*60 +#REF!</f>
        <v>#REF!</v>
      </c>
      <c r="E5" s="57" t="e">
        <f>TIME(#REF!,#REF!, 0)</f>
        <v>#REF!</v>
      </c>
      <c r="F5" t="e">
        <f t="shared" si="0"/>
        <v>#REF!</v>
      </c>
      <c r="G5" t="e">
        <f t="shared" si="3"/>
        <v>#REF!</v>
      </c>
      <c r="H5" t="e">
        <f t="shared" si="1"/>
        <v>#REF!</v>
      </c>
    </row>
    <row r="6" spans="1:8">
      <c r="A6">
        <v>16</v>
      </c>
      <c r="B6" t="e">
        <f t="shared" si="2"/>
        <v>#REF!</v>
      </c>
      <c r="C6" t="e">
        <f>#REF!*60 +#REF!</f>
        <v>#REF!</v>
      </c>
      <c r="D6" t="e">
        <f>#REF!*60 +#REF!</f>
        <v>#REF!</v>
      </c>
      <c r="E6" s="57" t="e">
        <f>TIME(#REF!,#REF!, 0)</f>
        <v>#REF!</v>
      </c>
      <c r="F6" t="e">
        <f t="shared" si="0"/>
        <v>#REF!</v>
      </c>
      <c r="G6" t="e">
        <f t="shared" si="3"/>
        <v>#REF!</v>
      </c>
      <c r="H6" t="e">
        <f t="shared" si="1"/>
        <v>#REF!</v>
      </c>
    </row>
    <row r="7" spans="1:8">
      <c r="A7">
        <v>17</v>
      </c>
      <c r="B7" t="e">
        <f t="shared" si="2"/>
        <v>#REF!</v>
      </c>
      <c r="C7" t="e">
        <f>#REF!*60 +#REF!</f>
        <v>#REF!</v>
      </c>
      <c r="D7" t="e">
        <f>#REF!*60 +#REF!</f>
        <v>#REF!</v>
      </c>
      <c r="E7" s="57" t="e">
        <f>TIME(#REF!,#REF!, 0)</f>
        <v>#REF!</v>
      </c>
      <c r="F7" t="e">
        <f t="shared" si="0"/>
        <v>#REF!</v>
      </c>
      <c r="G7" t="e">
        <f t="shared" si="3"/>
        <v>#REF!</v>
      </c>
      <c r="H7" t="e">
        <f t="shared" si="1"/>
        <v>#REF!</v>
      </c>
    </row>
    <row r="8" spans="1:8">
      <c r="A8">
        <v>18</v>
      </c>
      <c r="B8" t="e">
        <f t="shared" si="2"/>
        <v>#REF!</v>
      </c>
      <c r="C8" t="e">
        <f>#REF!*60 +#REF!</f>
        <v>#REF!</v>
      </c>
      <c r="D8" t="e">
        <f>#REF!*60 +#REF!</f>
        <v>#REF!</v>
      </c>
      <c r="E8" s="57" t="e">
        <f>TIME(#REF!,#REF!, 0)</f>
        <v>#REF!</v>
      </c>
      <c r="F8" t="e">
        <f t="shared" si="0"/>
        <v>#REF!</v>
      </c>
      <c r="G8" t="e">
        <f t="shared" si="3"/>
        <v>#REF!</v>
      </c>
      <c r="H8" t="e">
        <f t="shared" si="1"/>
        <v>#REF!</v>
      </c>
    </row>
    <row r="9" spans="1:8">
      <c r="A9">
        <v>19</v>
      </c>
      <c r="B9" t="e">
        <f t="shared" si="2"/>
        <v>#REF!</v>
      </c>
      <c r="C9" t="e">
        <f>#REF!*60 +#REF!</f>
        <v>#REF!</v>
      </c>
      <c r="D9" t="e">
        <f>#REF!*60 +#REF!</f>
        <v>#REF!</v>
      </c>
      <c r="E9" s="57" t="e">
        <f>TIME(#REF!,#REF!, 0)</f>
        <v>#REF!</v>
      </c>
      <c r="F9" t="e">
        <f t="shared" si="0"/>
        <v>#REF!</v>
      </c>
      <c r="G9" t="e">
        <f t="shared" si="3"/>
        <v>#REF!</v>
      </c>
      <c r="H9" t="e">
        <f t="shared" si="1"/>
        <v>#REF!</v>
      </c>
    </row>
    <row r="10" spans="1:8">
      <c r="A10">
        <v>20</v>
      </c>
      <c r="B10" t="e">
        <f t="shared" si="2"/>
        <v>#REF!</v>
      </c>
      <c r="C10" t="e">
        <f>#REF!*60 +#REF!</f>
        <v>#REF!</v>
      </c>
      <c r="D10" t="e">
        <f>#REF!*60 +#REF!</f>
        <v>#REF!</v>
      </c>
      <c r="E10" s="57" t="e">
        <f>TIME(#REF!,#REF!, 0)</f>
        <v>#REF!</v>
      </c>
      <c r="F10" t="e">
        <f t="shared" si="0"/>
        <v>#REF!</v>
      </c>
      <c r="G10" t="e">
        <f t="shared" si="3"/>
        <v>#REF!</v>
      </c>
      <c r="H10" t="e">
        <f t="shared" si="1"/>
        <v>#REF!</v>
      </c>
    </row>
    <row r="11" spans="1:8">
      <c r="A11">
        <v>21</v>
      </c>
      <c r="B11" t="e">
        <f t="shared" si="2"/>
        <v>#REF!</v>
      </c>
      <c r="C11" t="e">
        <f>#REF!*60 +#REF!</f>
        <v>#REF!</v>
      </c>
      <c r="D11" t="e">
        <f>#REF!*60 +#REF!</f>
        <v>#REF!</v>
      </c>
      <c r="E11" s="57" t="e">
        <f>TIME(#REF!,#REF!, 0)</f>
        <v>#REF!</v>
      </c>
      <c r="F11" t="e">
        <f t="shared" si="0"/>
        <v>#REF!</v>
      </c>
      <c r="G11" t="e">
        <f t="shared" si="3"/>
        <v>#REF!</v>
      </c>
      <c r="H11" t="e">
        <f t="shared" si="1"/>
        <v>#REF!</v>
      </c>
    </row>
    <row r="12" spans="1:8">
      <c r="A12">
        <v>22</v>
      </c>
      <c r="B12" t="e">
        <f t="shared" si="2"/>
        <v>#REF!</v>
      </c>
      <c r="C12" t="e">
        <f>#REF!*60 +#REF!</f>
        <v>#REF!</v>
      </c>
      <c r="D12" t="e">
        <f>#REF!*60 +#REF!</f>
        <v>#REF!</v>
      </c>
      <c r="E12" s="57" t="e">
        <f>TIME(#REF!,#REF!, 0)</f>
        <v>#REF!</v>
      </c>
      <c r="F12" t="e">
        <f t="shared" si="0"/>
        <v>#REF!</v>
      </c>
      <c r="G12" t="e">
        <f t="shared" si="3"/>
        <v>#REF!</v>
      </c>
      <c r="H12" t="e">
        <f t="shared" si="1"/>
        <v>#REF!</v>
      </c>
    </row>
    <row r="13" spans="1:8">
      <c r="A13">
        <v>23</v>
      </c>
      <c r="B13" t="e">
        <f t="shared" si="2"/>
        <v>#REF!</v>
      </c>
      <c r="C13" t="e">
        <f>#REF!*60 +#REF!</f>
        <v>#REF!</v>
      </c>
      <c r="D13" t="e">
        <f>#REF!*60 +#REF!</f>
        <v>#REF!</v>
      </c>
      <c r="E13" s="57" t="e">
        <f>TIME(#REF!,#REF!, 0)</f>
        <v>#REF!</v>
      </c>
      <c r="F13" t="e">
        <f t="shared" si="0"/>
        <v>#REF!</v>
      </c>
      <c r="G13" t="e">
        <f t="shared" si="3"/>
        <v>#REF!</v>
      </c>
      <c r="H13" t="e">
        <f t="shared" si="1"/>
        <v>#REF!</v>
      </c>
    </row>
    <row r="14" spans="1:8">
      <c r="A14">
        <v>24</v>
      </c>
      <c r="B14" t="e">
        <f t="shared" si="2"/>
        <v>#REF!</v>
      </c>
      <c r="C14" t="e">
        <f>#REF!*60 +#REF!</f>
        <v>#REF!</v>
      </c>
      <c r="D14" t="e">
        <f>#REF!*60 +#REF!</f>
        <v>#REF!</v>
      </c>
      <c r="E14" s="57" t="e">
        <f>TIME(#REF!,#REF!, 0)</f>
        <v>#REF!</v>
      </c>
      <c r="F14" t="e">
        <f t="shared" si="0"/>
        <v>#REF!</v>
      </c>
      <c r="G14" t="e">
        <f t="shared" si="3"/>
        <v>#REF!</v>
      </c>
      <c r="H14" t="e">
        <f t="shared" si="1"/>
        <v>#REF!</v>
      </c>
    </row>
    <row r="15" spans="1:8">
      <c r="A15">
        <v>25</v>
      </c>
      <c r="B15" t="e">
        <f t="shared" si="2"/>
        <v>#REF!</v>
      </c>
      <c r="C15" t="e">
        <f>#REF!*60 +#REF!</f>
        <v>#REF!</v>
      </c>
      <c r="D15" t="e">
        <f>#REF!*60 +#REF!</f>
        <v>#REF!</v>
      </c>
      <c r="E15" s="57" t="e">
        <f>TIME(#REF!,#REF!, 0)</f>
        <v>#REF!</v>
      </c>
      <c r="F15" t="e">
        <f t="shared" si="0"/>
        <v>#REF!</v>
      </c>
      <c r="G15" t="e">
        <f t="shared" si="3"/>
        <v>#REF!</v>
      </c>
      <c r="H15" t="e">
        <f t="shared" si="1"/>
        <v>#REF!</v>
      </c>
    </row>
    <row r="16" spans="1:8">
      <c r="A16">
        <v>26</v>
      </c>
      <c r="B16" t="e">
        <f t="shared" si="2"/>
        <v>#REF!</v>
      </c>
      <c r="C16" t="e">
        <f>#REF!*60 +#REF!</f>
        <v>#REF!</v>
      </c>
      <c r="D16" t="e">
        <f>#REF!*60 +#REF!</f>
        <v>#REF!</v>
      </c>
      <c r="E16" s="57" t="e">
        <f>TIME(#REF!,#REF!, 0)</f>
        <v>#REF!</v>
      </c>
      <c r="F16" t="e">
        <f t="shared" si="0"/>
        <v>#REF!</v>
      </c>
      <c r="G16" t="e">
        <f t="shared" si="3"/>
        <v>#REF!</v>
      </c>
      <c r="H16" t="e">
        <f t="shared" si="1"/>
        <v>#REF!</v>
      </c>
    </row>
    <row r="17" spans="1:8">
      <c r="A17">
        <v>27</v>
      </c>
      <c r="B17" t="e">
        <f t="shared" si="2"/>
        <v>#REF!</v>
      </c>
      <c r="C17" t="e">
        <f>#REF!*60 +#REF!</f>
        <v>#REF!</v>
      </c>
      <c r="D17" t="e">
        <f>#REF!*60 +#REF!</f>
        <v>#REF!</v>
      </c>
      <c r="E17" s="57" t="e">
        <f>TIME(#REF!,#REF!, 0)</f>
        <v>#REF!</v>
      </c>
      <c r="F17" t="e">
        <f t="shared" si="0"/>
        <v>#REF!</v>
      </c>
      <c r="G17" t="e">
        <f t="shared" si="3"/>
        <v>#REF!</v>
      </c>
      <c r="H17" t="e">
        <f t="shared" si="1"/>
        <v>#REF!</v>
      </c>
    </row>
    <row r="18" spans="1:8">
      <c r="A18">
        <v>28</v>
      </c>
      <c r="B18" t="e">
        <f t="shared" si="2"/>
        <v>#REF!</v>
      </c>
      <c r="C18" t="e">
        <f>#REF!*60 +#REF!</f>
        <v>#REF!</v>
      </c>
      <c r="D18" t="e">
        <f>#REF!*60 +#REF!</f>
        <v>#REF!</v>
      </c>
      <c r="E18" s="57" t="e">
        <f>TIME(#REF!,#REF!, 0)</f>
        <v>#REF!</v>
      </c>
      <c r="F18" t="e">
        <f t="shared" si="0"/>
        <v>#REF!</v>
      </c>
      <c r="G18" t="e">
        <f t="shared" si="3"/>
        <v>#REF!</v>
      </c>
      <c r="H18" t="e">
        <f t="shared" si="1"/>
        <v>#REF!</v>
      </c>
    </row>
    <row r="19" spans="1:8">
      <c r="A19">
        <v>29</v>
      </c>
      <c r="B19" t="e">
        <f t="shared" si="2"/>
        <v>#REF!</v>
      </c>
      <c r="C19" t="e">
        <f>#REF!*60 +#REF!</f>
        <v>#REF!</v>
      </c>
      <c r="D19" t="e">
        <f>#REF!*60 +#REF!</f>
        <v>#REF!</v>
      </c>
      <c r="E19" s="57" t="e">
        <f>TIME(#REF!,#REF!, 0)</f>
        <v>#REF!</v>
      </c>
      <c r="F19" t="e">
        <f t="shared" si="0"/>
        <v>#REF!</v>
      </c>
      <c r="G19" t="e">
        <f t="shared" si="3"/>
        <v>#REF!</v>
      </c>
      <c r="H19" t="e">
        <f t="shared" si="1"/>
        <v>#REF!</v>
      </c>
    </row>
    <row r="20" spans="1:8">
      <c r="A20">
        <v>30</v>
      </c>
      <c r="B20" t="e">
        <f t="shared" si="2"/>
        <v>#REF!</v>
      </c>
      <c r="C20" t="e">
        <f>#REF!*60 +#REF!</f>
        <v>#REF!</v>
      </c>
      <c r="D20" t="e">
        <f>#REF!*60 +#REF!</f>
        <v>#REF!</v>
      </c>
      <c r="E20" s="57" t="e">
        <f>TIME(#REF!,#REF!, 0)</f>
        <v>#REF!</v>
      </c>
      <c r="F20" t="e">
        <f t="shared" si="0"/>
        <v>#REF!</v>
      </c>
      <c r="G20" t="e">
        <f t="shared" si="3"/>
        <v>#REF!</v>
      </c>
      <c r="H20" t="e">
        <f t="shared" si="1"/>
        <v>#REF!</v>
      </c>
    </row>
    <row r="21" spans="1:8">
      <c r="A21">
        <v>31</v>
      </c>
      <c r="B21" t="e">
        <f t="shared" si="2"/>
        <v>#REF!</v>
      </c>
      <c r="C21" t="e">
        <f>#REF!*60 +#REF!</f>
        <v>#REF!</v>
      </c>
      <c r="D21" t="e">
        <f>#REF!*60 +#REF!</f>
        <v>#REF!</v>
      </c>
      <c r="E21" s="57" t="e">
        <f>TIME(#REF!,#REF!, 0)</f>
        <v>#REF!</v>
      </c>
      <c r="F21" t="e">
        <f t="shared" si="0"/>
        <v>#REF!</v>
      </c>
      <c r="G21" t="e">
        <f t="shared" si="3"/>
        <v>#REF!</v>
      </c>
      <c r="H21" t="e">
        <f t="shared" si="1"/>
        <v>#REF!</v>
      </c>
    </row>
    <row r="22" spans="1:8">
      <c r="A22">
        <v>32</v>
      </c>
      <c r="B22" t="e">
        <f t="shared" si="2"/>
        <v>#REF!</v>
      </c>
      <c r="C22" t="e">
        <f>#REF!*60 +#REF!</f>
        <v>#REF!</v>
      </c>
      <c r="D22" t="e">
        <f>#REF!*60 +#REF!</f>
        <v>#REF!</v>
      </c>
      <c r="E22" s="57" t="e">
        <f>TIME(#REF!,#REF!, 0)</f>
        <v>#REF!</v>
      </c>
      <c r="F22" t="e">
        <f t="shared" si="0"/>
        <v>#REF!</v>
      </c>
      <c r="G22" t="e">
        <f t="shared" si="3"/>
        <v>#REF!</v>
      </c>
      <c r="H22" t="e">
        <f t="shared" si="1"/>
        <v>#REF!</v>
      </c>
    </row>
    <row r="23" spans="1:8">
      <c r="A23">
        <v>33</v>
      </c>
      <c r="B23" t="e">
        <f t="shared" si="2"/>
        <v>#REF!</v>
      </c>
      <c r="C23" t="e">
        <f>#REF!*60 +#REF!</f>
        <v>#REF!</v>
      </c>
      <c r="D23" t="e">
        <f>#REF!*60 +#REF!</f>
        <v>#REF!</v>
      </c>
      <c r="E23" s="57" t="e">
        <f>TIME(#REF!,#REF!, 0)</f>
        <v>#REF!</v>
      </c>
      <c r="F23" t="e">
        <f t="shared" si="0"/>
        <v>#REF!</v>
      </c>
      <c r="G23" t="e">
        <f t="shared" si="3"/>
        <v>#REF!</v>
      </c>
      <c r="H23" t="e">
        <f t="shared" si="1"/>
        <v>#REF!</v>
      </c>
    </row>
    <row r="24" spans="1:8">
      <c r="A24">
        <v>34</v>
      </c>
      <c r="B24" t="e">
        <f t="shared" si="2"/>
        <v>#REF!</v>
      </c>
      <c r="C24" t="e">
        <f>#REF!*60 +#REF!</f>
        <v>#REF!</v>
      </c>
      <c r="D24" t="e">
        <f>#REF!*60 +#REF!</f>
        <v>#REF!</v>
      </c>
      <c r="E24" s="57" t="e">
        <f>TIME(#REF!,#REF!, 0)</f>
        <v>#REF!</v>
      </c>
      <c r="F24" t="e">
        <f t="shared" si="0"/>
        <v>#REF!</v>
      </c>
      <c r="G24" t="e">
        <f t="shared" si="3"/>
        <v>#REF!</v>
      </c>
      <c r="H24" t="e">
        <f t="shared" si="1"/>
        <v>#REF!</v>
      </c>
    </row>
    <row r="25" spans="1:8">
      <c r="A25">
        <v>35</v>
      </c>
      <c r="B25" t="e">
        <f t="shared" si="2"/>
        <v>#REF!</v>
      </c>
      <c r="C25" t="e">
        <f>#REF!*60 +#REF!</f>
        <v>#REF!</v>
      </c>
      <c r="D25" t="e">
        <f>#REF!*60 +#REF!</f>
        <v>#REF!</v>
      </c>
      <c r="E25" s="57" t="e">
        <f>TIME(#REF!,#REF!, 0)</f>
        <v>#REF!</v>
      </c>
      <c r="F25" t="e">
        <f t="shared" si="0"/>
        <v>#REF!</v>
      </c>
      <c r="G25" t="e">
        <f t="shared" si="3"/>
        <v>#REF!</v>
      </c>
      <c r="H25" t="e">
        <f t="shared" si="1"/>
        <v>#REF!</v>
      </c>
    </row>
    <row r="26" spans="1:8">
      <c r="A26">
        <v>36</v>
      </c>
      <c r="B26" t="e">
        <f t="shared" si="2"/>
        <v>#REF!</v>
      </c>
      <c r="C26" t="e">
        <f>#REF!*60 +#REF!</f>
        <v>#REF!</v>
      </c>
      <c r="D26" t="e">
        <f>#REF!*60 +#REF!</f>
        <v>#REF!</v>
      </c>
      <c r="E26" s="57" t="e">
        <f>TIME(#REF!,#REF!, 0)</f>
        <v>#REF!</v>
      </c>
      <c r="F26" t="e">
        <f t="shared" si="0"/>
        <v>#REF!</v>
      </c>
      <c r="G26" t="e">
        <f t="shared" si="3"/>
        <v>#REF!</v>
      </c>
      <c r="H26" t="e">
        <f t="shared" si="1"/>
        <v>#REF!</v>
      </c>
    </row>
    <row r="27" spans="1:8">
      <c r="G27" t="e">
        <f>SUM(G2:G26)</f>
        <v>#REF!</v>
      </c>
      <c r="H27" t="e">
        <f>SUM(H2:H26)</f>
        <v>#REF!</v>
      </c>
    </row>
  </sheetData>
  <phoneticPr fontId="2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F40ECD67BFDA448F7C9094FE7F7DD6" ma:contentTypeVersion="14" ma:contentTypeDescription="新しいドキュメントを作成します。" ma:contentTypeScope="" ma:versionID="2238886f039388d51a27e431d902bcba">
  <xsd:schema xmlns:xsd="http://www.w3.org/2001/XMLSchema" xmlns:xs="http://www.w3.org/2001/XMLSchema" xmlns:p="http://schemas.microsoft.com/office/2006/metadata/properties" xmlns:ns2="6ebe21a9-647b-4761-b64d-012dd7943c7c" xmlns:ns3="1d10a57a-0fca-4c37-b437-ec3f0534152c" targetNamespace="http://schemas.microsoft.com/office/2006/metadata/properties" ma:root="true" ma:fieldsID="bb65893f00ef30ac89163c92088256a1" ns2:_="" ns3:_="">
    <xsd:import namespace="6ebe21a9-647b-4761-b64d-012dd7943c7c"/>
    <xsd:import namespace="1d10a57a-0fca-4c37-b437-ec3f05341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e21a9-647b-4761-b64d-012dd7943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c12ca15-d75a-4e6f-b212-e447ae3c3e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0a57a-0fca-4c37-b437-ec3f053415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8e8d1f1-3d98-4c45-821c-7312beb69010}" ma:internalName="TaxCatchAll" ma:showField="CatchAllData" ma:web="1d10a57a-0fca-4c37-b437-ec3f053415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e21a9-647b-4761-b64d-012dd7943c7c">
      <Terms xmlns="http://schemas.microsoft.com/office/infopath/2007/PartnerControls"/>
    </lcf76f155ced4ddcb4097134ff3c332f>
    <TaxCatchAll xmlns="1d10a57a-0fca-4c37-b437-ec3f0534152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C6C829-4896-472A-BF51-01D05E8DF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e21a9-647b-4761-b64d-012dd7943c7c"/>
    <ds:schemaRef ds:uri="1d10a57a-0fca-4c37-b437-ec3f053415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718E9-161F-41AB-A62F-AF02A6C92FA9}">
  <ds:schemaRefs>
    <ds:schemaRef ds:uri="http://schemas.microsoft.com/office/2006/documentManagement/types"/>
    <ds:schemaRef ds:uri="http://purl.org/dc/terms/"/>
    <ds:schemaRef ds:uri="1d10a57a-0fca-4c37-b437-ec3f0534152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6ebe21a9-647b-4761-b64d-012dd7943c7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58084D8-DD44-44B7-B421-ACC32233DE0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ac191-b8b4-45f2-9a9b-e5466cb90c2f}" enabled="0" method="" siteId="{f30ac191-b8b4-45f2-9a9b-e5466cb90c2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【世田谷区】利用内訳表</vt:lpstr>
      <vt:lpstr>(記入例)【世田谷区】利用内訳表</vt:lpstr>
      <vt:lpstr>Helper_Calc</vt:lpstr>
      <vt:lpstr>'(記入例)【世田谷区】利用内訳表'!Print_Area</vt:lpstr>
      <vt:lpstr>【世田谷区】利用内訳表!Print_Area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大原 知佳</dc:creator>
  <cp:keywords/>
  <dc:description/>
  <cp:lastModifiedBy>西阪　航</cp:lastModifiedBy>
  <cp:revision/>
  <cp:lastPrinted>2026-03-17T01:27:37Z</cp:lastPrinted>
  <dcterms:created xsi:type="dcterms:W3CDTF">2024-06-15T05:07:37Z</dcterms:created>
  <dcterms:modified xsi:type="dcterms:W3CDTF">2026-04-01T09:34:54Z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0x010100EDF40ECD67BFDA448F7C9094FE7F7DD6</vt:lpwstr>
  </property>
  <property fmtid="{D5CDD505-2E9C-101B-9397-08002B2CF9AE}" pid="3" name="MediaServiceImageTags">
    <vt:lpwstr/>
  </property>
</Properties>
</file>