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34\令和６年度\012 建築調整（技術）\050 条例・規則【削除厳禁】\★条例・規則・要綱等\022 住環境整備条例・規則No3\R6.3条例・規則改正（駐車場付置緩和等）\様式\"/>
    </mc:Choice>
  </mc:AlternateContent>
  <bookViews>
    <workbookView xWindow="-120" yWindow="-120" windowWidth="29040" windowHeight="15840" tabRatio="966"/>
  </bookViews>
  <sheets>
    <sheet name="雨水貯留浸透施設設計計算書" sheetId="10" r:id="rId1"/>
  </sheets>
  <definedNames>
    <definedName name="_xlnm.Print_Area" localSheetId="0">雨水貯留浸透施設設計計算書!$B$2:$U$158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10" l="1"/>
  <c r="R90" i="10"/>
  <c r="R88" i="10"/>
  <c r="O17" i="10" l="1"/>
  <c r="R53" i="10" l="1"/>
  <c r="R147" i="10" l="1"/>
  <c r="R129" i="10"/>
  <c r="R111" i="10"/>
  <c r="R92" i="10"/>
  <c r="R91" i="10"/>
  <c r="R73" i="10"/>
  <c r="N121" i="10"/>
  <c r="R72" i="10" l="1"/>
  <c r="R70" i="10"/>
  <c r="R68" i="10"/>
  <c r="R66" i="10"/>
  <c r="R65" i="10"/>
  <c r="N139" i="10" l="1"/>
  <c r="N103" i="10"/>
  <c r="R157" i="10"/>
  <c r="R156" i="10"/>
  <c r="R148" i="10"/>
  <c r="R89" i="10"/>
  <c r="R87" i="10"/>
  <c r="R86" i="10"/>
  <c r="R85" i="10"/>
  <c r="R84" i="10"/>
  <c r="R83" i="10"/>
  <c r="R82" i="10"/>
  <c r="R81" i="10"/>
  <c r="R80" i="10"/>
  <c r="R79" i="10"/>
  <c r="R78" i="10"/>
  <c r="R77" i="10"/>
  <c r="R76" i="10"/>
  <c r="R75" i="10"/>
  <c r="R74" i="10"/>
  <c r="R146" i="10"/>
  <c r="R144" i="10"/>
  <c r="R142" i="10"/>
  <c r="R140" i="10"/>
  <c r="R139" i="10"/>
  <c r="R138" i="10"/>
  <c r="R137" i="10"/>
  <c r="R136" i="10"/>
  <c r="R135" i="10"/>
  <c r="R134" i="10"/>
  <c r="R133" i="10"/>
  <c r="R132" i="10"/>
  <c r="R131" i="10"/>
  <c r="R130" i="10"/>
  <c r="R128" i="10"/>
  <c r="R126" i="10"/>
  <c r="R124" i="10"/>
  <c r="R122" i="10"/>
  <c r="R121" i="10"/>
  <c r="R120" i="10"/>
  <c r="R119" i="10"/>
  <c r="R118" i="10"/>
  <c r="R117" i="10"/>
  <c r="R116" i="10"/>
  <c r="R115" i="10"/>
  <c r="R114" i="10"/>
  <c r="R113" i="10"/>
  <c r="R112" i="10"/>
  <c r="R110" i="10"/>
  <c r="R108" i="10"/>
  <c r="R106" i="10"/>
  <c r="R104" i="10"/>
  <c r="R103" i="10"/>
  <c r="R102" i="10"/>
  <c r="R101" i="10"/>
  <c r="R100" i="10"/>
  <c r="R99" i="10"/>
  <c r="R98" i="10"/>
  <c r="R97" i="10"/>
  <c r="R96" i="10"/>
  <c r="R95" i="10"/>
  <c r="R94" i="10"/>
  <c r="R64" i="10"/>
  <c r="R63" i="10"/>
  <c r="R62" i="10"/>
  <c r="R61" i="10"/>
  <c r="R60" i="10"/>
  <c r="R59" i="10"/>
  <c r="R58" i="10"/>
  <c r="R56" i="10"/>
  <c r="R55" i="10"/>
  <c r="R54" i="10"/>
  <c r="R52" i="10"/>
  <c r="R51" i="10"/>
  <c r="R50" i="10"/>
  <c r="R43" i="10"/>
  <c r="R41" i="10"/>
  <c r="R40" i="10"/>
  <c r="R149" i="10" l="1"/>
  <c r="M25" i="10" s="1"/>
  <c r="R158" i="10"/>
  <c r="M27" i="10" s="1"/>
  <c r="R45" i="10"/>
  <c r="M21" i="10" s="1"/>
  <c r="M29" i="10" l="1"/>
  <c r="M31" i="10" s="1"/>
</calcChain>
</file>

<file path=xl/comments1.xml><?xml version="1.0" encoding="utf-8"?>
<comments xmlns="http://schemas.openxmlformats.org/spreadsheetml/2006/main">
  <authors>
    <author>Osawa103</author>
  </authors>
  <commentList>
    <comment ref="M25" authorId="0" shapeId="0">
      <text>
        <r>
          <rPr>
            <sz val="11"/>
            <color indexed="81"/>
            <rFont val="ＭＳ Ｐゴシック"/>
            <family val="3"/>
            <charset val="128"/>
          </rPr>
          <t>自動計算のため入力不要です。</t>
        </r>
      </text>
    </comment>
    <comment ref="M27" authorId="0" shapeId="0">
      <text>
        <r>
          <rPr>
            <sz val="11"/>
            <color indexed="81"/>
            <rFont val="ＭＳ Ｐゴシック"/>
            <family val="3"/>
            <charset val="128"/>
          </rPr>
          <t>自動計算のため入力不要です。</t>
        </r>
      </text>
    </comment>
    <comment ref="M31" authorId="0" shapeId="0">
      <text>
        <r>
          <rPr>
            <sz val="11"/>
            <color indexed="81"/>
            <rFont val="ＭＳ Ｐゴシック"/>
            <family val="3"/>
            <charset val="128"/>
          </rPr>
          <t>自動計算のため入力不要です。</t>
        </r>
      </text>
    </comment>
  </commentList>
</comments>
</file>

<file path=xl/sharedStrings.xml><?xml version="1.0" encoding="utf-8"?>
<sst xmlns="http://schemas.openxmlformats.org/spreadsheetml/2006/main" count="428" uniqueCount="111">
  <si>
    <t>透水性舗装</t>
    <rPh sb="0" eb="3">
      <t>トウスイセイ</t>
    </rPh>
    <rPh sb="3" eb="5">
      <t>ホソウ</t>
    </rPh>
    <phoneticPr fontId="3"/>
  </si>
  <si>
    <t>種別</t>
    <rPh sb="0" eb="2">
      <t>シュベツ</t>
    </rPh>
    <phoneticPr fontId="3"/>
  </si>
  <si>
    <t>施設名</t>
    <rPh sb="0" eb="2">
      <t>シセツ</t>
    </rPh>
    <rPh sb="2" eb="3">
      <t>メイ</t>
    </rPh>
    <phoneticPr fontId="3"/>
  </si>
  <si>
    <t>貯留施設の種別</t>
    <rPh sb="0" eb="1">
      <t>チョ</t>
    </rPh>
    <rPh sb="1" eb="2">
      <t>リュウ</t>
    </rPh>
    <rPh sb="2" eb="4">
      <t>シセツ</t>
    </rPh>
    <rPh sb="5" eb="7">
      <t>シュベツ</t>
    </rPh>
    <phoneticPr fontId="3"/>
  </si>
  <si>
    <t>合　　計</t>
    <rPh sb="0" eb="1">
      <t>ゴウ</t>
    </rPh>
    <rPh sb="3" eb="4">
      <t>ケイ</t>
    </rPh>
    <phoneticPr fontId="3"/>
  </si>
  <si>
    <t>浸透Ｕ形溝(240用)</t>
    <rPh sb="9" eb="10">
      <t>ヨウ</t>
    </rPh>
    <phoneticPr fontId="3"/>
  </si>
  <si>
    <t>浸透Ｕ形溝(300用)</t>
    <rPh sb="9" eb="10">
      <t>ヨウ</t>
    </rPh>
    <phoneticPr fontId="3"/>
  </si>
  <si>
    <t>片側浸透Ｕ形溝（240用）</t>
    <rPh sb="11" eb="12">
      <t>ヨウ</t>
    </rPh>
    <phoneticPr fontId="3"/>
  </si>
  <si>
    <t>個</t>
    <rPh sb="0" eb="1">
      <t>コ</t>
    </rPh>
    <phoneticPr fontId="3"/>
  </si>
  <si>
    <t>個</t>
    <phoneticPr fontId="3"/>
  </si>
  <si>
    <t>m</t>
    <phoneticPr fontId="3"/>
  </si>
  <si>
    <t>宅内浸透ます(型番PⅠ)φ150mm</t>
  </si>
  <si>
    <t>宅内浸透ます(型番PⅡ)φ200mm</t>
  </si>
  <si>
    <t>宅内浸透ます(型番PⅢ)φ250mm</t>
  </si>
  <si>
    <t>宅内浸透ます(型番PⅣ)φ300mm</t>
  </si>
  <si>
    <t>宅内浸透ます(型番PⅤ)φ350mm</t>
  </si>
  <si>
    <t>宅内浸透ます(型番PⅥ)φ400mm</t>
  </si>
  <si>
    <t>宅内浸透ます(型番PⅦ)φ500mm</t>
  </si>
  <si>
    <t>浸透トレンチ管(型番TⅠ)φ75mm</t>
  </si>
  <si>
    <t>浸透トレンチ管(型番TⅡ)φ100mm</t>
  </si>
  <si>
    <t>浸透トレンチ管(型番TⅢ)φ125mm</t>
  </si>
  <si>
    <t>浸透トレンチ管(型番TⅣ)φ150mm</t>
  </si>
  <si>
    <t>浸透トレンチ管(型番TⅤ)φ200mm</t>
  </si>
  <si>
    <t>浸透トレンチ管(型番TⅥ)φ200mm</t>
  </si>
  <si>
    <t>１．必要対策量の算出</t>
    <rPh sb="2" eb="4">
      <t>ヒツヨウ</t>
    </rPh>
    <rPh sb="4" eb="6">
      <t>タイサク</t>
    </rPh>
    <rPh sb="6" eb="7">
      <t>リョウ</t>
    </rPh>
    <rPh sb="8" eb="10">
      <t>サンシュツ</t>
    </rPh>
    <phoneticPr fontId="3"/>
  </si>
  <si>
    <t>施設名称</t>
    <rPh sb="0" eb="2">
      <t>シセツ</t>
    </rPh>
    <rPh sb="2" eb="4">
      <t>メイショウ</t>
    </rPh>
    <phoneticPr fontId="3"/>
  </si>
  <si>
    <t>浸透施設の設置による対策量</t>
    <rPh sb="0" eb="2">
      <t>シントウ</t>
    </rPh>
    <rPh sb="2" eb="4">
      <t>シセツ</t>
    </rPh>
    <rPh sb="5" eb="7">
      <t>セッチ</t>
    </rPh>
    <rPh sb="10" eb="12">
      <t>タイサク</t>
    </rPh>
    <rPh sb="12" eb="13">
      <t>リョウ</t>
    </rPh>
    <phoneticPr fontId="3"/>
  </si>
  <si>
    <t>貯留施設の設置による対策量</t>
    <rPh sb="0" eb="2">
      <t>チョリュウ</t>
    </rPh>
    <rPh sb="2" eb="4">
      <t>シセツ</t>
    </rPh>
    <rPh sb="5" eb="7">
      <t>セッチ</t>
    </rPh>
    <rPh sb="10" eb="12">
      <t>タイサク</t>
    </rPh>
    <rPh sb="12" eb="13">
      <t>リョウ</t>
    </rPh>
    <phoneticPr fontId="3"/>
  </si>
  <si>
    <t>③</t>
    <phoneticPr fontId="3"/>
  </si>
  <si>
    <t>概要</t>
    <rPh sb="0" eb="2">
      <t>ガイヨウ</t>
    </rPh>
    <phoneticPr fontId="3"/>
  </si>
  <si>
    <t>（参考）東京都技術指針より</t>
    <phoneticPr fontId="3"/>
  </si>
  <si>
    <t>世田谷区標準構造図集より</t>
    <phoneticPr fontId="3"/>
  </si>
  <si>
    <t>浸透U形溝</t>
    <rPh sb="0" eb="2">
      <t>シントウ</t>
    </rPh>
    <rPh sb="3" eb="4">
      <t>ガタ</t>
    </rPh>
    <rPh sb="4" eb="5">
      <t>ミゾ</t>
    </rPh>
    <phoneticPr fontId="3"/>
  </si>
  <si>
    <t>地下透水管(Ｉ型)(400×400)透水性コンクリート管φ150</t>
    <rPh sb="18" eb="20">
      <t>トウスイ</t>
    </rPh>
    <rPh sb="20" eb="21">
      <t>セイ</t>
    </rPh>
    <rPh sb="27" eb="28">
      <t>カン</t>
    </rPh>
    <phoneticPr fontId="3"/>
  </si>
  <si>
    <t>地下透水管(Ｉ型)(400×400)硬質有孔塩ビ管φ100</t>
    <rPh sb="18" eb="20">
      <t>コウシツ</t>
    </rPh>
    <rPh sb="20" eb="22">
      <t>ユウアナ</t>
    </rPh>
    <rPh sb="22" eb="23">
      <t>シオ</t>
    </rPh>
    <phoneticPr fontId="3"/>
  </si>
  <si>
    <t>地下透水管(Ⅱ型)(500×700)透水性コンクリート管φ150</t>
    <rPh sb="18" eb="21">
      <t>トウスイセイ</t>
    </rPh>
    <rPh sb="27" eb="28">
      <t>カン</t>
    </rPh>
    <phoneticPr fontId="3"/>
  </si>
  <si>
    <t>地下透水管(Ⅱ型)(500×700)透水性コンクリート管φ200</t>
    <rPh sb="18" eb="21">
      <t>トウスイセイ</t>
    </rPh>
    <rPh sb="27" eb="28">
      <t>カン</t>
    </rPh>
    <phoneticPr fontId="3"/>
  </si>
  <si>
    <t>所在地（住居表示）</t>
    <rPh sb="0" eb="3">
      <t>ショザイチ</t>
    </rPh>
    <rPh sb="4" eb="6">
      <t>ジュウキョ</t>
    </rPh>
    <rPh sb="6" eb="8">
      <t>ヒョウジ</t>
    </rPh>
    <phoneticPr fontId="3"/>
  </si>
  <si>
    <t>⑤</t>
    <phoneticPr fontId="3"/>
  </si>
  <si>
    <t>④</t>
    <phoneticPr fontId="3"/>
  </si>
  <si>
    <t>３．施設対策量の算出</t>
    <rPh sb="2" eb="4">
      <t>シセツ</t>
    </rPh>
    <rPh sb="4" eb="6">
      <t>タイサク</t>
    </rPh>
    <rPh sb="6" eb="7">
      <t>リョウ</t>
    </rPh>
    <rPh sb="8" eb="10">
      <t>サンシュツ</t>
    </rPh>
    <phoneticPr fontId="3"/>
  </si>
  <si>
    <t>①</t>
    <phoneticPr fontId="3"/>
  </si>
  <si>
    <t>②</t>
    <phoneticPr fontId="3"/>
  </si>
  <si>
    <t>設置数量
B</t>
    <rPh sb="0" eb="2">
      <t>セッチ</t>
    </rPh>
    <rPh sb="2" eb="4">
      <t>スウリョウ</t>
    </rPh>
    <phoneticPr fontId="3"/>
  </si>
  <si>
    <t>設置対策量
C=A×B</t>
    <rPh sb="0" eb="2">
      <t>セッチ</t>
    </rPh>
    <rPh sb="2" eb="4">
      <t>タイサク</t>
    </rPh>
    <rPh sb="4" eb="5">
      <t>リョウ</t>
    </rPh>
    <phoneticPr fontId="3"/>
  </si>
  <si>
    <t>芝地・植栽</t>
    <rPh sb="0" eb="1">
      <t>シバ</t>
    </rPh>
    <rPh sb="1" eb="2">
      <t>チ</t>
    </rPh>
    <rPh sb="3" eb="5">
      <t>ショクサイ</t>
    </rPh>
    <phoneticPr fontId="3"/>
  </si>
  <si>
    <t>浸透量
A</t>
    <rPh sb="0" eb="2">
      <t>シントウ</t>
    </rPh>
    <rPh sb="2" eb="3">
      <t>リョウ</t>
    </rPh>
    <phoneticPr fontId="3"/>
  </si>
  <si>
    <t>㎡</t>
    <phoneticPr fontId="3"/>
  </si>
  <si>
    <t>設置数量
E</t>
    <rPh sb="0" eb="2">
      <t>セッチ</t>
    </rPh>
    <rPh sb="2" eb="4">
      <t>スウリョウ</t>
    </rPh>
    <phoneticPr fontId="3"/>
  </si>
  <si>
    <t>設置対策量
F=D×E</t>
    <rPh sb="0" eb="2">
      <t>セッチ</t>
    </rPh>
    <rPh sb="2" eb="4">
      <t>タイサク</t>
    </rPh>
    <rPh sb="4" eb="5">
      <t>リョウ</t>
    </rPh>
    <phoneticPr fontId="3"/>
  </si>
  <si>
    <t>設置箇所
H</t>
    <rPh sb="0" eb="2">
      <t>セッチ</t>
    </rPh>
    <rPh sb="2" eb="4">
      <t>カショ</t>
    </rPh>
    <phoneticPr fontId="3"/>
  </si>
  <si>
    <t>設置対策量
I＝G×H</t>
    <rPh sb="0" eb="2">
      <t>セッチ</t>
    </rPh>
    <rPh sb="2" eb="4">
      <t>タイサク</t>
    </rPh>
    <phoneticPr fontId="3"/>
  </si>
  <si>
    <t>５．浸透施設の設置による対策量の算出</t>
    <rPh sb="2" eb="4">
      <t>シントウ</t>
    </rPh>
    <rPh sb="4" eb="6">
      <t>シセツ</t>
    </rPh>
    <rPh sb="7" eb="9">
      <t>セッチ</t>
    </rPh>
    <rPh sb="12" eb="14">
      <t>タイサク</t>
    </rPh>
    <rPh sb="14" eb="15">
      <t>リョウ</t>
    </rPh>
    <rPh sb="16" eb="18">
      <t>サンシュツ</t>
    </rPh>
    <phoneticPr fontId="3"/>
  </si>
  <si>
    <t>６．貯留施設の設置による対策量の算出</t>
    <rPh sb="2" eb="4">
      <t>チョリュウ</t>
    </rPh>
    <rPh sb="4" eb="6">
      <t>シセツ</t>
    </rPh>
    <rPh sb="7" eb="9">
      <t>セッチ</t>
    </rPh>
    <rPh sb="12" eb="14">
      <t>タイサク</t>
    </rPh>
    <rPh sb="14" eb="15">
      <t>リョウ</t>
    </rPh>
    <rPh sb="16" eb="18">
      <t>サンシュツ</t>
    </rPh>
    <phoneticPr fontId="3"/>
  </si>
  <si>
    <t>合計</t>
    <rPh sb="0" eb="2">
      <t>ゴウケイ</t>
    </rPh>
    <phoneticPr fontId="3"/>
  </si>
  <si>
    <t>設置対策量
（①＋④）</t>
    <rPh sb="0" eb="2">
      <t>セッチ</t>
    </rPh>
    <rPh sb="2" eb="4">
      <t>タイサク</t>
    </rPh>
    <rPh sb="4" eb="5">
      <t>リョウ</t>
    </rPh>
    <phoneticPr fontId="3"/>
  </si>
  <si>
    <t>施設対策量
④＝②＋③</t>
    <rPh sb="0" eb="2">
      <t>シセツ</t>
    </rPh>
    <rPh sb="2" eb="4">
      <t>タイサク</t>
    </rPh>
    <rPh sb="4" eb="5">
      <t>リョウ</t>
    </rPh>
    <phoneticPr fontId="3"/>
  </si>
  <si>
    <t>基準面積</t>
    <rPh sb="0" eb="2">
      <t>キジュン</t>
    </rPh>
    <rPh sb="2" eb="4">
      <t>メンセキ</t>
    </rPh>
    <phoneticPr fontId="3"/>
  </si>
  <si>
    <t>対策の種類</t>
    <rPh sb="0" eb="2">
      <t>タイサク</t>
    </rPh>
    <rPh sb="3" eb="5">
      <t>シュルイ</t>
    </rPh>
    <phoneticPr fontId="3"/>
  </si>
  <si>
    <t>２．緑地等による対策量の算出</t>
    <rPh sb="2" eb="5">
      <t>リョクチトウ</t>
    </rPh>
    <rPh sb="8" eb="10">
      <t>タイサク</t>
    </rPh>
    <rPh sb="10" eb="11">
      <t>リョウ</t>
    </rPh>
    <rPh sb="12" eb="14">
      <t>サンシュツ</t>
    </rPh>
    <phoneticPr fontId="3"/>
  </si>
  <si>
    <t>緑地等による対策量</t>
    <rPh sb="0" eb="3">
      <t>リョクチトウ</t>
    </rPh>
    <rPh sb="6" eb="8">
      <t>タイサク</t>
    </rPh>
    <rPh sb="8" eb="9">
      <t>リョウ</t>
    </rPh>
    <phoneticPr fontId="3"/>
  </si>
  <si>
    <t>４．緑地等による対策量の算出</t>
    <rPh sb="2" eb="4">
      <t>リョクチ</t>
    </rPh>
    <rPh sb="4" eb="5">
      <t>トウ</t>
    </rPh>
    <rPh sb="8" eb="10">
      <t>タイサク</t>
    </rPh>
    <rPh sb="10" eb="11">
      <t>リョウ</t>
    </rPh>
    <rPh sb="12" eb="14">
      <t>サンシュツ</t>
    </rPh>
    <phoneticPr fontId="3"/>
  </si>
  <si>
    <t>地下貯留</t>
    <rPh sb="0" eb="2">
      <t>チカ</t>
    </rPh>
    <rPh sb="2" eb="4">
      <t>チョリュウ</t>
    </rPh>
    <phoneticPr fontId="3"/>
  </si>
  <si>
    <t>透水舗装</t>
    <rPh sb="0" eb="2">
      <t>トウスイ</t>
    </rPh>
    <rPh sb="2" eb="4">
      <t>ホソウ</t>
    </rPh>
    <phoneticPr fontId="3"/>
  </si>
  <si>
    <t>浸透貯留槽</t>
    <phoneticPr fontId="3"/>
  </si>
  <si>
    <t>浸透
トレンチ管</t>
    <rPh sb="0" eb="2">
      <t>シントウ</t>
    </rPh>
    <rPh sb="7" eb="8">
      <t>カン</t>
    </rPh>
    <phoneticPr fontId="3"/>
  </si>
  <si>
    <t>または地上部基準緑化面積</t>
    <rPh sb="3" eb="5">
      <t>チジョウ</t>
    </rPh>
    <rPh sb="5" eb="6">
      <t>ブ</t>
    </rPh>
    <rPh sb="6" eb="8">
      <t>キジュン</t>
    </rPh>
    <rPh sb="8" eb="10">
      <t>リョクカ</t>
    </rPh>
    <rPh sb="10" eb="12">
      <t>メンセキ</t>
    </rPh>
    <phoneticPr fontId="3"/>
  </si>
  <si>
    <t>=</t>
    <phoneticPr fontId="3"/>
  </si>
  <si>
    <t>mm</t>
    <phoneticPr fontId="3"/>
  </si>
  <si>
    <t>個</t>
  </si>
  <si>
    <t xml:space="preserve"> ます内径a</t>
    <rPh sb="3" eb="5">
      <t>ナイケイ</t>
    </rPh>
    <phoneticPr fontId="3"/>
  </si>
  <si>
    <t xml:space="preserve"> 深さb-h1</t>
    <rPh sb="1" eb="2">
      <t>フカ</t>
    </rPh>
    <phoneticPr fontId="3"/>
  </si>
  <si>
    <t xml:space="preserve"> 深さh2</t>
    <rPh sb="1" eb="2">
      <t>フカ</t>
    </rPh>
    <phoneticPr fontId="3"/>
  </si>
  <si>
    <t xml:space="preserve"> 深さh3</t>
    <rPh sb="1" eb="2">
      <t>フカ</t>
    </rPh>
    <phoneticPr fontId="3"/>
  </si>
  <si>
    <t xml:space="preserve"> 施設幅W</t>
    <rPh sb="1" eb="3">
      <t>シセツ</t>
    </rPh>
    <rPh sb="3" eb="4">
      <t>ハバ</t>
    </rPh>
    <phoneticPr fontId="3"/>
  </si>
  <si>
    <t xml:space="preserve"> ます外径a2</t>
    <rPh sb="3" eb="5">
      <t>ガイケイ</t>
    </rPh>
    <phoneticPr fontId="3"/>
  </si>
  <si>
    <t>宅内浸透ます(型番PⅦ)φ500mm</t>
    <phoneticPr fontId="3"/>
  </si>
  <si>
    <t>宅内浸透ます（規格外）（ｈ2≦5ｍ、W≦1ｍ）</t>
    <rPh sb="0" eb="1">
      <t>タク</t>
    </rPh>
    <rPh sb="1" eb="2">
      <t>ナイ</t>
    </rPh>
    <rPh sb="2" eb="4">
      <t>シントウ</t>
    </rPh>
    <rPh sb="7" eb="9">
      <t>キカク</t>
    </rPh>
    <rPh sb="9" eb="10">
      <t>ガイ</t>
    </rPh>
    <phoneticPr fontId="3"/>
  </si>
  <si>
    <t>雨水流出抑制施設設置計算書</t>
    <phoneticPr fontId="3"/>
  </si>
  <si>
    <t>（第１面）</t>
    <rPh sb="1" eb="2">
      <t>ダイ</t>
    </rPh>
    <rPh sb="3" eb="4">
      <t>メン</t>
    </rPh>
    <phoneticPr fontId="3"/>
  </si>
  <si>
    <t>（第２面）</t>
    <rPh sb="1" eb="2">
      <t>ダイ</t>
    </rPh>
    <rPh sb="3" eb="4">
      <t>メン</t>
    </rPh>
    <phoneticPr fontId="3"/>
  </si>
  <si>
    <t>（第３面）</t>
    <rPh sb="1" eb="2">
      <t>ダイ</t>
    </rPh>
    <rPh sb="3" eb="4">
      <t>メン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</si>
  <si>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2</t>
    </r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</si>
  <si>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/ha</t>
    </r>
    <phoneticPr fontId="3"/>
  </si>
  <si>
    <t>敷地面積
　Ａ</t>
    <rPh sb="0" eb="2">
      <t>シキチ</t>
    </rPh>
    <rPh sb="2" eb="4">
      <t>メンセキ</t>
    </rPh>
    <phoneticPr fontId="3"/>
  </si>
  <si>
    <t>単位対策量
　Ｂ</t>
    <rPh sb="0" eb="2">
      <t>タンイ</t>
    </rPh>
    <rPh sb="2" eb="4">
      <t>タイサク</t>
    </rPh>
    <rPh sb="4" eb="5">
      <t>リョウ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</si>
  <si>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phoneticPr fontId="3"/>
  </si>
  <si>
    <t>必要対策量
　Ｃ＝Ａ×Ｂ÷10,000</t>
    <rPh sb="0" eb="2">
      <t>ヒツヨウ</t>
    </rPh>
    <rPh sb="2" eb="4">
      <t>タイサク</t>
    </rPh>
    <rPh sb="4" eb="5">
      <t>リョウ</t>
    </rPh>
    <phoneticPr fontId="3"/>
  </si>
  <si>
    <t>※必要対策量、設置対策量は小数点第2位を切り捨てて、小数点第1位まで算出</t>
    <rPh sb="1" eb="3">
      <t>ヒツヨウ</t>
    </rPh>
    <rPh sb="3" eb="5">
      <t>タイサク</t>
    </rPh>
    <rPh sb="5" eb="6">
      <t>リョウ</t>
    </rPh>
    <rPh sb="7" eb="9">
      <t>セッチ</t>
    </rPh>
    <rPh sb="9" eb="11">
      <t>タイサク</t>
    </rPh>
    <rPh sb="11" eb="12">
      <t>リョウ</t>
    </rPh>
    <rPh sb="13" eb="16">
      <t>ショウスウテン</t>
    </rPh>
    <rPh sb="16" eb="17">
      <t>ダイ</t>
    </rPh>
    <rPh sb="18" eb="19">
      <t>イ</t>
    </rPh>
    <rPh sb="20" eb="21">
      <t>キ</t>
    </rPh>
    <rPh sb="22" eb="23">
      <t>ス</t>
    </rPh>
    <rPh sb="26" eb="29">
      <t>ショウスウテン</t>
    </rPh>
    <rPh sb="29" eb="30">
      <t>ダイ</t>
    </rPh>
    <rPh sb="31" eb="32">
      <t>イ</t>
    </rPh>
    <rPh sb="34" eb="36">
      <t>サンシュツ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</si>
  <si>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/㎡･hr</t>
    </r>
    <phoneticPr fontId="3"/>
  </si>
  <si>
    <t>単位貯留･浸透量
D</t>
    <rPh sb="0" eb="2">
      <t>タンイ</t>
    </rPh>
    <rPh sb="2" eb="4">
      <t>チョリュウ</t>
    </rPh>
    <rPh sb="5" eb="7">
      <t>シントウ</t>
    </rPh>
    <rPh sb="7" eb="8">
      <t>リョウ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</si>
  <si>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/個･hr</t>
    </r>
    <rPh sb="3" eb="4">
      <t>コ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</si>
  <si>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/m･hr</t>
    </r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</si>
  <si>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/m</t>
    </r>
    <r>
      <rPr>
        <vertAlign val="superscript"/>
        <sz val="12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･hr</t>
    </r>
    <phoneticPr fontId="3"/>
  </si>
  <si>
    <t>宅内浸透ます（B型）φ350mm</t>
    <rPh sb="0" eb="1">
      <t>タク</t>
    </rPh>
    <rPh sb="1" eb="2">
      <t>ナイ</t>
    </rPh>
    <rPh sb="2" eb="4">
      <t>シントウ</t>
    </rPh>
    <rPh sb="8" eb="9">
      <t>カタ</t>
    </rPh>
    <phoneticPr fontId="3"/>
  </si>
  <si>
    <t>宅内浸透ます（B型）φ400mm</t>
    <rPh sb="0" eb="1">
      <t>タク</t>
    </rPh>
    <rPh sb="1" eb="2">
      <t>ナイ</t>
    </rPh>
    <rPh sb="2" eb="4">
      <t>シントウ</t>
    </rPh>
    <rPh sb="8" eb="9">
      <t>カタ</t>
    </rPh>
    <phoneticPr fontId="3"/>
  </si>
  <si>
    <t>浸透Ｕ形ます（400用） ポーラスコンクリート</t>
    <rPh sb="10" eb="11">
      <t>ヨウ</t>
    </rPh>
    <phoneticPr fontId="3"/>
  </si>
  <si>
    <t>浸透Ｕ形ます（500用） ポーラスコンクリート</t>
    <phoneticPr fontId="3"/>
  </si>
  <si>
    <t>浸透Ｕ形ます（400用 特） 有孔コンクリート</t>
    <rPh sb="10" eb="11">
      <t>ヨウ</t>
    </rPh>
    <rPh sb="15" eb="17">
      <t>ユウアナ</t>
    </rPh>
    <phoneticPr fontId="3"/>
  </si>
  <si>
    <t>浸透Ｕ形ます（500用 特） 有孔コンクリート</t>
    <rPh sb="10" eb="11">
      <t>ヨウ</t>
    </rPh>
    <phoneticPr fontId="3"/>
  </si>
  <si>
    <t>Ｌ形用浸透ます（φ500）</t>
    <phoneticPr fontId="3"/>
  </si>
  <si>
    <r>
      <t>貯留容量
（m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
G</t>
    </r>
    <rPh sb="0" eb="1">
      <t>チョ</t>
    </rPh>
    <rPh sb="1" eb="2">
      <t>リュウ</t>
    </rPh>
    <rPh sb="2" eb="4">
      <t>ヨウリョウ</t>
    </rPh>
    <phoneticPr fontId="3"/>
  </si>
  <si>
    <t>宅内浸透ますB型）φ400mm</t>
    <rPh sb="0" eb="1">
      <t>タク</t>
    </rPh>
    <rPh sb="1" eb="2">
      <t>ナイ</t>
    </rPh>
    <rPh sb="2" eb="4">
      <t>シントウ</t>
    </rPh>
    <rPh sb="7" eb="8">
      <t>カタ</t>
    </rPh>
    <phoneticPr fontId="3"/>
  </si>
  <si>
    <t>第１号の３様式（第５条関係）</t>
    <rPh sb="8" eb="9">
      <t>ダイ</t>
    </rPh>
    <rPh sb="10" eb="11">
      <t>ジョウ</t>
    </rPh>
    <rPh sb="11" eb="13">
      <t>カンケイ</t>
    </rPh>
    <phoneticPr fontId="3"/>
  </si>
  <si>
    <t>Ｌ形用浸透ます（改良）有孔塩ビ管VU=φ200</t>
    <rPh sb="11" eb="12">
      <t>ア</t>
    </rPh>
    <rPh sb="12" eb="13">
      <t>アナ</t>
    </rPh>
    <rPh sb="13" eb="14">
      <t>エン</t>
    </rPh>
    <rPh sb="15" eb="16">
      <t>カン</t>
    </rPh>
    <phoneticPr fontId="3"/>
  </si>
  <si>
    <t>浸透ます</t>
    <rPh sb="0" eb="2">
      <t>シントウ</t>
    </rPh>
    <phoneticPr fontId="3"/>
  </si>
  <si>
    <t>※浸透ますに浸透トレンチが接続している場合、それぞれの浸透量の重複分を浸透ますから控除する。</t>
    <rPh sb="1" eb="3">
      <t>シントウ</t>
    </rPh>
    <rPh sb="6" eb="8">
      <t>シントウ</t>
    </rPh>
    <rPh sb="13" eb="15">
      <t>セツゾク</t>
    </rPh>
    <rPh sb="19" eb="21">
      <t>バアイ</t>
    </rPh>
    <rPh sb="27" eb="29">
      <t>シントウ</t>
    </rPh>
    <rPh sb="29" eb="30">
      <t>リョウ</t>
    </rPh>
    <rPh sb="31" eb="34">
      <t>チョウフクブン</t>
    </rPh>
    <rPh sb="35" eb="37">
      <t>シントウ</t>
    </rPh>
    <rPh sb="41" eb="43">
      <t>コウジョ</t>
    </rPh>
    <phoneticPr fontId="3"/>
  </si>
  <si>
    <t>トレンチ接続面以外の３側面及び底面から浸透する場合
（ますの１側面にトレンチが接続する場合）</t>
    <rPh sb="4" eb="6">
      <t>セツゾク</t>
    </rPh>
    <rPh sb="6" eb="7">
      <t>メン</t>
    </rPh>
    <rPh sb="7" eb="9">
      <t>イガイ</t>
    </rPh>
    <rPh sb="11" eb="13">
      <t>ソクメン</t>
    </rPh>
    <rPh sb="13" eb="14">
      <t>オヨ</t>
    </rPh>
    <rPh sb="15" eb="17">
      <t>テイメン</t>
    </rPh>
    <rPh sb="19" eb="21">
      <t>シントウ</t>
    </rPh>
    <rPh sb="23" eb="25">
      <t>バアイ</t>
    </rPh>
    <rPh sb="32" eb="34">
      <t>ソクメン</t>
    </rPh>
    <rPh sb="40" eb="42">
      <t>セツゾク</t>
    </rPh>
    <rPh sb="44" eb="46">
      <t>バアイ</t>
    </rPh>
    <phoneticPr fontId="3"/>
  </si>
  <si>
    <t xml:space="preserve">
トレンチ接続面以外の２側面及び底面から浸透する場合
（ますの２側面にトレンチが接続する場合）</t>
    <rPh sb="5" eb="7">
      <t>セツゾク</t>
    </rPh>
    <rPh sb="7" eb="8">
      <t>メン</t>
    </rPh>
    <rPh sb="8" eb="10">
      <t>イガイ</t>
    </rPh>
    <rPh sb="12" eb="14">
      <t>ソクメン</t>
    </rPh>
    <rPh sb="14" eb="15">
      <t>オヨ</t>
    </rPh>
    <rPh sb="16" eb="18">
      <t>テイメン</t>
    </rPh>
    <rPh sb="20" eb="22">
      <t>シントウ</t>
    </rPh>
    <rPh sb="24" eb="26">
      <t>バアイ</t>
    </rPh>
    <phoneticPr fontId="3"/>
  </si>
  <si>
    <t xml:space="preserve">
トレンチ接続面以外の１側面及び底面から浸透する場合
（ますの３側面にトレンチが接続する場合）</t>
    <rPh sb="6" eb="8">
      <t>セツゾク</t>
    </rPh>
    <rPh sb="8" eb="9">
      <t>メン</t>
    </rPh>
    <rPh sb="9" eb="11">
      <t>イガイ</t>
    </rPh>
    <rPh sb="13" eb="15">
      <t>ソクメン</t>
    </rPh>
    <rPh sb="15" eb="16">
      <t>オヨ</t>
    </rPh>
    <rPh sb="17" eb="19">
      <t>テイメン</t>
    </rPh>
    <rPh sb="21" eb="23">
      <t>シントウ</t>
    </rPh>
    <rPh sb="25" eb="27">
      <t>バアイ</t>
    </rPh>
    <phoneticPr fontId="3"/>
  </si>
  <si>
    <t>世田谷区　　　　　　　　丁目　　　　　番　　　　　号</t>
    <rPh sb="0" eb="4">
      <t>セタガヤク</t>
    </rPh>
    <rPh sb="12" eb="13">
      <t>チョウ</t>
    </rPh>
    <rPh sb="13" eb="14">
      <t>メ</t>
    </rPh>
    <rPh sb="19" eb="20">
      <t>バン</t>
    </rPh>
    <rPh sb="25" eb="26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</si>
</sst>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#,##0.0;[Red]\-#,##0.0"/>
    <numFmt numFmtId="177" formatCode="#,##0.000;[Red]\-#,##0.000"/>
    <numFmt numFmtId="178" formatCode="0&quot;個&quot;"/>
    <numFmt numFmtId="179" formatCode="#,##0.000_ ;[Red]\-#,##0.000\ "/>
    <numFmt numFmtId="180" formatCode="0.00_ "/>
    <numFmt numFmtId="181" formatCode="#,##0.0_ ;[Red]\-#,##0.0\ "/>
    <numFmt numFmtId="182" formatCode="0.0&quot;m&quot;"/>
    <numFmt numFmtId="183" formatCode="0.0&quot;m2&quot;"/>
    <numFmt numFmtId="184" formatCode="0.0_);[Red]\(0.0\)"/>
    <numFmt numFmtId="185" formatCode="0.0_ "/>
    <numFmt numFmtId="186" formatCode="0.000_ &quot;m3/個&quot;"/>
    <numFmt numFmtId="187" formatCode="0.0"/>
    <numFmt numFmtId="188" formatCode="0_ "/>
    <numFmt numFmtId="189" formatCode="0.000"/>
    <numFmt numFmtId="190" formatCode="#,##0.00_ ;[Red]\-#,##0.0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38" fontId="5" fillId="0" borderId="0" xfId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1" fontId="5" fillId="0" borderId="0" xfId="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187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89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189" fontId="0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8" xfId="0" applyFont="1" applyFill="1" applyBorder="1">
      <alignment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187" fontId="10" fillId="0" borderId="16" xfId="0" applyNumberFormat="1" applyFont="1" applyFill="1" applyBorder="1" applyAlignment="1">
      <alignment horizontal="center" vertical="center"/>
    </xf>
    <xf numFmtId="181" fontId="10" fillId="0" borderId="16" xfId="1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89" fontId="10" fillId="0" borderId="11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179" fontId="10" fillId="0" borderId="11" xfId="0" applyNumberFormat="1" applyFont="1" applyFill="1" applyBorder="1" applyAlignment="1">
      <alignment horizontal="right" vertical="center" wrapText="1"/>
    </xf>
    <xf numFmtId="176" fontId="10" fillId="0" borderId="2" xfId="1" applyNumberFormat="1" applyFont="1" applyFill="1" applyBorder="1" applyAlignment="1">
      <alignment vertical="center"/>
    </xf>
    <xf numFmtId="0" fontId="10" fillId="0" borderId="34" xfId="0" applyFont="1" applyFill="1" applyBorder="1" applyAlignment="1" applyProtection="1">
      <alignment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36" xfId="0" applyFont="1" applyFill="1" applyBorder="1" applyAlignment="1" applyProtection="1">
      <alignment vertical="center" wrapText="1"/>
      <protection locked="0"/>
    </xf>
    <xf numFmtId="190" fontId="10" fillId="0" borderId="17" xfId="0" applyNumberFormat="1" applyFont="1" applyFill="1" applyBorder="1" applyAlignment="1" applyProtection="1">
      <alignment horizontal="right" vertical="center" wrapText="1"/>
      <protection locked="0"/>
    </xf>
    <xf numFmtId="176" fontId="10" fillId="0" borderId="34" xfId="1" applyNumberFormat="1" applyFont="1" applyFill="1" applyBorder="1" applyAlignment="1" applyProtection="1">
      <alignment vertical="center"/>
      <protection locked="0"/>
    </xf>
    <xf numFmtId="181" fontId="10" fillId="0" borderId="16" xfId="0" applyNumberFormat="1" applyFont="1" applyFill="1" applyBorder="1" applyAlignment="1">
      <alignment horizontal="center" vertical="center" wrapText="1"/>
    </xf>
    <xf numFmtId="176" fontId="10" fillId="0" borderId="8" xfId="1" applyNumberFormat="1" applyFont="1" applyFill="1" applyBorder="1" applyAlignment="1">
      <alignment vertical="center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>
      <alignment vertical="center" wrapText="1"/>
    </xf>
    <xf numFmtId="177" fontId="10" fillId="0" borderId="10" xfId="1" applyNumberFormat="1" applyFont="1" applyFill="1" applyBorder="1">
      <alignment vertical="center"/>
    </xf>
    <xf numFmtId="186" fontId="10" fillId="0" borderId="22" xfId="0" applyNumberFormat="1" applyFont="1" applyFill="1" applyBorder="1">
      <alignment vertical="center"/>
    </xf>
    <xf numFmtId="0" fontId="10" fillId="0" borderId="10" xfId="0" applyNumberFormat="1" applyFont="1" applyFill="1" applyBorder="1" applyProtection="1">
      <alignment vertical="center"/>
      <protection locked="0"/>
    </xf>
    <xf numFmtId="178" fontId="10" fillId="0" borderId="1" xfId="0" applyNumberFormat="1" applyFont="1" applyFill="1" applyBorder="1">
      <alignment vertical="center"/>
    </xf>
    <xf numFmtId="179" fontId="10" fillId="0" borderId="21" xfId="1" applyNumberFormat="1" applyFont="1" applyFill="1" applyBorder="1" applyAlignment="1">
      <alignment vertical="center"/>
    </xf>
    <xf numFmtId="176" fontId="10" fillId="0" borderId="3" xfId="1" applyNumberFormat="1" applyFont="1" applyFill="1" applyBorder="1" applyAlignment="1">
      <alignment vertical="center"/>
    </xf>
    <xf numFmtId="177" fontId="10" fillId="0" borderId="11" xfId="1" applyNumberFormat="1" applyFont="1" applyFill="1" applyBorder="1">
      <alignment vertical="center"/>
    </xf>
    <xf numFmtId="186" fontId="10" fillId="0" borderId="4" xfId="0" applyNumberFormat="1" applyFont="1" applyFill="1" applyBorder="1">
      <alignment vertical="center"/>
    </xf>
    <xf numFmtId="0" fontId="10" fillId="0" borderId="11" xfId="0" applyNumberFormat="1" applyFont="1" applyFill="1" applyBorder="1" applyProtection="1">
      <alignment vertical="center"/>
      <protection locked="0"/>
    </xf>
    <xf numFmtId="178" fontId="10" fillId="0" borderId="2" xfId="0" applyNumberFormat="1" applyFont="1" applyFill="1" applyBorder="1">
      <alignment vertical="center"/>
    </xf>
    <xf numFmtId="179" fontId="10" fillId="0" borderId="11" xfId="1" applyNumberFormat="1" applyFont="1" applyFill="1" applyBorder="1" applyAlignment="1">
      <alignment vertical="center"/>
    </xf>
    <xf numFmtId="176" fontId="10" fillId="0" borderId="4" xfId="1" applyNumberFormat="1" applyFont="1" applyFill="1" applyBorder="1" applyAlignment="1">
      <alignment vertical="center"/>
    </xf>
    <xf numFmtId="177" fontId="10" fillId="0" borderId="14" xfId="1" applyNumberFormat="1" applyFont="1" applyFill="1" applyBorder="1">
      <alignment vertical="center"/>
    </xf>
    <xf numFmtId="186" fontId="10" fillId="0" borderId="5" xfId="0" applyNumberFormat="1" applyFont="1" applyFill="1" applyBorder="1">
      <alignment vertical="center"/>
    </xf>
    <xf numFmtId="0" fontId="10" fillId="0" borderId="30" xfId="0" applyNumberFormat="1" applyFont="1" applyFill="1" applyBorder="1" applyProtection="1">
      <alignment vertical="center"/>
      <protection locked="0"/>
    </xf>
    <xf numFmtId="178" fontId="10" fillId="0" borderId="40" xfId="0" applyNumberFormat="1" applyFont="1" applyFill="1" applyBorder="1">
      <alignment vertical="center"/>
    </xf>
    <xf numFmtId="179" fontId="10" fillId="0" borderId="30" xfId="1" applyNumberFormat="1" applyFont="1" applyFill="1" applyBorder="1" applyAlignment="1">
      <alignment vertical="center"/>
    </xf>
    <xf numFmtId="186" fontId="10" fillId="0" borderId="3" xfId="0" applyNumberFormat="1" applyFont="1" applyFill="1" applyBorder="1">
      <alignment vertical="center"/>
    </xf>
    <xf numFmtId="179" fontId="10" fillId="0" borderId="10" xfId="1" applyNumberFormat="1" applyFont="1" applyFill="1" applyBorder="1" applyAlignment="1">
      <alignment vertical="center"/>
    </xf>
    <xf numFmtId="177" fontId="10" fillId="0" borderId="12" xfId="1" applyNumberFormat="1" applyFont="1" applyFill="1" applyBorder="1">
      <alignment vertical="center"/>
    </xf>
    <xf numFmtId="186" fontId="10" fillId="0" borderId="13" xfId="0" applyNumberFormat="1" applyFont="1" applyFill="1" applyBorder="1">
      <alignment vertical="center"/>
    </xf>
    <xf numFmtId="0" fontId="10" fillId="0" borderId="12" xfId="0" applyNumberFormat="1" applyFont="1" applyFill="1" applyBorder="1" applyProtection="1">
      <alignment vertical="center"/>
      <protection locked="0"/>
    </xf>
    <xf numFmtId="178" fontId="10" fillId="0" borderId="7" xfId="0" applyNumberFormat="1" applyFont="1" applyFill="1" applyBorder="1">
      <alignment vertical="center"/>
    </xf>
    <xf numFmtId="179" fontId="10" fillId="0" borderId="12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0" fontId="10" fillId="0" borderId="3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47" xfId="0" applyFont="1" applyFill="1" applyBorder="1" applyAlignment="1" applyProtection="1">
      <alignment horizontal="left" vertical="center" shrinkToFit="1"/>
      <protection locked="0"/>
    </xf>
    <xf numFmtId="0" fontId="10" fillId="0" borderId="31" xfId="0" applyFont="1" applyFill="1" applyBorder="1" applyAlignment="1">
      <alignment horizontal="left" vertical="center" shrinkToFit="1"/>
    </xf>
    <xf numFmtId="0" fontId="12" fillId="0" borderId="3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177" fontId="10" fillId="0" borderId="12" xfId="1" applyNumberFormat="1" applyFont="1" applyFill="1" applyBorder="1" applyAlignment="1" applyProtection="1">
      <alignment horizontal="right" vertical="center"/>
      <protection locked="0"/>
    </xf>
    <xf numFmtId="0" fontId="10" fillId="0" borderId="12" xfId="0" applyNumberFormat="1" applyFont="1" applyFill="1" applyBorder="1" applyAlignment="1" applyProtection="1">
      <alignment horizontal="center" vertical="center"/>
      <protection locked="0"/>
    </xf>
    <xf numFmtId="182" fontId="10" fillId="0" borderId="1" xfId="0" applyNumberFormat="1" applyFont="1" applyFill="1" applyBorder="1">
      <alignment vertical="center"/>
    </xf>
    <xf numFmtId="182" fontId="10" fillId="0" borderId="2" xfId="0" applyNumberFormat="1" applyFont="1" applyFill="1" applyBorder="1">
      <alignment vertical="center"/>
    </xf>
    <xf numFmtId="182" fontId="10" fillId="0" borderId="7" xfId="0" applyNumberFormat="1" applyFont="1" applyFill="1" applyBorder="1">
      <alignment vertical="center"/>
    </xf>
    <xf numFmtId="179" fontId="10" fillId="0" borderId="17" xfId="1" applyNumberFormat="1" applyFont="1" applyFill="1" applyBorder="1" applyAlignment="1">
      <alignment vertical="center"/>
    </xf>
    <xf numFmtId="177" fontId="10" fillId="0" borderId="10" xfId="1" applyNumberFormat="1" applyFont="1" applyFill="1" applyBorder="1" applyProtection="1">
      <alignment vertical="center"/>
      <protection locked="0"/>
    </xf>
    <xf numFmtId="177" fontId="10" fillId="0" borderId="14" xfId="1" applyNumberFormat="1" applyFont="1" applyFill="1" applyBorder="1" applyProtection="1">
      <alignment vertical="center"/>
      <protection locked="0"/>
    </xf>
    <xf numFmtId="0" fontId="10" fillId="0" borderId="14" xfId="0" applyNumberFormat="1" applyFont="1" applyFill="1" applyBorder="1" applyProtection="1">
      <alignment vertical="center"/>
      <protection locked="0"/>
    </xf>
    <xf numFmtId="179" fontId="10" fillId="0" borderId="18" xfId="1" applyNumberFormat="1" applyFont="1" applyFill="1" applyBorder="1" applyAlignment="1">
      <alignment vertical="center"/>
    </xf>
    <xf numFmtId="183" fontId="10" fillId="0" borderId="6" xfId="0" applyNumberFormat="1" applyFont="1" applyFill="1" applyBorder="1">
      <alignment vertical="center"/>
    </xf>
    <xf numFmtId="176" fontId="10" fillId="0" borderId="5" xfId="1" applyNumberFormat="1" applyFont="1" applyFill="1" applyBorder="1" applyAlignment="1">
      <alignment vertical="center"/>
    </xf>
    <xf numFmtId="176" fontId="10" fillId="0" borderId="20" xfId="1" applyNumberFormat="1" applyFont="1" applyFill="1" applyBorder="1" applyAlignment="1">
      <alignment vertical="center"/>
    </xf>
    <xf numFmtId="186" fontId="10" fillId="0" borderId="5" xfId="0" applyNumberFormat="1" applyFont="1" applyFill="1" applyBorder="1" applyProtection="1">
      <alignment vertical="center"/>
      <protection locked="0"/>
    </xf>
    <xf numFmtId="183" fontId="10" fillId="0" borderId="6" xfId="0" applyNumberFormat="1" applyFont="1" applyFill="1" applyBorder="1" applyProtection="1">
      <alignment vertical="center"/>
      <protection locked="0"/>
    </xf>
    <xf numFmtId="184" fontId="10" fillId="0" borderId="16" xfId="1" applyNumberFormat="1" applyFont="1" applyFill="1" applyBorder="1">
      <alignment vertical="center"/>
    </xf>
    <xf numFmtId="181" fontId="10" fillId="0" borderId="16" xfId="2" applyNumberFormat="1" applyFont="1" applyFill="1" applyBorder="1" applyAlignment="1">
      <alignment vertical="center"/>
    </xf>
    <xf numFmtId="177" fontId="10" fillId="0" borderId="21" xfId="1" applyNumberFormat="1" applyFont="1" applyFill="1" applyBorder="1">
      <alignment vertical="center"/>
    </xf>
    <xf numFmtId="0" fontId="10" fillId="0" borderId="21" xfId="0" applyNumberFormat="1" applyFont="1" applyFill="1" applyBorder="1" applyProtection="1">
      <alignment vertical="center"/>
      <protection locked="0"/>
    </xf>
    <xf numFmtId="177" fontId="10" fillId="0" borderId="12" xfId="1" applyNumberFormat="1" applyFont="1" applyFill="1" applyBorder="1" applyProtection="1">
      <alignment vertical="center"/>
      <protection locked="0"/>
    </xf>
    <xf numFmtId="0" fontId="10" fillId="0" borderId="11" xfId="0" applyNumberFormat="1" applyFont="1" applyFill="1" applyBorder="1" applyAlignment="1" applyProtection="1">
      <alignment horizontal="right" vertical="center"/>
      <protection locked="0"/>
    </xf>
    <xf numFmtId="176" fontId="10" fillId="0" borderId="14" xfId="1" applyNumberFormat="1" applyFont="1" applyFill="1" applyBorder="1" applyProtection="1">
      <alignment vertical="center"/>
      <protection locked="0"/>
    </xf>
    <xf numFmtId="179" fontId="10" fillId="0" borderId="19" xfId="1" applyNumberFormat="1" applyFont="1" applyFill="1" applyBorder="1" applyAlignment="1">
      <alignment vertical="center"/>
    </xf>
    <xf numFmtId="176" fontId="10" fillId="0" borderId="44" xfId="1" applyNumberFormat="1" applyFont="1" applyFill="1" applyBorder="1" applyAlignment="1">
      <alignment vertical="center"/>
    </xf>
    <xf numFmtId="0" fontId="10" fillId="0" borderId="10" xfId="1" applyNumberFormat="1" applyFont="1" applyFill="1" applyBorder="1" applyAlignment="1" applyProtection="1">
      <alignment vertical="center"/>
      <protection locked="0"/>
    </xf>
    <xf numFmtId="185" fontId="10" fillId="0" borderId="10" xfId="0" applyNumberFormat="1" applyFont="1" applyFill="1" applyBorder="1" applyAlignment="1">
      <alignment vertical="center"/>
    </xf>
    <xf numFmtId="0" fontId="10" fillId="0" borderId="17" xfId="1" applyNumberFormat="1" applyFont="1" applyFill="1" applyBorder="1" applyAlignment="1" applyProtection="1">
      <alignment vertical="center"/>
      <protection locked="0"/>
    </xf>
    <xf numFmtId="185" fontId="10" fillId="0" borderId="1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0" fontId="10" fillId="0" borderId="0" xfId="0" applyNumberFormat="1" applyFont="1" applyFill="1">
      <alignment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36" xfId="1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center" vertical="center" textRotation="255" wrapText="1"/>
    </xf>
    <xf numFmtId="0" fontId="10" fillId="0" borderId="28" xfId="0" applyFont="1" applyFill="1" applyBorder="1" applyAlignment="1">
      <alignment horizontal="center" vertical="center" textRotation="255" wrapText="1"/>
    </xf>
    <xf numFmtId="0" fontId="10" fillId="0" borderId="15" xfId="0" applyFont="1" applyFill="1" applyBorder="1" applyAlignment="1">
      <alignment horizontal="center" vertical="center" textRotation="255" wrapText="1"/>
    </xf>
    <xf numFmtId="0" fontId="10" fillId="0" borderId="21" xfId="0" applyFont="1" applyFill="1" applyBorder="1" applyAlignment="1">
      <alignment horizontal="center" vertical="center" textRotation="255" wrapText="1"/>
    </xf>
    <xf numFmtId="0" fontId="10" fillId="0" borderId="22" xfId="0" applyFont="1" applyFill="1" applyBorder="1" applyAlignment="1">
      <alignment horizontal="center" vertical="center" textRotation="255" wrapText="1"/>
    </xf>
    <xf numFmtId="0" fontId="10" fillId="0" borderId="30" xfId="0" applyFont="1" applyFill="1" applyBorder="1" applyAlignment="1">
      <alignment horizontal="center" vertical="center" textRotation="255" wrapText="1"/>
    </xf>
    <xf numFmtId="0" fontId="10" fillId="0" borderId="31" xfId="0" applyFont="1" applyFill="1" applyBorder="1" applyAlignment="1">
      <alignment horizontal="center" vertical="center" textRotation="255" wrapText="1"/>
    </xf>
    <xf numFmtId="0" fontId="10" fillId="0" borderId="14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188" fontId="10" fillId="0" borderId="16" xfId="1" applyNumberFormat="1" applyFont="1" applyFill="1" applyBorder="1" applyAlignment="1" applyProtection="1">
      <alignment horizontal="center" vertical="center"/>
      <protection locked="0"/>
    </xf>
    <xf numFmtId="188" fontId="10" fillId="0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10" fillId="0" borderId="16" xfId="1" applyNumberFormat="1" applyFont="1" applyFill="1" applyBorder="1" applyAlignment="1" applyProtection="1">
      <alignment horizontal="center" vertical="center"/>
    </xf>
    <xf numFmtId="176" fontId="10" fillId="0" borderId="29" xfId="1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180" fontId="10" fillId="0" borderId="16" xfId="1" applyNumberFormat="1" applyFont="1" applyFill="1" applyBorder="1" applyAlignment="1" applyProtection="1">
      <alignment horizontal="center" vertical="center"/>
      <protection locked="0"/>
    </xf>
    <xf numFmtId="180" fontId="10" fillId="0" borderId="29" xfId="1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89" fontId="10" fillId="0" borderId="42" xfId="0" applyNumberFormat="1" applyFont="1" applyFill="1" applyBorder="1" applyAlignment="1">
      <alignment horizontal="right" vertical="center" wrapText="1"/>
    </xf>
    <xf numFmtId="189" fontId="10" fillId="0" borderId="37" xfId="0" applyNumberFormat="1" applyFont="1" applyFill="1" applyBorder="1" applyAlignment="1">
      <alignment horizontal="right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9" fontId="10" fillId="0" borderId="42" xfId="0" applyNumberFormat="1" applyFont="1" applyFill="1" applyBorder="1" applyAlignment="1">
      <alignment horizontal="right" vertical="center" wrapText="1"/>
    </xf>
    <xf numFmtId="179" fontId="10" fillId="0" borderId="38" xfId="0" applyNumberFormat="1" applyFont="1" applyFill="1" applyBorder="1" applyAlignment="1">
      <alignment horizontal="right" vertical="center" wrapText="1"/>
    </xf>
    <xf numFmtId="176" fontId="10" fillId="0" borderId="43" xfId="1" applyNumberFormat="1" applyFont="1" applyFill="1" applyBorder="1" applyAlignment="1">
      <alignment horizontal="center" vertical="center"/>
    </xf>
    <xf numFmtId="176" fontId="10" fillId="0" borderId="39" xfId="1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45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left" vertical="center" shrinkToFit="1"/>
    </xf>
    <xf numFmtId="0" fontId="10" fillId="0" borderId="46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center" shrinkToFit="1"/>
    </xf>
    <xf numFmtId="0" fontId="10" fillId="0" borderId="35" xfId="0" applyFont="1" applyFill="1" applyBorder="1" applyAlignment="1">
      <alignment horizontal="left" vertical="center" shrinkToFit="1"/>
    </xf>
    <xf numFmtId="0" fontId="10" fillId="0" borderId="36" xfId="0" applyFont="1" applyFill="1" applyBorder="1" applyAlignment="1">
      <alignment horizontal="left" vertical="center" shrinkToFit="1"/>
    </xf>
    <xf numFmtId="186" fontId="10" fillId="0" borderId="22" xfId="0" applyNumberFormat="1" applyFont="1" applyFill="1" applyBorder="1" applyAlignment="1">
      <alignment horizontal="center" vertical="center"/>
    </xf>
    <xf numFmtId="186" fontId="10" fillId="0" borderId="31" xfId="0" applyNumberFormat="1" applyFont="1" applyFill="1" applyBorder="1" applyAlignment="1">
      <alignment horizontal="center" vertical="center"/>
    </xf>
    <xf numFmtId="178" fontId="10" fillId="0" borderId="43" xfId="0" applyNumberFormat="1" applyFont="1" applyFill="1" applyBorder="1" applyAlignment="1">
      <alignment horizontal="center" vertical="center"/>
    </xf>
    <xf numFmtId="178" fontId="10" fillId="0" borderId="40" xfId="0" applyNumberFormat="1" applyFont="1" applyFill="1" applyBorder="1" applyAlignment="1">
      <alignment horizontal="center" vertical="center"/>
    </xf>
    <xf numFmtId="176" fontId="10" fillId="0" borderId="22" xfId="1" applyNumberFormat="1" applyFont="1" applyFill="1" applyBorder="1" applyAlignment="1">
      <alignment horizontal="center" vertical="center"/>
    </xf>
    <xf numFmtId="176" fontId="10" fillId="0" borderId="31" xfId="1" applyNumberFormat="1" applyFont="1" applyFill="1" applyBorder="1" applyAlignment="1">
      <alignment horizontal="center" vertical="center"/>
    </xf>
    <xf numFmtId="179" fontId="10" fillId="0" borderId="17" xfId="1" applyNumberFormat="1" applyFont="1" applyFill="1" applyBorder="1" applyAlignment="1">
      <alignment horizontal="center" vertical="center"/>
    </xf>
    <xf numFmtId="179" fontId="10" fillId="0" borderId="30" xfId="1" applyNumberFormat="1" applyFont="1" applyFill="1" applyBorder="1" applyAlignment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  <protection locked="0"/>
    </xf>
    <xf numFmtId="0" fontId="10" fillId="0" borderId="49" xfId="0" applyNumberFormat="1" applyFont="1" applyFill="1" applyBorder="1" applyAlignment="1" applyProtection="1">
      <alignment horizontal="center" vertical="center"/>
      <protection locked="0"/>
    </xf>
    <xf numFmtId="177" fontId="10" fillId="0" borderId="17" xfId="1" applyNumberFormat="1" applyFont="1" applyFill="1" applyBorder="1" applyAlignment="1">
      <alignment horizontal="right" vertical="center"/>
    </xf>
    <xf numFmtId="177" fontId="10" fillId="0" borderId="30" xfId="1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 applyProtection="1">
      <alignment horizontal="left" vertical="center" shrinkToFit="1"/>
      <protection locked="0"/>
    </xf>
    <xf numFmtId="0" fontId="10" fillId="0" borderId="46" xfId="0" applyFont="1" applyFill="1" applyBorder="1" applyAlignment="1" applyProtection="1">
      <alignment horizontal="left" vertical="center" shrinkToFit="1"/>
      <protection locked="0"/>
    </xf>
    <xf numFmtId="0" fontId="10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left" vertical="center" shrinkToFit="1"/>
      <protection locked="0"/>
    </xf>
    <xf numFmtId="0" fontId="10" fillId="0" borderId="26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Fill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 shrinkToFit="1"/>
      <protection locked="0"/>
    </xf>
    <xf numFmtId="0" fontId="10" fillId="0" borderId="23" xfId="0" applyFont="1" applyFill="1" applyBorder="1" applyAlignment="1" applyProtection="1">
      <alignment horizontal="left" vertical="center" shrinkToFit="1"/>
      <protection locked="0"/>
    </xf>
    <xf numFmtId="0" fontId="10" fillId="0" borderId="20" xfId="0" applyFont="1" applyFill="1" applyBorder="1" applyAlignment="1" applyProtection="1">
      <alignment horizontal="left" vertical="center" shrinkToFit="1"/>
      <protection locked="0"/>
    </xf>
    <xf numFmtId="186" fontId="10" fillId="0" borderId="36" xfId="0" applyNumberFormat="1" applyFont="1" applyFill="1" applyBorder="1" applyAlignment="1">
      <alignment horizontal="center" vertical="center"/>
    </xf>
    <xf numFmtId="0" fontId="10" fillId="0" borderId="48" xfId="0" applyNumberFormat="1" applyFont="1" applyFill="1" applyBorder="1" applyAlignment="1" applyProtection="1">
      <alignment horizontal="center" vertical="center"/>
      <protection locked="0"/>
    </xf>
    <xf numFmtId="178" fontId="10" fillId="0" borderId="34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 shrinkToFit="1"/>
    </xf>
    <xf numFmtId="0" fontId="10" fillId="0" borderId="41" xfId="0" applyFont="1" applyFill="1" applyBorder="1" applyAlignment="1">
      <alignment horizontal="left" vertical="center" shrinkToFit="1"/>
    </xf>
    <xf numFmtId="0" fontId="10" fillId="0" borderId="22" xfId="0" applyFont="1" applyFill="1" applyBorder="1" applyAlignment="1">
      <alignment horizontal="left" vertical="center" shrinkToFit="1"/>
    </xf>
    <xf numFmtId="0" fontId="10" fillId="0" borderId="2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textRotation="255" wrapText="1"/>
    </xf>
    <xf numFmtId="0" fontId="10" fillId="0" borderId="10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vertical="center"/>
      <protection locked="0"/>
    </xf>
    <xf numFmtId="0" fontId="10" fillId="0" borderId="35" xfId="0" applyFont="1" applyFill="1" applyBorder="1" applyAlignment="1" applyProtection="1">
      <alignment vertical="center"/>
      <protection locked="0"/>
    </xf>
    <xf numFmtId="0" fontId="10" fillId="0" borderId="36" xfId="0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5" xfId="0" applyFont="1" applyFill="1" applyBorder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148</xdr:row>
      <xdr:rowOff>142875</xdr:rowOff>
    </xdr:from>
    <xdr:to>
      <xdr:col>18</xdr:col>
      <xdr:colOff>0</xdr:colOff>
      <xdr:row>148</xdr:row>
      <xdr:rowOff>142875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039225" y="2858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148</xdr:row>
      <xdr:rowOff>180975</xdr:rowOff>
    </xdr:from>
    <xdr:to>
      <xdr:col>20</xdr:col>
      <xdr:colOff>76200</xdr:colOff>
      <xdr:row>148</xdr:row>
      <xdr:rowOff>180975</xdr:rowOff>
    </xdr:to>
    <xdr:sp macro="" textlink="">
      <xdr:nvSpPr>
        <xdr:cNvPr id="3" name="Line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420225" y="28622625"/>
          <a:ext cx="247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157</xdr:row>
      <xdr:rowOff>180975</xdr:rowOff>
    </xdr:from>
    <xdr:to>
      <xdr:col>20</xdr:col>
      <xdr:colOff>76200</xdr:colOff>
      <xdr:row>157</xdr:row>
      <xdr:rowOff>180975</xdr:rowOff>
    </xdr:to>
    <xdr:sp macro="" textlink="">
      <xdr:nvSpPr>
        <xdr:cNvPr id="4" name="Line 4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20225" y="30270450"/>
          <a:ext cx="247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24</xdr:row>
      <xdr:rowOff>257175</xdr:rowOff>
    </xdr:from>
    <xdr:to>
      <xdr:col>20</xdr:col>
      <xdr:colOff>38100</xdr:colOff>
      <xdr:row>24</xdr:row>
      <xdr:rowOff>257175</xdr:rowOff>
    </xdr:to>
    <xdr:sp macro="" textlink="">
      <xdr:nvSpPr>
        <xdr:cNvPr id="5" name="Line 6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800850" y="6619875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26</xdr:row>
      <xdr:rowOff>257175</xdr:rowOff>
    </xdr:from>
    <xdr:to>
      <xdr:col>20</xdr:col>
      <xdr:colOff>38100</xdr:colOff>
      <xdr:row>26</xdr:row>
      <xdr:rowOff>257175</xdr:rowOff>
    </xdr:to>
    <xdr:sp macro="" textlink="">
      <xdr:nvSpPr>
        <xdr:cNvPr id="6" name="Line 6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800850" y="7248525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73399</xdr:colOff>
      <xdr:row>28</xdr:row>
      <xdr:rowOff>244285</xdr:rowOff>
    </xdr:from>
    <xdr:to>
      <xdr:col>20</xdr:col>
      <xdr:colOff>35299</xdr:colOff>
      <xdr:row>28</xdr:row>
      <xdr:rowOff>244285</xdr:rowOff>
    </xdr:to>
    <xdr:sp macro="" textlink="">
      <xdr:nvSpPr>
        <xdr:cNvPr id="7" name="Line 6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6798049" y="7864285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68915</xdr:colOff>
      <xdr:row>30</xdr:row>
      <xdr:rowOff>251014</xdr:rowOff>
    </xdr:from>
    <xdr:to>
      <xdr:col>20</xdr:col>
      <xdr:colOff>30815</xdr:colOff>
      <xdr:row>30</xdr:row>
      <xdr:rowOff>251014</xdr:rowOff>
    </xdr:to>
    <xdr:sp macro="" textlink="">
      <xdr:nvSpPr>
        <xdr:cNvPr id="8" name="Line 6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6793565" y="8623489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107017</xdr:colOff>
      <xdr:row>20</xdr:row>
      <xdr:rowOff>243167</xdr:rowOff>
    </xdr:from>
    <xdr:to>
      <xdr:col>20</xdr:col>
      <xdr:colOff>68917</xdr:colOff>
      <xdr:row>20</xdr:row>
      <xdr:rowOff>243167</xdr:rowOff>
    </xdr:to>
    <xdr:sp macro="" textlink="">
      <xdr:nvSpPr>
        <xdr:cNvPr id="9" name="Line 6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6831667" y="5605742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44</xdr:row>
      <xdr:rowOff>145678</xdr:rowOff>
    </xdr:from>
    <xdr:to>
      <xdr:col>20</xdr:col>
      <xdr:colOff>47625</xdr:colOff>
      <xdr:row>44</xdr:row>
      <xdr:rowOff>145678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391650" y="11547103"/>
          <a:ext cx="247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156883</xdr:colOff>
      <xdr:row>106</xdr:row>
      <xdr:rowOff>168088</xdr:rowOff>
    </xdr:from>
    <xdr:to>
      <xdr:col>3</xdr:col>
      <xdr:colOff>835736</xdr:colOff>
      <xdr:row>109</xdr:row>
      <xdr:rowOff>22412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5" y="18288000"/>
          <a:ext cx="688378" cy="493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56030</xdr:colOff>
      <xdr:row>121</xdr:row>
      <xdr:rowOff>1</xdr:rowOff>
    </xdr:from>
    <xdr:to>
      <xdr:col>4</xdr:col>
      <xdr:colOff>1194</xdr:colOff>
      <xdr:row>123</xdr:row>
      <xdr:rowOff>56030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2" y="20977413"/>
          <a:ext cx="819970" cy="481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145676</xdr:colOff>
      <xdr:row>124</xdr:row>
      <xdr:rowOff>89647</xdr:rowOff>
    </xdr:from>
    <xdr:to>
      <xdr:col>4</xdr:col>
      <xdr:colOff>850</xdr:colOff>
      <xdr:row>127</xdr:row>
      <xdr:rowOff>145677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" y="21638559"/>
          <a:ext cx="695616" cy="694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67235</xdr:colOff>
      <xdr:row>141</xdr:row>
      <xdr:rowOff>78440</xdr:rowOff>
    </xdr:from>
    <xdr:to>
      <xdr:col>4</xdr:col>
      <xdr:colOff>0</xdr:colOff>
      <xdr:row>144</xdr:row>
      <xdr:rowOff>29749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4865852"/>
          <a:ext cx="773207" cy="590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704850</xdr:colOff>
          <xdr:row>102</xdr:row>
          <xdr:rowOff>190500</xdr:rowOff>
        </xdr:from>
        <xdr:to>
          <xdr:col>12</xdr:col>
          <xdr:colOff>1276350</xdr:colOff>
          <xdr:row>109</xdr:row>
          <xdr:rowOff>200025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120</xdr:row>
          <xdr:rowOff>161925</xdr:rowOff>
        </xdr:from>
        <xdr:to>
          <xdr:col>12</xdr:col>
          <xdr:colOff>1276350</xdr:colOff>
          <xdr:row>127</xdr:row>
          <xdr:rowOff>200025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704850</xdr:colOff>
          <xdr:row>138</xdr:row>
          <xdr:rowOff>161925</xdr:rowOff>
        </xdr:from>
        <xdr:to>
          <xdr:col>12</xdr:col>
          <xdr:colOff>1276350</xdr:colOff>
          <xdr:row>145</xdr:row>
          <xdr:rowOff>200025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647700</xdr:colOff>
          <xdr:row>64</xdr:row>
          <xdr:rowOff>190500</xdr:rowOff>
        </xdr:from>
        <xdr:to>
          <xdr:col>12</xdr:col>
          <xdr:colOff>1219200</xdr:colOff>
          <xdr:row>71</xdr:row>
          <xdr:rowOff>200025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159"/>
  <sheetViews>
    <sheetView showGridLines="0" showZeros="0" tabSelected="1" view="pageBreakPreview" topLeftCell="A31" zoomScale="85" zoomScaleNormal="70" zoomScaleSheetLayoutView="85" zoomScalePageLayoutView="85" workbookViewId="0">
      <selection activeCell="X47" sqref="X47"/>
    </sheetView>
  </sheetViews>
  <sheetFormatPr defaultColWidth="8.75" defaultRowHeight="17.25" x14ac:dyDescent="0.15"/>
  <cols>
    <col min="1" max="1" width="2.625" style="6" customWidth="1"/>
    <col min="2" max="2" width="1.625" style="6" customWidth="1"/>
    <col min="3" max="3" width="3.5" style="1" customWidth="1"/>
    <col min="4" max="4" width="12" style="1" customWidth="1"/>
    <col min="5" max="5" width="10.625" style="1" bestFit="1" customWidth="1"/>
    <col min="6" max="6" width="2.375" style="1" bestFit="1" customWidth="1"/>
    <col min="7" max="7" width="5.625" style="1" customWidth="1"/>
    <col min="8" max="8" width="3.5" style="1" customWidth="1"/>
    <col min="9" max="9" width="2.625" style="1" bestFit="1" customWidth="1"/>
    <col min="10" max="10" width="9.875" style="1" bestFit="1" customWidth="1"/>
    <col min="11" max="11" width="5.625" style="1" customWidth="1"/>
    <col min="12" max="12" width="3.5" style="1" customWidth="1"/>
    <col min="13" max="13" width="17" style="1" customWidth="1"/>
    <col min="14" max="14" width="7" style="1" bestFit="1" customWidth="1"/>
    <col min="15" max="15" width="9.75" style="1" customWidth="1"/>
    <col min="16" max="16" width="6.625" style="1" customWidth="1"/>
    <col min="17" max="17" width="3.625" style="1" bestFit="1" customWidth="1"/>
    <col min="18" max="18" width="11.375" style="1" customWidth="1"/>
    <col min="19" max="19" width="4.625" style="4" customWidth="1"/>
    <col min="20" max="20" width="2.625" style="4" customWidth="1"/>
    <col min="21" max="21" width="5.625" style="10" customWidth="1"/>
    <col min="22" max="16384" width="8.75" style="6"/>
  </cols>
  <sheetData>
    <row r="2" spans="2:21" x14ac:dyDescent="0.15">
      <c r="B2" s="22" t="s">
        <v>103</v>
      </c>
    </row>
    <row r="3" spans="2:21" ht="17.25" customHeight="1" x14ac:dyDescent="0.15">
      <c r="B3" s="128" t="s">
        <v>79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2:21" ht="27.75" customHeight="1" x14ac:dyDescent="0.15">
      <c r="B4" s="128" t="s">
        <v>78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</row>
    <row r="5" spans="2:21" ht="39.950000000000003" customHeight="1" x14ac:dyDescent="0.15">
      <c r="B5" s="18"/>
      <c r="C5" s="18"/>
      <c r="D5" s="1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8"/>
      <c r="T5" s="18"/>
      <c r="U5" s="18"/>
    </row>
    <row r="6" spans="2:21" ht="20.100000000000001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2:21" ht="20.100000000000001" customHeight="1" x14ac:dyDescent="0.15">
      <c r="B7" s="22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13"/>
      <c r="T7" s="113"/>
      <c r="U7" s="22"/>
    </row>
    <row r="8" spans="2:21" ht="9.9499999999999993" customHeight="1" thickBot="1" x14ac:dyDescent="0.2">
      <c r="B8" s="22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14"/>
      <c r="P8" s="23"/>
      <c r="Q8" s="23"/>
      <c r="R8" s="23"/>
      <c r="S8" s="114"/>
      <c r="T8" s="114"/>
      <c r="U8" s="22"/>
    </row>
    <row r="9" spans="2:21" ht="39.950000000000003" customHeight="1" thickBot="1" x14ac:dyDescent="0.2">
      <c r="B9" s="22"/>
      <c r="C9" s="131" t="s">
        <v>25</v>
      </c>
      <c r="D9" s="132"/>
      <c r="E9" s="132"/>
      <c r="F9" s="112"/>
      <c r="G9" s="112"/>
      <c r="H9" s="112"/>
      <c r="I9" s="112"/>
      <c r="J9" s="112"/>
      <c r="K9" s="112"/>
      <c r="L9" s="24"/>
      <c r="M9" s="133"/>
      <c r="N9" s="134"/>
      <c r="O9" s="134"/>
      <c r="P9" s="134"/>
      <c r="Q9" s="134"/>
      <c r="R9" s="134"/>
      <c r="S9" s="134"/>
      <c r="T9" s="134"/>
      <c r="U9" s="135"/>
    </row>
    <row r="10" spans="2:21" ht="30" customHeight="1" thickBot="1" x14ac:dyDescent="0.2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11"/>
      <c r="P10" s="2"/>
      <c r="Q10" s="2"/>
      <c r="R10" s="2"/>
      <c r="S10" s="5"/>
      <c r="T10" s="5"/>
    </row>
    <row r="11" spans="2:21" s="22" customFormat="1" ht="39.950000000000003" customHeight="1" thickBot="1" x14ac:dyDescent="0.2">
      <c r="C11" s="131" t="s">
        <v>37</v>
      </c>
      <c r="D11" s="132"/>
      <c r="E11" s="132"/>
      <c r="F11" s="112"/>
      <c r="G11" s="112"/>
      <c r="H11" s="112"/>
      <c r="I11" s="112"/>
      <c r="J11" s="112"/>
      <c r="K11" s="112"/>
      <c r="L11" s="24"/>
      <c r="M11" s="145" t="s">
        <v>110</v>
      </c>
      <c r="N11" s="146"/>
      <c r="O11" s="146"/>
      <c r="P11" s="146"/>
      <c r="Q11" s="146"/>
      <c r="R11" s="146"/>
      <c r="S11" s="146"/>
      <c r="T11" s="146"/>
      <c r="U11" s="147"/>
    </row>
    <row r="12" spans="2:21" ht="30" customHeight="1" thickBot="1" x14ac:dyDescent="0.2">
      <c r="B12" s="9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15"/>
      <c r="P12" s="8"/>
      <c r="Q12" s="8"/>
      <c r="R12" s="8"/>
      <c r="S12" s="5"/>
      <c r="T12" s="5"/>
    </row>
    <row r="13" spans="2:21" ht="39.950000000000003" customHeight="1" thickBot="1" x14ac:dyDescent="0.2">
      <c r="B13" s="9"/>
      <c r="C13" s="137" t="s">
        <v>84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9"/>
      <c r="O13" s="148"/>
      <c r="P13" s="149"/>
      <c r="Q13" s="149"/>
      <c r="R13" s="25" t="s">
        <v>82</v>
      </c>
      <c r="S13" s="5"/>
      <c r="T13" s="5"/>
    </row>
    <row r="14" spans="2:21" ht="30" customHeight="1" thickBot="1" x14ac:dyDescent="0.2">
      <c r="B14" s="9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15"/>
      <c r="P14" s="8"/>
      <c r="Q14" s="8"/>
      <c r="R14" s="8"/>
      <c r="S14" s="5"/>
      <c r="T14" s="5"/>
    </row>
    <row r="15" spans="2:21" s="22" customFormat="1" ht="39.950000000000003" customHeight="1" thickBot="1" x14ac:dyDescent="0.2">
      <c r="C15" s="137" t="s">
        <v>85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9"/>
      <c r="O15" s="140"/>
      <c r="P15" s="141"/>
      <c r="Q15" s="141"/>
      <c r="R15" s="25" t="s">
        <v>83</v>
      </c>
      <c r="S15" s="114"/>
      <c r="T15" s="114"/>
    </row>
    <row r="16" spans="2:21" ht="30" customHeight="1" thickBot="1" x14ac:dyDescent="0.2">
      <c r="B16" s="9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15"/>
      <c r="P16" s="8"/>
      <c r="Q16" s="8"/>
      <c r="R16" s="8"/>
      <c r="S16" s="5"/>
      <c r="T16" s="5"/>
    </row>
    <row r="17" spans="2:21" s="22" customFormat="1" ht="39.950000000000003" customHeight="1" thickBot="1" x14ac:dyDescent="0.2">
      <c r="C17" s="137" t="s">
        <v>87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43">
        <f>ROUNDDOWN(O13*O15/10000,1)</f>
        <v>0</v>
      </c>
      <c r="P17" s="144"/>
      <c r="Q17" s="144"/>
      <c r="R17" s="25" t="s">
        <v>86</v>
      </c>
      <c r="S17" s="113"/>
      <c r="T17" s="113"/>
    </row>
    <row r="18" spans="2:21" ht="30" customHeight="1" x14ac:dyDescent="0.15">
      <c r="B18" s="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6"/>
      <c r="Q18" s="16"/>
      <c r="R18" s="7"/>
    </row>
    <row r="19" spans="2:21" s="22" customFormat="1" ht="19.5" customHeight="1" x14ac:dyDescent="0.15">
      <c r="B19" s="254" t="s">
        <v>59</v>
      </c>
      <c r="C19" s="254"/>
      <c r="D19" s="254"/>
      <c r="E19" s="254"/>
      <c r="F19" s="254"/>
      <c r="G19" s="254"/>
      <c r="H19" s="254"/>
      <c r="I19" s="254"/>
      <c r="J19" s="105"/>
      <c r="K19" s="105"/>
      <c r="L19" s="105"/>
      <c r="M19" s="27"/>
      <c r="N19" s="27"/>
      <c r="O19" s="26"/>
      <c r="P19" s="26"/>
      <c r="Q19" s="26"/>
      <c r="R19" s="23"/>
      <c r="S19" s="113"/>
      <c r="T19" s="113"/>
    </row>
    <row r="20" spans="2:21" ht="9.9499999999999993" customHeight="1" thickBot="1" x14ac:dyDescent="0.2"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11"/>
    </row>
    <row r="21" spans="2:21" s="22" customFormat="1" ht="39.75" customHeight="1" thickBot="1" x14ac:dyDescent="0.2">
      <c r="C21" s="137" t="s">
        <v>60</v>
      </c>
      <c r="D21" s="138"/>
      <c r="E21" s="132"/>
      <c r="F21" s="112"/>
      <c r="G21" s="112"/>
      <c r="H21" s="112"/>
      <c r="I21" s="112"/>
      <c r="J21" s="112"/>
      <c r="K21" s="112"/>
      <c r="L21" s="24"/>
      <c r="M21" s="28">
        <f>ROUNDDOWN(R45,1)</f>
        <v>0</v>
      </c>
      <c r="N21" s="25" t="s">
        <v>86</v>
      </c>
      <c r="O21" s="114"/>
      <c r="P21" s="23"/>
      <c r="Q21" s="23"/>
      <c r="R21" s="23"/>
      <c r="S21" s="114"/>
      <c r="T21" s="114"/>
      <c r="U21" s="113" t="s">
        <v>41</v>
      </c>
    </row>
    <row r="22" spans="2:21" ht="30" customHeight="1" x14ac:dyDescent="0.15"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2"/>
      <c r="Q22" s="2"/>
      <c r="R22" s="2"/>
      <c r="S22" s="5"/>
      <c r="T22" s="5"/>
    </row>
    <row r="23" spans="2:21" s="22" customFormat="1" ht="19.5" customHeight="1" x14ac:dyDescent="0.15">
      <c r="B23" s="22" t="s">
        <v>40</v>
      </c>
      <c r="S23" s="113"/>
      <c r="T23" s="113"/>
    </row>
    <row r="24" spans="2:21" ht="9.9499999999999993" customHeight="1" thickBot="1" x14ac:dyDescent="0.2"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11"/>
      <c r="P24" s="2"/>
      <c r="Q24" s="2"/>
      <c r="R24" s="2"/>
      <c r="S24" s="5"/>
      <c r="T24" s="5"/>
    </row>
    <row r="25" spans="2:21" s="22" customFormat="1" ht="39.950000000000003" customHeight="1" thickBot="1" x14ac:dyDescent="0.2">
      <c r="C25" s="137" t="s">
        <v>26</v>
      </c>
      <c r="D25" s="138"/>
      <c r="E25" s="138"/>
      <c r="F25" s="138"/>
      <c r="G25" s="138"/>
      <c r="H25" s="112"/>
      <c r="I25" s="112"/>
      <c r="J25" s="112"/>
      <c r="K25" s="112"/>
      <c r="L25" s="24"/>
      <c r="M25" s="29">
        <f>ROUNDDOWN(R149,1)</f>
        <v>0</v>
      </c>
      <c r="N25" s="25" t="s">
        <v>86</v>
      </c>
      <c r="O25" s="23"/>
      <c r="P25" s="114"/>
      <c r="Q25" s="114"/>
      <c r="R25" s="114"/>
      <c r="S25" s="114"/>
      <c r="T25" s="114"/>
      <c r="U25" s="114" t="s">
        <v>42</v>
      </c>
    </row>
    <row r="26" spans="2:21" ht="30" customHeight="1" thickBot="1" x14ac:dyDescent="0.2"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11"/>
      <c r="P26" s="2"/>
      <c r="Q26" s="2"/>
      <c r="R26" s="2"/>
      <c r="S26" s="5"/>
      <c r="T26" s="5"/>
    </row>
    <row r="27" spans="2:21" s="22" customFormat="1" ht="39.950000000000003" customHeight="1" thickBot="1" x14ac:dyDescent="0.2">
      <c r="C27" s="137" t="s">
        <v>27</v>
      </c>
      <c r="D27" s="138"/>
      <c r="E27" s="138"/>
      <c r="F27" s="138"/>
      <c r="G27" s="138"/>
      <c r="H27" s="138"/>
      <c r="I27" s="138"/>
      <c r="J27" s="112"/>
      <c r="K27" s="112"/>
      <c r="L27" s="24"/>
      <c r="M27" s="29">
        <f>ROUNDDOWN(R158,1)</f>
        <v>0</v>
      </c>
      <c r="N27" s="25" t="s">
        <v>86</v>
      </c>
      <c r="O27" s="23"/>
      <c r="P27" s="114"/>
      <c r="Q27" s="114"/>
      <c r="R27" s="114"/>
      <c r="S27" s="114"/>
      <c r="T27" s="114"/>
      <c r="U27" s="114" t="s">
        <v>28</v>
      </c>
    </row>
    <row r="28" spans="2:21" ht="30" customHeight="1" thickBot="1" x14ac:dyDescent="0.2"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11"/>
      <c r="P28" s="2"/>
      <c r="Q28" s="2"/>
      <c r="R28" s="2"/>
      <c r="S28" s="5"/>
      <c r="T28" s="5"/>
    </row>
    <row r="29" spans="2:21" s="22" customFormat="1" ht="39.75" customHeight="1" thickBot="1" x14ac:dyDescent="0.2">
      <c r="C29" s="137" t="s">
        <v>56</v>
      </c>
      <c r="D29" s="138"/>
      <c r="E29" s="132"/>
      <c r="F29" s="112"/>
      <c r="G29" s="112"/>
      <c r="H29" s="112"/>
      <c r="I29" s="112"/>
      <c r="J29" s="112"/>
      <c r="K29" s="112"/>
      <c r="L29" s="24"/>
      <c r="M29" s="28">
        <f>M25+M27</f>
        <v>0</v>
      </c>
      <c r="N29" s="25" t="s">
        <v>86</v>
      </c>
      <c r="O29" s="114"/>
      <c r="P29" s="23"/>
      <c r="Q29" s="23"/>
      <c r="R29" s="23"/>
      <c r="S29" s="114"/>
      <c r="T29" s="114"/>
      <c r="U29" s="113" t="s">
        <v>39</v>
      </c>
    </row>
    <row r="30" spans="2:21" ht="30" customHeight="1" thickBot="1" x14ac:dyDescent="0.2">
      <c r="C30" s="15"/>
      <c r="D30" s="15"/>
      <c r="E30" s="19"/>
      <c r="F30" s="19"/>
      <c r="G30" s="19"/>
      <c r="H30" s="19"/>
      <c r="I30" s="19"/>
      <c r="J30" s="19"/>
      <c r="K30" s="19"/>
      <c r="L30" s="19"/>
      <c r="M30" s="16"/>
      <c r="N30" s="7"/>
      <c r="O30" s="111"/>
      <c r="P30" s="2"/>
      <c r="Q30" s="2"/>
      <c r="R30" s="2"/>
      <c r="S30" s="5"/>
      <c r="T30" s="5"/>
      <c r="U30" s="4"/>
    </row>
    <row r="31" spans="2:21" s="22" customFormat="1" ht="39.950000000000003" customHeight="1" thickBot="1" x14ac:dyDescent="0.2">
      <c r="C31" s="150" t="s">
        <v>55</v>
      </c>
      <c r="D31" s="137"/>
      <c r="E31" s="131"/>
      <c r="F31" s="112"/>
      <c r="G31" s="112"/>
      <c r="H31" s="112"/>
      <c r="I31" s="112"/>
      <c r="J31" s="112"/>
      <c r="K31" s="112"/>
      <c r="L31" s="24"/>
      <c r="M31" s="29">
        <f>M21+M29</f>
        <v>0</v>
      </c>
      <c r="N31" s="25" t="s">
        <v>86</v>
      </c>
      <c r="O31" s="151"/>
      <c r="P31" s="152"/>
      <c r="Q31" s="152"/>
      <c r="R31" s="152"/>
      <c r="S31" s="114"/>
      <c r="T31" s="114"/>
      <c r="U31" s="114" t="s">
        <v>38</v>
      </c>
    </row>
    <row r="32" spans="2:21" ht="20.100000000000001" customHeight="1" x14ac:dyDescent="0.15">
      <c r="B32" s="9"/>
      <c r="C32" s="11"/>
      <c r="D32" s="11"/>
      <c r="E32" s="19"/>
      <c r="F32" s="19"/>
      <c r="G32" s="19"/>
      <c r="H32" s="19"/>
      <c r="I32" s="19"/>
      <c r="J32" s="19"/>
      <c r="K32" s="19"/>
      <c r="L32" s="19"/>
      <c r="M32" s="12"/>
      <c r="N32" s="7"/>
      <c r="O32" s="7"/>
      <c r="P32" s="3"/>
      <c r="Q32" s="3"/>
      <c r="R32" s="3"/>
      <c r="S32" s="5"/>
      <c r="T32" s="5"/>
      <c r="U32" s="5"/>
    </row>
    <row r="33" spans="2:21" s="22" customFormat="1" ht="20.100000000000001" customHeight="1" x14ac:dyDescent="0.15">
      <c r="B33" s="22" t="s">
        <v>88</v>
      </c>
      <c r="C33" s="27"/>
      <c r="D33" s="27"/>
      <c r="E33" s="110"/>
      <c r="F33" s="110"/>
      <c r="G33" s="110"/>
      <c r="H33" s="110"/>
      <c r="I33" s="110"/>
      <c r="J33" s="110"/>
      <c r="K33" s="110"/>
      <c r="L33" s="110"/>
      <c r="M33" s="30"/>
      <c r="N33" s="23"/>
      <c r="O33" s="23"/>
      <c r="P33" s="114"/>
      <c r="Q33" s="114"/>
      <c r="R33" s="114"/>
      <c r="S33" s="114"/>
      <c r="T33" s="114"/>
      <c r="U33" s="114"/>
    </row>
    <row r="34" spans="2:21" ht="9.75" customHeight="1" x14ac:dyDescent="0.15">
      <c r="B34" s="13"/>
      <c r="C34" s="11"/>
      <c r="D34" s="11"/>
      <c r="E34" s="19"/>
      <c r="F34" s="19"/>
      <c r="G34" s="19"/>
      <c r="H34" s="19"/>
      <c r="I34" s="19"/>
      <c r="J34" s="19"/>
      <c r="K34" s="19"/>
      <c r="L34" s="19"/>
      <c r="M34" s="12"/>
      <c r="N34" s="7"/>
      <c r="O34" s="7"/>
      <c r="P34" s="3"/>
      <c r="Q34" s="3"/>
      <c r="R34" s="153"/>
      <c r="S34" s="153"/>
      <c r="T34" s="153"/>
      <c r="U34" s="153"/>
    </row>
    <row r="35" spans="2:21" ht="9.9499999999999993" customHeight="1" x14ac:dyDescent="0.15"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11"/>
      <c r="P35" s="2"/>
      <c r="Q35" s="2"/>
      <c r="R35" s="153"/>
      <c r="S35" s="153"/>
      <c r="T35" s="153"/>
      <c r="U35" s="153"/>
    </row>
    <row r="36" spans="2:21" ht="17.25" customHeight="1" x14ac:dyDescent="0.15">
      <c r="B36" s="128" t="s">
        <v>80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  <row r="37" spans="2:21" s="22" customFormat="1" ht="18" customHeight="1" x14ac:dyDescent="0.15">
      <c r="B37" s="22" t="s">
        <v>61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23"/>
      <c r="Q37" s="23"/>
      <c r="R37" s="23"/>
      <c r="S37" s="114"/>
      <c r="T37" s="114"/>
      <c r="U37" s="31"/>
    </row>
    <row r="38" spans="2:21" ht="3.75" customHeight="1" x14ac:dyDescent="0.15"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2"/>
      <c r="Q38" s="2"/>
      <c r="R38" s="2"/>
      <c r="S38" s="5"/>
      <c r="T38" s="5"/>
    </row>
    <row r="39" spans="2:21" ht="43.5" customHeight="1" x14ac:dyDescent="0.15">
      <c r="C39" s="154" t="s">
        <v>58</v>
      </c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5" t="s">
        <v>46</v>
      </c>
      <c r="O39" s="154"/>
      <c r="P39" s="155" t="s">
        <v>43</v>
      </c>
      <c r="Q39" s="154"/>
      <c r="R39" s="155" t="s">
        <v>44</v>
      </c>
      <c r="S39" s="154"/>
      <c r="T39" s="154" t="s">
        <v>29</v>
      </c>
      <c r="U39" s="154"/>
    </row>
    <row r="40" spans="2:21" ht="17.25" customHeight="1" x14ac:dyDescent="0.15">
      <c r="C40" s="156" t="s">
        <v>45</v>
      </c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32">
        <v>0.05</v>
      </c>
      <c r="O40" s="33" t="s">
        <v>89</v>
      </c>
      <c r="P40" s="34"/>
      <c r="Q40" s="33" t="s">
        <v>47</v>
      </c>
      <c r="R40" s="35">
        <f t="shared" ref="R40:R41" si="0">IF(P40=0,0,ROUNDDOWN(N40*P40,3))</f>
        <v>0</v>
      </c>
      <c r="S40" s="36" t="s">
        <v>86</v>
      </c>
      <c r="T40" s="157"/>
      <c r="U40" s="158"/>
    </row>
    <row r="41" spans="2:21" ht="17.25" customHeight="1" x14ac:dyDescent="0.15"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20"/>
      <c r="O41" s="33" t="s">
        <v>89</v>
      </c>
      <c r="P41" s="34"/>
      <c r="Q41" s="33" t="s">
        <v>47</v>
      </c>
      <c r="R41" s="35">
        <f t="shared" si="0"/>
        <v>0</v>
      </c>
      <c r="S41" s="36" t="s">
        <v>86</v>
      </c>
      <c r="T41" s="159"/>
      <c r="U41" s="160"/>
    </row>
    <row r="42" spans="2:21" ht="17.25" customHeight="1" x14ac:dyDescent="0.15">
      <c r="C42" s="162"/>
      <c r="D42" s="163"/>
      <c r="E42" s="163"/>
      <c r="F42" s="163"/>
      <c r="G42" s="163"/>
      <c r="H42" s="163"/>
      <c r="I42" s="163"/>
      <c r="J42" s="163"/>
      <c r="K42" s="163"/>
      <c r="L42" s="163"/>
      <c r="M42" s="164"/>
      <c r="N42" s="21"/>
      <c r="O42" s="37"/>
      <c r="P42" s="38"/>
      <c r="Q42" s="39"/>
      <c r="R42" s="40"/>
      <c r="S42" s="41"/>
      <c r="T42" s="159"/>
      <c r="U42" s="160"/>
    </row>
    <row r="43" spans="2:21" ht="17.25" customHeight="1" x14ac:dyDescent="0.15">
      <c r="C43" s="172" t="s">
        <v>66</v>
      </c>
      <c r="D43" s="173"/>
      <c r="E43" s="174"/>
      <c r="F43" s="174"/>
      <c r="G43" s="174"/>
      <c r="H43" s="174"/>
      <c r="I43" s="174"/>
      <c r="J43" s="174"/>
      <c r="K43" s="174"/>
      <c r="L43" s="174"/>
      <c r="M43" s="175"/>
      <c r="N43" s="179">
        <v>0.03</v>
      </c>
      <c r="O43" s="181" t="s">
        <v>89</v>
      </c>
      <c r="P43" s="183" t="s">
        <v>57</v>
      </c>
      <c r="Q43" s="184"/>
      <c r="R43" s="185">
        <f>ROUNDDOWN(N43*P44,3)</f>
        <v>0</v>
      </c>
      <c r="S43" s="187" t="s">
        <v>86</v>
      </c>
      <c r="T43" s="157"/>
      <c r="U43" s="158"/>
    </row>
    <row r="44" spans="2:21" ht="17.25" customHeight="1" thickBot="1" x14ac:dyDescent="0.2">
      <c r="C44" s="176"/>
      <c r="D44" s="177"/>
      <c r="E44" s="177"/>
      <c r="F44" s="177"/>
      <c r="G44" s="177"/>
      <c r="H44" s="177"/>
      <c r="I44" s="177"/>
      <c r="J44" s="177"/>
      <c r="K44" s="177"/>
      <c r="L44" s="177"/>
      <c r="M44" s="178"/>
      <c r="N44" s="180"/>
      <c r="O44" s="182"/>
      <c r="P44" s="44"/>
      <c r="Q44" s="45" t="s">
        <v>47</v>
      </c>
      <c r="R44" s="186"/>
      <c r="S44" s="188"/>
      <c r="T44" s="165"/>
      <c r="U44" s="166"/>
    </row>
    <row r="45" spans="2:21" ht="21.75" customHeight="1" thickBot="1" x14ac:dyDescent="0.2">
      <c r="C45" s="167" t="s">
        <v>54</v>
      </c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42">
        <f>ROUNDDOWN(SUM(R40:R43),1)</f>
        <v>0</v>
      </c>
      <c r="S45" s="43" t="s">
        <v>86</v>
      </c>
      <c r="T45" s="17"/>
      <c r="U45" s="114" t="s">
        <v>41</v>
      </c>
    </row>
    <row r="46" spans="2:21" ht="9.9499999999999993" customHeight="1" x14ac:dyDescent="0.15"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2"/>
      <c r="Q46" s="2"/>
      <c r="R46" s="2"/>
      <c r="S46" s="5"/>
      <c r="T46" s="5"/>
    </row>
    <row r="47" spans="2:21" s="22" customFormat="1" ht="18" customHeight="1" x14ac:dyDescent="0.15">
      <c r="B47" s="22" t="s">
        <v>52</v>
      </c>
      <c r="R47" s="114"/>
      <c r="S47" s="114"/>
      <c r="T47" s="114"/>
      <c r="U47" s="114"/>
    </row>
    <row r="48" spans="2:21" ht="3.95" customHeight="1" x14ac:dyDescent="0.15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7"/>
      <c r="N48" s="7"/>
      <c r="O48" s="7"/>
      <c r="P48" s="3"/>
      <c r="Q48" s="3"/>
      <c r="R48" s="3"/>
      <c r="S48" s="5"/>
      <c r="T48" s="5"/>
    </row>
    <row r="49" spans="3:24" s="22" customFormat="1" ht="44.1" customHeight="1" x14ac:dyDescent="0.15">
      <c r="C49" s="167" t="s">
        <v>1</v>
      </c>
      <c r="D49" s="169"/>
      <c r="E49" s="167" t="s">
        <v>2</v>
      </c>
      <c r="F49" s="168"/>
      <c r="G49" s="168"/>
      <c r="H49" s="168"/>
      <c r="I49" s="168"/>
      <c r="J49" s="168"/>
      <c r="K49" s="168"/>
      <c r="L49" s="168"/>
      <c r="M49" s="169"/>
      <c r="N49" s="170" t="s">
        <v>90</v>
      </c>
      <c r="O49" s="171"/>
      <c r="P49" s="170" t="s">
        <v>48</v>
      </c>
      <c r="Q49" s="171"/>
      <c r="R49" s="155" t="s">
        <v>49</v>
      </c>
      <c r="S49" s="155"/>
      <c r="T49" s="154" t="s">
        <v>29</v>
      </c>
      <c r="U49" s="154"/>
    </row>
    <row r="50" spans="3:24" s="22" customFormat="1" ht="16.5" customHeight="1" x14ac:dyDescent="0.15">
      <c r="C50" s="172" t="s">
        <v>105</v>
      </c>
      <c r="D50" s="195"/>
      <c r="E50" s="198" t="s">
        <v>94</v>
      </c>
      <c r="F50" s="199"/>
      <c r="G50" s="199"/>
      <c r="H50" s="199"/>
      <c r="I50" s="199"/>
      <c r="J50" s="199"/>
      <c r="K50" s="199"/>
      <c r="L50" s="199"/>
      <c r="M50" s="200"/>
      <c r="N50" s="46">
        <v>0.93300000000000005</v>
      </c>
      <c r="O50" s="47" t="s">
        <v>91</v>
      </c>
      <c r="P50" s="48"/>
      <c r="Q50" s="49" t="s">
        <v>8</v>
      </c>
      <c r="R50" s="50">
        <f>IF(P50=0,0,ROUNDDOWN(N50*P50,3))</f>
        <v>0</v>
      </c>
      <c r="S50" s="51" t="s">
        <v>86</v>
      </c>
      <c r="T50" s="122" t="s">
        <v>31</v>
      </c>
      <c r="U50" s="123"/>
    </row>
    <row r="51" spans="3:24" s="22" customFormat="1" ht="16.5" customHeight="1" x14ac:dyDescent="0.15">
      <c r="C51" s="196"/>
      <c r="D51" s="197"/>
      <c r="E51" s="189" t="s">
        <v>95</v>
      </c>
      <c r="F51" s="190"/>
      <c r="G51" s="190"/>
      <c r="H51" s="190"/>
      <c r="I51" s="190"/>
      <c r="J51" s="190"/>
      <c r="K51" s="190"/>
      <c r="L51" s="190"/>
      <c r="M51" s="191"/>
      <c r="N51" s="52">
        <v>0.90600000000000003</v>
      </c>
      <c r="O51" s="53" t="s">
        <v>91</v>
      </c>
      <c r="P51" s="54"/>
      <c r="Q51" s="55" t="s">
        <v>9</v>
      </c>
      <c r="R51" s="56">
        <f>IF(P51=0,0,ROUNDDOWN(N51*P51,3))</f>
        <v>0</v>
      </c>
      <c r="S51" s="57" t="s">
        <v>86</v>
      </c>
      <c r="T51" s="124"/>
      <c r="U51" s="125"/>
    </row>
    <row r="52" spans="3:24" s="22" customFormat="1" ht="16.5" customHeight="1" x14ac:dyDescent="0.15">
      <c r="C52" s="196"/>
      <c r="D52" s="197"/>
      <c r="E52" s="189" t="s">
        <v>96</v>
      </c>
      <c r="F52" s="190"/>
      <c r="G52" s="190"/>
      <c r="H52" s="190"/>
      <c r="I52" s="190"/>
      <c r="J52" s="190"/>
      <c r="K52" s="190"/>
      <c r="L52" s="190"/>
      <c r="M52" s="191"/>
      <c r="N52" s="52">
        <v>1.2589999999999999</v>
      </c>
      <c r="O52" s="53" t="s">
        <v>91</v>
      </c>
      <c r="P52" s="54"/>
      <c r="Q52" s="55" t="s">
        <v>9</v>
      </c>
      <c r="R52" s="56">
        <f t="shared" ref="R52:R148" si="1">IF(P52=0,0,ROUNDDOWN(N52*P52,3))</f>
        <v>0</v>
      </c>
      <c r="S52" s="57" t="s">
        <v>86</v>
      </c>
      <c r="T52" s="124"/>
      <c r="U52" s="125"/>
      <c r="X52" s="22">
        <v>0</v>
      </c>
    </row>
    <row r="53" spans="3:24" s="22" customFormat="1" ht="16.5" customHeight="1" x14ac:dyDescent="0.15">
      <c r="C53" s="196"/>
      <c r="D53" s="197"/>
      <c r="E53" s="189" t="s">
        <v>97</v>
      </c>
      <c r="F53" s="190"/>
      <c r="G53" s="190"/>
      <c r="H53" s="190"/>
      <c r="I53" s="190"/>
      <c r="J53" s="190"/>
      <c r="K53" s="190"/>
      <c r="L53" s="190"/>
      <c r="M53" s="191"/>
      <c r="N53" s="52">
        <v>1.4490000000000001</v>
      </c>
      <c r="O53" s="53" t="s">
        <v>91</v>
      </c>
      <c r="P53" s="54"/>
      <c r="Q53" s="55" t="s">
        <v>9</v>
      </c>
      <c r="R53" s="56">
        <f t="shared" si="1"/>
        <v>0</v>
      </c>
      <c r="S53" s="57" t="s">
        <v>86</v>
      </c>
      <c r="T53" s="124"/>
      <c r="U53" s="125"/>
    </row>
    <row r="54" spans="3:24" s="22" customFormat="1" ht="16.5" customHeight="1" x14ac:dyDescent="0.15">
      <c r="C54" s="196"/>
      <c r="D54" s="197"/>
      <c r="E54" s="189" t="s">
        <v>98</v>
      </c>
      <c r="F54" s="190"/>
      <c r="G54" s="190"/>
      <c r="H54" s="190"/>
      <c r="I54" s="190"/>
      <c r="J54" s="190"/>
      <c r="K54" s="190"/>
      <c r="L54" s="190"/>
      <c r="M54" s="191"/>
      <c r="N54" s="52">
        <v>1.6020000000000001</v>
      </c>
      <c r="O54" s="53" t="s">
        <v>91</v>
      </c>
      <c r="P54" s="54"/>
      <c r="Q54" s="55" t="s">
        <v>9</v>
      </c>
      <c r="R54" s="56">
        <f t="shared" si="1"/>
        <v>0</v>
      </c>
      <c r="S54" s="57" t="s">
        <v>86</v>
      </c>
      <c r="T54" s="124"/>
      <c r="U54" s="125"/>
    </row>
    <row r="55" spans="3:24" s="22" customFormat="1" ht="16.5" customHeight="1" x14ac:dyDescent="0.15">
      <c r="C55" s="196"/>
      <c r="D55" s="197"/>
      <c r="E55" s="189" t="s">
        <v>99</v>
      </c>
      <c r="F55" s="190"/>
      <c r="G55" s="190"/>
      <c r="H55" s="190"/>
      <c r="I55" s="190"/>
      <c r="J55" s="190"/>
      <c r="K55" s="190"/>
      <c r="L55" s="190"/>
      <c r="M55" s="191"/>
      <c r="N55" s="52">
        <v>1.82</v>
      </c>
      <c r="O55" s="53" t="s">
        <v>91</v>
      </c>
      <c r="P55" s="54"/>
      <c r="Q55" s="55" t="s">
        <v>9</v>
      </c>
      <c r="R55" s="56">
        <f t="shared" si="1"/>
        <v>0</v>
      </c>
      <c r="S55" s="57" t="s">
        <v>86</v>
      </c>
      <c r="T55" s="124"/>
      <c r="U55" s="125"/>
    </row>
    <row r="56" spans="3:24" s="22" customFormat="1" ht="16.5" customHeight="1" x14ac:dyDescent="0.15">
      <c r="C56" s="196"/>
      <c r="D56" s="197"/>
      <c r="E56" s="189" t="s">
        <v>100</v>
      </c>
      <c r="F56" s="190"/>
      <c r="G56" s="190"/>
      <c r="H56" s="190"/>
      <c r="I56" s="190"/>
      <c r="J56" s="190"/>
      <c r="K56" s="190"/>
      <c r="L56" s="190"/>
      <c r="M56" s="191"/>
      <c r="N56" s="52">
        <v>1.1919999999999999</v>
      </c>
      <c r="O56" s="53" t="s">
        <v>91</v>
      </c>
      <c r="P56" s="54"/>
      <c r="Q56" s="55" t="s">
        <v>9</v>
      </c>
      <c r="R56" s="56">
        <f t="shared" si="1"/>
        <v>0</v>
      </c>
      <c r="S56" s="57" t="s">
        <v>86</v>
      </c>
      <c r="T56" s="124"/>
      <c r="U56" s="125"/>
    </row>
    <row r="57" spans="3:24" s="22" customFormat="1" ht="16.5" customHeight="1" x14ac:dyDescent="0.15">
      <c r="C57" s="196"/>
      <c r="D57" s="197"/>
      <c r="E57" s="192" t="s">
        <v>104</v>
      </c>
      <c r="F57" s="193"/>
      <c r="G57" s="193"/>
      <c r="H57" s="193"/>
      <c r="I57" s="193"/>
      <c r="J57" s="193"/>
      <c r="K57" s="193"/>
      <c r="L57" s="193"/>
      <c r="M57" s="194"/>
      <c r="N57" s="58">
        <v>0.51049999999999995</v>
      </c>
      <c r="O57" s="59" t="s">
        <v>92</v>
      </c>
      <c r="P57" s="60"/>
      <c r="Q57" s="61" t="s">
        <v>8</v>
      </c>
      <c r="R57" s="62"/>
      <c r="S57" s="57" t="s">
        <v>86</v>
      </c>
      <c r="T57" s="126"/>
      <c r="U57" s="127"/>
    </row>
    <row r="58" spans="3:24" s="22" customFormat="1" ht="16.5" customHeight="1" x14ac:dyDescent="0.15">
      <c r="C58" s="196"/>
      <c r="D58" s="197"/>
      <c r="E58" s="198" t="s">
        <v>11</v>
      </c>
      <c r="F58" s="199"/>
      <c r="G58" s="199"/>
      <c r="H58" s="199"/>
      <c r="I58" s="199"/>
      <c r="J58" s="199"/>
      <c r="K58" s="199"/>
      <c r="L58" s="199"/>
      <c r="M58" s="200"/>
      <c r="N58" s="46">
        <v>0.25</v>
      </c>
      <c r="O58" s="63" t="s">
        <v>91</v>
      </c>
      <c r="P58" s="48"/>
      <c r="Q58" s="49" t="s">
        <v>9</v>
      </c>
      <c r="R58" s="64">
        <f t="shared" si="1"/>
        <v>0</v>
      </c>
      <c r="S58" s="51" t="s">
        <v>86</v>
      </c>
      <c r="T58" s="122" t="s">
        <v>30</v>
      </c>
      <c r="U58" s="123"/>
    </row>
    <row r="59" spans="3:24" s="22" customFormat="1" ht="16.5" customHeight="1" x14ac:dyDescent="0.15">
      <c r="C59" s="196"/>
      <c r="D59" s="197"/>
      <c r="E59" s="189" t="s">
        <v>12</v>
      </c>
      <c r="F59" s="190"/>
      <c r="G59" s="190"/>
      <c r="H59" s="190"/>
      <c r="I59" s="190"/>
      <c r="J59" s="190"/>
      <c r="K59" s="190"/>
      <c r="L59" s="190"/>
      <c r="M59" s="191"/>
      <c r="N59" s="52">
        <v>0.33200000000000002</v>
      </c>
      <c r="O59" s="53" t="s">
        <v>91</v>
      </c>
      <c r="P59" s="54"/>
      <c r="Q59" s="55" t="s">
        <v>9</v>
      </c>
      <c r="R59" s="56">
        <f t="shared" si="1"/>
        <v>0</v>
      </c>
      <c r="S59" s="57" t="s">
        <v>86</v>
      </c>
      <c r="T59" s="124"/>
      <c r="U59" s="125"/>
    </row>
    <row r="60" spans="3:24" s="22" customFormat="1" ht="16.5" customHeight="1" x14ac:dyDescent="0.15">
      <c r="C60" s="196"/>
      <c r="D60" s="197"/>
      <c r="E60" s="189" t="s">
        <v>13</v>
      </c>
      <c r="F60" s="190"/>
      <c r="G60" s="190"/>
      <c r="H60" s="190"/>
      <c r="I60" s="190"/>
      <c r="J60" s="190"/>
      <c r="K60" s="190"/>
      <c r="L60" s="190"/>
      <c r="M60" s="191"/>
      <c r="N60" s="52">
        <v>0.51200000000000001</v>
      </c>
      <c r="O60" s="53" t="s">
        <v>91</v>
      </c>
      <c r="P60" s="54"/>
      <c r="Q60" s="55" t="s">
        <v>9</v>
      </c>
      <c r="R60" s="56">
        <f t="shared" si="1"/>
        <v>0</v>
      </c>
      <c r="S60" s="57" t="s">
        <v>86</v>
      </c>
      <c r="T60" s="124"/>
      <c r="U60" s="125"/>
    </row>
    <row r="61" spans="3:24" s="22" customFormat="1" ht="16.5" customHeight="1" x14ac:dyDescent="0.15">
      <c r="C61" s="196"/>
      <c r="D61" s="197"/>
      <c r="E61" s="189" t="s">
        <v>14</v>
      </c>
      <c r="F61" s="190"/>
      <c r="G61" s="190"/>
      <c r="H61" s="190"/>
      <c r="I61" s="190"/>
      <c r="J61" s="190"/>
      <c r="K61" s="190"/>
      <c r="L61" s="190"/>
      <c r="M61" s="191"/>
      <c r="N61" s="52">
        <v>0.61799999999999999</v>
      </c>
      <c r="O61" s="53" t="s">
        <v>91</v>
      </c>
      <c r="P61" s="54"/>
      <c r="Q61" s="55" t="s">
        <v>9</v>
      </c>
      <c r="R61" s="56">
        <f t="shared" si="1"/>
        <v>0</v>
      </c>
      <c r="S61" s="57" t="s">
        <v>86</v>
      </c>
      <c r="T61" s="124"/>
      <c r="U61" s="125"/>
    </row>
    <row r="62" spans="3:24" s="22" customFormat="1" ht="16.5" customHeight="1" x14ac:dyDescent="0.15">
      <c r="C62" s="196"/>
      <c r="D62" s="197"/>
      <c r="E62" s="189" t="s">
        <v>15</v>
      </c>
      <c r="F62" s="190"/>
      <c r="G62" s="190"/>
      <c r="H62" s="190"/>
      <c r="I62" s="190"/>
      <c r="J62" s="190"/>
      <c r="K62" s="190"/>
      <c r="L62" s="190"/>
      <c r="M62" s="191"/>
      <c r="N62" s="52">
        <v>0.86299999999999999</v>
      </c>
      <c r="O62" s="53" t="s">
        <v>91</v>
      </c>
      <c r="P62" s="54"/>
      <c r="Q62" s="55" t="s">
        <v>9</v>
      </c>
      <c r="R62" s="56">
        <f t="shared" si="1"/>
        <v>0</v>
      </c>
      <c r="S62" s="57" t="s">
        <v>86</v>
      </c>
      <c r="T62" s="124"/>
      <c r="U62" s="125"/>
    </row>
    <row r="63" spans="3:24" s="22" customFormat="1" ht="16.5" customHeight="1" x14ac:dyDescent="0.15">
      <c r="C63" s="196"/>
      <c r="D63" s="197"/>
      <c r="E63" s="189" t="s">
        <v>16</v>
      </c>
      <c r="F63" s="190"/>
      <c r="G63" s="190"/>
      <c r="H63" s="190"/>
      <c r="I63" s="190"/>
      <c r="J63" s="190"/>
      <c r="K63" s="190"/>
      <c r="L63" s="190"/>
      <c r="M63" s="191"/>
      <c r="N63" s="52">
        <v>0.998</v>
      </c>
      <c r="O63" s="53" t="s">
        <v>91</v>
      </c>
      <c r="P63" s="54"/>
      <c r="Q63" s="55" t="s">
        <v>9</v>
      </c>
      <c r="R63" s="56">
        <f t="shared" si="1"/>
        <v>0</v>
      </c>
      <c r="S63" s="57" t="s">
        <v>86</v>
      </c>
      <c r="T63" s="124"/>
      <c r="U63" s="125"/>
    </row>
    <row r="64" spans="3:24" s="22" customFormat="1" ht="16.5" customHeight="1" x14ac:dyDescent="0.15">
      <c r="C64" s="196"/>
      <c r="D64" s="197"/>
      <c r="E64" s="192" t="s">
        <v>17</v>
      </c>
      <c r="F64" s="193"/>
      <c r="G64" s="193"/>
      <c r="H64" s="193"/>
      <c r="I64" s="193"/>
      <c r="J64" s="193"/>
      <c r="K64" s="193"/>
      <c r="L64" s="193"/>
      <c r="M64" s="194"/>
      <c r="N64" s="65">
        <v>1.71</v>
      </c>
      <c r="O64" s="66" t="s">
        <v>91</v>
      </c>
      <c r="P64" s="67"/>
      <c r="Q64" s="68" t="s">
        <v>9</v>
      </c>
      <c r="R64" s="69">
        <f t="shared" si="1"/>
        <v>0</v>
      </c>
      <c r="S64" s="70" t="s">
        <v>86</v>
      </c>
      <c r="T64" s="126"/>
      <c r="U64" s="127"/>
    </row>
    <row r="65" spans="3:21" s="22" customFormat="1" ht="16.5" customHeight="1" thickBot="1" x14ac:dyDescent="0.2">
      <c r="C65" s="196"/>
      <c r="D65" s="197"/>
      <c r="E65" s="201" t="s">
        <v>77</v>
      </c>
      <c r="F65" s="202"/>
      <c r="G65" s="202"/>
      <c r="H65" s="202"/>
      <c r="I65" s="202"/>
      <c r="J65" s="202"/>
      <c r="K65" s="202"/>
      <c r="L65" s="202"/>
      <c r="M65" s="203"/>
      <c r="N65" s="214">
        <f>IF(OR(G66=0,G67=0,G68=0,G69=0,G70=0,G71=0),0,ROUNDDOWN(((0.12*G71/1000+0.985)*(G69/1000+G70/1000)^2+(7.837*G71/1000+0.82)*(G69/1000+G70/1000)+2.858*G71/1000-0.283)*0.81*0.14,3)+ROUNDDOWN((G68/1000*3.14*(G66/1000*G66/1000)/4+(G71/1000*G71/1000*G69/1000-3.14*G67/1000*G67/1000/4*G68/1000)*0.35),3))</f>
        <v>0</v>
      </c>
      <c r="O65" s="204" t="s">
        <v>91</v>
      </c>
      <c r="P65" s="212"/>
      <c r="Q65" s="206" t="s">
        <v>9</v>
      </c>
      <c r="R65" s="210">
        <f t="shared" si="1"/>
        <v>0</v>
      </c>
      <c r="S65" s="208" t="s">
        <v>86</v>
      </c>
      <c r="T65" s="122"/>
      <c r="U65" s="123"/>
    </row>
    <row r="66" spans="3:21" s="22" customFormat="1" ht="16.5" customHeight="1" thickBot="1" x14ac:dyDescent="0.2">
      <c r="C66" s="196"/>
      <c r="D66" s="197"/>
      <c r="E66" s="71" t="s">
        <v>70</v>
      </c>
      <c r="F66" s="72" t="s">
        <v>67</v>
      </c>
      <c r="G66" s="73"/>
      <c r="H66" s="72" t="s">
        <v>68</v>
      </c>
      <c r="I66" s="72"/>
      <c r="J66" s="72"/>
      <c r="K66" s="72"/>
      <c r="L66" s="72"/>
      <c r="M66" s="74"/>
      <c r="N66" s="215"/>
      <c r="O66" s="205"/>
      <c r="P66" s="213"/>
      <c r="Q66" s="207"/>
      <c r="R66" s="211">
        <f t="shared" si="1"/>
        <v>0</v>
      </c>
      <c r="S66" s="209"/>
      <c r="T66" s="124"/>
      <c r="U66" s="125"/>
    </row>
    <row r="67" spans="3:21" s="22" customFormat="1" ht="16.5" customHeight="1" thickBot="1" x14ac:dyDescent="0.2">
      <c r="C67" s="196"/>
      <c r="D67" s="197"/>
      <c r="E67" s="71" t="s">
        <v>75</v>
      </c>
      <c r="F67" s="72" t="s">
        <v>67</v>
      </c>
      <c r="G67" s="73"/>
      <c r="H67" s="72" t="s">
        <v>68</v>
      </c>
      <c r="I67" s="72"/>
      <c r="J67" s="72"/>
      <c r="K67" s="72"/>
      <c r="L67" s="72"/>
      <c r="M67" s="74"/>
      <c r="N67" s="215"/>
      <c r="O67" s="205"/>
      <c r="P67" s="213"/>
      <c r="Q67" s="207"/>
      <c r="R67" s="211"/>
      <c r="S67" s="209"/>
      <c r="T67" s="124"/>
      <c r="U67" s="125"/>
    </row>
    <row r="68" spans="3:21" s="22" customFormat="1" ht="16.5" customHeight="1" thickBot="1" x14ac:dyDescent="0.2">
      <c r="C68" s="196"/>
      <c r="D68" s="197"/>
      <c r="E68" s="71" t="s">
        <v>71</v>
      </c>
      <c r="F68" s="72" t="s">
        <v>67</v>
      </c>
      <c r="G68" s="73"/>
      <c r="H68" s="72" t="s">
        <v>68</v>
      </c>
      <c r="I68" s="72"/>
      <c r="J68" s="72"/>
      <c r="K68" s="72"/>
      <c r="L68" s="72"/>
      <c r="M68" s="74"/>
      <c r="N68" s="215"/>
      <c r="O68" s="205"/>
      <c r="P68" s="213"/>
      <c r="Q68" s="207"/>
      <c r="R68" s="211">
        <f t="shared" si="1"/>
        <v>0</v>
      </c>
      <c r="S68" s="209"/>
      <c r="T68" s="124"/>
      <c r="U68" s="125"/>
    </row>
    <row r="69" spans="3:21" s="22" customFormat="1" ht="16.5" customHeight="1" thickBot="1" x14ac:dyDescent="0.2">
      <c r="C69" s="196"/>
      <c r="D69" s="197"/>
      <c r="E69" s="72" t="s">
        <v>72</v>
      </c>
      <c r="F69" s="72" t="s">
        <v>67</v>
      </c>
      <c r="G69" s="73"/>
      <c r="H69" s="72" t="s">
        <v>68</v>
      </c>
      <c r="I69" s="72"/>
      <c r="J69" s="72"/>
      <c r="K69" s="72"/>
      <c r="L69" s="72"/>
      <c r="M69" s="74"/>
      <c r="N69" s="215"/>
      <c r="O69" s="205"/>
      <c r="P69" s="213"/>
      <c r="Q69" s="207"/>
      <c r="R69" s="211"/>
      <c r="S69" s="209"/>
      <c r="T69" s="124"/>
      <c r="U69" s="125"/>
    </row>
    <row r="70" spans="3:21" s="22" customFormat="1" ht="16.5" customHeight="1" thickBot="1" x14ac:dyDescent="0.2">
      <c r="C70" s="196"/>
      <c r="D70" s="197"/>
      <c r="E70" s="72" t="s">
        <v>73</v>
      </c>
      <c r="F70" s="72" t="s">
        <v>67</v>
      </c>
      <c r="G70" s="73"/>
      <c r="H70" s="72" t="s">
        <v>68</v>
      </c>
      <c r="I70" s="72"/>
      <c r="J70" s="72"/>
      <c r="K70" s="72"/>
      <c r="L70" s="72"/>
      <c r="M70" s="74"/>
      <c r="N70" s="215"/>
      <c r="O70" s="205"/>
      <c r="P70" s="213"/>
      <c r="Q70" s="207"/>
      <c r="R70" s="211">
        <f t="shared" si="1"/>
        <v>0</v>
      </c>
      <c r="S70" s="209"/>
      <c r="T70" s="124"/>
      <c r="U70" s="125"/>
    </row>
    <row r="71" spans="3:21" s="22" customFormat="1" ht="16.5" customHeight="1" thickBot="1" x14ac:dyDescent="0.2">
      <c r="C71" s="196"/>
      <c r="D71" s="197"/>
      <c r="E71" s="72" t="s">
        <v>74</v>
      </c>
      <c r="F71" s="72" t="s">
        <v>67</v>
      </c>
      <c r="G71" s="73"/>
      <c r="H71" s="72" t="s">
        <v>68</v>
      </c>
      <c r="I71" s="72"/>
      <c r="J71" s="72"/>
      <c r="K71" s="72"/>
      <c r="L71" s="72"/>
      <c r="M71" s="74"/>
      <c r="N71" s="215"/>
      <c r="O71" s="205"/>
      <c r="P71" s="213"/>
      <c r="Q71" s="207"/>
      <c r="R71" s="211"/>
      <c r="S71" s="209"/>
      <c r="T71" s="124"/>
      <c r="U71" s="125"/>
    </row>
    <row r="72" spans="3:21" s="22" customFormat="1" ht="16.5" customHeight="1" x14ac:dyDescent="0.15">
      <c r="C72" s="196"/>
      <c r="D72" s="197"/>
      <c r="E72" s="75"/>
      <c r="F72" s="76"/>
      <c r="G72" s="76"/>
      <c r="H72" s="76"/>
      <c r="I72" s="76"/>
      <c r="J72" s="76"/>
      <c r="K72" s="76"/>
      <c r="L72" s="76"/>
      <c r="M72" s="74"/>
      <c r="N72" s="215"/>
      <c r="O72" s="205"/>
      <c r="P72" s="213"/>
      <c r="Q72" s="207"/>
      <c r="R72" s="211">
        <f t="shared" si="1"/>
        <v>0</v>
      </c>
      <c r="S72" s="209"/>
      <c r="T72" s="124"/>
      <c r="U72" s="125"/>
    </row>
    <row r="73" spans="3:21" s="22" customFormat="1" ht="16.5" customHeight="1" x14ac:dyDescent="0.15">
      <c r="C73" s="106"/>
      <c r="D73" s="107"/>
      <c r="E73" s="216"/>
      <c r="F73" s="217"/>
      <c r="G73" s="217"/>
      <c r="H73" s="217"/>
      <c r="I73" s="217"/>
      <c r="J73" s="217"/>
      <c r="K73" s="217"/>
      <c r="L73" s="217"/>
      <c r="M73" s="218"/>
      <c r="N73" s="77"/>
      <c r="O73" s="66" t="s">
        <v>91</v>
      </c>
      <c r="P73" s="78"/>
      <c r="Q73" s="68" t="s">
        <v>9</v>
      </c>
      <c r="R73" s="69">
        <f t="shared" si="1"/>
        <v>0</v>
      </c>
      <c r="S73" s="70" t="s">
        <v>86</v>
      </c>
      <c r="T73" s="126"/>
      <c r="U73" s="127"/>
    </row>
    <row r="74" spans="3:21" s="22" customFormat="1" ht="16.5" customHeight="1" x14ac:dyDescent="0.15">
      <c r="C74" s="172" t="s">
        <v>65</v>
      </c>
      <c r="D74" s="195"/>
      <c r="E74" s="234" t="s">
        <v>33</v>
      </c>
      <c r="F74" s="235"/>
      <c r="G74" s="235"/>
      <c r="H74" s="235"/>
      <c r="I74" s="235"/>
      <c r="J74" s="235"/>
      <c r="K74" s="235"/>
      <c r="L74" s="235"/>
      <c r="M74" s="236"/>
      <c r="N74" s="46">
        <v>0.34499999999999997</v>
      </c>
      <c r="O74" s="63" t="s">
        <v>92</v>
      </c>
      <c r="P74" s="48"/>
      <c r="Q74" s="79" t="s">
        <v>10</v>
      </c>
      <c r="R74" s="64">
        <f t="shared" si="1"/>
        <v>0</v>
      </c>
      <c r="S74" s="51" t="s">
        <v>86</v>
      </c>
      <c r="T74" s="240" t="s">
        <v>31</v>
      </c>
      <c r="U74" s="240"/>
    </row>
    <row r="75" spans="3:21" s="22" customFormat="1" ht="16.5" customHeight="1" x14ac:dyDescent="0.15">
      <c r="C75" s="196"/>
      <c r="D75" s="197"/>
      <c r="E75" s="189" t="s">
        <v>34</v>
      </c>
      <c r="F75" s="190"/>
      <c r="G75" s="190"/>
      <c r="H75" s="190"/>
      <c r="I75" s="190"/>
      <c r="J75" s="190"/>
      <c r="K75" s="190"/>
      <c r="L75" s="190"/>
      <c r="M75" s="191"/>
      <c r="N75" s="52">
        <v>0.33900000000000002</v>
      </c>
      <c r="O75" s="53" t="s">
        <v>92</v>
      </c>
      <c r="P75" s="54"/>
      <c r="Q75" s="80" t="s">
        <v>10</v>
      </c>
      <c r="R75" s="56">
        <f t="shared" si="1"/>
        <v>0</v>
      </c>
      <c r="S75" s="57" t="s">
        <v>86</v>
      </c>
      <c r="T75" s="240"/>
      <c r="U75" s="240"/>
    </row>
    <row r="76" spans="3:21" s="22" customFormat="1" ht="16.5" customHeight="1" x14ac:dyDescent="0.15">
      <c r="C76" s="196"/>
      <c r="D76" s="197"/>
      <c r="E76" s="189" t="s">
        <v>35</v>
      </c>
      <c r="F76" s="190"/>
      <c r="G76" s="190"/>
      <c r="H76" s="190"/>
      <c r="I76" s="190"/>
      <c r="J76" s="190"/>
      <c r="K76" s="190"/>
      <c r="L76" s="190"/>
      <c r="M76" s="191"/>
      <c r="N76" s="52">
        <v>0.54900000000000004</v>
      </c>
      <c r="O76" s="53" t="s">
        <v>92</v>
      </c>
      <c r="P76" s="54"/>
      <c r="Q76" s="80" t="s">
        <v>10</v>
      </c>
      <c r="R76" s="56">
        <f t="shared" si="1"/>
        <v>0</v>
      </c>
      <c r="S76" s="57" t="s">
        <v>86</v>
      </c>
      <c r="T76" s="240"/>
      <c r="U76" s="240"/>
    </row>
    <row r="77" spans="3:21" s="22" customFormat="1" ht="16.5" customHeight="1" x14ac:dyDescent="0.15">
      <c r="C77" s="196"/>
      <c r="D77" s="197"/>
      <c r="E77" s="189" t="s">
        <v>36</v>
      </c>
      <c r="F77" s="190"/>
      <c r="G77" s="190"/>
      <c r="H77" s="190"/>
      <c r="I77" s="190"/>
      <c r="J77" s="190"/>
      <c r="K77" s="190"/>
      <c r="L77" s="190"/>
      <c r="M77" s="191"/>
      <c r="N77" s="52">
        <v>0.55800000000000005</v>
      </c>
      <c r="O77" s="53" t="s">
        <v>92</v>
      </c>
      <c r="P77" s="54"/>
      <c r="Q77" s="80" t="s">
        <v>10</v>
      </c>
      <c r="R77" s="56">
        <f t="shared" si="1"/>
        <v>0</v>
      </c>
      <c r="S77" s="57" t="s">
        <v>86</v>
      </c>
      <c r="T77" s="240"/>
      <c r="U77" s="240"/>
    </row>
    <row r="78" spans="3:21" s="22" customFormat="1" ht="16.5" customHeight="1" x14ac:dyDescent="0.15">
      <c r="C78" s="196"/>
      <c r="D78" s="197"/>
      <c r="E78" s="198" t="s">
        <v>18</v>
      </c>
      <c r="F78" s="199"/>
      <c r="G78" s="199"/>
      <c r="H78" s="199"/>
      <c r="I78" s="199"/>
      <c r="J78" s="199"/>
      <c r="K78" s="199"/>
      <c r="L78" s="199"/>
      <c r="M78" s="200"/>
      <c r="N78" s="46">
        <v>0.247</v>
      </c>
      <c r="O78" s="63" t="s">
        <v>92</v>
      </c>
      <c r="P78" s="48"/>
      <c r="Q78" s="79" t="s">
        <v>10</v>
      </c>
      <c r="R78" s="64">
        <f t="shared" si="1"/>
        <v>0</v>
      </c>
      <c r="S78" s="51" t="s">
        <v>86</v>
      </c>
      <c r="T78" s="240" t="s">
        <v>30</v>
      </c>
      <c r="U78" s="240"/>
    </row>
    <row r="79" spans="3:21" s="22" customFormat="1" ht="16.5" customHeight="1" x14ac:dyDescent="0.15">
      <c r="C79" s="196"/>
      <c r="D79" s="197"/>
      <c r="E79" s="189" t="s">
        <v>19</v>
      </c>
      <c r="F79" s="190"/>
      <c r="G79" s="190"/>
      <c r="H79" s="190"/>
      <c r="I79" s="190"/>
      <c r="J79" s="190"/>
      <c r="K79" s="190"/>
      <c r="L79" s="190"/>
      <c r="M79" s="191"/>
      <c r="N79" s="52">
        <v>0.28399999999999997</v>
      </c>
      <c r="O79" s="53" t="s">
        <v>92</v>
      </c>
      <c r="P79" s="54"/>
      <c r="Q79" s="80" t="s">
        <v>10</v>
      </c>
      <c r="R79" s="56">
        <f t="shared" si="1"/>
        <v>0</v>
      </c>
      <c r="S79" s="57" t="s">
        <v>86</v>
      </c>
      <c r="T79" s="240"/>
      <c r="U79" s="240"/>
    </row>
    <row r="80" spans="3:21" s="22" customFormat="1" ht="16.5" customHeight="1" x14ac:dyDescent="0.15">
      <c r="C80" s="196"/>
      <c r="D80" s="197"/>
      <c r="E80" s="189" t="s">
        <v>20</v>
      </c>
      <c r="F80" s="190"/>
      <c r="G80" s="190"/>
      <c r="H80" s="190"/>
      <c r="I80" s="190"/>
      <c r="J80" s="190"/>
      <c r="K80" s="190"/>
      <c r="L80" s="190"/>
      <c r="M80" s="191"/>
      <c r="N80" s="52">
        <v>0.32400000000000001</v>
      </c>
      <c r="O80" s="53" t="s">
        <v>92</v>
      </c>
      <c r="P80" s="54"/>
      <c r="Q80" s="80" t="s">
        <v>10</v>
      </c>
      <c r="R80" s="56">
        <f t="shared" si="1"/>
        <v>0</v>
      </c>
      <c r="S80" s="57" t="s">
        <v>86</v>
      </c>
      <c r="T80" s="240"/>
      <c r="U80" s="240"/>
    </row>
    <row r="81" spans="2:21" s="22" customFormat="1" ht="16.5" customHeight="1" x14ac:dyDescent="0.15">
      <c r="C81" s="196"/>
      <c r="D81" s="197"/>
      <c r="E81" s="189" t="s">
        <v>21</v>
      </c>
      <c r="F81" s="190"/>
      <c r="G81" s="190"/>
      <c r="H81" s="190"/>
      <c r="I81" s="190"/>
      <c r="J81" s="190"/>
      <c r="K81" s="190"/>
      <c r="L81" s="190"/>
      <c r="M81" s="191"/>
      <c r="N81" s="52">
        <v>0.36499999999999999</v>
      </c>
      <c r="O81" s="53" t="s">
        <v>92</v>
      </c>
      <c r="P81" s="54"/>
      <c r="Q81" s="80" t="s">
        <v>10</v>
      </c>
      <c r="R81" s="56">
        <f t="shared" si="1"/>
        <v>0</v>
      </c>
      <c r="S81" s="57" t="s">
        <v>86</v>
      </c>
      <c r="T81" s="240"/>
      <c r="U81" s="240"/>
    </row>
    <row r="82" spans="2:21" s="22" customFormat="1" ht="16.5" customHeight="1" x14ac:dyDescent="0.15">
      <c r="C82" s="196"/>
      <c r="D82" s="197"/>
      <c r="E82" s="189" t="s">
        <v>22</v>
      </c>
      <c r="F82" s="190"/>
      <c r="G82" s="190"/>
      <c r="H82" s="190"/>
      <c r="I82" s="190"/>
      <c r="J82" s="190"/>
      <c r="K82" s="190"/>
      <c r="L82" s="190"/>
      <c r="M82" s="191"/>
      <c r="N82" s="52">
        <v>0.499</v>
      </c>
      <c r="O82" s="53" t="s">
        <v>92</v>
      </c>
      <c r="P82" s="54"/>
      <c r="Q82" s="80" t="s">
        <v>10</v>
      </c>
      <c r="R82" s="56">
        <f t="shared" si="1"/>
        <v>0</v>
      </c>
      <c r="S82" s="57" t="s">
        <v>86</v>
      </c>
      <c r="T82" s="240"/>
      <c r="U82" s="240"/>
    </row>
    <row r="83" spans="2:21" s="22" customFormat="1" ht="16.5" customHeight="1" x14ac:dyDescent="0.15">
      <c r="C83" s="196"/>
      <c r="D83" s="197"/>
      <c r="E83" s="192" t="s">
        <v>23</v>
      </c>
      <c r="F83" s="193"/>
      <c r="G83" s="193"/>
      <c r="H83" s="193"/>
      <c r="I83" s="193"/>
      <c r="J83" s="193"/>
      <c r="K83" s="193"/>
      <c r="L83" s="193"/>
      <c r="M83" s="194"/>
      <c r="N83" s="65">
        <v>0.65800000000000003</v>
      </c>
      <c r="O83" s="66" t="s">
        <v>92</v>
      </c>
      <c r="P83" s="67"/>
      <c r="Q83" s="81" t="s">
        <v>10</v>
      </c>
      <c r="R83" s="82">
        <f t="shared" si="1"/>
        <v>0</v>
      </c>
      <c r="S83" s="70" t="s">
        <v>86</v>
      </c>
      <c r="T83" s="240"/>
      <c r="U83" s="240"/>
    </row>
    <row r="84" spans="2:21" s="22" customFormat="1" ht="16.5" customHeight="1" x14ac:dyDescent="0.15">
      <c r="C84" s="238"/>
      <c r="D84" s="239"/>
      <c r="E84" s="222"/>
      <c r="F84" s="223"/>
      <c r="G84" s="223"/>
      <c r="H84" s="223"/>
      <c r="I84" s="223"/>
      <c r="J84" s="223"/>
      <c r="K84" s="223"/>
      <c r="L84" s="223"/>
      <c r="M84" s="224"/>
      <c r="N84" s="83"/>
      <c r="O84" s="63" t="s">
        <v>92</v>
      </c>
      <c r="P84" s="48"/>
      <c r="Q84" s="79" t="s">
        <v>10</v>
      </c>
      <c r="R84" s="64">
        <f t="shared" si="1"/>
        <v>0</v>
      </c>
      <c r="S84" s="51" t="s">
        <v>86</v>
      </c>
      <c r="T84" s="154"/>
      <c r="U84" s="154"/>
    </row>
    <row r="85" spans="2:21" s="22" customFormat="1" ht="16.5" customHeight="1" x14ac:dyDescent="0.15">
      <c r="C85" s="172" t="s">
        <v>32</v>
      </c>
      <c r="D85" s="195"/>
      <c r="E85" s="234" t="s">
        <v>5</v>
      </c>
      <c r="F85" s="235"/>
      <c r="G85" s="235"/>
      <c r="H85" s="235"/>
      <c r="I85" s="235"/>
      <c r="J85" s="235"/>
      <c r="K85" s="235"/>
      <c r="L85" s="235"/>
      <c r="M85" s="236"/>
      <c r="N85" s="46">
        <v>0.39200000000000002</v>
      </c>
      <c r="O85" s="63" t="s">
        <v>92</v>
      </c>
      <c r="P85" s="48"/>
      <c r="Q85" s="79" t="s">
        <v>10</v>
      </c>
      <c r="R85" s="64">
        <f t="shared" si="1"/>
        <v>0</v>
      </c>
      <c r="S85" s="51" t="s">
        <v>86</v>
      </c>
      <c r="T85" s="122" t="s">
        <v>31</v>
      </c>
      <c r="U85" s="123"/>
    </row>
    <row r="86" spans="2:21" s="22" customFormat="1" ht="16.5" customHeight="1" x14ac:dyDescent="0.15">
      <c r="C86" s="196"/>
      <c r="D86" s="197"/>
      <c r="E86" s="189" t="s">
        <v>6</v>
      </c>
      <c r="F86" s="190"/>
      <c r="G86" s="190"/>
      <c r="H86" s="190"/>
      <c r="I86" s="190"/>
      <c r="J86" s="190"/>
      <c r="K86" s="190"/>
      <c r="L86" s="190"/>
      <c r="M86" s="191"/>
      <c r="N86" s="52">
        <v>0.47699999999999998</v>
      </c>
      <c r="O86" s="53" t="s">
        <v>92</v>
      </c>
      <c r="P86" s="54"/>
      <c r="Q86" s="80" t="s">
        <v>10</v>
      </c>
      <c r="R86" s="56">
        <f t="shared" si="1"/>
        <v>0</v>
      </c>
      <c r="S86" s="57" t="s">
        <v>86</v>
      </c>
      <c r="T86" s="124"/>
      <c r="U86" s="125"/>
    </row>
    <row r="87" spans="2:21" s="22" customFormat="1" ht="16.5" customHeight="1" x14ac:dyDescent="0.15">
      <c r="C87" s="196"/>
      <c r="D87" s="197"/>
      <c r="E87" s="192" t="s">
        <v>7</v>
      </c>
      <c r="F87" s="193"/>
      <c r="G87" s="193"/>
      <c r="H87" s="193"/>
      <c r="I87" s="193"/>
      <c r="J87" s="193"/>
      <c r="K87" s="193"/>
      <c r="L87" s="193"/>
      <c r="M87" s="194"/>
      <c r="N87" s="65">
        <v>0.36399999999999999</v>
      </c>
      <c r="O87" s="66" t="s">
        <v>92</v>
      </c>
      <c r="P87" s="67"/>
      <c r="Q87" s="81" t="s">
        <v>10</v>
      </c>
      <c r="R87" s="82">
        <f t="shared" si="1"/>
        <v>0</v>
      </c>
      <c r="S87" s="70" t="s">
        <v>86</v>
      </c>
      <c r="T87" s="124"/>
      <c r="U87" s="125"/>
    </row>
    <row r="88" spans="2:21" s="22" customFormat="1" ht="16.5" customHeight="1" x14ac:dyDescent="0.15">
      <c r="C88" s="238"/>
      <c r="D88" s="239"/>
      <c r="E88" s="225"/>
      <c r="F88" s="226"/>
      <c r="G88" s="226"/>
      <c r="H88" s="226"/>
      <c r="I88" s="226"/>
      <c r="J88" s="226"/>
      <c r="K88" s="226"/>
      <c r="L88" s="226"/>
      <c r="M88" s="227"/>
      <c r="N88" s="84"/>
      <c r="O88" s="66" t="s">
        <v>92</v>
      </c>
      <c r="P88" s="85"/>
      <c r="Q88" s="81" t="s">
        <v>10</v>
      </c>
      <c r="R88" s="86">
        <f t="shared" si="1"/>
        <v>0</v>
      </c>
      <c r="S88" s="70" t="s">
        <v>86</v>
      </c>
      <c r="T88" s="124"/>
      <c r="U88" s="125"/>
    </row>
    <row r="89" spans="2:21" s="22" customFormat="1" ht="16.5" customHeight="1" x14ac:dyDescent="0.15">
      <c r="C89" s="172" t="s">
        <v>63</v>
      </c>
      <c r="D89" s="195"/>
      <c r="E89" s="258" t="s">
        <v>0</v>
      </c>
      <c r="F89" s="259"/>
      <c r="G89" s="259"/>
      <c r="H89" s="259"/>
      <c r="I89" s="259"/>
      <c r="J89" s="259"/>
      <c r="K89" s="259"/>
      <c r="L89" s="259"/>
      <c r="M89" s="260"/>
      <c r="N89" s="58">
        <v>0.02</v>
      </c>
      <c r="O89" s="59" t="s">
        <v>93</v>
      </c>
      <c r="P89" s="85"/>
      <c r="Q89" s="87" t="s">
        <v>82</v>
      </c>
      <c r="R89" s="86">
        <f t="shared" si="1"/>
        <v>0</v>
      </c>
      <c r="S89" s="88" t="s">
        <v>86</v>
      </c>
      <c r="T89" s="126"/>
      <c r="U89" s="127"/>
    </row>
    <row r="90" spans="2:21" s="22" customFormat="1" ht="16.5" customHeight="1" x14ac:dyDescent="0.15">
      <c r="C90" s="238"/>
      <c r="D90" s="239"/>
      <c r="E90" s="219"/>
      <c r="F90" s="220"/>
      <c r="G90" s="220"/>
      <c r="H90" s="220"/>
      <c r="I90" s="220"/>
      <c r="J90" s="220"/>
      <c r="K90" s="220"/>
      <c r="L90" s="220"/>
      <c r="M90" s="221"/>
      <c r="N90" s="84"/>
      <c r="O90" s="59" t="s">
        <v>93</v>
      </c>
      <c r="P90" s="85"/>
      <c r="Q90" s="87" t="s">
        <v>82</v>
      </c>
      <c r="R90" s="86">
        <f t="shared" si="1"/>
        <v>0</v>
      </c>
      <c r="S90" s="89" t="s">
        <v>86</v>
      </c>
      <c r="T90" s="108"/>
      <c r="U90" s="109"/>
    </row>
    <row r="91" spans="2:21" s="22" customFormat="1" ht="16.5" customHeight="1" x14ac:dyDescent="0.15">
      <c r="C91" s="172" t="s">
        <v>64</v>
      </c>
      <c r="D91" s="195"/>
      <c r="E91" s="219"/>
      <c r="F91" s="220"/>
      <c r="G91" s="220"/>
      <c r="H91" s="220"/>
      <c r="I91" s="220"/>
      <c r="J91" s="220"/>
      <c r="K91" s="220"/>
      <c r="L91" s="220"/>
      <c r="M91" s="221"/>
      <c r="N91" s="84"/>
      <c r="O91" s="90"/>
      <c r="P91" s="85"/>
      <c r="Q91" s="91"/>
      <c r="R91" s="69">
        <f t="shared" si="1"/>
        <v>0</v>
      </c>
      <c r="S91" s="89" t="s">
        <v>86</v>
      </c>
      <c r="T91" s="108"/>
      <c r="U91" s="109"/>
    </row>
    <row r="92" spans="2:21" s="22" customFormat="1" ht="16.5" customHeight="1" x14ac:dyDescent="0.15">
      <c r="C92" s="238"/>
      <c r="D92" s="239"/>
      <c r="E92" s="219"/>
      <c r="F92" s="220"/>
      <c r="G92" s="220"/>
      <c r="H92" s="220"/>
      <c r="I92" s="220"/>
      <c r="J92" s="220"/>
      <c r="K92" s="220"/>
      <c r="L92" s="220"/>
      <c r="M92" s="221"/>
      <c r="N92" s="84"/>
      <c r="O92" s="90"/>
      <c r="P92" s="85"/>
      <c r="Q92" s="91"/>
      <c r="R92" s="69">
        <f t="shared" si="1"/>
        <v>0</v>
      </c>
      <c r="S92" s="89" t="s">
        <v>86</v>
      </c>
      <c r="T92" s="108"/>
      <c r="U92" s="109"/>
    </row>
    <row r="93" spans="2:21" ht="17.25" customHeight="1" x14ac:dyDescent="0.15">
      <c r="B93" s="128" t="s">
        <v>81</v>
      </c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</row>
    <row r="94" spans="2:21" s="22" customFormat="1" ht="16.5" customHeight="1" x14ac:dyDescent="0.15">
      <c r="C94" s="119" t="s">
        <v>106</v>
      </c>
      <c r="D94" s="231" t="s">
        <v>107</v>
      </c>
      <c r="E94" s="198" t="s">
        <v>94</v>
      </c>
      <c r="F94" s="199"/>
      <c r="G94" s="199"/>
      <c r="H94" s="199"/>
      <c r="I94" s="199"/>
      <c r="J94" s="199"/>
      <c r="K94" s="199"/>
      <c r="L94" s="199"/>
      <c r="M94" s="200"/>
      <c r="N94" s="94">
        <v>0.77800000000000002</v>
      </c>
      <c r="O94" s="63" t="s">
        <v>91</v>
      </c>
      <c r="P94" s="95"/>
      <c r="Q94" s="49" t="s">
        <v>9</v>
      </c>
      <c r="R94" s="64">
        <f t="shared" ref="R94:R104" si="2">IF(P94=0,0,ROUNDDOWN(N94*P94,3))</f>
        <v>0</v>
      </c>
      <c r="S94" s="51" t="s">
        <v>86</v>
      </c>
      <c r="T94" s="122"/>
      <c r="U94" s="123"/>
    </row>
    <row r="95" spans="2:21" s="22" customFormat="1" ht="16.5" customHeight="1" x14ac:dyDescent="0.15">
      <c r="C95" s="120"/>
      <c r="D95" s="232"/>
      <c r="E95" s="189" t="s">
        <v>95</v>
      </c>
      <c r="F95" s="190"/>
      <c r="G95" s="190"/>
      <c r="H95" s="190"/>
      <c r="I95" s="190"/>
      <c r="J95" s="190"/>
      <c r="K95" s="190"/>
      <c r="L95" s="190"/>
      <c r="M95" s="191"/>
      <c r="N95" s="52">
        <v>0.76500000000000001</v>
      </c>
      <c r="O95" s="53" t="s">
        <v>91</v>
      </c>
      <c r="P95" s="54"/>
      <c r="Q95" s="55" t="s">
        <v>9</v>
      </c>
      <c r="R95" s="56">
        <f t="shared" si="2"/>
        <v>0</v>
      </c>
      <c r="S95" s="57" t="s">
        <v>86</v>
      </c>
      <c r="T95" s="124"/>
      <c r="U95" s="125"/>
    </row>
    <row r="96" spans="2:21" s="22" customFormat="1" ht="16.5" customHeight="1" x14ac:dyDescent="0.15">
      <c r="C96" s="120"/>
      <c r="D96" s="232"/>
      <c r="E96" s="189" t="s">
        <v>11</v>
      </c>
      <c r="F96" s="190"/>
      <c r="G96" s="190"/>
      <c r="H96" s="190"/>
      <c r="I96" s="190"/>
      <c r="J96" s="190"/>
      <c r="K96" s="190"/>
      <c r="L96" s="190"/>
      <c r="M96" s="191"/>
      <c r="N96" s="52">
        <v>0.20699999999999999</v>
      </c>
      <c r="O96" s="53" t="s">
        <v>91</v>
      </c>
      <c r="P96" s="54"/>
      <c r="Q96" s="55" t="s">
        <v>9</v>
      </c>
      <c r="R96" s="56">
        <f t="shared" si="2"/>
        <v>0</v>
      </c>
      <c r="S96" s="57" t="s">
        <v>86</v>
      </c>
      <c r="T96" s="124"/>
      <c r="U96" s="125"/>
    </row>
    <row r="97" spans="3:21" s="22" customFormat="1" ht="16.5" customHeight="1" x14ac:dyDescent="0.15">
      <c r="C97" s="120"/>
      <c r="D97" s="232"/>
      <c r="E97" s="189" t="s">
        <v>12</v>
      </c>
      <c r="F97" s="190"/>
      <c r="G97" s="190"/>
      <c r="H97" s="190"/>
      <c r="I97" s="190"/>
      <c r="J97" s="190"/>
      <c r="K97" s="190"/>
      <c r="L97" s="190"/>
      <c r="M97" s="191"/>
      <c r="N97" s="52">
        <v>0.28000000000000003</v>
      </c>
      <c r="O97" s="53" t="s">
        <v>91</v>
      </c>
      <c r="P97" s="54"/>
      <c r="Q97" s="55" t="s">
        <v>9</v>
      </c>
      <c r="R97" s="56">
        <f t="shared" si="2"/>
        <v>0</v>
      </c>
      <c r="S97" s="57" t="s">
        <v>86</v>
      </c>
      <c r="T97" s="124"/>
      <c r="U97" s="125"/>
    </row>
    <row r="98" spans="3:21" s="22" customFormat="1" ht="16.5" customHeight="1" x14ac:dyDescent="0.15">
      <c r="C98" s="120"/>
      <c r="D98" s="232"/>
      <c r="E98" s="189" t="s">
        <v>13</v>
      </c>
      <c r="F98" s="190"/>
      <c r="G98" s="190"/>
      <c r="H98" s="190"/>
      <c r="I98" s="190"/>
      <c r="J98" s="190"/>
      <c r="K98" s="190"/>
      <c r="L98" s="190"/>
      <c r="M98" s="191"/>
      <c r="N98" s="52">
        <v>0.434</v>
      </c>
      <c r="O98" s="53" t="s">
        <v>91</v>
      </c>
      <c r="P98" s="54"/>
      <c r="Q98" s="55" t="s">
        <v>9</v>
      </c>
      <c r="R98" s="56">
        <f t="shared" si="2"/>
        <v>0</v>
      </c>
      <c r="S98" s="57" t="s">
        <v>86</v>
      </c>
      <c r="T98" s="124"/>
      <c r="U98" s="125"/>
    </row>
    <row r="99" spans="3:21" s="22" customFormat="1" ht="16.5" customHeight="1" x14ac:dyDescent="0.15">
      <c r="C99" s="120"/>
      <c r="D99" s="232"/>
      <c r="E99" s="189" t="s">
        <v>14</v>
      </c>
      <c r="F99" s="190"/>
      <c r="G99" s="190"/>
      <c r="H99" s="190"/>
      <c r="I99" s="190"/>
      <c r="J99" s="190"/>
      <c r="K99" s="190"/>
      <c r="L99" s="190"/>
      <c r="M99" s="191"/>
      <c r="N99" s="52">
        <v>0.53200000000000003</v>
      </c>
      <c r="O99" s="53" t="s">
        <v>91</v>
      </c>
      <c r="P99" s="54"/>
      <c r="Q99" s="55" t="s">
        <v>9</v>
      </c>
      <c r="R99" s="56">
        <f t="shared" si="2"/>
        <v>0</v>
      </c>
      <c r="S99" s="57" t="s">
        <v>86</v>
      </c>
      <c r="T99" s="124"/>
      <c r="U99" s="125"/>
    </row>
    <row r="100" spans="3:21" s="22" customFormat="1" ht="16.5" customHeight="1" x14ac:dyDescent="0.15">
      <c r="C100" s="120"/>
      <c r="D100" s="232"/>
      <c r="E100" s="189" t="s">
        <v>15</v>
      </c>
      <c r="F100" s="190"/>
      <c r="G100" s="190"/>
      <c r="H100" s="190"/>
      <c r="I100" s="190"/>
      <c r="J100" s="190"/>
      <c r="K100" s="190"/>
      <c r="L100" s="190"/>
      <c r="M100" s="191"/>
      <c r="N100" s="52">
        <v>0.74399999999999999</v>
      </c>
      <c r="O100" s="53" t="s">
        <v>91</v>
      </c>
      <c r="P100" s="54"/>
      <c r="Q100" s="55" t="s">
        <v>9</v>
      </c>
      <c r="R100" s="56">
        <f t="shared" si="2"/>
        <v>0</v>
      </c>
      <c r="S100" s="57" t="s">
        <v>86</v>
      </c>
      <c r="T100" s="124"/>
      <c r="U100" s="125"/>
    </row>
    <row r="101" spans="3:21" s="22" customFormat="1" ht="16.5" customHeight="1" x14ac:dyDescent="0.15">
      <c r="C101" s="120"/>
      <c r="D101" s="232"/>
      <c r="E101" s="189" t="s">
        <v>16</v>
      </c>
      <c r="F101" s="190"/>
      <c r="G101" s="190"/>
      <c r="H101" s="190"/>
      <c r="I101" s="190"/>
      <c r="J101" s="190"/>
      <c r="K101" s="190"/>
      <c r="L101" s="190"/>
      <c r="M101" s="191"/>
      <c r="N101" s="52">
        <v>0.87</v>
      </c>
      <c r="O101" s="53" t="s">
        <v>91</v>
      </c>
      <c r="P101" s="54"/>
      <c r="Q101" s="55" t="s">
        <v>9</v>
      </c>
      <c r="R101" s="56">
        <f t="shared" si="2"/>
        <v>0</v>
      </c>
      <c r="S101" s="57" t="s">
        <v>86</v>
      </c>
      <c r="T101" s="124"/>
      <c r="U101" s="125"/>
    </row>
    <row r="102" spans="3:21" s="22" customFormat="1" ht="16.5" customHeight="1" x14ac:dyDescent="0.15">
      <c r="C102" s="120"/>
      <c r="D102" s="232"/>
      <c r="E102" s="189" t="s">
        <v>17</v>
      </c>
      <c r="F102" s="190"/>
      <c r="G102" s="190"/>
      <c r="H102" s="190"/>
      <c r="I102" s="190"/>
      <c r="J102" s="190"/>
      <c r="K102" s="190"/>
      <c r="L102" s="190"/>
      <c r="M102" s="191"/>
      <c r="N102" s="52">
        <v>1.496</v>
      </c>
      <c r="O102" s="53" t="s">
        <v>91</v>
      </c>
      <c r="P102" s="54"/>
      <c r="Q102" s="55" t="s">
        <v>9</v>
      </c>
      <c r="R102" s="56">
        <f t="shared" si="2"/>
        <v>0</v>
      </c>
      <c r="S102" s="57" t="s">
        <v>86</v>
      </c>
      <c r="T102" s="124"/>
      <c r="U102" s="125"/>
    </row>
    <row r="103" spans="3:21" s="22" customFormat="1" ht="16.5" customHeight="1" thickBot="1" x14ac:dyDescent="0.2">
      <c r="C103" s="120"/>
      <c r="D103" s="232"/>
      <c r="E103" s="201" t="s">
        <v>77</v>
      </c>
      <c r="F103" s="202"/>
      <c r="G103" s="202"/>
      <c r="H103" s="202"/>
      <c r="I103" s="202"/>
      <c r="J103" s="202"/>
      <c r="K103" s="202"/>
      <c r="L103" s="202"/>
      <c r="M103" s="203"/>
      <c r="N103" s="214">
        <f>IF(OR(G104=0,G105=0,G106=0,G107=0,G108=0,G109=0),0,ROUNDDOWN(((0.12*G109/1000+0.985)*(G107/1000+G108/1000)^2+(7.837*G109/1000+0.82)*(G107/1000+G108/1000)+2.858*G109/1000-0.283)*0.81*0.14*((G107/1000+G108/1000)*(G109/1000)^2+1.5*(G107/1000+G108/1000)^2*G109/1000)/((G107/1000+G108/1000)*(G109/1000)^2+2*(G107/1000+G108/1000)^2*G109/1000),3)+ROUNDDOWN((G106/1000*3.14*(G104/1000*G104/1000)/4+(G109/1000*G109/1000*G107/1000-3.14*G105/1000*G105/1000/4*G106/1000)*0.35),3))</f>
        <v>0</v>
      </c>
      <c r="O103" s="228" t="s">
        <v>91</v>
      </c>
      <c r="P103" s="229"/>
      <c r="Q103" s="230" t="s">
        <v>69</v>
      </c>
      <c r="R103" s="210">
        <f t="shared" si="2"/>
        <v>0</v>
      </c>
      <c r="S103" s="208" t="s">
        <v>86</v>
      </c>
      <c r="T103" s="124"/>
      <c r="U103" s="125"/>
    </row>
    <row r="104" spans="3:21" s="22" customFormat="1" ht="16.5" customHeight="1" thickBot="1" x14ac:dyDescent="0.2">
      <c r="C104" s="120"/>
      <c r="D104" s="232"/>
      <c r="E104" s="71" t="s">
        <v>70</v>
      </c>
      <c r="F104" s="72" t="s">
        <v>67</v>
      </c>
      <c r="G104" s="73"/>
      <c r="H104" s="72" t="s">
        <v>68</v>
      </c>
      <c r="I104" s="72"/>
      <c r="J104" s="72"/>
      <c r="K104" s="72"/>
      <c r="L104" s="72"/>
      <c r="M104" s="74"/>
      <c r="N104" s="215"/>
      <c r="O104" s="205"/>
      <c r="P104" s="213"/>
      <c r="Q104" s="207"/>
      <c r="R104" s="211">
        <f t="shared" si="2"/>
        <v>0</v>
      </c>
      <c r="S104" s="209"/>
      <c r="T104" s="124"/>
      <c r="U104" s="125"/>
    </row>
    <row r="105" spans="3:21" s="22" customFormat="1" ht="16.5" customHeight="1" thickBot="1" x14ac:dyDescent="0.2">
      <c r="C105" s="120"/>
      <c r="D105" s="232"/>
      <c r="E105" s="71" t="s">
        <v>75</v>
      </c>
      <c r="F105" s="72" t="s">
        <v>67</v>
      </c>
      <c r="G105" s="73"/>
      <c r="H105" s="72" t="s">
        <v>68</v>
      </c>
      <c r="I105" s="72"/>
      <c r="J105" s="72"/>
      <c r="K105" s="72"/>
      <c r="L105" s="72"/>
      <c r="M105" s="74"/>
      <c r="N105" s="215"/>
      <c r="O105" s="205"/>
      <c r="P105" s="213"/>
      <c r="Q105" s="207"/>
      <c r="R105" s="211"/>
      <c r="S105" s="209"/>
      <c r="T105" s="124"/>
      <c r="U105" s="125"/>
    </row>
    <row r="106" spans="3:21" s="22" customFormat="1" ht="16.5" customHeight="1" thickBot="1" x14ac:dyDescent="0.2">
      <c r="C106" s="120"/>
      <c r="D106" s="232"/>
      <c r="E106" s="71" t="s">
        <v>71</v>
      </c>
      <c r="F106" s="72" t="s">
        <v>67</v>
      </c>
      <c r="G106" s="73"/>
      <c r="H106" s="72" t="s">
        <v>68</v>
      </c>
      <c r="I106" s="72"/>
      <c r="J106" s="72"/>
      <c r="K106" s="72"/>
      <c r="L106" s="72"/>
      <c r="M106" s="74"/>
      <c r="N106" s="215"/>
      <c r="O106" s="205"/>
      <c r="P106" s="213"/>
      <c r="Q106" s="207"/>
      <c r="R106" s="211">
        <f>IF(P106=0,0,ROUNDDOWN(N106*P106,3))</f>
        <v>0</v>
      </c>
      <c r="S106" s="209"/>
      <c r="T106" s="124"/>
      <c r="U106" s="125"/>
    </row>
    <row r="107" spans="3:21" s="22" customFormat="1" ht="16.5" customHeight="1" thickBot="1" x14ac:dyDescent="0.2">
      <c r="C107" s="120"/>
      <c r="D107" s="232"/>
      <c r="E107" s="72" t="s">
        <v>72</v>
      </c>
      <c r="F107" s="72" t="s">
        <v>67</v>
      </c>
      <c r="G107" s="73"/>
      <c r="H107" s="72" t="s">
        <v>68</v>
      </c>
      <c r="I107" s="72"/>
      <c r="J107" s="72"/>
      <c r="K107" s="72"/>
      <c r="L107" s="72"/>
      <c r="M107" s="74"/>
      <c r="N107" s="215"/>
      <c r="O107" s="205"/>
      <c r="P107" s="213"/>
      <c r="Q107" s="207"/>
      <c r="R107" s="211"/>
      <c r="S107" s="209"/>
      <c r="T107" s="124"/>
      <c r="U107" s="125"/>
    </row>
    <row r="108" spans="3:21" s="22" customFormat="1" ht="16.5" customHeight="1" thickBot="1" x14ac:dyDescent="0.2">
      <c r="C108" s="120"/>
      <c r="D108" s="232"/>
      <c r="E108" s="72" t="s">
        <v>73</v>
      </c>
      <c r="F108" s="72" t="s">
        <v>67</v>
      </c>
      <c r="G108" s="73"/>
      <c r="H108" s="72" t="s">
        <v>68</v>
      </c>
      <c r="I108" s="72"/>
      <c r="J108" s="72"/>
      <c r="K108" s="72"/>
      <c r="L108" s="72"/>
      <c r="M108" s="74"/>
      <c r="N108" s="215"/>
      <c r="O108" s="205"/>
      <c r="P108" s="213"/>
      <c r="Q108" s="207"/>
      <c r="R108" s="211">
        <f>IF(P108=0,0,ROUNDDOWN(N108*P108,3))</f>
        <v>0</v>
      </c>
      <c r="S108" s="209"/>
      <c r="T108" s="124"/>
      <c r="U108" s="125"/>
    </row>
    <row r="109" spans="3:21" s="22" customFormat="1" ht="16.5" customHeight="1" thickBot="1" x14ac:dyDescent="0.2">
      <c r="C109" s="120"/>
      <c r="D109" s="232"/>
      <c r="E109" s="72" t="s">
        <v>74</v>
      </c>
      <c r="F109" s="72" t="s">
        <v>67</v>
      </c>
      <c r="G109" s="73"/>
      <c r="H109" s="72" t="s">
        <v>68</v>
      </c>
      <c r="I109" s="72"/>
      <c r="J109" s="72"/>
      <c r="K109" s="72"/>
      <c r="L109" s="72"/>
      <c r="M109" s="74"/>
      <c r="N109" s="215"/>
      <c r="O109" s="205"/>
      <c r="P109" s="213"/>
      <c r="Q109" s="207"/>
      <c r="R109" s="211"/>
      <c r="S109" s="209"/>
      <c r="T109" s="124"/>
      <c r="U109" s="125"/>
    </row>
    <row r="110" spans="3:21" s="22" customFormat="1" ht="16.5" customHeight="1" x14ac:dyDescent="0.15">
      <c r="C110" s="120"/>
      <c r="D110" s="232"/>
      <c r="E110" s="71"/>
      <c r="F110" s="72"/>
      <c r="G110" s="72"/>
      <c r="H110" s="72"/>
      <c r="I110" s="72"/>
      <c r="J110" s="72"/>
      <c r="K110" s="72"/>
      <c r="L110" s="72"/>
      <c r="M110" s="74"/>
      <c r="N110" s="215"/>
      <c r="O110" s="205"/>
      <c r="P110" s="213"/>
      <c r="Q110" s="207"/>
      <c r="R110" s="211">
        <f>IF(P110=0,0,ROUNDDOWN(N110*P110,3))</f>
        <v>0</v>
      </c>
      <c r="S110" s="209"/>
      <c r="T110" s="124"/>
      <c r="U110" s="125"/>
    </row>
    <row r="111" spans="3:21" s="22" customFormat="1" ht="16.5" customHeight="1" x14ac:dyDescent="0.15">
      <c r="C111" s="120"/>
      <c r="D111" s="233"/>
      <c r="E111" s="216"/>
      <c r="F111" s="217"/>
      <c r="G111" s="217"/>
      <c r="H111" s="217"/>
      <c r="I111" s="217"/>
      <c r="J111" s="217"/>
      <c r="K111" s="217"/>
      <c r="L111" s="217"/>
      <c r="M111" s="218"/>
      <c r="N111" s="96"/>
      <c r="O111" s="66" t="s">
        <v>91</v>
      </c>
      <c r="P111" s="67"/>
      <c r="Q111" s="68" t="s">
        <v>9</v>
      </c>
      <c r="R111" s="69">
        <f t="shared" si="1"/>
        <v>0</v>
      </c>
      <c r="S111" s="70" t="s">
        <v>86</v>
      </c>
      <c r="T111" s="126"/>
      <c r="U111" s="127"/>
    </row>
    <row r="112" spans="3:21" s="22" customFormat="1" ht="16.5" customHeight="1" x14ac:dyDescent="0.15">
      <c r="C112" s="120"/>
      <c r="D112" s="251" t="s">
        <v>108</v>
      </c>
      <c r="E112" s="234" t="s">
        <v>94</v>
      </c>
      <c r="F112" s="235"/>
      <c r="G112" s="235"/>
      <c r="H112" s="235"/>
      <c r="I112" s="235"/>
      <c r="J112" s="235"/>
      <c r="K112" s="235"/>
      <c r="L112" s="235"/>
      <c r="M112" s="236"/>
      <c r="N112" s="94">
        <v>0.63700000000000001</v>
      </c>
      <c r="O112" s="63" t="s">
        <v>91</v>
      </c>
      <c r="P112" s="95"/>
      <c r="Q112" s="49" t="s">
        <v>9</v>
      </c>
      <c r="R112" s="64">
        <f t="shared" ref="R112:R122" si="3">IF(P112=0,0,ROUNDDOWN(N112*P112,3))</f>
        <v>0</v>
      </c>
      <c r="S112" s="51" t="s">
        <v>86</v>
      </c>
      <c r="T112" s="122"/>
      <c r="U112" s="123"/>
    </row>
    <row r="113" spans="3:21" s="22" customFormat="1" ht="16.5" customHeight="1" x14ac:dyDescent="0.15">
      <c r="C113" s="120"/>
      <c r="D113" s="252"/>
      <c r="E113" s="201" t="s">
        <v>95</v>
      </c>
      <c r="F113" s="202"/>
      <c r="G113" s="202"/>
      <c r="H113" s="202"/>
      <c r="I113" s="202"/>
      <c r="J113" s="202"/>
      <c r="K113" s="202"/>
      <c r="L113" s="202"/>
      <c r="M113" s="203"/>
      <c r="N113" s="52">
        <v>0.63900000000000001</v>
      </c>
      <c r="O113" s="53" t="s">
        <v>91</v>
      </c>
      <c r="P113" s="54"/>
      <c r="Q113" s="55" t="s">
        <v>9</v>
      </c>
      <c r="R113" s="56">
        <f t="shared" si="3"/>
        <v>0</v>
      </c>
      <c r="S113" s="57" t="s">
        <v>86</v>
      </c>
      <c r="T113" s="124"/>
      <c r="U113" s="125"/>
    </row>
    <row r="114" spans="3:21" s="22" customFormat="1" ht="16.5" customHeight="1" x14ac:dyDescent="0.15">
      <c r="C114" s="120"/>
      <c r="D114" s="252"/>
      <c r="E114" s="189" t="s">
        <v>11</v>
      </c>
      <c r="F114" s="190"/>
      <c r="G114" s="190"/>
      <c r="H114" s="190"/>
      <c r="I114" s="190"/>
      <c r="J114" s="190"/>
      <c r="K114" s="190"/>
      <c r="L114" s="190"/>
      <c r="M114" s="191"/>
      <c r="N114" s="52">
        <v>0.16400000000000001</v>
      </c>
      <c r="O114" s="53" t="s">
        <v>91</v>
      </c>
      <c r="P114" s="54"/>
      <c r="Q114" s="55" t="s">
        <v>9</v>
      </c>
      <c r="R114" s="56">
        <f t="shared" si="3"/>
        <v>0</v>
      </c>
      <c r="S114" s="57" t="s">
        <v>86</v>
      </c>
      <c r="T114" s="124"/>
      <c r="U114" s="125"/>
    </row>
    <row r="115" spans="3:21" s="22" customFormat="1" ht="16.5" customHeight="1" x14ac:dyDescent="0.15">
      <c r="C115" s="120"/>
      <c r="D115" s="252"/>
      <c r="E115" s="189" t="s">
        <v>12</v>
      </c>
      <c r="F115" s="190"/>
      <c r="G115" s="190"/>
      <c r="H115" s="190"/>
      <c r="I115" s="190"/>
      <c r="J115" s="190"/>
      <c r="K115" s="190"/>
      <c r="L115" s="190"/>
      <c r="M115" s="191"/>
      <c r="N115" s="52">
        <v>0.22900000000000001</v>
      </c>
      <c r="O115" s="53" t="s">
        <v>91</v>
      </c>
      <c r="P115" s="54"/>
      <c r="Q115" s="55" t="s">
        <v>9</v>
      </c>
      <c r="R115" s="56">
        <f t="shared" si="3"/>
        <v>0</v>
      </c>
      <c r="S115" s="57" t="s">
        <v>86</v>
      </c>
      <c r="T115" s="124"/>
      <c r="U115" s="125"/>
    </row>
    <row r="116" spans="3:21" s="22" customFormat="1" ht="16.5" customHeight="1" x14ac:dyDescent="0.15">
      <c r="C116" s="120"/>
      <c r="D116" s="252"/>
      <c r="E116" s="189" t="s">
        <v>13</v>
      </c>
      <c r="F116" s="190"/>
      <c r="G116" s="190"/>
      <c r="H116" s="190"/>
      <c r="I116" s="190"/>
      <c r="J116" s="190"/>
      <c r="K116" s="190"/>
      <c r="L116" s="190"/>
      <c r="M116" s="191"/>
      <c r="N116" s="52">
        <v>0.35599999999999998</v>
      </c>
      <c r="O116" s="53" t="s">
        <v>91</v>
      </c>
      <c r="P116" s="97"/>
      <c r="Q116" s="55" t="s">
        <v>9</v>
      </c>
      <c r="R116" s="56">
        <f t="shared" si="3"/>
        <v>0</v>
      </c>
      <c r="S116" s="57" t="s">
        <v>86</v>
      </c>
      <c r="T116" s="124"/>
      <c r="U116" s="125"/>
    </row>
    <row r="117" spans="3:21" s="22" customFormat="1" ht="16.5" customHeight="1" x14ac:dyDescent="0.15">
      <c r="C117" s="120"/>
      <c r="D117" s="252"/>
      <c r="E117" s="189" t="s">
        <v>14</v>
      </c>
      <c r="F117" s="190"/>
      <c r="G117" s="190"/>
      <c r="H117" s="190"/>
      <c r="I117" s="190"/>
      <c r="J117" s="190"/>
      <c r="K117" s="190"/>
      <c r="L117" s="190"/>
      <c r="M117" s="191"/>
      <c r="N117" s="52">
        <v>0.44600000000000001</v>
      </c>
      <c r="O117" s="53" t="s">
        <v>91</v>
      </c>
      <c r="P117" s="54"/>
      <c r="Q117" s="55" t="s">
        <v>9</v>
      </c>
      <c r="R117" s="56">
        <f t="shared" si="3"/>
        <v>0</v>
      </c>
      <c r="S117" s="57" t="s">
        <v>86</v>
      </c>
      <c r="T117" s="124"/>
      <c r="U117" s="125"/>
    </row>
    <row r="118" spans="3:21" s="22" customFormat="1" ht="16.5" customHeight="1" x14ac:dyDescent="0.15">
      <c r="C118" s="120"/>
      <c r="D118" s="252"/>
      <c r="E118" s="189" t="s">
        <v>15</v>
      </c>
      <c r="F118" s="190"/>
      <c r="G118" s="190"/>
      <c r="H118" s="190"/>
      <c r="I118" s="190"/>
      <c r="J118" s="190"/>
      <c r="K118" s="190"/>
      <c r="L118" s="190"/>
      <c r="M118" s="191"/>
      <c r="N118" s="52">
        <v>0.625</v>
      </c>
      <c r="O118" s="53" t="s">
        <v>91</v>
      </c>
      <c r="P118" s="54"/>
      <c r="Q118" s="55" t="s">
        <v>9</v>
      </c>
      <c r="R118" s="56">
        <f t="shared" si="3"/>
        <v>0</v>
      </c>
      <c r="S118" s="57" t="s">
        <v>86</v>
      </c>
      <c r="T118" s="124"/>
      <c r="U118" s="125"/>
    </row>
    <row r="119" spans="3:21" s="22" customFormat="1" ht="16.5" customHeight="1" x14ac:dyDescent="0.15">
      <c r="C119" s="120"/>
      <c r="D119" s="252"/>
      <c r="E119" s="189" t="s">
        <v>16</v>
      </c>
      <c r="F119" s="190"/>
      <c r="G119" s="190"/>
      <c r="H119" s="190"/>
      <c r="I119" s="190"/>
      <c r="J119" s="190"/>
      <c r="K119" s="190"/>
      <c r="L119" s="190"/>
      <c r="M119" s="191"/>
      <c r="N119" s="52">
        <v>0.74299999999999999</v>
      </c>
      <c r="O119" s="53" t="s">
        <v>91</v>
      </c>
      <c r="P119" s="54"/>
      <c r="Q119" s="55" t="s">
        <v>9</v>
      </c>
      <c r="R119" s="56">
        <f t="shared" si="3"/>
        <v>0</v>
      </c>
      <c r="S119" s="57" t="s">
        <v>86</v>
      </c>
      <c r="T119" s="124"/>
      <c r="U119" s="125"/>
    </row>
    <row r="120" spans="3:21" s="22" customFormat="1" ht="16.5" customHeight="1" x14ac:dyDescent="0.15">
      <c r="C120" s="120"/>
      <c r="D120" s="252"/>
      <c r="E120" s="189" t="s">
        <v>17</v>
      </c>
      <c r="F120" s="190"/>
      <c r="G120" s="190"/>
      <c r="H120" s="190"/>
      <c r="I120" s="190"/>
      <c r="J120" s="190"/>
      <c r="K120" s="190"/>
      <c r="L120" s="190"/>
      <c r="M120" s="191"/>
      <c r="N120" s="52">
        <v>1.2829999999999999</v>
      </c>
      <c r="O120" s="53" t="s">
        <v>91</v>
      </c>
      <c r="P120" s="54"/>
      <c r="Q120" s="55" t="s">
        <v>9</v>
      </c>
      <c r="R120" s="56">
        <f t="shared" si="3"/>
        <v>0</v>
      </c>
      <c r="S120" s="57" t="s">
        <v>86</v>
      </c>
      <c r="T120" s="124"/>
      <c r="U120" s="125"/>
    </row>
    <row r="121" spans="3:21" s="22" customFormat="1" ht="16.5" customHeight="1" thickBot="1" x14ac:dyDescent="0.2">
      <c r="C121" s="120"/>
      <c r="D121" s="252"/>
      <c r="E121" s="201" t="s">
        <v>77</v>
      </c>
      <c r="F121" s="202"/>
      <c r="G121" s="202"/>
      <c r="H121" s="202"/>
      <c r="I121" s="202"/>
      <c r="J121" s="202"/>
      <c r="K121" s="202"/>
      <c r="L121" s="202"/>
      <c r="M121" s="203"/>
      <c r="N121" s="214">
        <f>IF(OR(G122=0,G123=0,G124=0,G125=0,G126=0,G127=0),0,ROUNDDOWN(((0.12*G127/1000+0.985)*(G125/1000+G126/1000)^2+(7.837*G127/1000+0.82)*(G125/1000+G126/1000)+2.858*G127/1000-0.283)*0.81*0.14*((G125/1000+G126/1000)*(G127/1000)^2+1*(G125/1000+G126/1000)^2*G127/1000)/((G125/1000+G126/1000)*(G127/1000)^2+2*(G125/1000+G126/1000)^2*G127/1000),3)+ROUNDDOWN((G124/1000*3.14*(G122/1000*G122/1000)/4+(G127/1000*G127/1000*G125/1000-3.14*G123/1000*G123/1000/4*G124/1000)*0.35),3))</f>
        <v>0</v>
      </c>
      <c r="O121" s="228" t="s">
        <v>91</v>
      </c>
      <c r="P121" s="229"/>
      <c r="Q121" s="230" t="s">
        <v>69</v>
      </c>
      <c r="R121" s="210">
        <f t="shared" si="3"/>
        <v>0</v>
      </c>
      <c r="S121" s="208" t="s">
        <v>86</v>
      </c>
      <c r="T121" s="124"/>
      <c r="U121" s="125"/>
    </row>
    <row r="122" spans="3:21" s="22" customFormat="1" ht="16.5" customHeight="1" thickBot="1" x14ac:dyDescent="0.2">
      <c r="C122" s="120"/>
      <c r="D122" s="252"/>
      <c r="E122" s="71" t="s">
        <v>70</v>
      </c>
      <c r="F122" s="72" t="s">
        <v>67</v>
      </c>
      <c r="G122" s="73"/>
      <c r="H122" s="72" t="s">
        <v>68</v>
      </c>
      <c r="I122" s="72"/>
      <c r="J122" s="72"/>
      <c r="K122" s="72"/>
      <c r="L122" s="72"/>
      <c r="M122" s="74"/>
      <c r="N122" s="215"/>
      <c r="O122" s="205"/>
      <c r="P122" s="213"/>
      <c r="Q122" s="207"/>
      <c r="R122" s="211">
        <f t="shared" si="3"/>
        <v>0</v>
      </c>
      <c r="S122" s="209"/>
      <c r="T122" s="124"/>
      <c r="U122" s="125"/>
    </row>
    <row r="123" spans="3:21" s="22" customFormat="1" ht="16.5" customHeight="1" thickBot="1" x14ac:dyDescent="0.2">
      <c r="C123" s="120"/>
      <c r="D123" s="252"/>
      <c r="E123" s="71" t="s">
        <v>75</v>
      </c>
      <c r="F123" s="72" t="s">
        <v>67</v>
      </c>
      <c r="G123" s="73"/>
      <c r="H123" s="72" t="s">
        <v>68</v>
      </c>
      <c r="I123" s="72"/>
      <c r="J123" s="72"/>
      <c r="K123" s="72"/>
      <c r="L123" s="72"/>
      <c r="M123" s="74"/>
      <c r="N123" s="215"/>
      <c r="O123" s="205"/>
      <c r="P123" s="213"/>
      <c r="Q123" s="207"/>
      <c r="R123" s="211"/>
      <c r="S123" s="209"/>
      <c r="T123" s="124"/>
      <c r="U123" s="125"/>
    </row>
    <row r="124" spans="3:21" s="22" customFormat="1" ht="16.5" customHeight="1" thickBot="1" x14ac:dyDescent="0.2">
      <c r="C124" s="120"/>
      <c r="D124" s="252"/>
      <c r="E124" s="71" t="s">
        <v>71</v>
      </c>
      <c r="F124" s="72" t="s">
        <v>67</v>
      </c>
      <c r="G124" s="73"/>
      <c r="H124" s="72" t="s">
        <v>68</v>
      </c>
      <c r="I124" s="72"/>
      <c r="J124" s="72"/>
      <c r="K124" s="72"/>
      <c r="L124" s="72"/>
      <c r="M124" s="74"/>
      <c r="N124" s="215"/>
      <c r="O124" s="205"/>
      <c r="P124" s="213"/>
      <c r="Q124" s="207"/>
      <c r="R124" s="211">
        <f>IF(P124=0,0,ROUNDDOWN(N124*P124,3))</f>
        <v>0</v>
      </c>
      <c r="S124" s="209"/>
      <c r="T124" s="124"/>
      <c r="U124" s="125"/>
    </row>
    <row r="125" spans="3:21" s="22" customFormat="1" ht="16.5" customHeight="1" thickBot="1" x14ac:dyDescent="0.2">
      <c r="C125" s="120"/>
      <c r="D125" s="252"/>
      <c r="E125" s="72" t="s">
        <v>72</v>
      </c>
      <c r="F125" s="72" t="s">
        <v>67</v>
      </c>
      <c r="G125" s="73"/>
      <c r="H125" s="72" t="s">
        <v>68</v>
      </c>
      <c r="I125" s="72"/>
      <c r="J125" s="72"/>
      <c r="K125" s="72"/>
      <c r="L125" s="72"/>
      <c r="M125" s="74"/>
      <c r="N125" s="215"/>
      <c r="O125" s="205"/>
      <c r="P125" s="213"/>
      <c r="Q125" s="207"/>
      <c r="R125" s="211"/>
      <c r="S125" s="209"/>
      <c r="T125" s="124"/>
      <c r="U125" s="125"/>
    </row>
    <row r="126" spans="3:21" s="22" customFormat="1" ht="16.5" customHeight="1" thickBot="1" x14ac:dyDescent="0.2">
      <c r="C126" s="120"/>
      <c r="D126" s="252"/>
      <c r="E126" s="72" t="s">
        <v>73</v>
      </c>
      <c r="F126" s="72" t="s">
        <v>67</v>
      </c>
      <c r="G126" s="73"/>
      <c r="H126" s="72" t="s">
        <v>68</v>
      </c>
      <c r="I126" s="72"/>
      <c r="J126" s="72"/>
      <c r="K126" s="72"/>
      <c r="L126" s="72"/>
      <c r="M126" s="74"/>
      <c r="N126" s="215"/>
      <c r="O126" s="205"/>
      <c r="P126" s="213"/>
      <c r="Q126" s="207"/>
      <c r="R126" s="211">
        <f>IF(P126=0,0,ROUNDDOWN(N126*P126,3))</f>
        <v>0</v>
      </c>
      <c r="S126" s="209"/>
      <c r="T126" s="124"/>
      <c r="U126" s="125"/>
    </row>
    <row r="127" spans="3:21" s="22" customFormat="1" ht="16.5" customHeight="1" thickBot="1" x14ac:dyDescent="0.2">
      <c r="C127" s="120"/>
      <c r="D127" s="252"/>
      <c r="E127" s="72" t="s">
        <v>74</v>
      </c>
      <c r="F127" s="72" t="s">
        <v>67</v>
      </c>
      <c r="G127" s="73"/>
      <c r="H127" s="72" t="s">
        <v>68</v>
      </c>
      <c r="I127" s="72"/>
      <c r="J127" s="72"/>
      <c r="K127" s="72"/>
      <c r="L127" s="72"/>
      <c r="M127" s="74"/>
      <c r="N127" s="215"/>
      <c r="O127" s="205"/>
      <c r="P127" s="213"/>
      <c r="Q127" s="207"/>
      <c r="R127" s="211"/>
      <c r="S127" s="209"/>
      <c r="T127" s="124"/>
      <c r="U127" s="125"/>
    </row>
    <row r="128" spans="3:21" s="22" customFormat="1" ht="16.5" customHeight="1" x14ac:dyDescent="0.15">
      <c r="C128" s="120"/>
      <c r="D128" s="252"/>
      <c r="E128" s="71"/>
      <c r="F128" s="72"/>
      <c r="G128" s="72"/>
      <c r="H128" s="72"/>
      <c r="I128" s="72"/>
      <c r="J128" s="72"/>
      <c r="K128" s="72"/>
      <c r="L128" s="72"/>
      <c r="M128" s="74"/>
      <c r="N128" s="215"/>
      <c r="O128" s="205"/>
      <c r="P128" s="213"/>
      <c r="Q128" s="207"/>
      <c r="R128" s="211">
        <f>IF(P128=0,0,ROUNDDOWN(N128*P128,3))</f>
        <v>0</v>
      </c>
      <c r="S128" s="209"/>
      <c r="T128" s="124"/>
      <c r="U128" s="125"/>
    </row>
    <row r="129" spans="3:21" s="22" customFormat="1" ht="16.5" customHeight="1" x14ac:dyDescent="0.15">
      <c r="C129" s="120"/>
      <c r="D129" s="253"/>
      <c r="E129" s="216"/>
      <c r="F129" s="217"/>
      <c r="G129" s="217"/>
      <c r="H129" s="217"/>
      <c r="I129" s="217"/>
      <c r="J129" s="217"/>
      <c r="K129" s="217"/>
      <c r="L129" s="217"/>
      <c r="M129" s="218"/>
      <c r="N129" s="96"/>
      <c r="O129" s="66" t="s">
        <v>91</v>
      </c>
      <c r="P129" s="67"/>
      <c r="Q129" s="68" t="s">
        <v>9</v>
      </c>
      <c r="R129" s="69">
        <f t="shared" si="1"/>
        <v>0</v>
      </c>
      <c r="S129" s="70" t="s">
        <v>86</v>
      </c>
      <c r="T129" s="126"/>
      <c r="U129" s="127"/>
    </row>
    <row r="130" spans="3:21" s="22" customFormat="1" ht="16.5" customHeight="1" x14ac:dyDescent="0.15">
      <c r="C130" s="120"/>
      <c r="D130" s="251" t="s">
        <v>109</v>
      </c>
      <c r="E130" s="234" t="s">
        <v>94</v>
      </c>
      <c r="F130" s="235"/>
      <c r="G130" s="235"/>
      <c r="H130" s="235"/>
      <c r="I130" s="235"/>
      <c r="J130" s="235"/>
      <c r="K130" s="235"/>
      <c r="L130" s="235"/>
      <c r="M130" s="236"/>
      <c r="N130" s="94">
        <v>0.496</v>
      </c>
      <c r="O130" s="63" t="s">
        <v>91</v>
      </c>
      <c r="P130" s="95"/>
      <c r="Q130" s="49" t="s">
        <v>9</v>
      </c>
      <c r="R130" s="64">
        <f t="shared" ref="R130:R140" si="4">IF(P130=0,0,ROUNDDOWN(N130*P130,3))</f>
        <v>0</v>
      </c>
      <c r="S130" s="51" t="s">
        <v>86</v>
      </c>
      <c r="T130" s="122"/>
      <c r="U130" s="123"/>
    </row>
    <row r="131" spans="3:21" s="22" customFormat="1" ht="16.5" customHeight="1" x14ac:dyDescent="0.15">
      <c r="C131" s="120"/>
      <c r="D131" s="252"/>
      <c r="E131" s="201" t="s">
        <v>102</v>
      </c>
      <c r="F131" s="202"/>
      <c r="G131" s="202"/>
      <c r="H131" s="202"/>
      <c r="I131" s="202"/>
      <c r="J131" s="202"/>
      <c r="K131" s="202"/>
      <c r="L131" s="202"/>
      <c r="M131" s="203"/>
      <c r="N131" s="52">
        <v>0.51300000000000001</v>
      </c>
      <c r="O131" s="53" t="s">
        <v>91</v>
      </c>
      <c r="P131" s="54"/>
      <c r="Q131" s="55" t="s">
        <v>9</v>
      </c>
      <c r="R131" s="56">
        <f t="shared" si="4"/>
        <v>0</v>
      </c>
      <c r="S131" s="57" t="s">
        <v>86</v>
      </c>
      <c r="T131" s="124"/>
      <c r="U131" s="125"/>
    </row>
    <row r="132" spans="3:21" s="22" customFormat="1" ht="16.5" customHeight="1" x14ac:dyDescent="0.15">
      <c r="C132" s="120"/>
      <c r="D132" s="252"/>
      <c r="E132" s="189" t="s">
        <v>11</v>
      </c>
      <c r="F132" s="190"/>
      <c r="G132" s="190"/>
      <c r="H132" s="190"/>
      <c r="I132" s="190"/>
      <c r="J132" s="190"/>
      <c r="K132" s="190"/>
      <c r="L132" s="190"/>
      <c r="M132" s="191"/>
      <c r="N132" s="52">
        <v>0.121</v>
      </c>
      <c r="O132" s="53" t="s">
        <v>91</v>
      </c>
      <c r="P132" s="54"/>
      <c r="Q132" s="55" t="s">
        <v>9</v>
      </c>
      <c r="R132" s="56">
        <f t="shared" si="4"/>
        <v>0</v>
      </c>
      <c r="S132" s="57" t="s">
        <v>86</v>
      </c>
      <c r="T132" s="124"/>
      <c r="U132" s="125"/>
    </row>
    <row r="133" spans="3:21" s="22" customFormat="1" ht="16.5" customHeight="1" x14ac:dyDescent="0.15">
      <c r="C133" s="120"/>
      <c r="D133" s="252"/>
      <c r="E133" s="189" t="s">
        <v>12</v>
      </c>
      <c r="F133" s="190"/>
      <c r="G133" s="190"/>
      <c r="H133" s="190"/>
      <c r="I133" s="190"/>
      <c r="J133" s="190"/>
      <c r="K133" s="190"/>
      <c r="L133" s="190"/>
      <c r="M133" s="191"/>
      <c r="N133" s="52">
        <v>0.17799999999999999</v>
      </c>
      <c r="O133" s="53" t="s">
        <v>91</v>
      </c>
      <c r="P133" s="54"/>
      <c r="Q133" s="55" t="s">
        <v>9</v>
      </c>
      <c r="R133" s="56">
        <f t="shared" si="4"/>
        <v>0</v>
      </c>
      <c r="S133" s="57" t="s">
        <v>86</v>
      </c>
      <c r="T133" s="124"/>
      <c r="U133" s="125"/>
    </row>
    <row r="134" spans="3:21" s="22" customFormat="1" ht="16.5" customHeight="1" x14ac:dyDescent="0.15">
      <c r="C134" s="120"/>
      <c r="D134" s="252"/>
      <c r="E134" s="189" t="s">
        <v>13</v>
      </c>
      <c r="F134" s="190"/>
      <c r="G134" s="190"/>
      <c r="H134" s="190"/>
      <c r="I134" s="190"/>
      <c r="J134" s="190"/>
      <c r="K134" s="190"/>
      <c r="L134" s="190"/>
      <c r="M134" s="191"/>
      <c r="N134" s="52">
        <v>0.27800000000000002</v>
      </c>
      <c r="O134" s="53" t="s">
        <v>91</v>
      </c>
      <c r="P134" s="54"/>
      <c r="Q134" s="55" t="s">
        <v>9</v>
      </c>
      <c r="R134" s="56">
        <f t="shared" si="4"/>
        <v>0</v>
      </c>
      <c r="S134" s="57" t="s">
        <v>86</v>
      </c>
      <c r="T134" s="124"/>
      <c r="U134" s="125"/>
    </row>
    <row r="135" spans="3:21" s="22" customFormat="1" ht="16.5" customHeight="1" x14ac:dyDescent="0.15">
      <c r="C135" s="120"/>
      <c r="D135" s="252"/>
      <c r="E135" s="189" t="s">
        <v>14</v>
      </c>
      <c r="F135" s="190"/>
      <c r="G135" s="190"/>
      <c r="H135" s="190"/>
      <c r="I135" s="190"/>
      <c r="J135" s="190"/>
      <c r="K135" s="190"/>
      <c r="L135" s="190"/>
      <c r="M135" s="191"/>
      <c r="N135" s="52">
        <v>0.36</v>
      </c>
      <c r="O135" s="53" t="s">
        <v>91</v>
      </c>
      <c r="P135" s="54"/>
      <c r="Q135" s="55" t="s">
        <v>9</v>
      </c>
      <c r="R135" s="56">
        <f t="shared" si="4"/>
        <v>0</v>
      </c>
      <c r="S135" s="57" t="s">
        <v>86</v>
      </c>
      <c r="T135" s="124"/>
      <c r="U135" s="125"/>
    </row>
    <row r="136" spans="3:21" s="22" customFormat="1" ht="16.5" customHeight="1" x14ac:dyDescent="0.15">
      <c r="C136" s="120"/>
      <c r="D136" s="252"/>
      <c r="E136" s="189" t="s">
        <v>15</v>
      </c>
      <c r="F136" s="190"/>
      <c r="G136" s="190"/>
      <c r="H136" s="190"/>
      <c r="I136" s="190"/>
      <c r="J136" s="190"/>
      <c r="K136" s="190"/>
      <c r="L136" s="190"/>
      <c r="M136" s="191"/>
      <c r="N136" s="52">
        <v>0.50700000000000001</v>
      </c>
      <c r="O136" s="53" t="s">
        <v>91</v>
      </c>
      <c r="P136" s="54"/>
      <c r="Q136" s="55" t="s">
        <v>9</v>
      </c>
      <c r="R136" s="56">
        <f t="shared" si="4"/>
        <v>0</v>
      </c>
      <c r="S136" s="57" t="s">
        <v>86</v>
      </c>
      <c r="T136" s="124"/>
      <c r="U136" s="125"/>
    </row>
    <row r="137" spans="3:21" s="22" customFormat="1" ht="16.5" customHeight="1" x14ac:dyDescent="0.15">
      <c r="C137" s="120"/>
      <c r="D137" s="252"/>
      <c r="E137" s="189" t="s">
        <v>16</v>
      </c>
      <c r="F137" s="190"/>
      <c r="G137" s="190"/>
      <c r="H137" s="190"/>
      <c r="I137" s="190"/>
      <c r="J137" s="190"/>
      <c r="K137" s="190"/>
      <c r="L137" s="190"/>
      <c r="M137" s="191"/>
      <c r="N137" s="52">
        <v>0.61499999999999999</v>
      </c>
      <c r="O137" s="53" t="s">
        <v>91</v>
      </c>
      <c r="P137" s="54"/>
      <c r="Q137" s="55" t="s">
        <v>9</v>
      </c>
      <c r="R137" s="56">
        <f t="shared" si="4"/>
        <v>0</v>
      </c>
      <c r="S137" s="57" t="s">
        <v>86</v>
      </c>
      <c r="T137" s="124"/>
      <c r="U137" s="125"/>
    </row>
    <row r="138" spans="3:21" s="22" customFormat="1" ht="16.5" customHeight="1" x14ac:dyDescent="0.15">
      <c r="C138" s="120"/>
      <c r="D138" s="252"/>
      <c r="E138" s="189" t="s">
        <v>76</v>
      </c>
      <c r="F138" s="190"/>
      <c r="G138" s="190"/>
      <c r="H138" s="190"/>
      <c r="I138" s="190"/>
      <c r="J138" s="190"/>
      <c r="K138" s="190"/>
      <c r="L138" s="190"/>
      <c r="M138" s="191"/>
      <c r="N138" s="52">
        <v>1.069</v>
      </c>
      <c r="O138" s="53" t="s">
        <v>91</v>
      </c>
      <c r="P138" s="54"/>
      <c r="Q138" s="55" t="s">
        <v>9</v>
      </c>
      <c r="R138" s="56">
        <f t="shared" si="4"/>
        <v>0</v>
      </c>
      <c r="S138" s="57" t="s">
        <v>86</v>
      </c>
      <c r="T138" s="124"/>
      <c r="U138" s="125"/>
    </row>
    <row r="139" spans="3:21" s="22" customFormat="1" ht="16.5" customHeight="1" thickBot="1" x14ac:dyDescent="0.2">
      <c r="C139" s="120"/>
      <c r="D139" s="252"/>
      <c r="E139" s="201" t="s">
        <v>77</v>
      </c>
      <c r="F139" s="202"/>
      <c r="G139" s="202"/>
      <c r="H139" s="202"/>
      <c r="I139" s="202"/>
      <c r="J139" s="202"/>
      <c r="K139" s="202"/>
      <c r="L139" s="202"/>
      <c r="M139" s="203"/>
      <c r="N139" s="214">
        <f>IF(OR(G140=0,G141=0,G142=0,G143=0,G144=0,G145=0),0,ROUNDDOWN(((0.12*G145/1000+0.985)*(G143/1000+G144/1000)^2+(7.837*G145/1000+0.82)*(G143/1000+G144/1000)+2.858*G145/1000-0.283)*0.81*0.14*((G143/1000+G144/1000)*(G145/1000)^2+0.5*(G143/1000+G144/1000)^2*G145/1000)/((G143/1000+G144/1000)*(G145/1000)^2+2*(G143/1000+G144/1000)^2*G145/1000),3)+ROUNDDOWN((G142/1000*3.14*(G140/1000*G140/1000)/4+(G145/1000*G145/1000*G143/1000-3.14*G141/1000*G141/1000/4*G142/1000)*0.35),3))</f>
        <v>0</v>
      </c>
      <c r="O139" s="228" t="s">
        <v>91</v>
      </c>
      <c r="P139" s="229"/>
      <c r="Q139" s="230" t="s">
        <v>69</v>
      </c>
      <c r="R139" s="210">
        <f t="shared" si="4"/>
        <v>0</v>
      </c>
      <c r="S139" s="208" t="s">
        <v>86</v>
      </c>
      <c r="T139" s="124"/>
      <c r="U139" s="125"/>
    </row>
    <row r="140" spans="3:21" s="22" customFormat="1" ht="16.5" customHeight="1" thickBot="1" x14ac:dyDescent="0.2">
      <c r="C140" s="120"/>
      <c r="D140" s="252"/>
      <c r="E140" s="71" t="s">
        <v>70</v>
      </c>
      <c r="F140" s="72" t="s">
        <v>67</v>
      </c>
      <c r="G140" s="73"/>
      <c r="H140" s="72" t="s">
        <v>68</v>
      </c>
      <c r="I140" s="72"/>
      <c r="J140" s="72"/>
      <c r="K140" s="72"/>
      <c r="L140" s="72"/>
      <c r="M140" s="74"/>
      <c r="N140" s="215"/>
      <c r="O140" s="205"/>
      <c r="P140" s="213"/>
      <c r="Q140" s="207"/>
      <c r="R140" s="211">
        <f t="shared" si="4"/>
        <v>0</v>
      </c>
      <c r="S140" s="209"/>
      <c r="T140" s="124"/>
      <c r="U140" s="125"/>
    </row>
    <row r="141" spans="3:21" s="22" customFormat="1" ht="16.5" customHeight="1" thickBot="1" x14ac:dyDescent="0.2">
      <c r="C141" s="120"/>
      <c r="D141" s="252"/>
      <c r="E141" s="71" t="s">
        <v>75</v>
      </c>
      <c r="F141" s="72" t="s">
        <v>67</v>
      </c>
      <c r="G141" s="73"/>
      <c r="H141" s="72" t="s">
        <v>68</v>
      </c>
      <c r="I141" s="72"/>
      <c r="J141" s="72"/>
      <c r="K141" s="72"/>
      <c r="L141" s="72"/>
      <c r="M141" s="74"/>
      <c r="N141" s="215"/>
      <c r="O141" s="205"/>
      <c r="P141" s="213"/>
      <c r="Q141" s="207"/>
      <c r="R141" s="211"/>
      <c r="S141" s="209"/>
      <c r="T141" s="124"/>
      <c r="U141" s="125"/>
    </row>
    <row r="142" spans="3:21" s="22" customFormat="1" ht="16.5" customHeight="1" thickBot="1" x14ac:dyDescent="0.2">
      <c r="C142" s="120"/>
      <c r="D142" s="252"/>
      <c r="E142" s="71" t="s">
        <v>71</v>
      </c>
      <c r="F142" s="72" t="s">
        <v>67</v>
      </c>
      <c r="G142" s="73"/>
      <c r="H142" s="72" t="s">
        <v>68</v>
      </c>
      <c r="I142" s="72"/>
      <c r="J142" s="72"/>
      <c r="K142" s="72"/>
      <c r="L142" s="72"/>
      <c r="M142" s="74"/>
      <c r="N142" s="215"/>
      <c r="O142" s="205"/>
      <c r="P142" s="213"/>
      <c r="Q142" s="207"/>
      <c r="R142" s="211">
        <f>IF(P142=0,0,ROUNDDOWN(N142*P142,3))</f>
        <v>0</v>
      </c>
      <c r="S142" s="209"/>
      <c r="T142" s="124"/>
      <c r="U142" s="125"/>
    </row>
    <row r="143" spans="3:21" s="22" customFormat="1" ht="16.5" customHeight="1" thickBot="1" x14ac:dyDescent="0.2">
      <c r="C143" s="120"/>
      <c r="D143" s="252"/>
      <c r="E143" s="72" t="s">
        <v>72</v>
      </c>
      <c r="F143" s="72" t="s">
        <v>67</v>
      </c>
      <c r="G143" s="73"/>
      <c r="H143" s="72" t="s">
        <v>68</v>
      </c>
      <c r="I143" s="72"/>
      <c r="J143" s="72"/>
      <c r="K143" s="72"/>
      <c r="L143" s="72"/>
      <c r="M143" s="74"/>
      <c r="N143" s="215"/>
      <c r="O143" s="205"/>
      <c r="P143" s="213"/>
      <c r="Q143" s="207"/>
      <c r="R143" s="211"/>
      <c r="S143" s="209"/>
      <c r="T143" s="124"/>
      <c r="U143" s="125"/>
    </row>
    <row r="144" spans="3:21" s="22" customFormat="1" ht="16.5" customHeight="1" thickBot="1" x14ac:dyDescent="0.2">
      <c r="C144" s="120"/>
      <c r="D144" s="252"/>
      <c r="E144" s="72" t="s">
        <v>73</v>
      </c>
      <c r="F144" s="72" t="s">
        <v>67</v>
      </c>
      <c r="G144" s="73"/>
      <c r="H144" s="72" t="s">
        <v>68</v>
      </c>
      <c r="I144" s="72"/>
      <c r="J144" s="72"/>
      <c r="K144" s="72"/>
      <c r="L144" s="72"/>
      <c r="M144" s="74"/>
      <c r="N144" s="215"/>
      <c r="O144" s="205"/>
      <c r="P144" s="213"/>
      <c r="Q144" s="207"/>
      <c r="R144" s="211">
        <f>IF(P144=0,0,ROUNDDOWN(N144*P144,3))</f>
        <v>0</v>
      </c>
      <c r="S144" s="209"/>
      <c r="T144" s="124"/>
      <c r="U144" s="125"/>
    </row>
    <row r="145" spans="2:27" s="22" customFormat="1" ht="16.5" customHeight="1" thickBot="1" x14ac:dyDescent="0.2">
      <c r="C145" s="120"/>
      <c r="D145" s="252"/>
      <c r="E145" s="72" t="s">
        <v>74</v>
      </c>
      <c r="F145" s="72" t="s">
        <v>67</v>
      </c>
      <c r="G145" s="73"/>
      <c r="H145" s="72" t="s">
        <v>68</v>
      </c>
      <c r="I145" s="72"/>
      <c r="J145" s="72"/>
      <c r="K145" s="72"/>
      <c r="L145" s="72"/>
      <c r="M145" s="74"/>
      <c r="N145" s="215"/>
      <c r="O145" s="205"/>
      <c r="P145" s="213"/>
      <c r="Q145" s="207"/>
      <c r="R145" s="211"/>
      <c r="S145" s="209"/>
      <c r="T145" s="124"/>
      <c r="U145" s="125"/>
    </row>
    <row r="146" spans="2:27" s="22" customFormat="1" ht="16.5" customHeight="1" x14ac:dyDescent="0.15">
      <c r="C146" s="120"/>
      <c r="D146" s="252"/>
      <c r="E146" s="71"/>
      <c r="F146" s="72"/>
      <c r="G146" s="72"/>
      <c r="H146" s="72"/>
      <c r="I146" s="72"/>
      <c r="J146" s="72"/>
      <c r="K146" s="72"/>
      <c r="L146" s="72"/>
      <c r="M146" s="74"/>
      <c r="N146" s="215"/>
      <c r="O146" s="205"/>
      <c r="P146" s="213"/>
      <c r="Q146" s="207"/>
      <c r="R146" s="211">
        <f>IF(P146=0,0,ROUNDDOWN(N146*P146,3))</f>
        <v>0</v>
      </c>
      <c r="S146" s="209"/>
      <c r="T146" s="124"/>
      <c r="U146" s="125"/>
    </row>
    <row r="147" spans="2:27" s="22" customFormat="1" ht="16.5" customHeight="1" x14ac:dyDescent="0.15">
      <c r="C147" s="121"/>
      <c r="D147" s="253"/>
      <c r="E147" s="216"/>
      <c r="F147" s="217"/>
      <c r="G147" s="217"/>
      <c r="H147" s="217"/>
      <c r="I147" s="217"/>
      <c r="J147" s="217"/>
      <c r="K147" s="217"/>
      <c r="L147" s="217"/>
      <c r="M147" s="218"/>
      <c r="N147" s="96"/>
      <c r="O147" s="66" t="s">
        <v>91</v>
      </c>
      <c r="P147" s="67"/>
      <c r="Q147" s="68" t="s">
        <v>9</v>
      </c>
      <c r="R147" s="69">
        <f t="shared" si="1"/>
        <v>0</v>
      </c>
      <c r="S147" s="70" t="s">
        <v>86</v>
      </c>
      <c r="T147" s="126"/>
      <c r="U147" s="127"/>
      <c r="AA147" s="116"/>
    </row>
    <row r="148" spans="2:27" s="22" customFormat="1" ht="16.5" customHeight="1" thickBot="1" x14ac:dyDescent="0.2">
      <c r="C148" s="170"/>
      <c r="D148" s="171"/>
      <c r="E148" s="255"/>
      <c r="F148" s="256"/>
      <c r="G148" s="256"/>
      <c r="H148" s="256"/>
      <c r="I148" s="256"/>
      <c r="J148" s="256"/>
      <c r="K148" s="256"/>
      <c r="L148" s="256"/>
      <c r="M148" s="257"/>
      <c r="N148" s="84"/>
      <c r="O148" s="90"/>
      <c r="P148" s="98"/>
      <c r="Q148" s="91"/>
      <c r="R148" s="99">
        <f t="shared" si="1"/>
        <v>0</v>
      </c>
      <c r="S148" s="100" t="s">
        <v>86</v>
      </c>
      <c r="T148" s="154"/>
      <c r="U148" s="154"/>
    </row>
    <row r="149" spans="2:27" s="22" customFormat="1" ht="21.95" customHeight="1" thickBot="1" x14ac:dyDescent="0.2">
      <c r="C149" s="167" t="s">
        <v>4</v>
      </c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237"/>
      <c r="R149" s="92">
        <f>ROUNDDOWN(SUM(R50:R148),1)</f>
        <v>0</v>
      </c>
      <c r="S149" s="25" t="s">
        <v>86</v>
      </c>
      <c r="T149" s="114"/>
      <c r="U149" s="114" t="s">
        <v>42</v>
      </c>
    </row>
    <row r="150" spans="2:27" s="22" customFormat="1" ht="3.95" customHeight="1" x14ac:dyDescent="0.15"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23"/>
      <c r="N150" s="23"/>
      <c r="O150" s="23"/>
      <c r="P150" s="114"/>
      <c r="Q150" s="114"/>
      <c r="R150" s="114"/>
      <c r="S150" s="114"/>
      <c r="T150" s="114"/>
    </row>
    <row r="151" spans="2:27" s="22" customFormat="1" ht="3.75" customHeight="1" x14ac:dyDescent="0.15"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23"/>
      <c r="N151" s="23"/>
      <c r="O151" s="23"/>
      <c r="P151" s="114"/>
      <c r="Q151" s="114"/>
      <c r="R151" s="114"/>
      <c r="S151" s="114"/>
      <c r="T151" s="114"/>
    </row>
    <row r="152" spans="2:27" s="22" customFormat="1" ht="3.95" customHeight="1" x14ac:dyDescent="0.15"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23"/>
      <c r="N152" s="23"/>
      <c r="O152" s="23"/>
      <c r="P152" s="114"/>
      <c r="Q152" s="114"/>
      <c r="R152" s="114"/>
      <c r="S152" s="114"/>
      <c r="T152" s="114"/>
    </row>
    <row r="153" spans="2:27" s="22" customFormat="1" ht="20.100000000000001" customHeight="1" x14ac:dyDescent="0.15">
      <c r="B153" s="22" t="s">
        <v>53</v>
      </c>
      <c r="U153" s="113"/>
    </row>
    <row r="154" spans="2:27" s="22" customFormat="1" ht="3.95" customHeight="1" x14ac:dyDescent="0.15">
      <c r="U154" s="113"/>
    </row>
    <row r="155" spans="2:27" s="22" customFormat="1" ht="44.1" customHeight="1" x14ac:dyDescent="0.15">
      <c r="C155" s="167" t="s">
        <v>3</v>
      </c>
      <c r="D155" s="168"/>
      <c r="E155" s="168"/>
      <c r="F155" s="168"/>
      <c r="G155" s="168"/>
      <c r="H155" s="168"/>
      <c r="I155" s="168"/>
      <c r="J155" s="168"/>
      <c r="K155" s="168"/>
      <c r="L155" s="168"/>
      <c r="M155" s="169"/>
      <c r="N155" s="170" t="s">
        <v>101</v>
      </c>
      <c r="O155" s="171"/>
      <c r="P155" s="170" t="s">
        <v>50</v>
      </c>
      <c r="Q155" s="171"/>
      <c r="R155" s="170" t="s">
        <v>51</v>
      </c>
      <c r="S155" s="171"/>
      <c r="T155" s="154" t="s">
        <v>29</v>
      </c>
      <c r="U155" s="154"/>
    </row>
    <row r="156" spans="2:27" s="22" customFormat="1" ht="16.5" customHeight="1" x14ac:dyDescent="0.15">
      <c r="C156" s="241" t="s">
        <v>62</v>
      </c>
      <c r="D156" s="242"/>
      <c r="E156" s="242"/>
      <c r="F156" s="242"/>
      <c r="G156" s="242"/>
      <c r="H156" s="242"/>
      <c r="I156" s="242"/>
      <c r="J156" s="242"/>
      <c r="K156" s="242"/>
      <c r="L156" s="242"/>
      <c r="M156" s="243"/>
      <c r="N156" s="101"/>
      <c r="O156" s="117" t="s">
        <v>86</v>
      </c>
      <c r="P156" s="244"/>
      <c r="Q156" s="245"/>
      <c r="R156" s="102">
        <f>ROUNDDOWN(N156*P156,1)</f>
        <v>0</v>
      </c>
      <c r="S156" s="51" t="s">
        <v>86</v>
      </c>
      <c r="T156" s="154"/>
      <c r="U156" s="154"/>
    </row>
    <row r="157" spans="2:27" s="22" customFormat="1" ht="16.5" customHeight="1" thickBot="1" x14ac:dyDescent="0.2">
      <c r="C157" s="246"/>
      <c r="D157" s="247"/>
      <c r="E157" s="247"/>
      <c r="F157" s="247"/>
      <c r="G157" s="247"/>
      <c r="H157" s="247"/>
      <c r="I157" s="247"/>
      <c r="J157" s="247"/>
      <c r="K157" s="247"/>
      <c r="L157" s="247"/>
      <c r="M157" s="248"/>
      <c r="N157" s="103"/>
      <c r="O157" s="118" t="s">
        <v>86</v>
      </c>
      <c r="P157" s="249"/>
      <c r="Q157" s="250"/>
      <c r="R157" s="104">
        <f>ROUNDDOWN(N157*P157,1)</f>
        <v>0</v>
      </c>
      <c r="S157" s="57" t="s">
        <v>86</v>
      </c>
      <c r="T157" s="154"/>
      <c r="U157" s="154"/>
    </row>
    <row r="158" spans="2:27" s="22" customFormat="1" ht="21.95" customHeight="1" thickBot="1" x14ac:dyDescent="0.2">
      <c r="C158" s="167" t="s">
        <v>4</v>
      </c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237"/>
      <c r="R158" s="93">
        <f>SUM(R156:R157)</f>
        <v>0</v>
      </c>
      <c r="S158" s="25" t="s">
        <v>86</v>
      </c>
      <c r="T158" s="114"/>
      <c r="U158" s="114" t="s">
        <v>28</v>
      </c>
    </row>
    <row r="159" spans="2:27" ht="11.25" customHeight="1" x14ac:dyDescent="0.15"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4"/>
      <c r="S159" s="8"/>
      <c r="T159" s="3"/>
      <c r="U159" s="5"/>
      <c r="V159" s="1"/>
    </row>
  </sheetData>
  <mergeCells count="183">
    <mergeCell ref="B3:U3"/>
    <mergeCell ref="B36:U36"/>
    <mergeCell ref="B93:U93"/>
    <mergeCell ref="B19:I19"/>
    <mergeCell ref="C25:G25"/>
    <mergeCell ref="C27:I27"/>
    <mergeCell ref="C148:D148"/>
    <mergeCell ref="E148:M148"/>
    <mergeCell ref="T148:U148"/>
    <mergeCell ref="C89:D90"/>
    <mergeCell ref="E89:M89"/>
    <mergeCell ref="E90:M90"/>
    <mergeCell ref="C91:D92"/>
    <mergeCell ref="E139:M139"/>
    <mergeCell ref="N139:N146"/>
    <mergeCell ref="E119:M119"/>
    <mergeCell ref="E120:M120"/>
    <mergeCell ref="E121:M121"/>
    <mergeCell ref="N121:N128"/>
    <mergeCell ref="O121:O128"/>
    <mergeCell ref="P121:P128"/>
    <mergeCell ref="S103:S110"/>
    <mergeCell ref="E111:M111"/>
    <mergeCell ref="D112:D129"/>
    <mergeCell ref="C156:M156"/>
    <mergeCell ref="P156:Q156"/>
    <mergeCell ref="T156:U157"/>
    <mergeCell ref="C157:M157"/>
    <mergeCell ref="P157:Q157"/>
    <mergeCell ref="R121:R128"/>
    <mergeCell ref="S121:S128"/>
    <mergeCell ref="E129:M129"/>
    <mergeCell ref="D130:D147"/>
    <mergeCell ref="E130:M130"/>
    <mergeCell ref="E131:M131"/>
    <mergeCell ref="E132:M132"/>
    <mergeCell ref="E133:M133"/>
    <mergeCell ref="E134:M134"/>
    <mergeCell ref="O139:O146"/>
    <mergeCell ref="P139:P146"/>
    <mergeCell ref="Q139:Q146"/>
    <mergeCell ref="R139:R146"/>
    <mergeCell ref="S139:S146"/>
    <mergeCell ref="E147:M147"/>
    <mergeCell ref="E135:M135"/>
    <mergeCell ref="E136:M136"/>
    <mergeCell ref="E137:M137"/>
    <mergeCell ref="E138:M138"/>
    <mergeCell ref="C158:Q158"/>
    <mergeCell ref="C149:Q149"/>
    <mergeCell ref="C155:M155"/>
    <mergeCell ref="N155:O155"/>
    <mergeCell ref="P155:Q155"/>
    <mergeCell ref="R155:S155"/>
    <mergeCell ref="T155:U155"/>
    <mergeCell ref="T84:U84"/>
    <mergeCell ref="C85:D88"/>
    <mergeCell ref="E85:M85"/>
    <mergeCell ref="T85:U89"/>
    <mergeCell ref="E86:M86"/>
    <mergeCell ref="E87:M87"/>
    <mergeCell ref="C74:D84"/>
    <mergeCell ref="E74:M74"/>
    <mergeCell ref="T74:U77"/>
    <mergeCell ref="E75:M75"/>
    <mergeCell ref="E76:M76"/>
    <mergeCell ref="E77:M77"/>
    <mergeCell ref="E78:M78"/>
    <mergeCell ref="T78:U83"/>
    <mergeCell ref="E79:M79"/>
    <mergeCell ref="E80:M80"/>
    <mergeCell ref="Q121:Q128"/>
    <mergeCell ref="E112:M112"/>
    <mergeCell ref="E113:M113"/>
    <mergeCell ref="E114:M114"/>
    <mergeCell ref="E115:M115"/>
    <mergeCell ref="E116:M116"/>
    <mergeCell ref="E117:M117"/>
    <mergeCell ref="E118:M118"/>
    <mergeCell ref="E103:M103"/>
    <mergeCell ref="N103:N110"/>
    <mergeCell ref="O103:O110"/>
    <mergeCell ref="P103:P110"/>
    <mergeCell ref="Q103:Q110"/>
    <mergeCell ref="R103:R110"/>
    <mergeCell ref="D94:D111"/>
    <mergeCell ref="E94:M94"/>
    <mergeCell ref="E95:M95"/>
    <mergeCell ref="E96:M96"/>
    <mergeCell ref="E97:M97"/>
    <mergeCell ref="E98:M98"/>
    <mergeCell ref="E99:M99"/>
    <mergeCell ref="E100:M100"/>
    <mergeCell ref="E101:M101"/>
    <mergeCell ref="E102:M102"/>
    <mergeCell ref="E58:M58"/>
    <mergeCell ref="E73:M73"/>
    <mergeCell ref="E91:M91"/>
    <mergeCell ref="E92:M92"/>
    <mergeCell ref="E81:M81"/>
    <mergeCell ref="E82:M82"/>
    <mergeCell ref="E83:M83"/>
    <mergeCell ref="E84:M84"/>
    <mergeCell ref="E88:M88"/>
    <mergeCell ref="T58:U64"/>
    <mergeCell ref="E59:M59"/>
    <mergeCell ref="E60:M60"/>
    <mergeCell ref="E61:M61"/>
    <mergeCell ref="E62:M62"/>
    <mergeCell ref="E63:M63"/>
    <mergeCell ref="E64:M64"/>
    <mergeCell ref="C50:D72"/>
    <mergeCell ref="E50:M50"/>
    <mergeCell ref="T50:U57"/>
    <mergeCell ref="E51:M51"/>
    <mergeCell ref="E52:M52"/>
    <mergeCell ref="E53:M53"/>
    <mergeCell ref="E54:M54"/>
    <mergeCell ref="E55:M55"/>
    <mergeCell ref="E56:M56"/>
    <mergeCell ref="E65:M65"/>
    <mergeCell ref="O65:O72"/>
    <mergeCell ref="Q65:Q72"/>
    <mergeCell ref="S65:S72"/>
    <mergeCell ref="R65:R72"/>
    <mergeCell ref="P65:P72"/>
    <mergeCell ref="N65:N72"/>
    <mergeCell ref="E57:M57"/>
    <mergeCell ref="C40:M40"/>
    <mergeCell ref="T40:U42"/>
    <mergeCell ref="C41:M41"/>
    <mergeCell ref="C42:M42"/>
    <mergeCell ref="T43:U44"/>
    <mergeCell ref="C45:Q45"/>
    <mergeCell ref="C49:D49"/>
    <mergeCell ref="E49:M49"/>
    <mergeCell ref="N49:O49"/>
    <mergeCell ref="P49:Q49"/>
    <mergeCell ref="R49:S49"/>
    <mergeCell ref="T49:U49"/>
    <mergeCell ref="C43:M44"/>
    <mergeCell ref="N43:N44"/>
    <mergeCell ref="O43:O44"/>
    <mergeCell ref="P43:Q43"/>
    <mergeCell ref="R43:R44"/>
    <mergeCell ref="S43:S44"/>
    <mergeCell ref="C31:E31"/>
    <mergeCell ref="O31:R31"/>
    <mergeCell ref="R34:U35"/>
    <mergeCell ref="C35:N35"/>
    <mergeCell ref="C20:N20"/>
    <mergeCell ref="C21:E21"/>
    <mergeCell ref="C24:N24"/>
    <mergeCell ref="C26:N26"/>
    <mergeCell ref="C39:M39"/>
    <mergeCell ref="N39:O39"/>
    <mergeCell ref="P39:Q39"/>
    <mergeCell ref="R39:S39"/>
    <mergeCell ref="T39:U39"/>
    <mergeCell ref="C94:C147"/>
    <mergeCell ref="T65:U73"/>
    <mergeCell ref="T94:U111"/>
    <mergeCell ref="T112:U129"/>
    <mergeCell ref="T130:U147"/>
    <mergeCell ref="B4:U4"/>
    <mergeCell ref="E5:R5"/>
    <mergeCell ref="C8:N8"/>
    <mergeCell ref="C9:E9"/>
    <mergeCell ref="M9:U9"/>
    <mergeCell ref="C10:N10"/>
    <mergeCell ref="C15:N15"/>
    <mergeCell ref="O15:Q15"/>
    <mergeCell ref="C16:N16"/>
    <mergeCell ref="C17:N17"/>
    <mergeCell ref="O17:Q17"/>
    <mergeCell ref="C11:E11"/>
    <mergeCell ref="M11:U11"/>
    <mergeCell ref="C12:N12"/>
    <mergeCell ref="C13:N13"/>
    <mergeCell ref="O13:Q13"/>
    <mergeCell ref="C14:N14"/>
    <mergeCell ref="C28:N28"/>
    <mergeCell ref="C29:E29"/>
  </mergeCells>
  <phoneticPr fontId="3"/>
  <dataValidations disablePrompts="1" count="1">
    <dataValidation allowBlank="1" showDropDown="1" showInputMessage="1" showErrorMessage="1" sqref="C156:M157"/>
  </dataValidations>
  <printOptions horizontalCentered="1"/>
  <pageMargins left="0" right="0" top="0.74803149606299213" bottom="0.74803149606299213" header="0.31496062992125984" footer="0.31496062992125984"/>
  <pageSetup paperSize="9" scale="69" orientation="portrait" r:id="rId1"/>
  <headerFooter alignWithMargins="0"/>
  <rowBreaks count="2" manualBreakCount="2">
    <brk id="35" min="1" max="20" man="1"/>
    <brk id="92" min="1" max="20" man="1"/>
  </rowBreaks>
  <drawing r:id="rId2"/>
  <legacyDrawing r:id="rId3"/>
  <oleObjects>
    <mc:AlternateContent xmlns:mc="http://schemas.openxmlformats.org/markup-compatibility/2006">
      <mc:Choice Requires="x14">
        <oleObject progId="AutoCAD.Drawing.23" shapeId="4118" r:id="rId4">
          <objectPr defaultSize="0" autoPict="0" r:id="rId5">
            <anchor moveWithCells="1">
              <from>
                <xdr:col>9</xdr:col>
                <xdr:colOff>704850</xdr:colOff>
                <xdr:row>102</xdr:row>
                <xdr:rowOff>190500</xdr:rowOff>
              </from>
              <to>
                <xdr:col>12</xdr:col>
                <xdr:colOff>1276350</xdr:colOff>
                <xdr:row>109</xdr:row>
                <xdr:rowOff>200025</xdr:rowOff>
              </to>
            </anchor>
          </objectPr>
        </oleObject>
      </mc:Choice>
      <mc:Fallback>
        <oleObject progId="AutoCAD.Drawing.23" shapeId="4118" r:id="rId4"/>
      </mc:Fallback>
    </mc:AlternateContent>
    <mc:AlternateContent xmlns:mc="http://schemas.openxmlformats.org/markup-compatibility/2006">
      <mc:Choice Requires="x14">
        <oleObject progId="AutoCAD.Drawing.23" shapeId="4119" r:id="rId6">
          <objectPr defaultSize="0" autoPict="0" r:id="rId5">
            <anchor moveWithCells="1">
              <from>
                <xdr:col>9</xdr:col>
                <xdr:colOff>714375</xdr:colOff>
                <xdr:row>120</xdr:row>
                <xdr:rowOff>161925</xdr:rowOff>
              </from>
              <to>
                <xdr:col>12</xdr:col>
                <xdr:colOff>1276350</xdr:colOff>
                <xdr:row>127</xdr:row>
                <xdr:rowOff>200025</xdr:rowOff>
              </to>
            </anchor>
          </objectPr>
        </oleObject>
      </mc:Choice>
      <mc:Fallback>
        <oleObject progId="AutoCAD.Drawing.23" shapeId="4119" r:id="rId6"/>
      </mc:Fallback>
    </mc:AlternateContent>
    <mc:AlternateContent xmlns:mc="http://schemas.openxmlformats.org/markup-compatibility/2006">
      <mc:Choice Requires="x14">
        <oleObject progId="AutoCAD.Drawing.23" shapeId="4120" r:id="rId7">
          <objectPr defaultSize="0" autoPict="0" r:id="rId5">
            <anchor moveWithCells="1">
              <from>
                <xdr:col>9</xdr:col>
                <xdr:colOff>704850</xdr:colOff>
                <xdr:row>138</xdr:row>
                <xdr:rowOff>161925</xdr:rowOff>
              </from>
              <to>
                <xdr:col>12</xdr:col>
                <xdr:colOff>1276350</xdr:colOff>
                <xdr:row>145</xdr:row>
                <xdr:rowOff>200025</xdr:rowOff>
              </to>
            </anchor>
          </objectPr>
        </oleObject>
      </mc:Choice>
      <mc:Fallback>
        <oleObject progId="AutoCAD.Drawing.23" shapeId="4120" r:id="rId7"/>
      </mc:Fallback>
    </mc:AlternateContent>
    <mc:AlternateContent xmlns:mc="http://schemas.openxmlformats.org/markup-compatibility/2006">
      <mc:Choice Requires="x14">
        <oleObject progId="AutoCAD.Drawing.23" shapeId="4121" r:id="rId8">
          <objectPr defaultSize="0" autoPict="0" r:id="rId5">
            <anchor moveWithCells="1">
              <from>
                <xdr:col>9</xdr:col>
                <xdr:colOff>647700</xdr:colOff>
                <xdr:row>64</xdr:row>
                <xdr:rowOff>190500</xdr:rowOff>
              </from>
              <to>
                <xdr:col>12</xdr:col>
                <xdr:colOff>1219200</xdr:colOff>
                <xdr:row>71</xdr:row>
                <xdr:rowOff>200025</xdr:rowOff>
              </to>
            </anchor>
          </objectPr>
        </oleObject>
      </mc:Choice>
      <mc:Fallback>
        <oleObject progId="AutoCAD.Drawing.23" shapeId="4121" r:id="rId8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C3077A0548754EB08F89F135C43295" ma:contentTypeVersion="10" ma:contentTypeDescription="新しいドキュメントを作成します。" ma:contentTypeScope="" ma:versionID="cbe1254f62f15e1c8b58734aed79d7bf">
  <xsd:schema xmlns:xsd="http://www.w3.org/2001/XMLSchema" xmlns:xs="http://www.w3.org/2001/XMLSchema" xmlns:p="http://schemas.microsoft.com/office/2006/metadata/properties" xmlns:ns2="e3fe3f19-f31b-4424-9ec9-c5c672a3841d" xmlns:ns3="13cee8cb-8731-4e24-8f35-0b305a6829d7" xmlns:ns4="fc00ecee-4693-4103-9a6c-490928f7ccfa" targetNamespace="http://schemas.microsoft.com/office/2006/metadata/properties" ma:root="true" ma:fieldsID="1ad0e8a8d2bc4ea9dd41950bc9622726" ns2:_="" ns3:_="" ns4:_="">
    <xsd:import namespace="e3fe3f19-f31b-4424-9ec9-c5c672a3841d"/>
    <xsd:import namespace="13cee8cb-8731-4e24-8f35-0b305a6829d7"/>
    <xsd:import namespace="fc00ecee-4693-4103-9a6c-490928f7ccfa"/>
    <xsd:element name="properties">
      <xsd:complexType>
        <xsd:sequence>
          <xsd:element name="documentManagement">
            <xsd:complexType>
              <xsd:all>
                <xsd:element ref="ns2:_x30ab__x30c6__x30b4__x30ea_" minOccurs="0"/>
                <xsd:element ref="ns3:_x5185__x5bb9_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e3f19-f31b-4424-9ec9-c5c672a3841d" elementFormDefault="qualified">
    <xsd:import namespace="http://schemas.microsoft.com/office/2006/documentManagement/types"/>
    <xsd:import namespace="http://schemas.microsoft.com/office/infopath/2007/PartnerControls"/>
    <xsd:element name="_x30ab__x30c6__x30b4__x30ea_" ma:index="8" nillable="true" ma:displayName="カテゴリ" ma:default="様式（申請書等）" ma:format="RadioButtons" ma:internalName="_x30ab__x30c6__x30b4__x30ea_">
      <xsd:simpleType>
        <xsd:union memberTypes="dms:Text">
          <xsd:simpleType>
            <xsd:restriction base="dms:Choice">
              <xsd:enumeration value="様式（申請書等）"/>
              <xsd:enumeration value="マニュアル類（説明書／手順書等）"/>
              <xsd:enumeration value="ルール類（計画／方針／基準等）"/>
              <xsd:enumeration value="その他（参考資料等）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ee8cb-8731-4e24-8f35-0b305a6829d7" elementFormDefault="qualified">
    <xsd:import namespace="http://schemas.microsoft.com/office/2006/documentManagement/types"/>
    <xsd:import namespace="http://schemas.microsoft.com/office/infopath/2007/PartnerControls"/>
    <xsd:element name="_x5185__x5bb9_" ma:index="9" nillable="true" ma:displayName="内容" ma:internalName="_x5185__x5bb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0ecee-4693-4103-9a6c-490928f7cc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185__x5bb9_ xmlns="13cee8cb-8731-4e24-8f35-0b305a6829d7" xsi:nil="true"/>
    <_x30ab__x30c6__x30b4__x30ea_ xmlns="e3fe3f19-f31b-4424-9ec9-c5c672a3841d">様式（申請書等）</_x30ab__x30c6__x30b4__x30ea_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E3E3C0F-A7D2-4D31-831C-A7ACE8EBE5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7178EF-286A-4068-AE52-8A4E86068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fe3f19-f31b-4424-9ec9-c5c672a3841d"/>
    <ds:schemaRef ds:uri="13cee8cb-8731-4e24-8f35-0b305a6829d7"/>
    <ds:schemaRef ds:uri="fc00ecee-4693-4103-9a6c-490928f7cc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E05245-6EDC-475F-8373-582F125592F6}">
  <ds:schemaRefs>
    <ds:schemaRef ds:uri="http://schemas.microsoft.com/office/2006/documentManagement/types"/>
    <ds:schemaRef ds:uri="e3fe3f19-f31b-4424-9ec9-c5c672a3841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fc00ecee-4693-4103-9a6c-490928f7ccfa"/>
    <ds:schemaRef ds:uri="http://purl.org/dc/elements/1.1/"/>
    <ds:schemaRef ds:uri="http://schemas.microsoft.com/office/infopath/2007/PartnerControls"/>
    <ds:schemaRef ds:uri="13cee8cb-8731-4e24-8f35-0b305a6829d7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173CC53-6E69-4E4E-8800-690D930E91F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雨水貯留浸透施設設計計算書</vt:lpstr>
      <vt:lpstr>雨水貯留浸透施設設計計算書!Print_Area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走</dc:creator>
  <cp:lastModifiedBy>uchida005</cp:lastModifiedBy>
  <cp:lastPrinted>2024-01-24T08:45:22Z</cp:lastPrinted>
  <dcterms:created xsi:type="dcterms:W3CDTF">2017-06-02T01:06:07Z</dcterms:created>
  <dcterms:modified xsi:type="dcterms:W3CDTF">2024-06-03T00:03:53Z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0x010100B1C3077A0548754EB08F89F135C43295</vt:lpwstr>
  </property>
</Properties>
</file>