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1044\６年度\認可外保育施設担当\認証保育所\04_補助金\00_補助金様式集（最新・随時更新・ＨＰアップ用）\01_運営費\03_請求\区外\"/>
    </mc:Choice>
  </mc:AlternateContent>
  <xr:revisionPtr revIDLastSave="0" documentId="13_ncr:1_{C7DE948F-8E29-44CD-A6A8-E7AB1361F6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(区外)交付請求書 " sheetId="28" r:id="rId1"/>
    <sheet name="【記入例】(区外)交付請求書" sheetId="25" r:id="rId2"/>
    <sheet name="単価表" sheetId="9" r:id="rId3"/>
  </sheets>
  <definedNames>
    <definedName name="_xlnm.Print_Area" localSheetId="0">'(区外)交付請求書 '!$A$1:$AG$59</definedName>
    <definedName name="_xlnm.Print_Area" localSheetId="1">'【記入例】(区外)交付請求書'!$A$1:$AG$59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" i="28" l="1"/>
  <c r="O48" i="28"/>
  <c r="O47" i="28"/>
  <c r="R33" i="28"/>
  <c r="O49" i="28"/>
  <c r="O49" i="25"/>
  <c r="Q49" i="28"/>
  <c r="AH51" i="28"/>
  <c r="AH50" i="28"/>
  <c r="AH52" i="28" s="1"/>
  <c r="J50" i="28" s="1"/>
  <c r="J49" i="28"/>
  <c r="J48" i="28"/>
  <c r="J47" i="28"/>
  <c r="O42" i="28"/>
  <c r="J42" i="28"/>
  <c r="O41" i="28"/>
  <c r="J41" i="28"/>
  <c r="Q41" i="28" s="1"/>
  <c r="O40" i="28"/>
  <c r="J40" i="28"/>
  <c r="O39" i="28"/>
  <c r="J39" i="28"/>
  <c r="Q39" i="28" s="1"/>
  <c r="U28" i="28"/>
  <c r="T28" i="28"/>
  <c r="S28" i="28"/>
  <c r="R28" i="28"/>
  <c r="Q28" i="28"/>
  <c r="U27" i="28"/>
  <c r="T27" i="28"/>
  <c r="S27" i="28"/>
  <c r="R27" i="28"/>
  <c r="Q48" i="28" l="1"/>
  <c r="Q42" i="28"/>
  <c r="Q47" i="28"/>
  <c r="Q40" i="28"/>
  <c r="V39" i="28"/>
  <c r="Q50" i="28"/>
  <c r="O48" i="25"/>
  <c r="O40" i="25"/>
  <c r="O41" i="25"/>
  <c r="O42" i="25"/>
  <c r="O39" i="25"/>
  <c r="V47" i="28" l="1"/>
  <c r="Q27" i="28" s="1"/>
  <c r="J42" i="25" l="1"/>
  <c r="J41" i="25"/>
  <c r="J40" i="25"/>
  <c r="J39" i="25"/>
  <c r="R33" i="25"/>
  <c r="J49" i="25" l="1"/>
  <c r="Q49" i="25" s="1"/>
  <c r="J48" i="25"/>
  <c r="Q48" i="25" s="1"/>
  <c r="Q39" i="25" l="1"/>
  <c r="J47" i="25" l="1"/>
  <c r="U28" i="25" l="1"/>
  <c r="T28" i="25"/>
  <c r="S28" i="25"/>
  <c r="R28" i="25"/>
  <c r="Q28" i="25"/>
  <c r="U27" i="25"/>
  <c r="T27" i="25"/>
  <c r="S27" i="25"/>
  <c r="R27" i="25"/>
  <c r="AH51" i="25" l="1"/>
  <c r="AH50" i="25"/>
  <c r="O47" i="25"/>
  <c r="Q47" i="25" s="1"/>
  <c r="Q42" i="25"/>
  <c r="Q41" i="25"/>
  <c r="Q40" i="25"/>
  <c r="AH52" i="25" l="1"/>
  <c r="J50" i="25" s="1"/>
  <c r="V39" i="25"/>
  <c r="O50" i="25" l="1"/>
  <c r="Q50" i="25" l="1"/>
  <c r="V47" i="25" l="1"/>
  <c r="Q27" i="25" s="1"/>
</calcChain>
</file>

<file path=xl/sharedStrings.xml><?xml version="1.0" encoding="utf-8"?>
<sst xmlns="http://schemas.openxmlformats.org/spreadsheetml/2006/main" count="239" uniqueCount="80">
  <si>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</si>
  <si>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</si>
  <si>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</si>
  <si>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円</t>
  </si>
  <si>
    <t>円</t>
    <rPh sb="0" eb="1">
      <t>エン</t>
    </rPh>
    <phoneticPr fontId="1"/>
  </si>
  <si>
    <t>（基本額）</t>
  </si>
  <si>
    <t>０歳児</t>
    <rPh sb="1" eb="3">
      <t>サイジ</t>
    </rPh>
    <phoneticPr fontId="1"/>
  </si>
  <si>
    <t>１～２歳児</t>
    <rPh sb="3" eb="4">
      <t>サイ</t>
    </rPh>
    <rPh sb="4" eb="5">
      <t>ジ</t>
    </rPh>
    <phoneticPr fontId="1"/>
  </si>
  <si>
    <t>３歳児</t>
    <rPh sb="1" eb="3">
      <t>サイジ</t>
    </rPh>
    <phoneticPr fontId="1"/>
  </si>
  <si>
    <t>４歳児以上</t>
    <rPh sb="1" eb="2">
      <t>サイ</t>
    </rPh>
    <rPh sb="2" eb="3">
      <t>ジ</t>
    </rPh>
    <rPh sb="3" eb="5">
      <t>イジョウ</t>
    </rPh>
    <phoneticPr fontId="1"/>
  </si>
  <si>
    <t>人</t>
    <rPh sb="0" eb="1">
      <t>ニン</t>
    </rPh>
    <phoneticPr fontId="1"/>
  </si>
  <si>
    <t>項目　</t>
    <rPh sb="0" eb="2">
      <t>コウモク</t>
    </rPh>
    <phoneticPr fontId="1"/>
  </si>
  <si>
    <t>申　請　額</t>
    <rPh sb="0" eb="1">
      <t>サル</t>
    </rPh>
    <rPh sb="2" eb="3">
      <t>ショウ</t>
    </rPh>
    <rPh sb="4" eb="5">
      <t>ガク</t>
    </rPh>
    <phoneticPr fontId="1"/>
  </si>
  <si>
    <t>金　額</t>
    <rPh sb="0" eb="1">
      <t>キン</t>
    </rPh>
    <rPh sb="2" eb="3">
      <t>ガク</t>
    </rPh>
    <phoneticPr fontId="1"/>
  </si>
  <si>
    <t>人　数</t>
    <rPh sb="0" eb="1">
      <t>ヒト</t>
    </rPh>
    <rPh sb="2" eb="3">
      <t>カズ</t>
    </rPh>
    <phoneticPr fontId="1"/>
  </si>
  <si>
    <t>（加算額）</t>
    <rPh sb="1" eb="3">
      <t>カサン</t>
    </rPh>
    <phoneticPr fontId="1"/>
  </si>
  <si>
    <t>　区分</t>
    <rPh sb="1" eb="3">
      <t>クブン</t>
    </rPh>
    <phoneticPr fontId="1"/>
  </si>
  <si>
    <t>児童一人当たりの補助単価（月額）</t>
    <rPh sb="0" eb="2">
      <t>ジドウ</t>
    </rPh>
    <rPh sb="2" eb="4">
      <t>ヒトリ</t>
    </rPh>
    <rPh sb="4" eb="5">
      <t>ア</t>
    </rPh>
    <rPh sb="8" eb="10">
      <t>ホジョ</t>
    </rPh>
    <rPh sb="10" eb="12">
      <t>タンカ</t>
    </rPh>
    <rPh sb="13" eb="15">
      <t>ゲツガク</t>
    </rPh>
    <phoneticPr fontId="1"/>
  </si>
  <si>
    <t>減価償却費加算</t>
    <rPh sb="0" eb="2">
      <t>ゲンカ</t>
    </rPh>
    <rPh sb="2" eb="4">
      <t>ショウキャク</t>
    </rPh>
    <rPh sb="4" eb="5">
      <t>ヒ</t>
    </rPh>
    <rPh sb="5" eb="7">
      <t>カサン</t>
    </rPh>
    <phoneticPr fontId="1"/>
  </si>
  <si>
    <t>賃借料加算</t>
    <rPh sb="0" eb="2">
      <t>チンシャク</t>
    </rPh>
    <rPh sb="2" eb="3">
      <t>リョウ</t>
    </rPh>
    <rPh sb="3" eb="5">
      <t>カサン</t>
    </rPh>
    <phoneticPr fontId="1"/>
  </si>
  <si>
    <t>定員</t>
    <rPh sb="0" eb="2">
      <t>テイイン</t>
    </rPh>
    <phoneticPr fontId="1"/>
  </si>
  <si>
    <t>0歳児</t>
    <rPh sb="1" eb="3">
      <t>サイジ</t>
    </rPh>
    <phoneticPr fontId="1"/>
  </si>
  <si>
    <t>1～2歳児</t>
    <rPh sb="3" eb="5">
      <t>サイジ</t>
    </rPh>
    <phoneticPr fontId="1"/>
  </si>
  <si>
    <t>3歳児</t>
    <rPh sb="1" eb="3">
      <t>サイジ</t>
    </rPh>
    <phoneticPr fontId="1"/>
  </si>
  <si>
    <t>4歳児以上</t>
    <rPh sb="1" eb="3">
      <t>サイジ</t>
    </rPh>
    <rPh sb="3" eb="5">
      <t>イジョウ</t>
    </rPh>
    <phoneticPr fontId="1"/>
  </si>
  <si>
    <t>単価</t>
    <rPh sb="0" eb="2">
      <t>タンカ</t>
    </rPh>
    <phoneticPr fontId="1"/>
  </si>
  <si>
    <t>月</t>
    <rPh sb="0" eb="1">
      <t>ガツ</t>
    </rPh>
    <phoneticPr fontId="1"/>
  </si>
  <si>
    <t>日付</t>
    <rPh sb="0" eb="2">
      <t>ヒヅケ</t>
    </rPh>
    <phoneticPr fontId="1"/>
  </si>
  <si>
    <t>3歳児配置改善加算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1"/>
  </si>
  <si>
    <t>～</t>
    <phoneticPr fontId="1"/>
  </si>
  <si>
    <t>冷暖房費</t>
    <rPh sb="0" eb="4">
      <t>レイダンボウヒ</t>
    </rPh>
    <phoneticPr fontId="1"/>
  </si>
  <si>
    <t>○</t>
  </si>
  <si>
    <t>事業者名称</t>
    <rPh sb="0" eb="3">
      <t>ジギョウシャ</t>
    </rPh>
    <rPh sb="3" eb="5">
      <t>メイショウ</t>
    </rPh>
    <phoneticPr fontId="1"/>
  </si>
  <si>
    <t xml:space="preserve">施設名称 </t>
  </si>
  <si>
    <t>施設所在地</t>
    <rPh sb="0" eb="2">
      <t>シセツ</t>
    </rPh>
    <rPh sb="2" eb="5">
      <t>ショザイチ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</si>
  <si>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</si>
  <si>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号で交付決定通知又は変更・休止・廃止の</t>
    <rPh sb="0" eb="1">
      <t>ゴウ</t>
    </rPh>
    <rPh sb="2" eb="4">
      <t>コウフ</t>
    </rPh>
    <rPh sb="4" eb="6">
      <t>ケッテイ</t>
    </rPh>
    <rPh sb="6" eb="8">
      <t>ツウチ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</si>
  <si>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</si>
  <si>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</si>
  <si>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4歳児配置改善加算</t>
    <phoneticPr fontId="1"/>
  </si>
  <si>
    <t>冷暖房費</t>
    <rPh sb="0" eb="3">
      <t>レイダンボウ</t>
    </rPh>
    <rPh sb="3" eb="4">
      <t>ヒ</t>
    </rPh>
    <phoneticPr fontId="1"/>
  </si>
  <si>
    <t>第４号様式（第８条関係）</t>
  </si>
  <si>
    <t>世田谷区長　　あて</t>
    <phoneticPr fontId="1"/>
  </si>
  <si>
    <t>世保認調第</t>
    <rPh sb="4" eb="5">
      <t>ダイ</t>
    </rPh>
    <phoneticPr fontId="1"/>
  </si>
  <si>
    <t>（１）児童名簿</t>
    <phoneticPr fontId="1"/>
  </si>
  <si>
    <t>（２）利用契約書の写し</t>
    <rPh sb="3" eb="5">
      <t>リヨウ</t>
    </rPh>
    <phoneticPr fontId="1"/>
  </si>
  <si>
    <t>（３）職員名簿</t>
    <phoneticPr fontId="1"/>
  </si>
  <si>
    <t>世田谷区認証保育所運営費補助金交付請求書</t>
  </si>
  <si>
    <t>0歳児</t>
  </si>
  <si>
    <t>1歳児</t>
    <phoneticPr fontId="1"/>
  </si>
  <si>
    <t>2歳児</t>
    <phoneticPr fontId="1"/>
  </si>
  <si>
    <t>3歳児</t>
    <phoneticPr fontId="1"/>
  </si>
  <si>
    <t>4歳児</t>
    <phoneticPr fontId="1"/>
  </si>
  <si>
    <t>5歳児</t>
    <phoneticPr fontId="1"/>
  </si>
  <si>
    <t>合計</t>
    <rPh sb="0" eb="2">
      <t>ゴウケイ</t>
    </rPh>
    <phoneticPr fontId="1"/>
  </si>
  <si>
    <t>定員</t>
    <phoneticPr fontId="1"/>
  </si>
  <si>
    <t>１　算出基礎</t>
    <phoneticPr fontId="1"/>
  </si>
  <si>
    <t>2  添付書類</t>
    <phoneticPr fontId="1"/>
  </si>
  <si>
    <t>円</t>
    <rPh sb="0" eb="1">
      <t>エン</t>
    </rPh>
    <phoneticPr fontId="1"/>
  </si>
  <si>
    <t xml:space="preserve">月分運営費                                     </t>
    <rPh sb="0" eb="1">
      <t>ツキ</t>
    </rPh>
    <phoneticPr fontId="1"/>
  </si>
  <si>
    <t>年</t>
    <phoneticPr fontId="1"/>
  </si>
  <si>
    <t>令和</t>
  </si>
  <si>
    <t>事業者所在地</t>
    <rPh sb="0" eb="3">
      <t>ジギョウシャ</t>
    </rPh>
    <rPh sb="3" eb="6">
      <t>ショザイチ</t>
    </rPh>
    <phoneticPr fontId="1"/>
  </si>
  <si>
    <t>（４）交付決定通知書又は変更・休止・廃止承認書の写し</t>
    <phoneticPr fontId="1"/>
  </si>
  <si>
    <t>承認を受けた世田谷区認証保育所運営費補助金について、下記のとおり請求します。</t>
    <phoneticPr fontId="1"/>
  </si>
  <si>
    <t>令和</t>
    <phoneticPr fontId="1"/>
  </si>
  <si>
    <t>株式会社〇〇</t>
    <phoneticPr fontId="1"/>
  </si>
  <si>
    <t>〇〇保育園</t>
    <phoneticPr fontId="1"/>
  </si>
  <si>
    <t>東京都△△区△△１－１－１</t>
    <phoneticPr fontId="1"/>
  </si>
  <si>
    <t>東京都△△区□□１－１－１　〇〇ビル</t>
    <phoneticPr fontId="1"/>
  </si>
  <si>
    <t>代表取締役　○○○○</t>
    <rPh sb="0" eb="5">
      <t>ダイヒョウトリシマリヤク</t>
    </rPh>
    <phoneticPr fontId="1"/>
  </si>
  <si>
    <t>○</t>
    <phoneticPr fontId="1"/>
  </si>
  <si>
    <t>○○○○</t>
    <phoneticPr fontId="1"/>
  </si>
  <si>
    <t>３歳児配置改善加算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17"/>
  </si>
  <si>
    <t>４歳以上児配置改善加算</t>
    <rPh sb="2" eb="4">
      <t>イジョウ</t>
    </rPh>
    <rPh sb="7" eb="9">
      <t>カイゼン</t>
    </rPh>
    <phoneticPr fontId="1"/>
  </si>
  <si>
    <t>（１）定員及び世田谷区児童数</t>
    <rPh sb="3" eb="5">
      <t>テイイン</t>
    </rPh>
    <rPh sb="5" eb="6">
      <t>オヨ</t>
    </rPh>
    <rPh sb="7" eb="14">
      <t>セタガヤクジドウスウ</t>
    </rPh>
    <phoneticPr fontId="1"/>
  </si>
  <si>
    <t>（２）請求額内訳</t>
    <rPh sb="3" eb="6">
      <t>セイキュウガク</t>
    </rPh>
    <rPh sb="6" eb="8">
      <t>ウチワケ</t>
    </rPh>
    <phoneticPr fontId="1"/>
  </si>
  <si>
    <t>（１）定員及び世田谷区児童数</t>
    <phoneticPr fontId="1"/>
  </si>
  <si>
    <t>（２）請求額内訳</t>
    <phoneticPr fontId="1"/>
  </si>
  <si>
    <t>4歳以上児配置改善加算</t>
    <rPh sb="2" eb="4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</si>
</sst>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#,##0;[Red]#,##0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color theme="0" tint="-0.3499862666707357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scheme val="minor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sz val="7"/>
      <name val="ＭＳ Ｐゴシック"/>
      <family val="3"/>
      <charset val="128"/>
    </font>
    <font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8">
    <xf numFmtId="0" fontId="0" fillId="0" borderId="0"/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255">
    <xf numFmtId="0" fontId="0" fillId="0" borderId="0" xfId="0"/>
    <xf numFmtId="0" fontId="2" fillId="0" borderId="0" xfId="0" applyFont="1"/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Border="1" applyProtection="1"/>
    <xf numFmtId="0" fontId="2" fillId="0" borderId="0" xfId="0" applyFont="1" applyAlignment="1" applyProtection="1">
      <alignment vertical="top"/>
    </xf>
    <xf numFmtId="0" fontId="12" fillId="0" borderId="0" xfId="0" applyFont="1" applyAlignment="1" applyProtection="1"/>
    <xf numFmtId="0" fontId="12" fillId="0" borderId="0" xfId="0" applyFont="1" applyProtection="1"/>
    <xf numFmtId="0" fontId="13" fillId="0" borderId="0" xfId="0" applyFont="1" applyProtection="1"/>
    <xf numFmtId="0" fontId="4" fillId="0" borderId="0" xfId="0" applyFont="1" applyProtection="1"/>
    <xf numFmtId="0" fontId="12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2" fillId="0" borderId="0" xfId="0" applyFont="1" applyFill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top"/>
    </xf>
    <xf numFmtId="0" fontId="14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horizontal="center" vertical="top" wrapText="1"/>
    </xf>
    <xf numFmtId="0" fontId="14" fillId="0" borderId="0" xfId="0" applyFont="1" applyAlignment="1" applyProtection="1">
      <alignment vertical="top" shrinkToFit="1"/>
    </xf>
    <xf numFmtId="0" fontId="2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shrinkToFit="1"/>
    </xf>
    <xf numFmtId="0" fontId="2" fillId="0" borderId="0" xfId="0" applyFont="1" applyFill="1" applyAlignment="1" applyProtection="1">
      <alignment vertical="center"/>
    </xf>
    <xf numFmtId="0" fontId="14" fillId="0" borderId="0" xfId="0" applyFont="1" applyProtection="1"/>
    <xf numFmtId="0" fontId="16" fillId="0" borderId="0" xfId="0" applyFont="1" applyProtection="1"/>
    <xf numFmtId="0" fontId="16" fillId="0" borderId="0" xfId="0" applyFont="1" applyFill="1" applyProtection="1"/>
    <xf numFmtId="0" fontId="6" fillId="0" borderId="0" xfId="0" applyFont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right" vertical="center" indent="1"/>
    </xf>
    <xf numFmtId="0" fontId="15" fillId="0" borderId="0" xfId="0" applyFont="1" applyBorder="1" applyAlignment="1" applyProtection="1"/>
    <xf numFmtId="0" fontId="2" fillId="0" borderId="0" xfId="0" applyFont="1" applyAlignment="1" applyProtection="1"/>
    <xf numFmtId="0" fontId="17" fillId="0" borderId="0" xfId="0" applyFont="1" applyAlignment="1" applyProtection="1">
      <protection locked="0"/>
    </xf>
    <xf numFmtId="38" fontId="0" fillId="0" borderId="5" xfId="37" applyFon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 shrinkToFit="1"/>
    </xf>
    <xf numFmtId="0" fontId="1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top"/>
    </xf>
    <xf numFmtId="3" fontId="0" fillId="5" borderId="5" xfId="0" applyNumberFormat="1" applyFont="1" applyFill="1" applyBorder="1" applyAlignment="1">
      <alignment horizontal="right" vertical="center" wrapText="1"/>
    </xf>
    <xf numFmtId="0" fontId="0" fillId="0" borderId="0" xfId="0" applyAlignment="1" applyProtection="1">
      <alignment vertical="top"/>
    </xf>
    <xf numFmtId="0" fontId="0" fillId="0" borderId="0" xfId="0" applyAlignment="1" applyProtection="1">
      <protection locked="0"/>
    </xf>
    <xf numFmtId="38" fontId="0" fillId="0" borderId="5" xfId="37" applyFont="1" applyBorder="1" applyAlignment="1"/>
    <xf numFmtId="0" fontId="0" fillId="0" borderId="2" xfId="0" applyBorder="1" applyAlignment="1" applyProtection="1">
      <protection locked="0"/>
    </xf>
    <xf numFmtId="0" fontId="6" fillId="0" borderId="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top" wrapText="1"/>
    </xf>
    <xf numFmtId="0" fontId="6" fillId="0" borderId="7" xfId="0" applyFont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 vertical="center"/>
    </xf>
    <xf numFmtId="3" fontId="6" fillId="0" borderId="7" xfId="0" applyNumberFormat="1" applyFont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right" vertical="center"/>
    </xf>
    <xf numFmtId="0" fontId="0" fillId="0" borderId="0" xfId="0" applyFont="1"/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 applyAlignment="1">
      <alignment horizontal="center"/>
    </xf>
    <xf numFmtId="0" fontId="0" fillId="0" borderId="1" xfId="0" applyFont="1" applyBorder="1"/>
    <xf numFmtId="38" fontId="19" fillId="0" borderId="5" xfId="1" applyFont="1" applyBorder="1" applyAlignment="1">
      <alignment horizontal="center"/>
    </xf>
    <xf numFmtId="0" fontId="0" fillId="0" borderId="5" xfId="0" applyFont="1" applyBorder="1"/>
    <xf numFmtId="177" fontId="0" fillId="0" borderId="5" xfId="0" applyNumberFormat="1" applyFont="1" applyBorder="1"/>
    <xf numFmtId="0" fontId="6" fillId="0" borderId="9" xfId="0" applyFont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177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/>
    </xf>
    <xf numFmtId="0" fontId="0" fillId="0" borderId="7" xfId="0" applyFont="1" applyBorder="1"/>
    <xf numFmtId="3" fontId="6" fillId="0" borderId="1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top" wrapText="1" shrinkToFit="1"/>
    </xf>
    <xf numFmtId="0" fontId="0" fillId="0" borderId="0" xfId="0" applyAlignment="1" applyProtection="1"/>
    <xf numFmtId="0" fontId="3" fillId="0" borderId="0" xfId="0" applyFont="1" applyBorder="1" applyAlignment="1" applyProtection="1">
      <alignment horizontal="center" vertical="top"/>
    </xf>
    <xf numFmtId="0" fontId="18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/>
    </xf>
    <xf numFmtId="0" fontId="4" fillId="0" borderId="0" xfId="0" applyFont="1" applyAlignment="1" applyProtection="1">
      <alignment horizontal="left" vertical="top" wrapText="1"/>
    </xf>
    <xf numFmtId="0" fontId="0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top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top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left"/>
    </xf>
    <xf numFmtId="0" fontId="21" fillId="0" borderId="0" xfId="0" applyFont="1" applyProtection="1"/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2" fillId="0" borderId="6" xfId="0" applyFont="1" applyBorder="1" applyAlignment="1">
      <alignment horizontal="center" vertical="center"/>
    </xf>
    <xf numFmtId="176" fontId="2" fillId="4" borderId="2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0" fontId="2" fillId="0" borderId="0" xfId="0" applyFont="1" applyAlignment="1" applyProtection="1">
      <alignment horizontal="left" wrapText="1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top" wrapText="1"/>
    </xf>
    <xf numFmtId="0" fontId="0" fillId="0" borderId="0" xfId="0" applyFont="1" applyAlignment="1" applyProtection="1">
      <alignment vertical="top" wrapText="1"/>
    </xf>
    <xf numFmtId="0" fontId="21" fillId="0" borderId="2" xfId="0" applyFont="1" applyFill="1" applyBorder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horizontal="center" vertical="center"/>
    </xf>
    <xf numFmtId="0" fontId="2" fillId="0" borderId="2" xfId="0" applyFont="1" applyBorder="1" applyProtection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0" fontId="2" fillId="0" borderId="2" xfId="0" applyFont="1" applyBorder="1" applyAlignment="1" applyProtection="1"/>
    <xf numFmtId="0" fontId="0" fillId="0" borderId="2" xfId="0" applyBorder="1" applyAlignment="1" applyProtection="1"/>
    <xf numFmtId="0" fontId="2" fillId="0" borderId="0" xfId="0" applyFont="1" applyAlignment="1" applyProtection="1">
      <protection locked="0"/>
    </xf>
    <xf numFmtId="0" fontId="4" fillId="0" borderId="0" xfId="0" applyFont="1" applyAlignment="1" applyProtection="1">
      <alignment horizontal="right" vertical="center"/>
    </xf>
    <xf numFmtId="0" fontId="2" fillId="3" borderId="0" xfId="0" applyFont="1" applyFill="1" applyAlignment="1" applyProtection="1">
      <alignment horizontal="center" vertical="center" shrinkToFit="1"/>
      <protection locked="0"/>
    </xf>
    <xf numFmtId="0" fontId="0" fillId="3" borderId="0" xfId="0" applyFill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right" vertical="center"/>
    </xf>
    <xf numFmtId="0" fontId="2" fillId="0" borderId="8" xfId="0" applyFont="1" applyFill="1" applyBorder="1" applyAlignment="1" applyProtection="1">
      <alignment horizontal="right" vertical="center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23" fillId="3" borderId="2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centerContinuous"/>
    </xf>
    <xf numFmtId="0" fontId="0" fillId="0" borderId="6" xfId="0" applyFont="1" applyBorder="1" applyAlignment="1">
      <alignment horizontal="centerContinuous"/>
    </xf>
    <xf numFmtId="0" fontId="0" fillId="0" borderId="5" xfId="0" applyFont="1" applyBorder="1" applyAlignment="1">
      <alignment horizontal="left"/>
    </xf>
    <xf numFmtId="0" fontId="24" fillId="0" borderId="5" xfId="0" applyFont="1" applyBorder="1"/>
    <xf numFmtId="0" fontId="1" fillId="0" borderId="6" xfId="0" applyFont="1" applyBorder="1"/>
    <xf numFmtId="49" fontId="2" fillId="0" borderId="0" xfId="0" applyNumberFormat="1" applyFont="1" applyAlignment="1" applyProtection="1">
      <alignment horizontal="left" vertical="center"/>
    </xf>
    <xf numFmtId="3" fontId="25" fillId="0" borderId="0" xfId="0" applyNumberFormat="1" applyFont="1" applyBorder="1" applyAlignment="1" applyProtection="1">
      <alignment horizontal="center" shrinkToFit="1"/>
    </xf>
    <xf numFmtId="0" fontId="25" fillId="0" borderId="0" xfId="0" applyFont="1" applyBorder="1" applyAlignment="1" applyProtection="1">
      <alignment horizontal="center" shrinkToFit="1"/>
    </xf>
    <xf numFmtId="0" fontId="25" fillId="0" borderId="2" xfId="0" applyFont="1" applyBorder="1" applyAlignment="1" applyProtection="1">
      <alignment horizontal="center" shrinkToFit="1"/>
    </xf>
    <xf numFmtId="0" fontId="4" fillId="0" borderId="0" xfId="0" applyFont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shrinkToFit="1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vertical="center"/>
    </xf>
    <xf numFmtId="3" fontId="2" fillId="0" borderId="7" xfId="0" applyNumberFormat="1" applyFont="1" applyFill="1" applyBorder="1" applyAlignment="1" applyProtection="1">
      <alignment vertical="center"/>
    </xf>
    <xf numFmtId="3" fontId="2" fillId="0" borderId="6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right" vertical="center"/>
    </xf>
    <xf numFmtId="177" fontId="2" fillId="0" borderId="8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6" fillId="0" borderId="9" xfId="0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3" fontId="6" fillId="0" borderId="0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wrapText="1"/>
    </xf>
    <xf numFmtId="0" fontId="6" fillId="0" borderId="7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wrapText="1"/>
    </xf>
    <xf numFmtId="0" fontId="17" fillId="0" borderId="7" xfId="0" applyFont="1" applyBorder="1" applyAlignment="1" applyProtection="1">
      <alignment horizontal="center" wrapText="1"/>
    </xf>
    <xf numFmtId="0" fontId="17" fillId="0" borderId="1" xfId="0" applyFont="1" applyBorder="1" applyAlignment="1" applyProtection="1">
      <alignment horizontal="center" wrapText="1"/>
    </xf>
    <xf numFmtId="3" fontId="2" fillId="0" borderId="4" xfId="0" applyNumberFormat="1" applyFont="1" applyFill="1" applyBorder="1" applyAlignment="1" applyProtection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right" vertical="center"/>
    </xf>
    <xf numFmtId="0" fontId="2" fillId="4" borderId="10" xfId="0" applyFont="1" applyFill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3" fontId="2" fillId="0" borderId="11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3" fontId="2" fillId="0" borderId="10" xfId="0" applyNumberFormat="1" applyFont="1" applyBorder="1" applyAlignment="1" applyProtection="1">
      <alignment horizontal="right" vertical="center"/>
    </xf>
    <xf numFmtId="3" fontId="2" fillId="0" borderId="2" xfId="0" applyNumberFormat="1" applyFont="1" applyBorder="1" applyAlignment="1" applyProtection="1">
      <alignment horizontal="right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0" fillId="3" borderId="0" xfId="0" applyFont="1" applyFill="1" applyAlignment="1" applyProtection="1">
      <alignment horizontal="center" vertical="center" shrinkToFit="1"/>
      <protection locked="0"/>
    </xf>
    <xf numFmtId="0" fontId="0" fillId="0" borderId="5" xfId="0" applyFont="1" applyBorder="1" applyAlignment="1">
      <alignment horizontal="center"/>
    </xf>
  </cellXfs>
  <cellStyles count="38">
    <cellStyle name="パーセント 2" xfId="2" xr:uid="{00000000-0005-0000-0000-000000000000}"/>
    <cellStyle name="桁区切り" xfId="37" builtinId="6"/>
    <cellStyle name="桁区切り 2" xfId="1" xr:uid="{00000000-0005-0000-0000-000002000000}"/>
    <cellStyle name="桁区切り 2 2" xfId="3" xr:uid="{00000000-0005-0000-0000-000003000000}"/>
    <cellStyle name="桁区切り 3" xfId="4" xr:uid="{00000000-0005-0000-0000-000004000000}"/>
    <cellStyle name="桁区切り 4" xfId="5" xr:uid="{00000000-0005-0000-0000-000005000000}"/>
    <cellStyle name="桁区切り 4 2" xfId="6" xr:uid="{00000000-0005-0000-0000-000006000000}"/>
    <cellStyle name="桁区切り 5" xfId="7" xr:uid="{00000000-0005-0000-0000-000007000000}"/>
    <cellStyle name="桁区切り 6" xfId="8" xr:uid="{00000000-0005-0000-0000-000008000000}"/>
    <cellStyle name="通貨 2" xfId="9" xr:uid="{00000000-0005-0000-0000-000009000000}"/>
    <cellStyle name="標準" xfId="0" builtinId="0"/>
    <cellStyle name="標準 10" xfId="10" xr:uid="{00000000-0005-0000-0000-00000B000000}"/>
    <cellStyle name="標準 10 2" xfId="11" xr:uid="{00000000-0005-0000-0000-00000C000000}"/>
    <cellStyle name="標準 11" xfId="12" xr:uid="{00000000-0005-0000-0000-00000D000000}"/>
    <cellStyle name="標準 12" xfId="13" xr:uid="{00000000-0005-0000-0000-00000E000000}"/>
    <cellStyle name="標準 13" xfId="14" xr:uid="{00000000-0005-0000-0000-00000F000000}"/>
    <cellStyle name="標準 14" xfId="15" xr:uid="{00000000-0005-0000-0000-000010000000}"/>
    <cellStyle name="標準 15" xfId="16" xr:uid="{00000000-0005-0000-0000-000011000000}"/>
    <cellStyle name="標準 16" xfId="17" xr:uid="{00000000-0005-0000-0000-000012000000}"/>
    <cellStyle name="標準 17" xfId="18" xr:uid="{00000000-0005-0000-0000-000013000000}"/>
    <cellStyle name="標準 18" xfId="19" xr:uid="{00000000-0005-0000-0000-000014000000}"/>
    <cellStyle name="標準 19" xfId="20" xr:uid="{00000000-0005-0000-0000-000015000000}"/>
    <cellStyle name="標準 2" xfId="21" xr:uid="{00000000-0005-0000-0000-000016000000}"/>
    <cellStyle name="標準 20" xfId="22" xr:uid="{00000000-0005-0000-0000-000017000000}"/>
    <cellStyle name="標準 21" xfId="23" xr:uid="{00000000-0005-0000-0000-000018000000}"/>
    <cellStyle name="標準 22" xfId="24" xr:uid="{00000000-0005-0000-0000-000019000000}"/>
    <cellStyle name="標準 23" xfId="25" xr:uid="{00000000-0005-0000-0000-00001A000000}"/>
    <cellStyle name="標準 24" xfId="26" xr:uid="{00000000-0005-0000-0000-00001B000000}"/>
    <cellStyle name="標準 25" xfId="27" xr:uid="{00000000-0005-0000-0000-00001C000000}"/>
    <cellStyle name="標準 26" xfId="28" xr:uid="{00000000-0005-0000-0000-00001D000000}"/>
    <cellStyle name="標準 27" xfId="29" xr:uid="{00000000-0005-0000-0000-00001E000000}"/>
    <cellStyle name="標準 3" xfId="30" xr:uid="{00000000-0005-0000-0000-00001F000000}"/>
    <cellStyle name="標準 4" xfId="31" xr:uid="{00000000-0005-0000-0000-000020000000}"/>
    <cellStyle name="標準 5" xfId="32" xr:uid="{00000000-0005-0000-0000-000021000000}"/>
    <cellStyle name="標準 6" xfId="33" xr:uid="{00000000-0005-0000-0000-000022000000}"/>
    <cellStyle name="標準 7" xfId="34" xr:uid="{00000000-0005-0000-0000-000023000000}"/>
    <cellStyle name="標準 8" xfId="35" xr:uid="{00000000-0005-0000-0000-000024000000}"/>
    <cellStyle name="標準 9" xfId="36" xr:uid="{00000000-0005-0000-0000-000025000000}"/>
  </cellStyles>
  <dxfs count="0"/>
  <tableStyles count="0" defaultTableStyle="TableStyleMedium2" defaultPivotStyle="PivotStyleLight16"/>
  <colors>
    <mruColors>
      <color rgb="FFBAFDB5"/>
      <color rgb="FFFFFF99"/>
      <color rgb="FFFF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44</xdr:row>
      <xdr:rowOff>7937</xdr:rowOff>
    </xdr:from>
    <xdr:to>
      <xdr:col>9</xdr:col>
      <xdr:colOff>0</xdr:colOff>
      <xdr:row>45</xdr:row>
      <xdr:rowOff>222250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3774641A-D0A3-4949-9FA7-D1B7C6E44F90}"/>
            </a:ext>
          </a:extLst>
        </xdr:cNvPr>
        <xdr:cNvSpPr>
          <a:spLocks noChangeShapeType="1"/>
        </xdr:cNvSpPr>
      </xdr:nvSpPr>
      <xdr:spPr bwMode="auto">
        <a:xfrm flipH="1" flipV="1">
          <a:off x="508000" y="9355137"/>
          <a:ext cx="1778000" cy="44291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248706</xdr:colOff>
      <xdr:row>36</xdr:row>
      <xdr:rowOff>5289</xdr:rowOff>
    </xdr:from>
    <xdr:to>
      <xdr:col>8</xdr:col>
      <xdr:colOff>253999</xdr:colOff>
      <xdr:row>38</xdr:row>
      <xdr:rowOff>-1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56F6C0D0-953D-4937-BA20-506F54337CE0}"/>
            </a:ext>
          </a:extLst>
        </xdr:cNvPr>
        <xdr:cNvSpPr>
          <a:spLocks noChangeShapeType="1"/>
        </xdr:cNvSpPr>
      </xdr:nvSpPr>
      <xdr:spPr bwMode="auto">
        <a:xfrm flipH="1" flipV="1">
          <a:off x="502706" y="7523689"/>
          <a:ext cx="1783293" cy="4519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47626</xdr:colOff>
      <xdr:row>20</xdr:row>
      <xdr:rowOff>190499</xdr:rowOff>
    </xdr:from>
    <xdr:to>
      <xdr:col>35</xdr:col>
      <xdr:colOff>198438</xdr:colOff>
      <xdr:row>22</xdr:row>
      <xdr:rowOff>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8319730-AD24-4CD9-AD11-A40ACFE41B1F}"/>
            </a:ext>
          </a:extLst>
        </xdr:cNvPr>
        <xdr:cNvSpPr/>
      </xdr:nvSpPr>
      <xdr:spPr bwMode="auto">
        <a:xfrm>
          <a:off x="8582026" y="4051299"/>
          <a:ext cx="360362" cy="266702"/>
        </a:xfrm>
        <a:prstGeom prst="ellipse">
          <a:avLst/>
        </a:prstGeom>
        <a:noFill/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79375</xdr:colOff>
      <xdr:row>2</xdr:row>
      <xdr:rowOff>190501</xdr:rowOff>
    </xdr:from>
    <xdr:to>
      <xdr:col>52</xdr:col>
      <xdr:colOff>0</xdr:colOff>
      <xdr:row>13</xdr:row>
      <xdr:rowOff>134936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AD6C611D-5392-41B4-87C0-5262D24EF6FB}"/>
            </a:ext>
          </a:extLst>
        </xdr:cNvPr>
        <xdr:cNvSpPr/>
      </xdr:nvSpPr>
      <xdr:spPr bwMode="auto">
        <a:xfrm>
          <a:off x="8612188" y="650876"/>
          <a:ext cx="3595687" cy="2111373"/>
        </a:xfrm>
        <a:prstGeom prst="roundRect">
          <a:avLst/>
        </a:prstGeom>
        <a:solidFill>
          <a:srgbClr val="BAFDB5"/>
        </a:solidFill>
        <a:ln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400" b="1">
              <a:solidFill>
                <a:sysClr val="windowText" lastClr="000000"/>
              </a:solidFill>
              <a:latin typeface="+mn-ea"/>
              <a:ea typeface="+mn-ea"/>
            </a:rPr>
            <a:t>クリーム色のセルを入力してください。</a:t>
          </a:r>
          <a:endParaRPr kumimoji="1" lang="en-US" altLang="ja-JP" sz="24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2400" b="1">
              <a:solidFill>
                <a:sysClr val="windowText" lastClr="000000"/>
              </a:solidFill>
              <a:latin typeface="+mn-ea"/>
              <a:ea typeface="+mn-ea"/>
            </a:rPr>
            <a:t>記入方法は記入例シートを参考にしてください。</a:t>
          </a:r>
          <a:endParaRPr kumimoji="1" lang="en-US" altLang="ja-JP" sz="2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44</xdr:row>
      <xdr:rowOff>7937</xdr:rowOff>
    </xdr:from>
    <xdr:to>
      <xdr:col>9</xdr:col>
      <xdr:colOff>0</xdr:colOff>
      <xdr:row>45</xdr:row>
      <xdr:rowOff>222250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08000" y="9906000"/>
          <a:ext cx="1778000" cy="44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248706</xdr:colOff>
      <xdr:row>36</xdr:row>
      <xdr:rowOff>5289</xdr:rowOff>
    </xdr:from>
    <xdr:to>
      <xdr:col>8</xdr:col>
      <xdr:colOff>253999</xdr:colOff>
      <xdr:row>38</xdr:row>
      <xdr:rowOff>-1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02706" y="8061852"/>
          <a:ext cx="1783293" cy="45508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127001</xdr:colOff>
      <xdr:row>20</xdr:row>
      <xdr:rowOff>214310</xdr:rowOff>
    </xdr:from>
    <xdr:to>
      <xdr:col>24</xdr:col>
      <xdr:colOff>230188</xdr:colOff>
      <xdr:row>22</xdr:row>
      <xdr:rowOff>23812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5BCB0D0-D3A8-3D25-9616-39B1132BEA2D}"/>
            </a:ext>
          </a:extLst>
        </xdr:cNvPr>
        <xdr:cNvSpPr/>
      </xdr:nvSpPr>
      <xdr:spPr bwMode="auto">
        <a:xfrm>
          <a:off x="5969001" y="4087810"/>
          <a:ext cx="357187" cy="269877"/>
        </a:xfrm>
        <a:prstGeom prst="ellipse">
          <a:avLst/>
        </a:prstGeom>
        <a:noFill/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158750</xdr:colOff>
      <xdr:row>23</xdr:row>
      <xdr:rowOff>0</xdr:rowOff>
    </xdr:from>
    <xdr:to>
      <xdr:col>34</xdr:col>
      <xdr:colOff>79375</xdr:colOff>
      <xdr:row>26</xdr:row>
      <xdr:rowOff>119063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8C85E56E-4DA9-F46A-B77C-5439C8D222B7}"/>
            </a:ext>
          </a:extLst>
        </xdr:cNvPr>
        <xdr:cNvSpPr/>
      </xdr:nvSpPr>
      <xdr:spPr bwMode="auto">
        <a:xfrm>
          <a:off x="6254750" y="4564063"/>
          <a:ext cx="2357438" cy="809625"/>
        </a:xfrm>
        <a:prstGeom prst="wedgeRoundRectCallout">
          <a:avLst>
            <a:gd name="adj1" fmla="val -46952"/>
            <a:gd name="adj2" fmla="val -75735"/>
            <a:gd name="adj3" fmla="val 16667"/>
          </a:avLst>
        </a:prstGeom>
        <a:solidFill>
          <a:srgbClr val="BAFDB5"/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 b="1"/>
            <a:t>変更承認を受けている場合は、変更に○をつけてください。</a:t>
          </a:r>
        </a:p>
      </xdr:txBody>
    </xdr:sp>
    <xdr:clientData/>
  </xdr:twoCellAnchor>
  <xdr:twoCellAnchor>
    <xdr:from>
      <xdr:col>24</xdr:col>
      <xdr:colOff>198438</xdr:colOff>
      <xdr:row>3</xdr:row>
      <xdr:rowOff>198439</xdr:rowOff>
    </xdr:from>
    <xdr:to>
      <xdr:col>36</xdr:col>
      <xdr:colOff>190500</xdr:colOff>
      <xdr:row>5</xdr:row>
      <xdr:rowOff>71438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242FD1AF-214F-DE37-C8D3-9C2EA5F99F8E}"/>
            </a:ext>
          </a:extLst>
        </xdr:cNvPr>
        <xdr:cNvSpPr/>
      </xdr:nvSpPr>
      <xdr:spPr bwMode="auto">
        <a:xfrm>
          <a:off x="6294438" y="889002"/>
          <a:ext cx="2841625" cy="333374"/>
        </a:xfrm>
        <a:prstGeom prst="wedgeRoundRectCallout">
          <a:avLst>
            <a:gd name="adj1" fmla="val -17496"/>
            <a:gd name="adj2" fmla="val -73193"/>
            <a:gd name="adj3" fmla="val 16667"/>
          </a:avLst>
        </a:prstGeom>
        <a:solidFill>
          <a:srgbClr val="BAFDB5"/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請求日は空欄でも問題ありません</a:t>
          </a:r>
        </a:p>
      </xdr:txBody>
    </xdr:sp>
    <xdr:clientData/>
  </xdr:twoCellAnchor>
  <xdr:twoCellAnchor>
    <xdr:from>
      <xdr:col>1</xdr:col>
      <xdr:colOff>230188</xdr:colOff>
      <xdr:row>13</xdr:row>
      <xdr:rowOff>134937</xdr:rowOff>
    </xdr:from>
    <xdr:to>
      <xdr:col>15</xdr:col>
      <xdr:colOff>214313</xdr:colOff>
      <xdr:row>19</xdr:row>
      <xdr:rowOff>23812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1FAAE342-C250-41B6-9423-36A910C87EB6}"/>
            </a:ext>
          </a:extLst>
        </xdr:cNvPr>
        <xdr:cNvSpPr/>
      </xdr:nvSpPr>
      <xdr:spPr bwMode="auto">
        <a:xfrm>
          <a:off x="484188" y="2762250"/>
          <a:ext cx="3540125" cy="904875"/>
        </a:xfrm>
        <a:prstGeom prst="wedgeRoundRectCallout">
          <a:avLst>
            <a:gd name="adj1" fmla="val -6881"/>
            <a:gd name="adj2" fmla="val 98474"/>
            <a:gd name="adj3" fmla="val 16667"/>
          </a:avLst>
        </a:prstGeom>
        <a:solidFill>
          <a:srgbClr val="BAFDB5"/>
        </a:solidFill>
        <a:ln w="25400" cap="flat" cmpd="sng" algn="ctr">
          <a:solidFill>
            <a:sysClr val="windowText" lastClr="000000"/>
          </a:solidFill>
          <a:prstDash val="solid"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決定日・決定番号は空欄でも問題ありません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変更承認を受けている場合は、最新の変更承認日・番号を記入してください。</a:t>
          </a:r>
        </a:p>
      </xdr:txBody>
    </xdr:sp>
    <xdr:clientData/>
  </xdr:twoCellAnchor>
  <xdr:twoCellAnchor>
    <xdr:from>
      <xdr:col>9</xdr:col>
      <xdr:colOff>15874</xdr:colOff>
      <xdr:row>28</xdr:row>
      <xdr:rowOff>39688</xdr:rowOff>
    </xdr:from>
    <xdr:to>
      <xdr:col>19</xdr:col>
      <xdr:colOff>190500</xdr:colOff>
      <xdr:row>30</xdr:row>
      <xdr:rowOff>134939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9F910C87-E399-C556-F2E7-E24C3F5B5AE6}"/>
            </a:ext>
          </a:extLst>
        </xdr:cNvPr>
        <xdr:cNvSpPr/>
      </xdr:nvSpPr>
      <xdr:spPr bwMode="auto">
        <a:xfrm>
          <a:off x="2301874" y="5754688"/>
          <a:ext cx="2714626" cy="555626"/>
        </a:xfrm>
        <a:prstGeom prst="wedgeRoundRectCallout">
          <a:avLst>
            <a:gd name="adj1" fmla="val -40410"/>
            <a:gd name="adj2" fmla="val 81518"/>
            <a:gd name="adj3" fmla="val 16667"/>
          </a:avLst>
        </a:prstGeom>
        <a:solidFill>
          <a:srgbClr val="BAFDB5"/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 b="1"/>
            <a:t>請求月の定員及び世田谷区受託児童数を入力してください</a:t>
          </a:r>
        </a:p>
      </xdr:txBody>
    </xdr:sp>
    <xdr:clientData/>
  </xdr:twoCellAnchor>
  <xdr:twoCellAnchor>
    <xdr:from>
      <xdr:col>4</xdr:col>
      <xdr:colOff>55563</xdr:colOff>
      <xdr:row>51</xdr:row>
      <xdr:rowOff>222250</xdr:rowOff>
    </xdr:from>
    <xdr:to>
      <xdr:col>19</xdr:col>
      <xdr:colOff>79375</xdr:colOff>
      <xdr:row>53</xdr:row>
      <xdr:rowOff>206375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29828C11-E3B9-1DBB-F317-B821D92AB2EB}"/>
            </a:ext>
          </a:extLst>
        </xdr:cNvPr>
        <xdr:cNvSpPr/>
      </xdr:nvSpPr>
      <xdr:spPr bwMode="auto">
        <a:xfrm>
          <a:off x="1071563" y="11231563"/>
          <a:ext cx="3833812" cy="444500"/>
        </a:xfrm>
        <a:prstGeom prst="wedgeRoundRectCallout">
          <a:avLst>
            <a:gd name="adj1" fmla="val -26104"/>
            <a:gd name="adj2" fmla="val -94036"/>
            <a:gd name="adj3" fmla="val 16667"/>
          </a:avLst>
        </a:prstGeom>
        <a:solidFill>
          <a:srgbClr val="BAFDB5"/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 b="1"/>
            <a:t>該当する加算をプルダウンから選択してください。</a:t>
          </a:r>
        </a:p>
      </xdr:txBody>
    </xdr:sp>
    <xdr:clientData/>
  </xdr:twoCellAnchor>
  <xdr:twoCellAnchor>
    <xdr:from>
      <xdr:col>36</xdr:col>
      <xdr:colOff>31750</xdr:colOff>
      <xdr:row>7</xdr:row>
      <xdr:rowOff>166687</xdr:rowOff>
    </xdr:from>
    <xdr:to>
      <xdr:col>53</xdr:col>
      <xdr:colOff>174625</xdr:colOff>
      <xdr:row>19</xdr:row>
      <xdr:rowOff>71437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CFF5F2A3-E876-9223-D762-07D75352EFE8}"/>
            </a:ext>
          </a:extLst>
        </xdr:cNvPr>
        <xdr:cNvSpPr/>
      </xdr:nvSpPr>
      <xdr:spPr bwMode="auto">
        <a:xfrm>
          <a:off x="8977313" y="1778000"/>
          <a:ext cx="3611562" cy="1936750"/>
        </a:xfrm>
        <a:prstGeom prst="wedgeRoundRectCallout">
          <a:avLst>
            <a:gd name="adj1" fmla="val -73611"/>
            <a:gd name="adj2" fmla="val 622"/>
            <a:gd name="adj3" fmla="val 16667"/>
          </a:avLst>
        </a:prstGeom>
        <a:solidFill>
          <a:srgbClr val="BAFDB5"/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rtl="0"/>
          <a:r>
            <a:rPr lang="ja-JP" altLang="ja-JP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「東京都認証保育所認証書</a:t>
          </a:r>
          <a:r>
            <a:rPr lang="ja-JP" alt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（内容変更届）</a:t>
          </a:r>
          <a:r>
            <a:rPr lang="ja-JP" altLang="ja-JP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」に記載された設置者名を記載してください。</a:t>
          </a:r>
          <a:endParaRPr lang="ja-JP" altLang="ja-JP" sz="1400" b="1">
            <a:effectLst/>
          </a:endParaRPr>
        </a:p>
        <a:p>
          <a:pPr rtl="0"/>
          <a:r>
            <a:rPr lang="ja-JP" altLang="ja-JP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設置者が法人の場合は、法人名、代表者肩書、代表者氏名を記載してください。設置者が個人の場合は、個人名のみを記載してください</a:t>
          </a:r>
          <a:r>
            <a:rPr lang="ja-JP" alt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400" b="1">
            <a:effectLst/>
          </a:endParaRPr>
        </a:p>
        <a:p>
          <a:pPr rtl="0"/>
          <a:r>
            <a:rPr lang="ja-JP" altLang="ja-JP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（●●園　園長　等は記載しない）。</a:t>
          </a:r>
          <a:endParaRPr lang="ja-JP" altLang="ja-JP" sz="1400" b="1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119063</xdr:colOff>
      <xdr:row>0</xdr:row>
      <xdr:rowOff>214311</xdr:rowOff>
    </xdr:from>
    <xdr:to>
      <xdr:col>19</xdr:col>
      <xdr:colOff>39688</xdr:colOff>
      <xdr:row>2</xdr:row>
      <xdr:rowOff>222249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D03E873-0CD0-66DC-5543-0D57690C312F}"/>
            </a:ext>
          </a:extLst>
        </xdr:cNvPr>
        <xdr:cNvSpPr/>
      </xdr:nvSpPr>
      <xdr:spPr bwMode="auto">
        <a:xfrm>
          <a:off x="3675063" y="214311"/>
          <a:ext cx="1190625" cy="468313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F7E44-6F5E-4549-AF5C-C2F39B74755A}">
  <sheetPr>
    <tabColor rgb="FFFF0000"/>
  </sheetPr>
  <dimension ref="A1:BJ69"/>
  <sheetViews>
    <sheetView showGridLines="0" tabSelected="1" view="pageBreakPreview" topLeftCell="A43" zoomScale="80" zoomScaleNormal="100" zoomScaleSheetLayoutView="80" workbookViewId="0"/>
  </sheetViews>
  <sheetFormatPr defaultColWidth="9" defaultRowHeight="13" x14ac:dyDescent="0.2"/>
  <cols>
    <col min="1" max="33" width="3.6328125" style="11" customWidth="1"/>
    <col min="34" max="34" width="2.1796875" style="10" customWidth="1"/>
    <col min="35" max="41" width="3" style="10" customWidth="1"/>
    <col min="42" max="42" width="2.36328125" style="10" customWidth="1"/>
    <col min="43" max="47" width="3" style="10" customWidth="1"/>
    <col min="48" max="70" width="3" style="11" customWidth="1"/>
    <col min="71" max="16384" width="9" style="11"/>
  </cols>
  <sheetData>
    <row r="1" spans="1:37" ht="18" customHeight="1" x14ac:dyDescent="0.25">
      <c r="A1" s="98" t="s">
        <v>41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9"/>
    </row>
    <row r="2" spans="1:37" ht="18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9"/>
    </row>
    <row r="3" spans="1:37" ht="18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6"/>
      <c r="W3" s="138"/>
      <c r="X3" s="138"/>
      <c r="Y3" s="138"/>
      <c r="Z3" s="139" t="s">
        <v>65</v>
      </c>
      <c r="AA3" s="140"/>
      <c r="AB3" s="120" t="s">
        <v>0</v>
      </c>
      <c r="AC3" s="141"/>
      <c r="AD3" s="120" t="s">
        <v>1</v>
      </c>
      <c r="AE3" s="141"/>
      <c r="AF3" s="120" t="s">
        <v>2</v>
      </c>
      <c r="AH3" s="9"/>
    </row>
    <row r="4" spans="1:37" ht="18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"/>
    </row>
    <row r="5" spans="1:37" ht="18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97" t="s">
        <v>47</v>
      </c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"/>
    </row>
    <row r="6" spans="1:37" ht="18" customHeight="1" x14ac:dyDescent="0.2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"/>
    </row>
    <row r="7" spans="1:37" ht="18" customHeight="1" x14ac:dyDescent="0.25">
      <c r="A7" s="2"/>
      <c r="B7" s="2"/>
      <c r="C7" s="99" t="s">
        <v>42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9"/>
    </row>
    <row r="8" spans="1:37" ht="18" customHeight="1" x14ac:dyDescent="0.2">
      <c r="A8" s="2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9"/>
    </row>
    <row r="9" spans="1:37" ht="18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6"/>
      <c r="P9" s="16"/>
      <c r="Q9" s="16"/>
      <c r="R9" s="157" t="s">
        <v>32</v>
      </c>
      <c r="S9" s="157"/>
      <c r="T9" s="157"/>
      <c r="U9" s="158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90"/>
      <c r="AH9" s="13"/>
      <c r="AI9" s="13"/>
      <c r="AJ9" s="13"/>
      <c r="AK9" s="13"/>
    </row>
    <row r="10" spans="1:37" ht="4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9"/>
      <c r="P10" s="14"/>
      <c r="Q10" s="14"/>
      <c r="R10" s="51"/>
      <c r="S10" s="51"/>
      <c r="T10" s="5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15"/>
      <c r="AI10" s="15"/>
      <c r="AJ10" s="15"/>
      <c r="AK10" s="13"/>
    </row>
    <row r="11" spans="1:37" ht="18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6"/>
      <c r="P11" s="14"/>
      <c r="Q11" s="14"/>
      <c r="R11" s="160" t="s">
        <v>62</v>
      </c>
      <c r="S11" s="161"/>
      <c r="T11" s="161"/>
      <c r="U11" s="162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91"/>
      <c r="AH11" s="13"/>
      <c r="AI11" s="13"/>
      <c r="AJ11" s="13"/>
      <c r="AK11" s="13"/>
    </row>
    <row r="12" spans="1:37" ht="18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6"/>
      <c r="P12" s="14"/>
      <c r="Q12" s="14"/>
      <c r="R12" s="161"/>
      <c r="S12" s="161"/>
      <c r="T12" s="161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91"/>
      <c r="AH12" s="13"/>
      <c r="AI12" s="13"/>
      <c r="AJ12" s="13"/>
      <c r="AK12" s="13"/>
    </row>
    <row r="13" spans="1:37" ht="4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6"/>
      <c r="P13" s="16"/>
      <c r="Q13" s="16"/>
      <c r="R13" s="43"/>
      <c r="S13" s="43"/>
      <c r="T13" s="43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13"/>
      <c r="AI13" s="13"/>
      <c r="AJ13" s="13"/>
      <c r="AK13" s="13"/>
    </row>
    <row r="14" spans="1:37" ht="18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6"/>
      <c r="R14" s="157" t="s">
        <v>33</v>
      </c>
      <c r="S14" s="157"/>
      <c r="T14" s="157"/>
      <c r="U14" s="158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90"/>
      <c r="AH14" s="13"/>
      <c r="AI14" s="13"/>
      <c r="AJ14" s="13"/>
      <c r="AK14" s="13"/>
    </row>
    <row r="15" spans="1:37" ht="4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9"/>
      <c r="R15" s="51"/>
      <c r="S15" s="51"/>
      <c r="T15" s="51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8"/>
      <c r="AI15" s="18"/>
      <c r="AJ15" s="18"/>
      <c r="AK15" s="18"/>
    </row>
    <row r="16" spans="1:37" ht="18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0"/>
      <c r="P16" s="40"/>
      <c r="Q16" s="40"/>
      <c r="R16" s="164" t="s">
        <v>34</v>
      </c>
      <c r="S16" s="164"/>
      <c r="T16" s="164"/>
      <c r="U16" s="165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90"/>
      <c r="AH16" s="19"/>
      <c r="AI16" s="19"/>
      <c r="AJ16" s="19"/>
      <c r="AK16" s="19"/>
    </row>
    <row r="17" spans="1:62" ht="18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7"/>
      <c r="R17" s="164"/>
      <c r="S17" s="164"/>
      <c r="T17" s="164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90"/>
      <c r="AH17" s="19"/>
      <c r="AI17" s="19"/>
      <c r="AJ17" s="19"/>
      <c r="AK17" s="19"/>
    </row>
    <row r="18" spans="1:62" ht="4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7"/>
      <c r="R18" s="51"/>
      <c r="S18" s="51"/>
      <c r="T18" s="51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20"/>
      <c r="AI18" s="20"/>
      <c r="AJ18" s="20"/>
      <c r="AK18" s="20"/>
    </row>
    <row r="19" spans="1:62" ht="18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40"/>
      <c r="P19" s="40"/>
      <c r="Q19" s="40"/>
      <c r="R19" s="164" t="s">
        <v>35</v>
      </c>
      <c r="S19" s="164"/>
      <c r="T19" s="164"/>
      <c r="U19" s="165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90"/>
      <c r="AH19" s="21"/>
      <c r="AI19" s="79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</row>
    <row r="20" spans="1:62" ht="18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7"/>
      <c r="R20" s="166"/>
      <c r="S20" s="166"/>
      <c r="T20" s="166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90"/>
      <c r="AH20" s="21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</row>
    <row r="21" spans="1:62" ht="18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8"/>
    </row>
    <row r="22" spans="1:62" ht="18" customHeight="1" x14ac:dyDescent="0.2">
      <c r="A22" s="22"/>
      <c r="B22" s="24"/>
      <c r="C22" s="95"/>
      <c r="D22" s="96"/>
      <c r="F22" s="96" t="s">
        <v>61</v>
      </c>
      <c r="G22" s="128"/>
      <c r="H22" s="134" t="s">
        <v>60</v>
      </c>
      <c r="I22" s="146"/>
      <c r="J22" s="94" t="s">
        <v>26</v>
      </c>
      <c r="K22" s="146"/>
      <c r="L22" s="142" t="s">
        <v>27</v>
      </c>
      <c r="M22" s="38"/>
      <c r="N22" s="93" t="s">
        <v>43</v>
      </c>
      <c r="O22" s="81"/>
      <c r="P22" s="82"/>
      <c r="Q22" s="167"/>
      <c r="R22" s="168"/>
      <c r="S22" s="93" t="s">
        <v>36</v>
      </c>
      <c r="T22" s="43"/>
      <c r="U22" s="43"/>
      <c r="V22" s="43"/>
      <c r="W22" s="43"/>
      <c r="X22" s="43"/>
      <c r="Y22" s="43"/>
      <c r="Z22" s="25"/>
      <c r="AA22" s="22"/>
      <c r="AB22" s="22"/>
      <c r="AC22" s="23"/>
      <c r="AD22" s="23"/>
      <c r="AE22" s="8"/>
      <c r="AF22" s="8"/>
      <c r="AG22" s="10"/>
      <c r="AQ22" s="11"/>
      <c r="AR22" s="11"/>
      <c r="AS22" s="11"/>
      <c r="AT22" s="11"/>
      <c r="AU22" s="11"/>
    </row>
    <row r="23" spans="1:62" ht="18" customHeight="1" x14ac:dyDescent="0.2">
      <c r="A23" s="22"/>
      <c r="B23" s="129"/>
      <c r="C23" s="89"/>
      <c r="D23" s="135"/>
      <c r="E23" s="135" t="s">
        <v>64</v>
      </c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22"/>
      <c r="AB23" s="22"/>
      <c r="AC23" s="23"/>
      <c r="AD23" s="23"/>
      <c r="AE23" s="8"/>
      <c r="AF23" s="8"/>
      <c r="AG23" s="10"/>
      <c r="AQ23" s="11"/>
      <c r="AR23" s="11"/>
      <c r="AS23" s="11"/>
      <c r="AT23" s="11"/>
      <c r="AU23" s="11"/>
    </row>
    <row r="24" spans="1:62" s="2" customFormat="1" ht="18" customHeight="1" x14ac:dyDescent="0.3">
      <c r="J24" s="46"/>
      <c r="K24" s="46"/>
      <c r="L24" s="46"/>
      <c r="M24" s="46"/>
      <c r="N24" s="46"/>
      <c r="O24" s="46"/>
      <c r="P24" s="46"/>
      <c r="Q24" s="34"/>
      <c r="R24" s="34"/>
      <c r="S24" s="34"/>
      <c r="T24" s="34"/>
      <c r="U24" s="34"/>
      <c r="V24" s="83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62" s="2" customFormat="1" ht="18" customHeight="1" x14ac:dyDescent="0.3">
      <c r="J25" s="46"/>
      <c r="K25" s="46"/>
      <c r="L25" s="46"/>
      <c r="M25" s="46"/>
      <c r="N25" s="46"/>
      <c r="O25" s="46"/>
      <c r="P25" s="46"/>
      <c r="Q25" s="34"/>
      <c r="R25" s="34"/>
      <c r="S25" s="34"/>
      <c r="T25" s="34"/>
      <c r="U25" s="34"/>
      <c r="V25" s="83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62" s="2" customFormat="1" ht="18" customHeight="1" x14ac:dyDescent="0.3">
      <c r="J26" s="46"/>
      <c r="K26" s="46"/>
      <c r="L26" s="46"/>
      <c r="M26" s="46"/>
      <c r="N26" s="46"/>
      <c r="O26" s="46"/>
      <c r="P26" s="46"/>
      <c r="Q26" s="34"/>
      <c r="R26" s="34"/>
      <c r="S26" s="34"/>
      <c r="T26" s="34"/>
      <c r="U26" s="34"/>
      <c r="V26" s="83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62" s="2" customFormat="1" ht="18" customHeight="1" x14ac:dyDescent="0.2">
      <c r="J27" s="46"/>
      <c r="K27" s="46"/>
      <c r="L27" s="46"/>
      <c r="M27" s="46"/>
      <c r="N27" s="46"/>
      <c r="O27" s="46"/>
      <c r="P27" s="46"/>
      <c r="Q27" s="154">
        <f>V39+V47</f>
        <v>0</v>
      </c>
      <c r="R27" s="155">
        <f t="shared" ref="R27:U28" si="0">Y41+Y50</f>
        <v>0</v>
      </c>
      <c r="S27" s="155">
        <f t="shared" si="0"/>
        <v>0</v>
      </c>
      <c r="T27" s="155">
        <f t="shared" si="0"/>
        <v>0</v>
      </c>
      <c r="U27" s="155">
        <f t="shared" si="0"/>
        <v>0</v>
      </c>
      <c r="V27" s="83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62" s="2" customFormat="1" ht="18" customHeight="1" x14ac:dyDescent="0.2">
      <c r="A28" s="121"/>
      <c r="B28" s="121"/>
      <c r="C28" s="121"/>
      <c r="D28" s="121"/>
      <c r="E28" s="121"/>
      <c r="F28" s="121"/>
      <c r="G28" s="121"/>
      <c r="H28" s="121"/>
      <c r="L28" s="147"/>
      <c r="M28" s="131" t="s">
        <v>59</v>
      </c>
      <c r="N28" s="133"/>
      <c r="O28" s="48"/>
      <c r="P28" s="48"/>
      <c r="Q28" s="156">
        <f>X42+X51</f>
        <v>0</v>
      </c>
      <c r="R28" s="156">
        <f t="shared" si="0"/>
        <v>0</v>
      </c>
      <c r="S28" s="156">
        <f t="shared" si="0"/>
        <v>0</v>
      </c>
      <c r="T28" s="156">
        <f t="shared" si="0"/>
        <v>0</v>
      </c>
      <c r="U28" s="156">
        <f t="shared" si="0"/>
        <v>0</v>
      </c>
      <c r="V28" s="132" t="s">
        <v>4</v>
      </c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8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62" s="2" customFormat="1" ht="18" customHeight="1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8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62" s="2" customFormat="1" ht="18" customHeight="1" x14ac:dyDescent="0.2">
      <c r="A30" s="127"/>
      <c r="B30" s="127"/>
      <c r="C30" s="110" t="s">
        <v>56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8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62" s="2" customFormat="1" ht="18" customHeight="1" x14ac:dyDescent="0.2">
      <c r="A31" s="127"/>
      <c r="B31" s="127"/>
      <c r="C31" s="153" t="s">
        <v>75</v>
      </c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8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62" s="2" customFormat="1" ht="18" customHeight="1" x14ac:dyDescent="0.2">
      <c r="A32" s="127"/>
      <c r="B32" s="127"/>
      <c r="C32" s="186" t="s">
        <v>55</v>
      </c>
      <c r="D32" s="187"/>
      <c r="E32" s="1"/>
      <c r="F32" s="169" t="s">
        <v>48</v>
      </c>
      <c r="G32" s="170"/>
      <c r="H32" s="169" t="s">
        <v>49</v>
      </c>
      <c r="I32" s="170"/>
      <c r="J32" s="169" t="s">
        <v>50</v>
      </c>
      <c r="K32" s="170"/>
      <c r="L32" s="169" t="s">
        <v>51</v>
      </c>
      <c r="M32" s="170"/>
      <c r="N32" s="169" t="s">
        <v>52</v>
      </c>
      <c r="O32" s="170"/>
      <c r="P32" s="169" t="s">
        <v>53</v>
      </c>
      <c r="Q32" s="170"/>
      <c r="R32" s="171" t="s">
        <v>54</v>
      </c>
      <c r="S32" s="170"/>
      <c r="T32" s="172"/>
      <c r="U32" s="173"/>
      <c r="V32" s="1"/>
      <c r="W32" s="104"/>
      <c r="X32" s="105"/>
      <c r="Y32" s="105"/>
      <c r="Z32" s="105"/>
      <c r="AA32" s="127"/>
      <c r="AB32" s="127"/>
      <c r="AC32" s="127"/>
      <c r="AD32" s="127"/>
      <c r="AE32" s="127"/>
      <c r="AF32" s="127"/>
      <c r="AG32" s="127"/>
      <c r="AH32" s="8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s="2" customFormat="1" ht="18" customHeight="1" x14ac:dyDescent="0.2">
      <c r="A33" s="127"/>
      <c r="B33" s="127"/>
      <c r="C33" s="100"/>
      <c r="D33" s="101" t="s">
        <v>10</v>
      </c>
      <c r="E33" s="1"/>
      <c r="F33" s="100"/>
      <c r="G33" s="101" t="s">
        <v>10</v>
      </c>
      <c r="H33" s="100"/>
      <c r="I33" s="101" t="s">
        <v>10</v>
      </c>
      <c r="J33" s="100"/>
      <c r="K33" s="101" t="s">
        <v>10</v>
      </c>
      <c r="L33" s="100"/>
      <c r="M33" s="101" t="s">
        <v>10</v>
      </c>
      <c r="N33" s="100"/>
      <c r="O33" s="101" t="s">
        <v>10</v>
      </c>
      <c r="P33" s="100"/>
      <c r="Q33" s="101" t="s">
        <v>10</v>
      </c>
      <c r="R33" s="112">
        <f>SUM(F33,H33,J33,L33,N33,P33)</f>
        <v>0</v>
      </c>
      <c r="S33" s="123" t="s">
        <v>10</v>
      </c>
      <c r="T33" s="109"/>
      <c r="U33" s="103"/>
      <c r="V33" s="1"/>
      <c r="W33" s="106"/>
      <c r="X33" s="107"/>
      <c r="Y33" s="107"/>
      <c r="Z33" s="108"/>
      <c r="AA33" s="127"/>
      <c r="AB33" s="127"/>
      <c r="AC33" s="127"/>
      <c r="AD33" s="127"/>
      <c r="AE33" s="127"/>
      <c r="AF33" s="127"/>
      <c r="AG33" s="127"/>
      <c r="AH33" s="8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s="2" customFormat="1" ht="18" customHeight="1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8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s="2" customFormat="1" ht="18" customHeight="1" x14ac:dyDescent="0.2">
      <c r="A35" s="127"/>
      <c r="B35" s="127"/>
      <c r="C35" s="119" t="s">
        <v>76</v>
      </c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8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s="2" customFormat="1" ht="18" customHeight="1" x14ac:dyDescent="0.2">
      <c r="C36" s="2" t="s">
        <v>5</v>
      </c>
      <c r="O36" s="136"/>
      <c r="P36" s="137"/>
      <c r="Q36" s="137"/>
      <c r="R36" s="137"/>
      <c r="S36" s="113"/>
      <c r="T36" s="113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s="3" customFormat="1" ht="18" customHeight="1" x14ac:dyDescent="0.2">
      <c r="C37" s="174" t="s">
        <v>11</v>
      </c>
      <c r="D37" s="175"/>
      <c r="E37" s="175"/>
      <c r="F37" s="175"/>
      <c r="G37" s="175"/>
      <c r="H37" s="175"/>
      <c r="I37" s="176"/>
      <c r="J37" s="177" t="s">
        <v>25</v>
      </c>
      <c r="K37" s="178"/>
      <c r="L37" s="178"/>
      <c r="M37" s="178"/>
      <c r="N37" s="179"/>
      <c r="O37" s="177" t="s">
        <v>14</v>
      </c>
      <c r="P37" s="179"/>
      <c r="Q37" s="177" t="s">
        <v>13</v>
      </c>
      <c r="R37" s="178"/>
      <c r="S37" s="178"/>
      <c r="T37" s="178"/>
      <c r="U37" s="178"/>
      <c r="V37" s="188" t="s">
        <v>12</v>
      </c>
      <c r="W37" s="189"/>
      <c r="X37" s="189"/>
      <c r="Y37" s="189"/>
      <c r="Z37" s="189"/>
      <c r="AA37" s="189"/>
      <c r="AB37" s="189"/>
      <c r="AC37" s="189"/>
      <c r="AD37" s="189"/>
      <c r="AE37" s="190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1:47" s="3" customFormat="1" ht="18" customHeight="1" x14ac:dyDescent="0.2">
      <c r="C38" s="194" t="s">
        <v>16</v>
      </c>
      <c r="D38" s="195"/>
      <c r="E38" s="195"/>
      <c r="F38" s="195"/>
      <c r="G38" s="195"/>
      <c r="H38" s="195"/>
      <c r="I38" s="196"/>
      <c r="J38" s="180"/>
      <c r="K38" s="181"/>
      <c r="L38" s="181"/>
      <c r="M38" s="181"/>
      <c r="N38" s="182"/>
      <c r="O38" s="183"/>
      <c r="P38" s="184"/>
      <c r="Q38" s="183"/>
      <c r="R38" s="185"/>
      <c r="S38" s="185"/>
      <c r="T38" s="185"/>
      <c r="U38" s="185"/>
      <c r="V38" s="191"/>
      <c r="W38" s="192"/>
      <c r="X38" s="192"/>
      <c r="Y38" s="192"/>
      <c r="Z38" s="192"/>
      <c r="AA38" s="192"/>
      <c r="AB38" s="192"/>
      <c r="AC38" s="192"/>
      <c r="AD38" s="192"/>
      <c r="AE38" s="193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1:47" s="3" customFormat="1" ht="18" customHeight="1" x14ac:dyDescent="0.2">
      <c r="C39" s="197" t="s">
        <v>6</v>
      </c>
      <c r="D39" s="198"/>
      <c r="E39" s="198"/>
      <c r="F39" s="198"/>
      <c r="G39" s="198"/>
      <c r="H39" s="198"/>
      <c r="I39" s="199"/>
      <c r="J39" s="200">
        <f>IFERROR(VLOOKUP(C33,単価表!$A$3:$G$11,4,1),0)</f>
        <v>0</v>
      </c>
      <c r="K39" s="201"/>
      <c r="L39" s="201"/>
      <c r="M39" s="201"/>
      <c r="N39" s="115" t="s">
        <v>4</v>
      </c>
      <c r="O39" s="143">
        <f>F33</f>
        <v>0</v>
      </c>
      <c r="P39" s="115" t="s">
        <v>10</v>
      </c>
      <c r="Q39" s="202">
        <f>J39*O39</f>
        <v>0</v>
      </c>
      <c r="R39" s="203"/>
      <c r="S39" s="203"/>
      <c r="T39" s="203"/>
      <c r="U39" s="115" t="s">
        <v>4</v>
      </c>
      <c r="V39" s="204">
        <f>SUM(Q39:Q42)</f>
        <v>0</v>
      </c>
      <c r="W39" s="205"/>
      <c r="X39" s="205"/>
      <c r="Y39" s="205"/>
      <c r="Z39" s="205"/>
      <c r="AA39" s="205"/>
      <c r="AB39" s="205"/>
      <c r="AC39" s="205"/>
      <c r="AD39" s="205"/>
      <c r="AE39" s="210" t="s">
        <v>4</v>
      </c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pans="1:47" s="3" customFormat="1" ht="18" customHeight="1" x14ac:dyDescent="0.2">
      <c r="C40" s="197" t="s">
        <v>7</v>
      </c>
      <c r="D40" s="198"/>
      <c r="E40" s="198"/>
      <c r="F40" s="198"/>
      <c r="G40" s="198"/>
      <c r="H40" s="198"/>
      <c r="I40" s="199"/>
      <c r="J40" s="200">
        <f>IFERROR(VLOOKUP(C33,単価表!$A$3:$G$11,5,1),0)</f>
        <v>0</v>
      </c>
      <c r="K40" s="201"/>
      <c r="L40" s="201"/>
      <c r="M40" s="201"/>
      <c r="N40" s="115" t="s">
        <v>4</v>
      </c>
      <c r="O40" s="143">
        <f>H33+J33</f>
        <v>0</v>
      </c>
      <c r="P40" s="115" t="s">
        <v>10</v>
      </c>
      <c r="Q40" s="202">
        <f>J40*O40</f>
        <v>0</v>
      </c>
      <c r="R40" s="203"/>
      <c r="S40" s="203"/>
      <c r="T40" s="203"/>
      <c r="U40" s="115" t="s">
        <v>4</v>
      </c>
      <c r="V40" s="206"/>
      <c r="W40" s="207"/>
      <c r="X40" s="207"/>
      <c r="Y40" s="207"/>
      <c r="Z40" s="207"/>
      <c r="AA40" s="207"/>
      <c r="AB40" s="207"/>
      <c r="AC40" s="207"/>
      <c r="AD40" s="207"/>
      <c r="AE40" s="211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pans="1:47" s="3" customFormat="1" ht="18" customHeight="1" x14ac:dyDescent="0.2">
      <c r="C41" s="197" t="s">
        <v>8</v>
      </c>
      <c r="D41" s="198"/>
      <c r="E41" s="198"/>
      <c r="F41" s="198"/>
      <c r="G41" s="198"/>
      <c r="H41" s="198"/>
      <c r="I41" s="199"/>
      <c r="J41" s="200">
        <f>IFERROR(VLOOKUP(C33,単価表!$A$3:$G$11,6,1),0)</f>
        <v>0</v>
      </c>
      <c r="K41" s="201"/>
      <c r="L41" s="201"/>
      <c r="M41" s="201"/>
      <c r="N41" s="115" t="s">
        <v>4</v>
      </c>
      <c r="O41" s="143">
        <f>L33</f>
        <v>0</v>
      </c>
      <c r="P41" s="115" t="s">
        <v>10</v>
      </c>
      <c r="Q41" s="202">
        <f>J41*O41</f>
        <v>0</v>
      </c>
      <c r="R41" s="203"/>
      <c r="S41" s="203"/>
      <c r="T41" s="203"/>
      <c r="U41" s="115" t="s">
        <v>4</v>
      </c>
      <c r="V41" s="206"/>
      <c r="W41" s="207"/>
      <c r="X41" s="207"/>
      <c r="Y41" s="207"/>
      <c r="Z41" s="207"/>
      <c r="AA41" s="207"/>
      <c r="AB41" s="207"/>
      <c r="AC41" s="207"/>
      <c r="AD41" s="207"/>
      <c r="AE41" s="211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</row>
    <row r="42" spans="1:47" s="3" customFormat="1" ht="18" customHeight="1" x14ac:dyDescent="0.2">
      <c r="C42" s="197" t="s">
        <v>9</v>
      </c>
      <c r="D42" s="198"/>
      <c r="E42" s="198"/>
      <c r="F42" s="198"/>
      <c r="G42" s="198"/>
      <c r="H42" s="198"/>
      <c r="I42" s="199"/>
      <c r="J42" s="200">
        <f>IFERROR(VLOOKUP(C33,単価表!$A$3:$G$11,7,1),0)</f>
        <v>0</v>
      </c>
      <c r="K42" s="201"/>
      <c r="L42" s="201"/>
      <c r="M42" s="201"/>
      <c r="N42" s="115" t="s">
        <v>4</v>
      </c>
      <c r="O42" s="143">
        <f>N33+P33</f>
        <v>0</v>
      </c>
      <c r="P42" s="115" t="s">
        <v>10</v>
      </c>
      <c r="Q42" s="202">
        <f>J42*O42</f>
        <v>0</v>
      </c>
      <c r="R42" s="203"/>
      <c r="S42" s="203"/>
      <c r="T42" s="203"/>
      <c r="U42" s="115" t="s">
        <v>4</v>
      </c>
      <c r="V42" s="208"/>
      <c r="W42" s="209"/>
      <c r="X42" s="209"/>
      <c r="Y42" s="209"/>
      <c r="Z42" s="209"/>
      <c r="AA42" s="209"/>
      <c r="AB42" s="209"/>
      <c r="AC42" s="209"/>
      <c r="AD42" s="209"/>
      <c r="AE42" s="2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</row>
    <row r="43" spans="1:47" s="3" customFormat="1" ht="18" customHeight="1" x14ac:dyDescent="0.2">
      <c r="C43" s="114"/>
      <c r="D43" s="114"/>
      <c r="E43" s="114"/>
      <c r="F43" s="114"/>
      <c r="G43" s="114"/>
      <c r="H43" s="114"/>
      <c r="I43" s="114"/>
      <c r="J43" s="71"/>
      <c r="K43" s="71"/>
      <c r="L43" s="71"/>
      <c r="M43" s="71"/>
      <c r="N43" s="32"/>
      <c r="O43" s="73"/>
      <c r="P43" s="32"/>
      <c r="Q43" s="118"/>
      <c r="R43" s="118"/>
      <c r="S43" s="118"/>
      <c r="T43" s="118"/>
      <c r="U43" s="32"/>
      <c r="V43" s="70"/>
      <c r="W43" s="70"/>
      <c r="X43" s="70"/>
      <c r="Y43" s="70"/>
      <c r="Z43" s="70"/>
      <c r="AA43" s="70"/>
      <c r="AB43" s="70"/>
      <c r="AC43" s="70"/>
      <c r="AD43" s="70"/>
      <c r="AE43" s="7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</row>
    <row r="44" spans="1:47" s="3" customFormat="1" ht="18" customHeight="1" x14ac:dyDescent="0.2">
      <c r="C44" s="3" t="s">
        <v>15</v>
      </c>
      <c r="X44" s="28"/>
      <c r="Y44" s="28"/>
      <c r="Z44" s="28"/>
      <c r="AA44" s="28"/>
      <c r="AB44" s="28"/>
      <c r="AC44" s="28"/>
      <c r="AD44" s="28"/>
      <c r="AE44" s="28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  <row r="45" spans="1:47" s="3" customFormat="1" ht="18" customHeight="1" x14ac:dyDescent="0.2">
      <c r="C45" s="174" t="s">
        <v>11</v>
      </c>
      <c r="D45" s="175"/>
      <c r="E45" s="175"/>
      <c r="F45" s="175"/>
      <c r="G45" s="175"/>
      <c r="H45" s="175"/>
      <c r="I45" s="176"/>
      <c r="J45" s="177" t="s">
        <v>25</v>
      </c>
      <c r="K45" s="178"/>
      <c r="L45" s="178"/>
      <c r="M45" s="178"/>
      <c r="N45" s="179"/>
      <c r="O45" s="177" t="s">
        <v>14</v>
      </c>
      <c r="P45" s="179"/>
      <c r="Q45" s="177" t="s">
        <v>13</v>
      </c>
      <c r="R45" s="178"/>
      <c r="S45" s="178"/>
      <c r="T45" s="178"/>
      <c r="U45" s="178"/>
      <c r="V45" s="188" t="s">
        <v>12</v>
      </c>
      <c r="W45" s="189"/>
      <c r="X45" s="189"/>
      <c r="Y45" s="189"/>
      <c r="Z45" s="189"/>
      <c r="AA45" s="189"/>
      <c r="AB45" s="189"/>
      <c r="AC45" s="189"/>
      <c r="AD45" s="189"/>
      <c r="AE45" s="190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</row>
    <row r="46" spans="1:47" s="3" customFormat="1" ht="18" customHeight="1" x14ac:dyDescent="0.2">
      <c r="C46" s="194" t="s">
        <v>16</v>
      </c>
      <c r="D46" s="195"/>
      <c r="E46" s="195"/>
      <c r="F46" s="195"/>
      <c r="G46" s="195"/>
      <c r="H46" s="195"/>
      <c r="I46" s="196"/>
      <c r="J46" s="180"/>
      <c r="K46" s="181"/>
      <c r="L46" s="181"/>
      <c r="M46" s="181"/>
      <c r="N46" s="182"/>
      <c r="O46" s="183"/>
      <c r="P46" s="184"/>
      <c r="Q46" s="183"/>
      <c r="R46" s="185"/>
      <c r="S46" s="185"/>
      <c r="T46" s="185"/>
      <c r="U46" s="185"/>
      <c r="V46" s="213"/>
      <c r="W46" s="214"/>
      <c r="X46" s="214"/>
      <c r="Y46" s="214"/>
      <c r="Z46" s="214"/>
      <c r="AA46" s="214"/>
      <c r="AB46" s="214"/>
      <c r="AC46" s="214"/>
      <c r="AD46" s="214"/>
      <c r="AE46" s="215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</row>
    <row r="47" spans="1:47" s="3" customFormat="1" ht="18" customHeight="1" x14ac:dyDescent="0.2">
      <c r="C47" s="216" t="s">
        <v>40</v>
      </c>
      <c r="D47" s="217"/>
      <c r="E47" s="217"/>
      <c r="F47" s="217"/>
      <c r="G47" s="217"/>
      <c r="H47" s="217"/>
      <c r="I47" s="218"/>
      <c r="J47" s="219">
        <f>単価表!D38</f>
        <v>110</v>
      </c>
      <c r="K47" s="220"/>
      <c r="L47" s="220"/>
      <c r="M47" s="220"/>
      <c r="N47" s="115" t="s">
        <v>4</v>
      </c>
      <c r="O47" s="57">
        <f>R33</f>
        <v>0</v>
      </c>
      <c r="P47" s="116" t="s">
        <v>10</v>
      </c>
      <c r="Q47" s="219">
        <f>J47*O47</f>
        <v>0</v>
      </c>
      <c r="R47" s="220"/>
      <c r="S47" s="220"/>
      <c r="T47" s="220"/>
      <c r="U47" s="55" t="s">
        <v>4</v>
      </c>
      <c r="V47" s="221">
        <f>SUM(Q47:T51)</f>
        <v>0</v>
      </c>
      <c r="W47" s="205"/>
      <c r="X47" s="205"/>
      <c r="Y47" s="205"/>
      <c r="Z47" s="205"/>
      <c r="AA47" s="205"/>
      <c r="AB47" s="205"/>
      <c r="AC47" s="205"/>
      <c r="AD47" s="205"/>
      <c r="AE47" s="210" t="s">
        <v>3</v>
      </c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</row>
    <row r="48" spans="1:47" s="2" customFormat="1" ht="18" customHeight="1" x14ac:dyDescent="0.2">
      <c r="C48" s="222" t="s">
        <v>28</v>
      </c>
      <c r="D48" s="223"/>
      <c r="E48" s="223"/>
      <c r="F48" s="223"/>
      <c r="G48" s="223"/>
      <c r="H48" s="223"/>
      <c r="I48" s="224"/>
      <c r="J48" s="202">
        <f>単価表!D39</f>
        <v>4150</v>
      </c>
      <c r="K48" s="203"/>
      <c r="L48" s="203"/>
      <c r="M48" s="203"/>
      <c r="N48" s="54" t="s">
        <v>4</v>
      </c>
      <c r="O48" s="144">
        <f>L33</f>
        <v>0</v>
      </c>
      <c r="P48" s="116" t="s">
        <v>10</v>
      </c>
      <c r="Q48" s="202">
        <f>J48*O48</f>
        <v>0</v>
      </c>
      <c r="R48" s="203"/>
      <c r="S48" s="203"/>
      <c r="T48" s="203"/>
      <c r="U48" s="56" t="s">
        <v>4</v>
      </c>
      <c r="V48" s="206"/>
      <c r="W48" s="207"/>
      <c r="X48" s="207"/>
      <c r="Y48" s="207"/>
      <c r="Z48" s="207"/>
      <c r="AA48" s="207"/>
      <c r="AB48" s="207"/>
      <c r="AC48" s="207"/>
      <c r="AD48" s="207"/>
      <c r="AE48" s="211"/>
      <c r="AH48" s="9"/>
      <c r="AI48" s="9"/>
      <c r="AJ48" s="9"/>
      <c r="AK48" s="9"/>
      <c r="AL48" s="29"/>
      <c r="AM48" s="9"/>
      <c r="AN48" s="9"/>
      <c r="AO48" s="9"/>
      <c r="AP48" s="9"/>
      <c r="AQ48" s="9"/>
      <c r="AR48" s="9"/>
      <c r="AS48" s="9"/>
      <c r="AT48" s="9"/>
      <c r="AU48" s="9"/>
    </row>
    <row r="49" spans="1:47" s="2" customFormat="1" ht="18" customHeight="1" x14ac:dyDescent="0.2">
      <c r="C49" s="222" t="s">
        <v>79</v>
      </c>
      <c r="D49" s="225"/>
      <c r="E49" s="225"/>
      <c r="F49" s="225"/>
      <c r="G49" s="225"/>
      <c r="H49" s="225"/>
      <c r="I49" s="170"/>
      <c r="J49" s="202">
        <f>単価表!D40</f>
        <v>1660</v>
      </c>
      <c r="K49" s="226"/>
      <c r="L49" s="226"/>
      <c r="M49" s="226"/>
      <c r="N49" s="74" t="s">
        <v>4</v>
      </c>
      <c r="O49" s="145">
        <f>N33+P33</f>
        <v>0</v>
      </c>
      <c r="P49" s="117" t="s">
        <v>10</v>
      </c>
      <c r="Q49" s="202">
        <f>J49*O49</f>
        <v>0</v>
      </c>
      <c r="R49" s="226"/>
      <c r="S49" s="226"/>
      <c r="T49" s="226"/>
      <c r="U49" s="76" t="s">
        <v>4</v>
      </c>
      <c r="V49" s="206"/>
      <c r="W49" s="207"/>
      <c r="X49" s="207"/>
      <c r="Y49" s="207"/>
      <c r="Z49" s="207"/>
      <c r="AA49" s="207"/>
      <c r="AB49" s="207"/>
      <c r="AC49" s="207"/>
      <c r="AD49" s="207"/>
      <c r="AE49" s="211"/>
      <c r="AH49" s="9"/>
      <c r="AI49" s="9"/>
      <c r="AJ49" s="9"/>
      <c r="AK49" s="9"/>
      <c r="AL49" s="29"/>
      <c r="AM49" s="9"/>
      <c r="AN49" s="9"/>
      <c r="AO49" s="9"/>
      <c r="AP49" s="9"/>
      <c r="AQ49" s="9"/>
      <c r="AR49" s="9"/>
      <c r="AS49" s="9"/>
      <c r="AT49" s="9"/>
      <c r="AU49" s="9"/>
    </row>
    <row r="50" spans="1:47" s="2" customFormat="1" ht="18" customHeight="1" x14ac:dyDescent="0.2">
      <c r="C50" s="234" t="s">
        <v>18</v>
      </c>
      <c r="D50" s="235"/>
      <c r="E50" s="235"/>
      <c r="F50" s="235"/>
      <c r="G50" s="236"/>
      <c r="H50" s="232"/>
      <c r="I50" s="233"/>
      <c r="J50" s="221">
        <f>IF(AH52=1,IFERROR(VLOOKUP(C33,単価表!$A$15:$D$23,4,1),0),IF(AH52=2,IFERROR(VLOOKUP(C33,単価表!$A$27:$D$35,4,1),0),))</f>
        <v>0</v>
      </c>
      <c r="K50" s="237"/>
      <c r="L50" s="237"/>
      <c r="M50" s="237"/>
      <c r="N50" s="240" t="s">
        <v>4</v>
      </c>
      <c r="O50" s="242">
        <f>IF(J50&gt;0,R33,0)</f>
        <v>0</v>
      </c>
      <c r="P50" s="244" t="s">
        <v>10</v>
      </c>
      <c r="Q50" s="246">
        <f>J50*O50</f>
        <v>0</v>
      </c>
      <c r="R50" s="247"/>
      <c r="S50" s="247"/>
      <c r="T50" s="247"/>
      <c r="U50" s="227" t="s">
        <v>4</v>
      </c>
      <c r="V50" s="206"/>
      <c r="W50" s="207"/>
      <c r="X50" s="207"/>
      <c r="Y50" s="207"/>
      <c r="Z50" s="207"/>
      <c r="AA50" s="207"/>
      <c r="AB50" s="207"/>
      <c r="AC50" s="207"/>
      <c r="AD50" s="207"/>
      <c r="AE50" s="211"/>
      <c r="AH50" s="31">
        <f>IF(H50="○",1,)</f>
        <v>0</v>
      </c>
      <c r="AI50" s="30"/>
      <c r="AJ50" s="31"/>
      <c r="AK50" s="30"/>
      <c r="AL50" s="30"/>
      <c r="AM50" s="9"/>
      <c r="AN50" s="9"/>
      <c r="AO50" s="9"/>
      <c r="AP50" s="9"/>
      <c r="AQ50" s="9"/>
      <c r="AR50" s="9"/>
      <c r="AS50" s="9"/>
      <c r="AT50" s="9"/>
      <c r="AU50" s="9"/>
    </row>
    <row r="51" spans="1:47" s="2" customFormat="1" ht="18" customHeight="1" x14ac:dyDescent="0.2">
      <c r="C51" s="229" t="s">
        <v>19</v>
      </c>
      <c r="D51" s="230"/>
      <c r="E51" s="230"/>
      <c r="F51" s="230"/>
      <c r="G51" s="231"/>
      <c r="H51" s="232"/>
      <c r="I51" s="233"/>
      <c r="J51" s="238"/>
      <c r="K51" s="239"/>
      <c r="L51" s="239"/>
      <c r="M51" s="239"/>
      <c r="N51" s="241"/>
      <c r="O51" s="243"/>
      <c r="P51" s="245"/>
      <c r="Q51" s="248"/>
      <c r="R51" s="249"/>
      <c r="S51" s="249"/>
      <c r="T51" s="249"/>
      <c r="U51" s="228"/>
      <c r="V51" s="208"/>
      <c r="W51" s="209"/>
      <c r="X51" s="209"/>
      <c r="Y51" s="209"/>
      <c r="Z51" s="209"/>
      <c r="AA51" s="209"/>
      <c r="AB51" s="209"/>
      <c r="AC51" s="209"/>
      <c r="AD51" s="209"/>
      <c r="AE51" s="212"/>
      <c r="AH51" s="31">
        <f>IF(H51="○",2,)</f>
        <v>0</v>
      </c>
      <c r="AI51" s="30"/>
      <c r="AJ51" s="31"/>
      <c r="AK51" s="30"/>
      <c r="AL51" s="30"/>
      <c r="AM51" s="9"/>
      <c r="AN51" s="9"/>
      <c r="AO51" s="9"/>
      <c r="AP51" s="9"/>
      <c r="AQ51" s="9"/>
      <c r="AR51" s="9"/>
      <c r="AS51" s="9"/>
      <c r="AT51" s="9"/>
      <c r="AU51" s="9"/>
    </row>
    <row r="52" spans="1:47" s="2" customFormat="1" ht="18" customHeight="1" x14ac:dyDescent="0.2"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33"/>
      <c r="Y52" s="33"/>
      <c r="Z52" s="33"/>
      <c r="AA52" s="33"/>
      <c r="AB52" s="33"/>
      <c r="AC52" s="33"/>
      <c r="AD52" s="33"/>
      <c r="AE52" s="6"/>
      <c r="AH52" s="31">
        <f>SUM(AH50:AH51)</f>
        <v>0</v>
      </c>
      <c r="AI52" s="30"/>
      <c r="AJ52" s="31"/>
      <c r="AK52" s="30"/>
      <c r="AL52" s="30"/>
      <c r="AM52" s="9"/>
      <c r="AN52" s="9"/>
      <c r="AO52" s="9"/>
      <c r="AP52" s="9"/>
      <c r="AQ52" s="9"/>
      <c r="AR52" s="9"/>
      <c r="AS52" s="9"/>
      <c r="AT52" s="9"/>
      <c r="AU52" s="9"/>
    </row>
    <row r="53" spans="1:47" s="2" customFormat="1" ht="18" customHeight="1" x14ac:dyDescent="0.2">
      <c r="A53" s="121"/>
      <c r="B53" s="121"/>
      <c r="C53" s="111" t="s">
        <v>57</v>
      </c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8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s="2" customFormat="1" ht="18" customHeight="1" x14ac:dyDescent="0.2">
      <c r="C54" s="2" t="s">
        <v>44</v>
      </c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s="2" customFormat="1" ht="18" customHeight="1" x14ac:dyDescent="0.2">
      <c r="C55" s="2" t="s">
        <v>45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s="2" customFormat="1" ht="18" customHeight="1" x14ac:dyDescent="0.2">
      <c r="C56" s="2" t="s">
        <v>46</v>
      </c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s="2" customFormat="1" ht="18" customHeight="1" x14ac:dyDescent="0.2">
      <c r="B57" s="124"/>
      <c r="C57" s="88" t="s">
        <v>63</v>
      </c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4"/>
      <c r="AG57" s="124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s="2" customFormat="1" ht="18" customHeight="1" x14ac:dyDescent="0.2">
      <c r="A58" s="125"/>
      <c r="B58" s="125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s="2" customFormat="1" ht="18" customHeight="1" x14ac:dyDescent="0.2"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s="2" customFormat="1" ht="14" x14ac:dyDescent="0.2"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s="2" customFormat="1" ht="14" x14ac:dyDescent="0.2"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s="2" customFormat="1" ht="14" x14ac:dyDescent="0.2"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s="2" customFormat="1" ht="14" x14ac:dyDescent="0.2"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2" customFormat="1" ht="14" x14ac:dyDescent="0.2"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3:47" s="2" customFormat="1" ht="14" x14ac:dyDescent="0.2"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3:47" s="2" customFormat="1" ht="14" x14ac:dyDescent="0.2"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3:47" s="2" customFormat="1" ht="14" x14ac:dyDescent="0.2"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3:47" s="2" customFormat="1" ht="14" x14ac:dyDescent="0.2"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3:47" s="2" customFormat="1" ht="14" x14ac:dyDescent="0.2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</sheetData>
  <sheetProtection sheet="1" autoFilter="0"/>
  <protectedRanges>
    <protectedRange sqref="H50:H51" name="範囲1"/>
  </protectedRanges>
  <mergeCells count="68">
    <mergeCell ref="J50:M51"/>
    <mergeCell ref="N50:N51"/>
    <mergeCell ref="O50:O51"/>
    <mergeCell ref="P50:P51"/>
    <mergeCell ref="Q50:T51"/>
    <mergeCell ref="C47:I47"/>
    <mergeCell ref="J47:M47"/>
    <mergeCell ref="Q47:T47"/>
    <mergeCell ref="V47:AD51"/>
    <mergeCell ref="AE47:AE51"/>
    <mergeCell ref="C48:I48"/>
    <mergeCell ref="J48:M48"/>
    <mergeCell ref="Q48:T48"/>
    <mergeCell ref="C49:I49"/>
    <mergeCell ref="J49:M49"/>
    <mergeCell ref="U50:U51"/>
    <mergeCell ref="C51:G51"/>
    <mergeCell ref="H51:I51"/>
    <mergeCell ref="Q49:T49"/>
    <mergeCell ref="C50:G50"/>
    <mergeCell ref="H50:I50"/>
    <mergeCell ref="C45:I45"/>
    <mergeCell ref="J45:N46"/>
    <mergeCell ref="O45:P46"/>
    <mergeCell ref="Q45:U46"/>
    <mergeCell ref="V45:AE46"/>
    <mergeCell ref="C46:I46"/>
    <mergeCell ref="V37:AE38"/>
    <mergeCell ref="C38:I38"/>
    <mergeCell ref="C39:I39"/>
    <mergeCell ref="J39:M39"/>
    <mergeCell ref="Q39:T39"/>
    <mergeCell ref="V39:AD42"/>
    <mergeCell ref="AE39:AE42"/>
    <mergeCell ref="C40:I40"/>
    <mergeCell ref="J40:M40"/>
    <mergeCell ref="Q40:T40"/>
    <mergeCell ref="C41:I41"/>
    <mergeCell ref="J41:M41"/>
    <mergeCell ref="Q41:T41"/>
    <mergeCell ref="C42:I42"/>
    <mergeCell ref="J42:M42"/>
    <mergeCell ref="Q42:T42"/>
    <mergeCell ref="P32:Q32"/>
    <mergeCell ref="R32:S32"/>
    <mergeCell ref="T32:U32"/>
    <mergeCell ref="C37:I37"/>
    <mergeCell ref="J37:N38"/>
    <mergeCell ref="O37:P38"/>
    <mergeCell ref="Q37:U38"/>
    <mergeCell ref="C32:D32"/>
    <mergeCell ref="F32:G32"/>
    <mergeCell ref="H32:I32"/>
    <mergeCell ref="J32:K32"/>
    <mergeCell ref="L32:M32"/>
    <mergeCell ref="N32:O32"/>
    <mergeCell ref="Q27:U28"/>
    <mergeCell ref="R9:T9"/>
    <mergeCell ref="U9:AF9"/>
    <mergeCell ref="R11:T12"/>
    <mergeCell ref="U11:AF12"/>
    <mergeCell ref="R14:T14"/>
    <mergeCell ref="U14:AF14"/>
    <mergeCell ref="R16:T17"/>
    <mergeCell ref="U16:AF17"/>
    <mergeCell ref="R19:T20"/>
    <mergeCell ref="U19:AF20"/>
    <mergeCell ref="Q22:R22"/>
  </mergeCells>
  <phoneticPr fontId="1"/>
  <dataValidations count="2">
    <dataValidation type="list" allowBlank="1" showInputMessage="1" showErrorMessage="1" sqref="H50:I50" xr:uid="{982BCB22-236C-45F7-BB9D-D5511BD14D2C}">
      <formula1>"   ,○"</formula1>
    </dataValidation>
    <dataValidation type="list" allowBlank="1" showInputMessage="1" showErrorMessage="1" sqref="H51:I51" xr:uid="{EF3DC466-C894-461A-A637-E53DF52CAE1D}">
      <formula1>" ,○"</formula1>
    </dataValidation>
  </dataValidations>
  <printOptions horizontalCentered="1" verticalCentered="1"/>
  <pageMargins left="0" right="0" top="0" bottom="0" header="0.31496062992125984" footer="0.31496062992125984"/>
  <pageSetup paperSize="9" scale="75" orientation="portrait" blackAndWhite="1" r:id="rId1"/>
  <headerFooter alignWithMargins="0"/>
  <colBreaks count="1" manualBreakCount="1">
    <brk id="33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J69"/>
  <sheetViews>
    <sheetView showGridLines="0" view="pageBreakPreview" topLeftCell="A38" zoomScale="80" zoomScaleNormal="100" zoomScaleSheetLayoutView="80" workbookViewId="0">
      <selection activeCell="O50" sqref="O50:O51"/>
    </sheetView>
  </sheetViews>
  <sheetFormatPr defaultColWidth="9" defaultRowHeight="13" x14ac:dyDescent="0.2"/>
  <cols>
    <col min="1" max="33" width="3.6328125" style="11" customWidth="1"/>
    <col min="34" max="34" width="2.1796875" style="10" customWidth="1"/>
    <col min="35" max="41" width="3" style="10" customWidth="1"/>
    <col min="42" max="42" width="2.36328125" style="10" customWidth="1"/>
    <col min="43" max="47" width="3" style="10" customWidth="1"/>
    <col min="48" max="70" width="3" style="11" customWidth="1"/>
    <col min="71" max="16384" width="9" style="11"/>
  </cols>
  <sheetData>
    <row r="1" spans="1:37" ht="18" customHeight="1" x14ac:dyDescent="0.25">
      <c r="A1" s="98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9"/>
    </row>
    <row r="2" spans="1:37" ht="18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9"/>
    </row>
    <row r="3" spans="1:37" ht="18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6"/>
      <c r="W3" s="138"/>
      <c r="X3" s="138"/>
      <c r="Y3" s="138"/>
      <c r="Z3" s="139" t="s">
        <v>65</v>
      </c>
      <c r="AA3" s="140">
        <v>6</v>
      </c>
      <c r="AB3" s="120" t="s">
        <v>0</v>
      </c>
      <c r="AC3" s="141">
        <v>10</v>
      </c>
      <c r="AD3" s="120" t="s">
        <v>1</v>
      </c>
      <c r="AE3" s="141">
        <v>10</v>
      </c>
      <c r="AF3" s="120" t="s">
        <v>2</v>
      </c>
      <c r="AH3" s="9"/>
    </row>
    <row r="4" spans="1:37" ht="18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12"/>
    </row>
    <row r="5" spans="1:37" ht="18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97" t="s">
        <v>47</v>
      </c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12"/>
    </row>
    <row r="6" spans="1:37" ht="18" customHeight="1" x14ac:dyDescent="0.2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12"/>
    </row>
    <row r="7" spans="1:37" ht="18" customHeight="1" x14ac:dyDescent="0.25">
      <c r="A7" s="2"/>
      <c r="B7" s="2"/>
      <c r="C7" s="99" t="s">
        <v>42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9"/>
    </row>
    <row r="8" spans="1:37" ht="18" customHeight="1" x14ac:dyDescent="0.2">
      <c r="A8" s="2"/>
      <c r="B8" s="77"/>
      <c r="C8" s="77"/>
      <c r="D8" s="77"/>
      <c r="E8" s="77"/>
      <c r="F8" s="77"/>
      <c r="G8" s="77"/>
      <c r="H8" s="77"/>
      <c r="I8" s="77"/>
      <c r="J8" s="77"/>
      <c r="K8" s="7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9"/>
    </row>
    <row r="9" spans="1:37" ht="18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6"/>
      <c r="P9" s="16"/>
      <c r="Q9" s="16"/>
      <c r="R9" s="157" t="s">
        <v>32</v>
      </c>
      <c r="S9" s="157"/>
      <c r="T9" s="157"/>
      <c r="U9" s="165" t="s">
        <v>66</v>
      </c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90"/>
      <c r="AH9" s="13"/>
      <c r="AI9" s="13"/>
      <c r="AJ9" s="13"/>
      <c r="AK9" s="13"/>
    </row>
    <row r="10" spans="1:37" ht="4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9"/>
      <c r="P10" s="14"/>
      <c r="Q10" s="14"/>
      <c r="R10" s="51"/>
      <c r="S10" s="51"/>
      <c r="T10" s="5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15"/>
      <c r="AI10" s="15"/>
      <c r="AJ10" s="15"/>
      <c r="AK10" s="13"/>
    </row>
    <row r="11" spans="1:37" ht="18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6"/>
      <c r="P11" s="14"/>
      <c r="Q11" s="14"/>
      <c r="R11" s="160" t="s">
        <v>62</v>
      </c>
      <c r="S11" s="161"/>
      <c r="T11" s="161"/>
      <c r="U11" s="250" t="s">
        <v>68</v>
      </c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91"/>
      <c r="AH11" s="13"/>
      <c r="AI11" s="13"/>
      <c r="AJ11" s="13"/>
      <c r="AK11" s="13"/>
    </row>
    <row r="12" spans="1:37" ht="18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6"/>
      <c r="P12" s="14"/>
      <c r="Q12" s="14"/>
      <c r="R12" s="161"/>
      <c r="S12" s="161"/>
      <c r="T12" s="16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91"/>
      <c r="AH12" s="13"/>
      <c r="AI12" s="13"/>
      <c r="AJ12" s="13"/>
      <c r="AK12" s="13"/>
    </row>
    <row r="13" spans="1:37" ht="4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6"/>
      <c r="P13" s="16"/>
      <c r="Q13" s="16"/>
      <c r="R13" s="43"/>
      <c r="S13" s="43"/>
      <c r="T13" s="43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13"/>
      <c r="AI13" s="13"/>
      <c r="AJ13" s="13"/>
      <c r="AK13" s="13"/>
    </row>
    <row r="14" spans="1:37" ht="18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6"/>
      <c r="R14" s="157" t="s">
        <v>33</v>
      </c>
      <c r="S14" s="157"/>
      <c r="T14" s="157"/>
      <c r="U14" s="165" t="s">
        <v>67</v>
      </c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90"/>
      <c r="AH14" s="13"/>
      <c r="AI14" s="13"/>
      <c r="AJ14" s="13"/>
      <c r="AK14" s="13"/>
    </row>
    <row r="15" spans="1:37" ht="4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9"/>
      <c r="R15" s="51"/>
      <c r="S15" s="51"/>
      <c r="T15" s="51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8"/>
      <c r="AI15" s="18"/>
      <c r="AJ15" s="18"/>
      <c r="AK15" s="18"/>
    </row>
    <row r="16" spans="1:37" ht="18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0"/>
      <c r="P16" s="40"/>
      <c r="Q16" s="40"/>
      <c r="R16" s="164" t="s">
        <v>34</v>
      </c>
      <c r="S16" s="164"/>
      <c r="T16" s="164"/>
      <c r="U16" s="165" t="s">
        <v>69</v>
      </c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90"/>
      <c r="AH16" s="19"/>
      <c r="AI16" s="19"/>
      <c r="AJ16" s="19"/>
      <c r="AK16" s="19"/>
    </row>
    <row r="17" spans="1:62" ht="18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7"/>
      <c r="R17" s="164"/>
      <c r="S17" s="164"/>
      <c r="T17" s="164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90"/>
      <c r="AH17" s="19"/>
      <c r="AI17" s="19"/>
      <c r="AJ17" s="19"/>
      <c r="AK17" s="19"/>
    </row>
    <row r="18" spans="1:62" ht="4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7"/>
      <c r="R18" s="51"/>
      <c r="S18" s="51"/>
      <c r="T18" s="51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20"/>
      <c r="AI18" s="20"/>
      <c r="AJ18" s="20"/>
      <c r="AK18" s="20"/>
    </row>
    <row r="19" spans="1:62" ht="18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40"/>
      <c r="P19" s="40"/>
      <c r="Q19" s="40"/>
      <c r="R19" s="164" t="s">
        <v>35</v>
      </c>
      <c r="S19" s="164"/>
      <c r="T19" s="164"/>
      <c r="U19" s="165" t="s">
        <v>70</v>
      </c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90"/>
      <c r="AH19" s="21"/>
      <c r="AI19" s="79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</row>
    <row r="20" spans="1:62" ht="18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7"/>
      <c r="R20" s="166"/>
      <c r="S20" s="166"/>
      <c r="T20" s="166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90"/>
      <c r="AH20" s="21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</row>
    <row r="21" spans="1:62" ht="18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8"/>
    </row>
    <row r="22" spans="1:62" ht="18" customHeight="1" x14ac:dyDescent="0.2">
      <c r="A22" s="22"/>
      <c r="B22" s="24"/>
      <c r="C22" s="95"/>
      <c r="D22" s="96"/>
      <c r="F22" s="96" t="s">
        <v>61</v>
      </c>
      <c r="G22" s="128">
        <v>6</v>
      </c>
      <c r="H22" s="134" t="s">
        <v>60</v>
      </c>
      <c r="I22" s="146" t="s">
        <v>71</v>
      </c>
      <c r="J22" s="94" t="s">
        <v>26</v>
      </c>
      <c r="K22" s="146" t="s">
        <v>71</v>
      </c>
      <c r="L22" s="142" t="s">
        <v>27</v>
      </c>
      <c r="M22" s="38">
        <v>6</v>
      </c>
      <c r="N22" s="93" t="s">
        <v>43</v>
      </c>
      <c r="O22" s="81"/>
      <c r="P22" s="82"/>
      <c r="Q22" s="252" t="s">
        <v>72</v>
      </c>
      <c r="R22" s="253"/>
      <c r="S22" s="93" t="s">
        <v>36</v>
      </c>
      <c r="T22" s="43"/>
      <c r="U22" s="43"/>
      <c r="V22" s="43"/>
      <c r="W22" s="43"/>
      <c r="X22" s="43"/>
      <c r="Y22" s="43"/>
      <c r="Z22" s="25"/>
      <c r="AA22" s="22"/>
      <c r="AB22" s="22"/>
      <c r="AC22" s="23"/>
      <c r="AD22" s="23"/>
      <c r="AE22" s="8"/>
      <c r="AF22" s="8"/>
      <c r="AG22" s="10"/>
      <c r="AQ22" s="11"/>
      <c r="AR22" s="11"/>
      <c r="AS22" s="11"/>
      <c r="AT22" s="11"/>
      <c r="AU22" s="11"/>
    </row>
    <row r="23" spans="1:62" ht="18" customHeight="1" x14ac:dyDescent="0.2">
      <c r="A23" s="22"/>
      <c r="B23" s="84"/>
      <c r="C23" s="89"/>
      <c r="D23" s="135"/>
      <c r="E23" s="135" t="s">
        <v>64</v>
      </c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22"/>
      <c r="AB23" s="22"/>
      <c r="AC23" s="23"/>
      <c r="AD23" s="23"/>
      <c r="AE23" s="8"/>
      <c r="AF23" s="8"/>
      <c r="AG23" s="10"/>
      <c r="AQ23" s="11"/>
      <c r="AR23" s="11"/>
      <c r="AS23" s="11"/>
      <c r="AT23" s="11"/>
      <c r="AU23" s="11"/>
    </row>
    <row r="24" spans="1:62" s="2" customFormat="1" ht="18" customHeight="1" x14ac:dyDescent="0.3">
      <c r="J24" s="46"/>
      <c r="K24" s="46"/>
      <c r="L24" s="46"/>
      <c r="M24" s="46"/>
      <c r="N24" s="46"/>
      <c r="O24" s="46"/>
      <c r="P24" s="46"/>
      <c r="Q24" s="34"/>
      <c r="R24" s="34"/>
      <c r="S24" s="34"/>
      <c r="T24" s="34"/>
      <c r="U24" s="34"/>
      <c r="V24" s="83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62" s="2" customFormat="1" ht="18" customHeight="1" x14ac:dyDescent="0.3">
      <c r="J25" s="46"/>
      <c r="K25" s="46"/>
      <c r="L25" s="46"/>
      <c r="M25" s="46"/>
      <c r="N25" s="46"/>
      <c r="O25" s="46"/>
      <c r="P25" s="46"/>
      <c r="Q25" s="34"/>
      <c r="R25" s="34"/>
      <c r="S25" s="34"/>
      <c r="T25" s="34"/>
      <c r="U25" s="34"/>
      <c r="V25" s="83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62" s="2" customFormat="1" ht="18" customHeight="1" x14ac:dyDescent="0.3">
      <c r="J26" s="46"/>
      <c r="K26" s="46"/>
      <c r="L26" s="46"/>
      <c r="M26" s="46"/>
      <c r="N26" s="46"/>
      <c r="O26" s="46"/>
      <c r="P26" s="46"/>
      <c r="Q26" s="34"/>
      <c r="R26" s="34"/>
      <c r="S26" s="34"/>
      <c r="T26" s="34"/>
      <c r="U26" s="34"/>
      <c r="V26" s="83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62" s="2" customFormat="1" ht="18" customHeight="1" x14ac:dyDescent="0.2">
      <c r="J27" s="46"/>
      <c r="K27" s="46"/>
      <c r="L27" s="46"/>
      <c r="M27" s="46"/>
      <c r="N27" s="46"/>
      <c r="O27" s="46"/>
      <c r="P27" s="46"/>
      <c r="Q27" s="154">
        <f>V39+V47</f>
        <v>651310</v>
      </c>
      <c r="R27" s="155">
        <f t="shared" ref="R27:U28" si="0">Y41+Y50</f>
        <v>0</v>
      </c>
      <c r="S27" s="155">
        <f t="shared" si="0"/>
        <v>0</v>
      </c>
      <c r="T27" s="155">
        <f t="shared" si="0"/>
        <v>0</v>
      </c>
      <c r="U27" s="155">
        <f t="shared" si="0"/>
        <v>0</v>
      </c>
      <c r="V27" s="83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62" s="2" customFormat="1" ht="18" customHeight="1" x14ac:dyDescent="0.2">
      <c r="A28" s="35"/>
      <c r="B28" s="35"/>
      <c r="C28" s="35"/>
      <c r="D28" s="35"/>
      <c r="E28" s="35"/>
      <c r="F28" s="35"/>
      <c r="G28" s="35"/>
      <c r="H28" s="35"/>
      <c r="L28" s="147">
        <v>10</v>
      </c>
      <c r="M28" s="131" t="s">
        <v>59</v>
      </c>
      <c r="N28" s="133"/>
      <c r="O28" s="48"/>
      <c r="P28" s="48"/>
      <c r="Q28" s="156">
        <f>X42+X51</f>
        <v>0</v>
      </c>
      <c r="R28" s="156">
        <f t="shared" si="0"/>
        <v>0</v>
      </c>
      <c r="S28" s="156">
        <f t="shared" si="0"/>
        <v>0</v>
      </c>
      <c r="T28" s="156">
        <f t="shared" si="0"/>
        <v>0</v>
      </c>
      <c r="U28" s="156">
        <f t="shared" si="0"/>
        <v>0</v>
      </c>
      <c r="V28" s="132" t="s">
        <v>58</v>
      </c>
      <c r="W28" s="69"/>
      <c r="X28" s="69"/>
      <c r="Y28" s="69"/>
      <c r="Z28" s="69"/>
      <c r="AA28" s="35"/>
      <c r="AB28" s="69"/>
      <c r="AC28" s="35"/>
      <c r="AD28" s="35"/>
      <c r="AE28" s="35"/>
      <c r="AF28" s="35"/>
      <c r="AG28" s="35"/>
      <c r="AH28" s="8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62" s="2" customFormat="1" ht="18" customHeight="1" x14ac:dyDescent="0.2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62" s="2" customFormat="1" ht="18" customHeight="1" x14ac:dyDescent="0.2">
      <c r="A30" s="86"/>
      <c r="B30" s="86"/>
      <c r="C30" s="110" t="s">
        <v>56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62" s="2" customFormat="1" ht="18" customHeight="1" x14ac:dyDescent="0.2">
      <c r="A31" s="86"/>
      <c r="B31" s="86"/>
      <c r="C31" s="88" t="s">
        <v>77</v>
      </c>
      <c r="D31" s="86"/>
      <c r="E31" s="86"/>
      <c r="F31" s="88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62" s="2" customFormat="1" ht="18" customHeight="1" x14ac:dyDescent="0.2">
      <c r="A32" s="86"/>
      <c r="B32" s="86"/>
      <c r="C32" s="186" t="s">
        <v>55</v>
      </c>
      <c r="D32" s="187"/>
      <c r="E32" s="1"/>
      <c r="F32" s="169" t="s">
        <v>48</v>
      </c>
      <c r="G32" s="170"/>
      <c r="H32" s="169" t="s">
        <v>49</v>
      </c>
      <c r="I32" s="170"/>
      <c r="J32" s="169" t="s">
        <v>50</v>
      </c>
      <c r="K32" s="170"/>
      <c r="L32" s="169" t="s">
        <v>51</v>
      </c>
      <c r="M32" s="170"/>
      <c r="N32" s="169" t="s">
        <v>52</v>
      </c>
      <c r="O32" s="170"/>
      <c r="P32" s="169" t="s">
        <v>53</v>
      </c>
      <c r="Q32" s="170"/>
      <c r="R32" s="171" t="s">
        <v>54</v>
      </c>
      <c r="S32" s="170"/>
      <c r="T32" s="172"/>
      <c r="U32" s="173"/>
      <c r="V32" s="1"/>
      <c r="W32" s="104"/>
      <c r="X32" s="105"/>
      <c r="Y32" s="105"/>
      <c r="Z32" s="105"/>
      <c r="AA32" s="86"/>
      <c r="AB32" s="86"/>
      <c r="AC32" s="86"/>
      <c r="AD32" s="86"/>
      <c r="AE32" s="86"/>
      <c r="AF32" s="86"/>
      <c r="AG32" s="86"/>
      <c r="AH32" s="8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s="2" customFormat="1" ht="18" customHeight="1" x14ac:dyDescent="0.2">
      <c r="A33" s="86"/>
      <c r="B33" s="86"/>
      <c r="C33" s="100">
        <v>40</v>
      </c>
      <c r="D33" s="101" t="s">
        <v>10</v>
      </c>
      <c r="E33" s="1"/>
      <c r="F33" s="100">
        <v>1</v>
      </c>
      <c r="G33" s="101" t="s">
        <v>10</v>
      </c>
      <c r="H33" s="100">
        <v>2</v>
      </c>
      <c r="I33" s="101" t="s">
        <v>10</v>
      </c>
      <c r="J33" s="100">
        <v>0</v>
      </c>
      <c r="K33" s="101" t="s">
        <v>10</v>
      </c>
      <c r="L33" s="100">
        <v>1</v>
      </c>
      <c r="M33" s="101" t="s">
        <v>10</v>
      </c>
      <c r="N33" s="100">
        <v>1</v>
      </c>
      <c r="O33" s="101" t="s">
        <v>10</v>
      </c>
      <c r="P33" s="100">
        <v>0</v>
      </c>
      <c r="Q33" s="101" t="s">
        <v>10</v>
      </c>
      <c r="R33" s="102">
        <f>SUM(F33,H33,J33,L33,N33,P33)</f>
        <v>5</v>
      </c>
      <c r="S33" s="87" t="s">
        <v>10</v>
      </c>
      <c r="T33" s="109"/>
      <c r="U33" s="103"/>
      <c r="V33" s="1"/>
      <c r="W33" s="106"/>
      <c r="X33" s="107"/>
      <c r="Y33" s="107"/>
      <c r="Z33" s="108"/>
      <c r="AA33" s="86"/>
      <c r="AB33" s="86"/>
      <c r="AC33" s="86"/>
      <c r="AD33" s="86"/>
      <c r="AE33" s="86"/>
      <c r="AF33" s="86"/>
      <c r="AG33" s="86"/>
      <c r="AH33" s="8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s="2" customFormat="1" ht="18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s="2" customFormat="1" ht="18" customHeight="1" x14ac:dyDescent="0.2">
      <c r="A35" s="127"/>
      <c r="B35" s="127"/>
      <c r="C35" s="88" t="s">
        <v>78</v>
      </c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8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s="2" customFormat="1" ht="18" customHeight="1" x14ac:dyDescent="0.2">
      <c r="C36" s="2" t="s">
        <v>5</v>
      </c>
      <c r="I36" s="120"/>
      <c r="O36" s="136"/>
      <c r="P36" s="137"/>
      <c r="Q36" s="137"/>
      <c r="R36" s="137"/>
      <c r="S36" s="113"/>
      <c r="T36" s="113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s="3" customFormat="1" ht="18" customHeight="1" x14ac:dyDescent="0.2">
      <c r="C37" s="174" t="s">
        <v>11</v>
      </c>
      <c r="D37" s="175"/>
      <c r="E37" s="175"/>
      <c r="F37" s="175"/>
      <c r="G37" s="175"/>
      <c r="H37" s="175"/>
      <c r="I37" s="176"/>
      <c r="J37" s="177" t="s">
        <v>25</v>
      </c>
      <c r="K37" s="178"/>
      <c r="L37" s="178"/>
      <c r="M37" s="178"/>
      <c r="N37" s="179"/>
      <c r="O37" s="177" t="s">
        <v>14</v>
      </c>
      <c r="P37" s="179"/>
      <c r="Q37" s="177" t="s">
        <v>13</v>
      </c>
      <c r="R37" s="178"/>
      <c r="S37" s="178"/>
      <c r="T37" s="178"/>
      <c r="U37" s="178"/>
      <c r="V37" s="188" t="s">
        <v>12</v>
      </c>
      <c r="W37" s="189"/>
      <c r="X37" s="189"/>
      <c r="Y37" s="189"/>
      <c r="Z37" s="189"/>
      <c r="AA37" s="189"/>
      <c r="AB37" s="189"/>
      <c r="AC37" s="189"/>
      <c r="AD37" s="189"/>
      <c r="AE37" s="190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1:47" s="3" customFormat="1" ht="18" customHeight="1" x14ac:dyDescent="0.2">
      <c r="C38" s="194" t="s">
        <v>16</v>
      </c>
      <c r="D38" s="195"/>
      <c r="E38" s="195"/>
      <c r="F38" s="195"/>
      <c r="G38" s="195"/>
      <c r="H38" s="195"/>
      <c r="I38" s="196"/>
      <c r="J38" s="180"/>
      <c r="K38" s="181"/>
      <c r="L38" s="181"/>
      <c r="M38" s="181"/>
      <c r="N38" s="182"/>
      <c r="O38" s="183"/>
      <c r="P38" s="184"/>
      <c r="Q38" s="183"/>
      <c r="R38" s="185"/>
      <c r="S38" s="185"/>
      <c r="T38" s="185"/>
      <c r="U38" s="185"/>
      <c r="V38" s="191"/>
      <c r="W38" s="192"/>
      <c r="X38" s="192"/>
      <c r="Y38" s="192"/>
      <c r="Z38" s="192"/>
      <c r="AA38" s="192"/>
      <c r="AB38" s="192"/>
      <c r="AC38" s="192"/>
      <c r="AD38" s="192"/>
      <c r="AE38" s="193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1:47" s="3" customFormat="1" ht="18" customHeight="1" x14ac:dyDescent="0.2">
      <c r="C39" s="197" t="s">
        <v>6</v>
      </c>
      <c r="D39" s="198"/>
      <c r="E39" s="198"/>
      <c r="F39" s="198"/>
      <c r="G39" s="198"/>
      <c r="H39" s="198"/>
      <c r="I39" s="199"/>
      <c r="J39" s="200">
        <f>IFERROR(VLOOKUP(C33,単価表!$A$3:$G$11,4,1),0)</f>
        <v>176140</v>
      </c>
      <c r="K39" s="201"/>
      <c r="L39" s="201"/>
      <c r="M39" s="201"/>
      <c r="N39" s="52" t="s">
        <v>4</v>
      </c>
      <c r="O39" s="143">
        <f>F33</f>
        <v>1</v>
      </c>
      <c r="P39" s="49" t="s">
        <v>10</v>
      </c>
      <c r="Q39" s="202">
        <f>J39*O39</f>
        <v>176140</v>
      </c>
      <c r="R39" s="203"/>
      <c r="S39" s="203"/>
      <c r="T39" s="203"/>
      <c r="U39" s="49" t="s">
        <v>4</v>
      </c>
      <c r="V39" s="204">
        <f>SUM(Q39:Q42)</f>
        <v>600950</v>
      </c>
      <c r="W39" s="205"/>
      <c r="X39" s="205"/>
      <c r="Y39" s="205"/>
      <c r="Z39" s="205"/>
      <c r="AA39" s="205"/>
      <c r="AB39" s="205"/>
      <c r="AC39" s="205"/>
      <c r="AD39" s="205"/>
      <c r="AE39" s="210" t="s">
        <v>4</v>
      </c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pans="1:47" s="3" customFormat="1" ht="18" customHeight="1" x14ac:dyDescent="0.2">
      <c r="C40" s="197" t="s">
        <v>7</v>
      </c>
      <c r="D40" s="198"/>
      <c r="E40" s="198"/>
      <c r="F40" s="198"/>
      <c r="G40" s="198"/>
      <c r="H40" s="198"/>
      <c r="I40" s="199"/>
      <c r="J40" s="200">
        <f>IFERROR(VLOOKUP(C33,単価表!$A$3:$G$11,5,1),0)</f>
        <v>126790</v>
      </c>
      <c r="K40" s="201"/>
      <c r="L40" s="201"/>
      <c r="M40" s="201"/>
      <c r="N40" s="52" t="s">
        <v>4</v>
      </c>
      <c r="O40" s="143">
        <f>H33+J33</f>
        <v>2</v>
      </c>
      <c r="P40" s="49" t="s">
        <v>10</v>
      </c>
      <c r="Q40" s="202">
        <f>J40*O40</f>
        <v>253580</v>
      </c>
      <c r="R40" s="203"/>
      <c r="S40" s="203"/>
      <c r="T40" s="203"/>
      <c r="U40" s="49" t="s">
        <v>4</v>
      </c>
      <c r="V40" s="206"/>
      <c r="W40" s="207"/>
      <c r="X40" s="207"/>
      <c r="Y40" s="207"/>
      <c r="Z40" s="207"/>
      <c r="AA40" s="207"/>
      <c r="AB40" s="207"/>
      <c r="AC40" s="207"/>
      <c r="AD40" s="207"/>
      <c r="AE40" s="211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pans="1:47" s="3" customFormat="1" ht="18" customHeight="1" x14ac:dyDescent="0.2">
      <c r="C41" s="197" t="s">
        <v>8</v>
      </c>
      <c r="D41" s="198"/>
      <c r="E41" s="198"/>
      <c r="F41" s="198"/>
      <c r="G41" s="198"/>
      <c r="H41" s="198"/>
      <c r="I41" s="199"/>
      <c r="J41" s="200">
        <f>IFERROR(VLOOKUP(C33,単価表!$A$3:$G$11,6,1),0)</f>
        <v>88070</v>
      </c>
      <c r="K41" s="201"/>
      <c r="L41" s="201"/>
      <c r="M41" s="201"/>
      <c r="N41" s="52" t="s">
        <v>4</v>
      </c>
      <c r="O41" s="143">
        <f>L33</f>
        <v>1</v>
      </c>
      <c r="P41" s="49" t="s">
        <v>10</v>
      </c>
      <c r="Q41" s="202">
        <f>J41*O41</f>
        <v>88070</v>
      </c>
      <c r="R41" s="203"/>
      <c r="S41" s="203"/>
      <c r="T41" s="203"/>
      <c r="U41" s="49" t="s">
        <v>4</v>
      </c>
      <c r="V41" s="206"/>
      <c r="W41" s="207"/>
      <c r="X41" s="207"/>
      <c r="Y41" s="207"/>
      <c r="Z41" s="207"/>
      <c r="AA41" s="207"/>
      <c r="AB41" s="207"/>
      <c r="AC41" s="207"/>
      <c r="AD41" s="207"/>
      <c r="AE41" s="211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</row>
    <row r="42" spans="1:47" s="3" customFormat="1" ht="18" customHeight="1" x14ac:dyDescent="0.2">
      <c r="C42" s="197" t="s">
        <v>9</v>
      </c>
      <c r="D42" s="198"/>
      <c r="E42" s="198"/>
      <c r="F42" s="198"/>
      <c r="G42" s="198"/>
      <c r="H42" s="198"/>
      <c r="I42" s="199"/>
      <c r="J42" s="200">
        <f>IFERROR(VLOOKUP(C33,単価表!$A$3:$G$11,7,1),0)</f>
        <v>83160</v>
      </c>
      <c r="K42" s="201"/>
      <c r="L42" s="201"/>
      <c r="M42" s="201"/>
      <c r="N42" s="52" t="s">
        <v>4</v>
      </c>
      <c r="O42" s="143">
        <f>N33+P33</f>
        <v>1</v>
      </c>
      <c r="P42" s="49" t="s">
        <v>10</v>
      </c>
      <c r="Q42" s="202">
        <f>J42*O42</f>
        <v>83160</v>
      </c>
      <c r="R42" s="203"/>
      <c r="S42" s="203"/>
      <c r="T42" s="203"/>
      <c r="U42" s="49" t="s">
        <v>4</v>
      </c>
      <c r="V42" s="208"/>
      <c r="W42" s="209"/>
      <c r="X42" s="209"/>
      <c r="Y42" s="209"/>
      <c r="Z42" s="209"/>
      <c r="AA42" s="209"/>
      <c r="AB42" s="209"/>
      <c r="AC42" s="209"/>
      <c r="AD42" s="209"/>
      <c r="AE42" s="2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</row>
    <row r="43" spans="1:47" s="3" customFormat="1" ht="18" customHeight="1" x14ac:dyDescent="0.2">
      <c r="C43" s="68"/>
      <c r="D43" s="68"/>
      <c r="E43" s="68"/>
      <c r="F43" s="68"/>
      <c r="G43" s="68"/>
      <c r="H43" s="68"/>
      <c r="I43" s="68"/>
      <c r="J43" s="71"/>
      <c r="K43" s="71"/>
      <c r="L43" s="71"/>
      <c r="M43" s="71"/>
      <c r="N43" s="32"/>
      <c r="O43" s="73"/>
      <c r="P43" s="32"/>
      <c r="Q43" s="67"/>
      <c r="R43" s="67"/>
      <c r="S43" s="67"/>
      <c r="T43" s="67"/>
      <c r="U43" s="32"/>
      <c r="V43" s="70"/>
      <c r="W43" s="70"/>
      <c r="X43" s="70"/>
      <c r="Y43" s="70"/>
      <c r="Z43" s="70"/>
      <c r="AA43" s="70"/>
      <c r="AB43" s="70"/>
      <c r="AC43" s="70"/>
      <c r="AD43" s="70"/>
      <c r="AE43" s="7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</row>
    <row r="44" spans="1:47" s="3" customFormat="1" ht="18" customHeight="1" x14ac:dyDescent="0.2">
      <c r="C44" s="3" t="s">
        <v>15</v>
      </c>
      <c r="X44" s="28"/>
      <c r="Y44" s="28"/>
      <c r="Z44" s="28"/>
      <c r="AA44" s="28"/>
      <c r="AB44" s="28"/>
      <c r="AC44" s="28"/>
      <c r="AD44" s="28"/>
      <c r="AE44" s="28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  <row r="45" spans="1:47" s="3" customFormat="1" ht="18" customHeight="1" x14ac:dyDescent="0.2">
      <c r="C45" s="174" t="s">
        <v>11</v>
      </c>
      <c r="D45" s="175"/>
      <c r="E45" s="175"/>
      <c r="F45" s="175"/>
      <c r="G45" s="175"/>
      <c r="H45" s="175"/>
      <c r="I45" s="176"/>
      <c r="J45" s="177" t="s">
        <v>25</v>
      </c>
      <c r="K45" s="178"/>
      <c r="L45" s="178"/>
      <c r="M45" s="178"/>
      <c r="N45" s="179"/>
      <c r="O45" s="177" t="s">
        <v>14</v>
      </c>
      <c r="P45" s="179"/>
      <c r="Q45" s="177" t="s">
        <v>13</v>
      </c>
      <c r="R45" s="178"/>
      <c r="S45" s="178"/>
      <c r="T45" s="178"/>
      <c r="U45" s="178"/>
      <c r="V45" s="188" t="s">
        <v>12</v>
      </c>
      <c r="W45" s="189"/>
      <c r="X45" s="189"/>
      <c r="Y45" s="189"/>
      <c r="Z45" s="189"/>
      <c r="AA45" s="189"/>
      <c r="AB45" s="189"/>
      <c r="AC45" s="189"/>
      <c r="AD45" s="189"/>
      <c r="AE45" s="190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</row>
    <row r="46" spans="1:47" s="3" customFormat="1" ht="18" customHeight="1" x14ac:dyDescent="0.2">
      <c r="C46" s="194" t="s">
        <v>16</v>
      </c>
      <c r="D46" s="195"/>
      <c r="E46" s="195"/>
      <c r="F46" s="195"/>
      <c r="G46" s="195"/>
      <c r="H46" s="195"/>
      <c r="I46" s="196"/>
      <c r="J46" s="180"/>
      <c r="K46" s="181"/>
      <c r="L46" s="181"/>
      <c r="M46" s="181"/>
      <c r="N46" s="182"/>
      <c r="O46" s="183"/>
      <c r="P46" s="184"/>
      <c r="Q46" s="183"/>
      <c r="R46" s="185"/>
      <c r="S46" s="185"/>
      <c r="T46" s="185"/>
      <c r="U46" s="185"/>
      <c r="V46" s="213"/>
      <c r="W46" s="214"/>
      <c r="X46" s="214"/>
      <c r="Y46" s="214"/>
      <c r="Z46" s="214"/>
      <c r="AA46" s="214"/>
      <c r="AB46" s="214"/>
      <c r="AC46" s="214"/>
      <c r="AD46" s="214"/>
      <c r="AE46" s="215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</row>
    <row r="47" spans="1:47" s="3" customFormat="1" ht="18" customHeight="1" x14ac:dyDescent="0.2">
      <c r="C47" s="216" t="s">
        <v>40</v>
      </c>
      <c r="D47" s="217"/>
      <c r="E47" s="217"/>
      <c r="F47" s="217"/>
      <c r="G47" s="217"/>
      <c r="H47" s="217"/>
      <c r="I47" s="218"/>
      <c r="J47" s="219">
        <f>単価表!D38</f>
        <v>110</v>
      </c>
      <c r="K47" s="220"/>
      <c r="L47" s="220"/>
      <c r="M47" s="220"/>
      <c r="N47" s="52" t="s">
        <v>4</v>
      </c>
      <c r="O47" s="57">
        <f>SUM(O39:O42)</f>
        <v>5</v>
      </c>
      <c r="P47" s="50" t="s">
        <v>10</v>
      </c>
      <c r="Q47" s="219">
        <f>J47*O47</f>
        <v>550</v>
      </c>
      <c r="R47" s="220"/>
      <c r="S47" s="220"/>
      <c r="T47" s="220"/>
      <c r="U47" s="55" t="s">
        <v>4</v>
      </c>
      <c r="V47" s="221">
        <f>SUM(Q47:T51)</f>
        <v>50360</v>
      </c>
      <c r="W47" s="205"/>
      <c r="X47" s="205"/>
      <c r="Y47" s="205"/>
      <c r="Z47" s="205"/>
      <c r="AA47" s="205"/>
      <c r="AB47" s="205"/>
      <c r="AC47" s="205"/>
      <c r="AD47" s="205"/>
      <c r="AE47" s="210" t="s">
        <v>3</v>
      </c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</row>
    <row r="48" spans="1:47" s="2" customFormat="1" ht="18" customHeight="1" x14ac:dyDescent="0.2">
      <c r="C48" s="222" t="s">
        <v>28</v>
      </c>
      <c r="D48" s="223"/>
      <c r="E48" s="223"/>
      <c r="F48" s="223"/>
      <c r="G48" s="223"/>
      <c r="H48" s="223"/>
      <c r="I48" s="224"/>
      <c r="J48" s="202">
        <f>単価表!D39</f>
        <v>4150</v>
      </c>
      <c r="K48" s="203"/>
      <c r="L48" s="203"/>
      <c r="M48" s="203"/>
      <c r="N48" s="54" t="s">
        <v>4</v>
      </c>
      <c r="O48" s="144">
        <f>L33</f>
        <v>1</v>
      </c>
      <c r="P48" s="50" t="s">
        <v>10</v>
      </c>
      <c r="Q48" s="202">
        <f>J48*O48</f>
        <v>4150</v>
      </c>
      <c r="R48" s="203"/>
      <c r="S48" s="203"/>
      <c r="T48" s="203"/>
      <c r="U48" s="56" t="s">
        <v>4</v>
      </c>
      <c r="V48" s="206"/>
      <c r="W48" s="207"/>
      <c r="X48" s="207"/>
      <c r="Y48" s="207"/>
      <c r="Z48" s="207"/>
      <c r="AA48" s="207"/>
      <c r="AB48" s="207"/>
      <c r="AC48" s="207"/>
      <c r="AD48" s="207"/>
      <c r="AE48" s="211"/>
      <c r="AH48" s="9"/>
      <c r="AI48" s="9"/>
      <c r="AJ48" s="9"/>
      <c r="AK48" s="9"/>
      <c r="AL48" s="29"/>
      <c r="AM48" s="9"/>
      <c r="AN48" s="9"/>
      <c r="AO48" s="9"/>
      <c r="AP48" s="9"/>
      <c r="AQ48" s="9"/>
      <c r="AR48" s="9"/>
      <c r="AS48" s="9"/>
      <c r="AT48" s="9"/>
      <c r="AU48" s="9"/>
    </row>
    <row r="49" spans="1:47" s="2" customFormat="1" ht="18" customHeight="1" x14ac:dyDescent="0.2">
      <c r="C49" s="222" t="s">
        <v>39</v>
      </c>
      <c r="D49" s="225"/>
      <c r="E49" s="225"/>
      <c r="F49" s="225"/>
      <c r="G49" s="225"/>
      <c r="H49" s="225"/>
      <c r="I49" s="170"/>
      <c r="J49" s="202">
        <f>単価表!D40</f>
        <v>1660</v>
      </c>
      <c r="K49" s="226"/>
      <c r="L49" s="226"/>
      <c r="M49" s="226"/>
      <c r="N49" s="74" t="s">
        <v>37</v>
      </c>
      <c r="O49" s="145">
        <f>N33+P33</f>
        <v>1</v>
      </c>
      <c r="P49" s="66" t="s">
        <v>38</v>
      </c>
      <c r="Q49" s="202">
        <f>J49*O49</f>
        <v>1660</v>
      </c>
      <c r="R49" s="226"/>
      <c r="S49" s="226"/>
      <c r="T49" s="226"/>
      <c r="U49" s="76" t="s">
        <v>37</v>
      </c>
      <c r="V49" s="206"/>
      <c r="W49" s="207"/>
      <c r="X49" s="207"/>
      <c r="Y49" s="207"/>
      <c r="Z49" s="207"/>
      <c r="AA49" s="207"/>
      <c r="AB49" s="207"/>
      <c r="AC49" s="207"/>
      <c r="AD49" s="207"/>
      <c r="AE49" s="211"/>
      <c r="AH49" s="9"/>
      <c r="AI49" s="9"/>
      <c r="AJ49" s="9"/>
      <c r="AK49" s="9"/>
      <c r="AL49" s="29"/>
      <c r="AM49" s="9"/>
      <c r="AN49" s="9"/>
      <c r="AO49" s="9"/>
      <c r="AP49" s="9"/>
      <c r="AQ49" s="9"/>
      <c r="AR49" s="9"/>
      <c r="AS49" s="9"/>
      <c r="AT49" s="9"/>
      <c r="AU49" s="9"/>
    </row>
    <row r="50" spans="1:47" s="2" customFormat="1" ht="18" customHeight="1" x14ac:dyDescent="0.2">
      <c r="C50" s="234" t="s">
        <v>18</v>
      </c>
      <c r="D50" s="235"/>
      <c r="E50" s="235"/>
      <c r="F50" s="235"/>
      <c r="G50" s="236"/>
      <c r="H50" s="232"/>
      <c r="I50" s="233"/>
      <c r="J50" s="221">
        <f>IF(AH52=1,IFERROR(VLOOKUP(C33,単価表!$A$15:$D$23,4,1),0),IF(AH52=2,IFERROR(VLOOKUP(C33,単価表!$A$27:$D$35,4,1),0),))</f>
        <v>8800</v>
      </c>
      <c r="K50" s="237"/>
      <c r="L50" s="237"/>
      <c r="M50" s="237"/>
      <c r="N50" s="240" t="s">
        <v>4</v>
      </c>
      <c r="O50" s="242">
        <f>IF(J50&gt;0,SUM(O39:O42),)</f>
        <v>5</v>
      </c>
      <c r="P50" s="244" t="s">
        <v>10</v>
      </c>
      <c r="Q50" s="246">
        <f>J50*O50</f>
        <v>44000</v>
      </c>
      <c r="R50" s="247"/>
      <c r="S50" s="247"/>
      <c r="T50" s="247"/>
      <c r="U50" s="227" t="s">
        <v>4</v>
      </c>
      <c r="V50" s="206"/>
      <c r="W50" s="207"/>
      <c r="X50" s="207"/>
      <c r="Y50" s="207"/>
      <c r="Z50" s="207"/>
      <c r="AA50" s="207"/>
      <c r="AB50" s="207"/>
      <c r="AC50" s="207"/>
      <c r="AD50" s="207"/>
      <c r="AE50" s="211"/>
      <c r="AH50" s="31">
        <f>IF(H50="○",1,)</f>
        <v>0</v>
      </c>
      <c r="AI50" s="30"/>
      <c r="AJ50" s="31"/>
      <c r="AK50" s="30"/>
      <c r="AL50" s="30"/>
      <c r="AM50" s="9"/>
      <c r="AN50" s="9"/>
      <c r="AO50" s="9"/>
      <c r="AP50" s="9"/>
      <c r="AQ50" s="9"/>
      <c r="AR50" s="9"/>
      <c r="AS50" s="9"/>
      <c r="AT50" s="9"/>
      <c r="AU50" s="9"/>
    </row>
    <row r="51" spans="1:47" s="2" customFormat="1" ht="18" customHeight="1" x14ac:dyDescent="0.2">
      <c r="C51" s="229" t="s">
        <v>19</v>
      </c>
      <c r="D51" s="230"/>
      <c r="E51" s="230"/>
      <c r="F51" s="230"/>
      <c r="G51" s="231"/>
      <c r="H51" s="232" t="s">
        <v>31</v>
      </c>
      <c r="I51" s="233"/>
      <c r="J51" s="238"/>
      <c r="K51" s="239"/>
      <c r="L51" s="239"/>
      <c r="M51" s="239"/>
      <c r="N51" s="241"/>
      <c r="O51" s="243"/>
      <c r="P51" s="245"/>
      <c r="Q51" s="248"/>
      <c r="R51" s="249"/>
      <c r="S51" s="249"/>
      <c r="T51" s="249"/>
      <c r="U51" s="228"/>
      <c r="V51" s="208"/>
      <c r="W51" s="209"/>
      <c r="X51" s="209"/>
      <c r="Y51" s="209"/>
      <c r="Z51" s="209"/>
      <c r="AA51" s="209"/>
      <c r="AB51" s="209"/>
      <c r="AC51" s="209"/>
      <c r="AD51" s="209"/>
      <c r="AE51" s="212"/>
      <c r="AH51" s="31">
        <f>IF(H51="○",2,)</f>
        <v>2</v>
      </c>
      <c r="AI51" s="30"/>
      <c r="AJ51" s="31"/>
      <c r="AK51" s="30"/>
      <c r="AL51" s="30"/>
      <c r="AM51" s="9"/>
      <c r="AN51" s="9"/>
      <c r="AO51" s="9"/>
      <c r="AP51" s="9"/>
      <c r="AQ51" s="9"/>
      <c r="AR51" s="9"/>
      <c r="AS51" s="9"/>
      <c r="AT51" s="9"/>
      <c r="AU51" s="9"/>
    </row>
    <row r="52" spans="1:47" s="2" customFormat="1" ht="18" customHeight="1" x14ac:dyDescent="0.2"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33"/>
      <c r="Y52" s="33"/>
      <c r="Z52" s="33"/>
      <c r="AA52" s="33"/>
      <c r="AB52" s="33"/>
      <c r="AC52" s="33"/>
      <c r="AD52" s="33"/>
      <c r="AE52" s="6"/>
      <c r="AH52" s="31">
        <f>SUM(AH50:AH51)</f>
        <v>2</v>
      </c>
      <c r="AI52" s="30"/>
      <c r="AJ52" s="31"/>
      <c r="AK52" s="30"/>
      <c r="AL52" s="30"/>
      <c r="AM52" s="9"/>
      <c r="AN52" s="9"/>
      <c r="AO52" s="9"/>
      <c r="AP52" s="9"/>
      <c r="AQ52" s="9"/>
      <c r="AR52" s="9"/>
      <c r="AS52" s="9"/>
      <c r="AT52" s="9"/>
      <c r="AU52" s="9"/>
    </row>
    <row r="53" spans="1:47" s="2" customFormat="1" ht="18" customHeight="1" x14ac:dyDescent="0.2">
      <c r="A53" s="35"/>
      <c r="B53" s="35"/>
      <c r="C53" s="111" t="s">
        <v>57</v>
      </c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8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s="2" customFormat="1" ht="18" customHeight="1" x14ac:dyDescent="0.2">
      <c r="C54" s="2" t="s">
        <v>44</v>
      </c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s="2" customFormat="1" ht="18" customHeight="1" x14ac:dyDescent="0.2">
      <c r="C55" s="2" t="s">
        <v>45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s="2" customFormat="1" ht="18" customHeight="1" x14ac:dyDescent="0.2">
      <c r="C56" s="2" t="s">
        <v>46</v>
      </c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s="2" customFormat="1" ht="18" customHeight="1" x14ac:dyDescent="0.2">
      <c r="B57" s="53"/>
      <c r="C57" s="88" t="s">
        <v>63</v>
      </c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53"/>
      <c r="AG57" s="53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s="2" customFormat="1" ht="18" customHeight="1" x14ac:dyDescent="0.2">
      <c r="A58" s="45"/>
      <c r="B58" s="45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s="2" customFormat="1" ht="18" customHeight="1" x14ac:dyDescent="0.2"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s="2" customFormat="1" ht="14" x14ac:dyDescent="0.2"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s="2" customFormat="1" ht="14" x14ac:dyDescent="0.2"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s="2" customFormat="1" ht="14" x14ac:dyDescent="0.2"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s="2" customFormat="1" ht="14" x14ac:dyDescent="0.2"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2" customFormat="1" ht="14" x14ac:dyDescent="0.2"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3:47" s="2" customFormat="1" ht="14" x14ac:dyDescent="0.2"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3:47" s="2" customFormat="1" ht="14" x14ac:dyDescent="0.2"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3:47" s="2" customFormat="1" ht="14" x14ac:dyDescent="0.2"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3:47" s="2" customFormat="1" ht="14" x14ac:dyDescent="0.2"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3:47" s="2" customFormat="1" ht="14" x14ac:dyDescent="0.2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</sheetData>
  <sheetProtection sheet="1"/>
  <protectedRanges>
    <protectedRange sqref="H50:H51" name="範囲1"/>
  </protectedRanges>
  <mergeCells count="68">
    <mergeCell ref="Q27:U28"/>
    <mergeCell ref="Q22:R22"/>
    <mergeCell ref="N32:O32"/>
    <mergeCell ref="P32:Q32"/>
    <mergeCell ref="R32:S32"/>
    <mergeCell ref="T32:U32"/>
    <mergeCell ref="C32:D32"/>
    <mergeCell ref="F32:G32"/>
    <mergeCell ref="H32:I32"/>
    <mergeCell ref="J32:K32"/>
    <mergeCell ref="L32:M32"/>
    <mergeCell ref="AE39:AE42"/>
    <mergeCell ref="C49:I49"/>
    <mergeCell ref="J49:M49"/>
    <mergeCell ref="Q49:T49"/>
    <mergeCell ref="C42:I42"/>
    <mergeCell ref="J42:M42"/>
    <mergeCell ref="Q41:T41"/>
    <mergeCell ref="Q42:T42"/>
    <mergeCell ref="C39:I39"/>
    <mergeCell ref="J39:M39"/>
    <mergeCell ref="C40:I40"/>
    <mergeCell ref="J40:M40"/>
    <mergeCell ref="C41:I41"/>
    <mergeCell ref="C48:I48"/>
    <mergeCell ref="J48:M48"/>
    <mergeCell ref="C45:I45"/>
    <mergeCell ref="R9:T9"/>
    <mergeCell ref="U9:AF9"/>
    <mergeCell ref="U14:AF14"/>
    <mergeCell ref="U16:AF17"/>
    <mergeCell ref="U19:AF20"/>
    <mergeCell ref="R19:T20"/>
    <mergeCell ref="U11:AF12"/>
    <mergeCell ref="R11:T12"/>
    <mergeCell ref="R14:T14"/>
    <mergeCell ref="R16:T17"/>
    <mergeCell ref="C38:I38"/>
    <mergeCell ref="C37:I37"/>
    <mergeCell ref="J37:N38"/>
    <mergeCell ref="O37:P38"/>
    <mergeCell ref="Q37:U38"/>
    <mergeCell ref="V37:AE38"/>
    <mergeCell ref="J41:M41"/>
    <mergeCell ref="Q47:T47"/>
    <mergeCell ref="Q48:T48"/>
    <mergeCell ref="V45:AE46"/>
    <mergeCell ref="Q45:U46"/>
    <mergeCell ref="V47:AD51"/>
    <mergeCell ref="AE47:AE51"/>
    <mergeCell ref="V39:AD42"/>
    <mergeCell ref="O50:O51"/>
    <mergeCell ref="P50:P51"/>
    <mergeCell ref="N50:N51"/>
    <mergeCell ref="U50:U51"/>
    <mergeCell ref="Q50:T51"/>
    <mergeCell ref="Q39:T39"/>
    <mergeCell ref="Q40:T40"/>
    <mergeCell ref="J45:N46"/>
    <mergeCell ref="O45:P46"/>
    <mergeCell ref="C46:I46"/>
    <mergeCell ref="C47:I47"/>
    <mergeCell ref="J47:M47"/>
    <mergeCell ref="C51:G51"/>
    <mergeCell ref="H51:I51"/>
    <mergeCell ref="C50:G50"/>
    <mergeCell ref="H50:I50"/>
    <mergeCell ref="J50:M51"/>
  </mergeCells>
  <phoneticPr fontId="1"/>
  <dataValidations count="2">
    <dataValidation type="list" allowBlank="1" showInputMessage="1" showErrorMessage="1" sqref="H51:I51" xr:uid="{00000000-0002-0000-0000-000000000000}">
      <formula1>" ,○"</formula1>
    </dataValidation>
    <dataValidation type="list" allowBlank="1" showInputMessage="1" showErrorMessage="1" sqref="H50:I50" xr:uid="{00000000-0002-0000-0000-000001000000}">
      <formula1>"   ,○"</formula1>
    </dataValidation>
  </dataValidations>
  <printOptions horizontalCentered="1" verticalCentered="1"/>
  <pageMargins left="0" right="0" top="0" bottom="0" header="0.31496062992125984" footer="0.31496062992125984"/>
  <pageSetup paperSize="9" scale="75" orientation="portrait" blackAndWhite="1" r:id="rId1"/>
  <headerFooter alignWithMargins="0"/>
  <colBreaks count="1" manualBreakCount="1">
    <brk id="33" max="6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"/>
  <sheetViews>
    <sheetView workbookViewId="0">
      <selection activeCell="H36" sqref="H36"/>
    </sheetView>
  </sheetViews>
  <sheetFormatPr defaultRowHeight="13" x14ac:dyDescent="0.2"/>
  <cols>
    <col min="1" max="1" width="4.453125" style="58" bestFit="1" customWidth="1"/>
    <col min="2" max="2" width="3.36328125" style="58" bestFit="1" customWidth="1"/>
    <col min="3" max="3" width="4.453125" style="58" bestFit="1" customWidth="1"/>
    <col min="4" max="6" width="8.90625" style="58"/>
    <col min="7" max="7" width="10" style="58" bestFit="1" customWidth="1"/>
  </cols>
  <sheetData>
    <row r="1" spans="1:7" ht="14" x14ac:dyDescent="0.2">
      <c r="A1" s="4" t="s">
        <v>17</v>
      </c>
    </row>
    <row r="2" spans="1:7" x14ac:dyDescent="0.2">
      <c r="A2" s="254" t="s">
        <v>20</v>
      </c>
      <c r="B2" s="254"/>
      <c r="C2" s="254"/>
      <c r="D2" s="59" t="s">
        <v>21</v>
      </c>
      <c r="E2" s="59" t="s">
        <v>22</v>
      </c>
      <c r="F2" s="59" t="s">
        <v>23</v>
      </c>
      <c r="G2" s="59" t="s">
        <v>24</v>
      </c>
    </row>
    <row r="3" spans="1:7" x14ac:dyDescent="0.2">
      <c r="A3" s="60">
        <v>1</v>
      </c>
      <c r="B3" s="61" t="s">
        <v>29</v>
      </c>
      <c r="C3" s="62">
        <v>40</v>
      </c>
      <c r="D3" s="44">
        <v>176140</v>
      </c>
      <c r="E3" s="44">
        <v>126790</v>
      </c>
      <c r="F3" s="44">
        <v>88070</v>
      </c>
      <c r="G3" s="44">
        <v>83160</v>
      </c>
    </row>
    <row r="4" spans="1:7" x14ac:dyDescent="0.2">
      <c r="A4" s="60">
        <v>41</v>
      </c>
      <c r="B4" s="61" t="s">
        <v>29</v>
      </c>
      <c r="C4" s="62">
        <v>50</v>
      </c>
      <c r="D4" s="44">
        <v>139640</v>
      </c>
      <c r="E4" s="44">
        <v>90290</v>
      </c>
      <c r="F4" s="44">
        <v>51570</v>
      </c>
      <c r="G4" s="44">
        <v>46660</v>
      </c>
    </row>
    <row r="5" spans="1:7" x14ac:dyDescent="0.2">
      <c r="A5" s="60">
        <v>51</v>
      </c>
      <c r="B5" s="61" t="s">
        <v>29</v>
      </c>
      <c r="C5" s="62">
        <v>60</v>
      </c>
      <c r="D5" s="44">
        <v>133670</v>
      </c>
      <c r="E5" s="44">
        <v>84320</v>
      </c>
      <c r="F5" s="44">
        <v>45600</v>
      </c>
      <c r="G5" s="44">
        <v>40690</v>
      </c>
    </row>
    <row r="6" spans="1:7" x14ac:dyDescent="0.2">
      <c r="A6" s="60">
        <v>61</v>
      </c>
      <c r="B6" s="61" t="s">
        <v>29</v>
      </c>
      <c r="C6" s="62">
        <v>70</v>
      </c>
      <c r="D6" s="44">
        <v>129490</v>
      </c>
      <c r="E6" s="44">
        <v>80140</v>
      </c>
      <c r="F6" s="44">
        <v>41410</v>
      </c>
      <c r="G6" s="44">
        <v>36510</v>
      </c>
    </row>
    <row r="7" spans="1:7" x14ac:dyDescent="0.2">
      <c r="A7" s="60">
        <v>71</v>
      </c>
      <c r="B7" s="61" t="s">
        <v>29</v>
      </c>
      <c r="C7" s="62">
        <v>80</v>
      </c>
      <c r="D7" s="44">
        <v>126330</v>
      </c>
      <c r="E7" s="44">
        <v>76980</v>
      </c>
      <c r="F7" s="44">
        <v>38260</v>
      </c>
      <c r="G7" s="44">
        <v>33350</v>
      </c>
    </row>
    <row r="8" spans="1:7" x14ac:dyDescent="0.2">
      <c r="A8" s="60">
        <v>81</v>
      </c>
      <c r="B8" s="61" t="s">
        <v>29</v>
      </c>
      <c r="C8" s="62">
        <v>90</v>
      </c>
      <c r="D8" s="44">
        <v>123940</v>
      </c>
      <c r="E8" s="44">
        <v>74590</v>
      </c>
      <c r="F8" s="44">
        <v>35770</v>
      </c>
      <c r="G8" s="44">
        <v>31100</v>
      </c>
    </row>
    <row r="9" spans="1:7" x14ac:dyDescent="0.2">
      <c r="A9" s="60">
        <v>91</v>
      </c>
      <c r="B9" s="61" t="s">
        <v>29</v>
      </c>
      <c r="C9" s="62">
        <v>100</v>
      </c>
      <c r="D9" s="44">
        <v>119700</v>
      </c>
      <c r="E9" s="44">
        <v>70350</v>
      </c>
      <c r="F9" s="44">
        <v>31650</v>
      </c>
      <c r="G9" s="44">
        <v>27130</v>
      </c>
    </row>
    <row r="10" spans="1:7" x14ac:dyDescent="0.2">
      <c r="A10" s="60">
        <v>101</v>
      </c>
      <c r="B10" s="61" t="s">
        <v>29</v>
      </c>
      <c r="C10" s="62">
        <v>110</v>
      </c>
      <c r="D10" s="44">
        <v>118330</v>
      </c>
      <c r="E10" s="44">
        <v>68980</v>
      </c>
      <c r="F10" s="44">
        <v>30350</v>
      </c>
      <c r="G10" s="44">
        <v>25820</v>
      </c>
    </row>
    <row r="11" spans="1:7" x14ac:dyDescent="0.2">
      <c r="A11" s="60">
        <v>111</v>
      </c>
      <c r="B11" s="61" t="s">
        <v>29</v>
      </c>
      <c r="C11" s="62">
        <v>120</v>
      </c>
      <c r="D11" s="44">
        <v>117130</v>
      </c>
      <c r="E11" s="44">
        <v>67780</v>
      </c>
      <c r="F11" s="44">
        <v>29200</v>
      </c>
      <c r="G11" s="44">
        <v>24670</v>
      </c>
    </row>
    <row r="13" spans="1:7" ht="14" x14ac:dyDescent="0.2">
      <c r="A13" s="5" t="s">
        <v>18</v>
      </c>
    </row>
    <row r="14" spans="1:7" x14ac:dyDescent="0.2">
      <c r="A14" s="254" t="s">
        <v>20</v>
      </c>
      <c r="B14" s="254"/>
      <c r="C14" s="254"/>
      <c r="D14" s="37" t="s">
        <v>25</v>
      </c>
    </row>
    <row r="15" spans="1:7" x14ac:dyDescent="0.2">
      <c r="A15" s="60">
        <v>1</v>
      </c>
      <c r="B15" s="61" t="s">
        <v>29</v>
      </c>
      <c r="C15" s="62">
        <v>40</v>
      </c>
      <c r="D15" s="63">
        <v>4700</v>
      </c>
    </row>
    <row r="16" spans="1:7" x14ac:dyDescent="0.2">
      <c r="A16" s="60">
        <v>41</v>
      </c>
      <c r="B16" s="61" t="s">
        <v>29</v>
      </c>
      <c r="C16" s="62">
        <v>50</v>
      </c>
      <c r="D16" s="37">
        <v>2600</v>
      </c>
    </row>
    <row r="17" spans="1:4" x14ac:dyDescent="0.2">
      <c r="A17" s="60">
        <v>51</v>
      </c>
      <c r="B17" s="61" t="s">
        <v>29</v>
      </c>
      <c r="C17" s="62">
        <v>60</v>
      </c>
      <c r="D17" s="37">
        <v>2150</v>
      </c>
    </row>
    <row r="18" spans="1:4" x14ac:dyDescent="0.2">
      <c r="A18" s="60">
        <v>61</v>
      </c>
      <c r="B18" s="61" t="s">
        <v>29</v>
      </c>
      <c r="C18" s="62">
        <v>70</v>
      </c>
      <c r="D18" s="37">
        <v>1850</v>
      </c>
    </row>
    <row r="19" spans="1:4" x14ac:dyDescent="0.2">
      <c r="A19" s="60">
        <v>71</v>
      </c>
      <c r="B19" s="61" t="s">
        <v>29</v>
      </c>
      <c r="C19" s="62">
        <v>80</v>
      </c>
      <c r="D19" s="37">
        <v>2100</v>
      </c>
    </row>
    <row r="20" spans="1:4" x14ac:dyDescent="0.2">
      <c r="A20" s="60">
        <v>81</v>
      </c>
      <c r="B20" s="61" t="s">
        <v>29</v>
      </c>
      <c r="C20" s="62">
        <v>90</v>
      </c>
      <c r="D20" s="37">
        <v>1850</v>
      </c>
    </row>
    <row r="21" spans="1:4" x14ac:dyDescent="0.2">
      <c r="A21" s="60">
        <v>91</v>
      </c>
      <c r="B21" s="61" t="s">
        <v>29</v>
      </c>
      <c r="C21" s="62">
        <v>100</v>
      </c>
      <c r="D21" s="37">
        <v>1700</v>
      </c>
    </row>
    <row r="22" spans="1:4" x14ac:dyDescent="0.2">
      <c r="A22" s="60">
        <v>101</v>
      </c>
      <c r="B22" s="61" t="s">
        <v>29</v>
      </c>
      <c r="C22" s="62">
        <v>110</v>
      </c>
      <c r="D22" s="37">
        <v>1850</v>
      </c>
    </row>
    <row r="23" spans="1:4" x14ac:dyDescent="0.2">
      <c r="A23" s="60">
        <v>111</v>
      </c>
      <c r="B23" s="61" t="s">
        <v>29</v>
      </c>
      <c r="C23" s="62">
        <v>120</v>
      </c>
      <c r="D23" s="63">
        <v>1700</v>
      </c>
    </row>
    <row r="25" spans="1:4" ht="14" x14ac:dyDescent="0.2">
      <c r="A25" s="5" t="s">
        <v>19</v>
      </c>
    </row>
    <row r="26" spans="1:4" x14ac:dyDescent="0.2">
      <c r="A26" s="254" t="s">
        <v>20</v>
      </c>
      <c r="B26" s="254"/>
      <c r="C26" s="254"/>
      <c r="D26" s="59" t="s">
        <v>25</v>
      </c>
    </row>
    <row r="27" spans="1:4" x14ac:dyDescent="0.2">
      <c r="A27" s="60">
        <v>1</v>
      </c>
      <c r="B27" s="61" t="s">
        <v>29</v>
      </c>
      <c r="C27" s="62">
        <v>40</v>
      </c>
      <c r="D27" s="37">
        <v>8800</v>
      </c>
    </row>
    <row r="28" spans="1:4" x14ac:dyDescent="0.2">
      <c r="A28" s="60">
        <v>41</v>
      </c>
      <c r="B28" s="61" t="s">
        <v>29</v>
      </c>
      <c r="C28" s="62">
        <v>50</v>
      </c>
      <c r="D28" s="37">
        <v>4900</v>
      </c>
    </row>
    <row r="29" spans="1:4" x14ac:dyDescent="0.2">
      <c r="A29" s="60">
        <v>51</v>
      </c>
      <c r="B29" s="61" t="s">
        <v>29</v>
      </c>
      <c r="C29" s="62">
        <v>60</v>
      </c>
      <c r="D29" s="37">
        <v>4050</v>
      </c>
    </row>
    <row r="30" spans="1:4" x14ac:dyDescent="0.2">
      <c r="A30" s="60">
        <v>61</v>
      </c>
      <c r="B30" s="61" t="s">
        <v>29</v>
      </c>
      <c r="C30" s="62">
        <v>70</v>
      </c>
      <c r="D30" s="37">
        <v>3550</v>
      </c>
    </row>
    <row r="31" spans="1:4" x14ac:dyDescent="0.2">
      <c r="A31" s="60">
        <v>71</v>
      </c>
      <c r="B31" s="61" t="s">
        <v>29</v>
      </c>
      <c r="C31" s="62">
        <v>80</v>
      </c>
      <c r="D31" s="37">
        <v>3950</v>
      </c>
    </row>
    <row r="32" spans="1:4" x14ac:dyDescent="0.2">
      <c r="A32" s="60">
        <v>81</v>
      </c>
      <c r="B32" s="61" t="s">
        <v>29</v>
      </c>
      <c r="C32" s="62">
        <v>90</v>
      </c>
      <c r="D32" s="37">
        <v>3550</v>
      </c>
    </row>
    <row r="33" spans="1:4" x14ac:dyDescent="0.2">
      <c r="A33" s="60">
        <v>91</v>
      </c>
      <c r="B33" s="61" t="s">
        <v>29</v>
      </c>
      <c r="C33" s="62">
        <v>100</v>
      </c>
      <c r="D33" s="37">
        <v>3100</v>
      </c>
    </row>
    <row r="34" spans="1:4" x14ac:dyDescent="0.2">
      <c r="A34" s="60">
        <v>101</v>
      </c>
      <c r="B34" s="61" t="s">
        <v>29</v>
      </c>
      <c r="C34" s="62">
        <v>110</v>
      </c>
      <c r="D34" s="37">
        <v>3400</v>
      </c>
    </row>
    <row r="35" spans="1:4" x14ac:dyDescent="0.2">
      <c r="A35" s="60">
        <v>111</v>
      </c>
      <c r="B35" s="61" t="s">
        <v>29</v>
      </c>
      <c r="C35" s="62">
        <v>120</v>
      </c>
      <c r="D35" s="37">
        <v>3100</v>
      </c>
    </row>
    <row r="38" spans="1:4" x14ac:dyDescent="0.2">
      <c r="A38" s="150" t="s">
        <v>30</v>
      </c>
      <c r="B38" s="149"/>
      <c r="C38" s="148"/>
      <c r="D38" s="47">
        <v>110</v>
      </c>
    </row>
    <row r="39" spans="1:4" x14ac:dyDescent="0.2">
      <c r="A39" s="151" t="s">
        <v>73</v>
      </c>
      <c r="B39" s="64"/>
      <c r="C39" s="64"/>
      <c r="D39" s="65">
        <v>4150</v>
      </c>
    </row>
    <row r="40" spans="1:4" x14ac:dyDescent="0.2">
      <c r="A40" s="152" t="s">
        <v>74</v>
      </c>
      <c r="B40" s="75"/>
      <c r="C40" s="62"/>
      <c r="D40" s="65">
        <v>1660</v>
      </c>
    </row>
  </sheetData>
  <sheetProtection sheet="1" objects="1" scenarios="1"/>
  <mergeCells count="3">
    <mergeCell ref="A2:C2"/>
    <mergeCell ref="A14:C14"/>
    <mergeCell ref="A26:C2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(区外)交付請求書 </vt:lpstr>
      <vt:lpstr>【記入例】(区外)交付請求書</vt:lpstr>
      <vt:lpstr>単価表</vt:lpstr>
      <vt:lpstr>'(区外)交付請求書 '!Print_Area</vt:lpstr>
      <vt:lpstr>'【記入例】(区外)交付請求書'!Print_Area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長嶋　勇輝</dc:creator>
  <cp:lastModifiedBy>岡山　馨</cp:lastModifiedBy>
  <cp:lastPrinted>2024-07-31T05:05:25Z</cp:lastPrinted>
  <dcterms:created xsi:type="dcterms:W3CDTF">2010-03-25T08:24:55Z</dcterms:created>
  <dcterms:modified xsi:type="dcterms:W3CDTF">2024-09-04T00:22:54Z</dcterms:modified>
</cp:coreProperties>
</file>